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charts/chartEx1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1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wilkin_rick_epa_gov/Documents/Documents/Projects/San Juan WS/Analysis/Pb Isotope/"/>
    </mc:Choice>
  </mc:AlternateContent>
  <xr:revisionPtr revIDLastSave="774" documentId="13_ncr:1_{B692AAF8-0007-41F0-A9D4-F5DB7ACB063C}" xr6:coauthVersionLast="47" xr6:coauthVersionMax="47" xr10:uidLastSave="{0E159080-E96D-41BC-AB97-66AF04471C95}"/>
  <bookViews>
    <workbookView xWindow="-120" yWindow="-120" windowWidth="38640" windowHeight="21120" tabRatio="891" xr2:uid="{00000000-000D-0000-FFFF-FFFF00000000}"/>
  </bookViews>
  <sheets>
    <sheet name="Explanation" sheetId="26" r:id="rId1"/>
    <sheet name="Feb 2020" sheetId="18" r:id="rId2"/>
    <sheet name="Sept Oct 2020" sheetId="19" r:id="rId3"/>
    <sheet name="Feb 2021" sheetId="21" r:id="rId4"/>
    <sheet name="Animas vs San Juan" sheetId="22" r:id="rId5"/>
    <sheet name="NIST 981" sheetId="23" r:id="rId6"/>
    <sheet name="NIST 2711" sheetId="24" r:id="rId7"/>
    <sheet name="Duplicates" sheetId="25" r:id="rId8"/>
    <sheet name="map" sheetId="27" r:id="rId9"/>
  </sheets>
  <definedNames>
    <definedName name="_xlchart.v1.0" hidden="1">'Animas vs San Juan'!$AM$1:$AM$73</definedName>
    <definedName name="_xlchart.v1.1" hidden="1">'Animas vs San Juan'!$AN$1:$AN$73</definedName>
    <definedName name="_xlchart.v1.2" hidden="1">'Animas vs San Juan'!$AO$1:$AO$73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4" i="22" l="1"/>
  <c r="Q54" i="22"/>
  <c r="AD3" i="22" l="1"/>
  <c r="AE3" i="22"/>
  <c r="AD4" i="22"/>
  <c r="AE4" i="22"/>
  <c r="AD5" i="22"/>
  <c r="AE5" i="22"/>
  <c r="AD6" i="22"/>
  <c r="AE6" i="22"/>
  <c r="AD7" i="22"/>
  <c r="AE7" i="22"/>
  <c r="AD8" i="22"/>
  <c r="AE8" i="22"/>
  <c r="AD9" i="22"/>
  <c r="AE9" i="22"/>
  <c r="AD10" i="22"/>
  <c r="AE10" i="22"/>
  <c r="AD11" i="22"/>
  <c r="AE11" i="22"/>
  <c r="AD12" i="22"/>
  <c r="AE12" i="22"/>
  <c r="AD13" i="22"/>
  <c r="AE13" i="22"/>
  <c r="AD14" i="22"/>
  <c r="AE14" i="22"/>
  <c r="AD15" i="22"/>
  <c r="AE15" i="22"/>
  <c r="AD16" i="22"/>
  <c r="AE16" i="22"/>
  <c r="AD17" i="22"/>
  <c r="AE17" i="22"/>
  <c r="AD18" i="22"/>
  <c r="AE18" i="22"/>
  <c r="AD19" i="22"/>
  <c r="AE19" i="22"/>
  <c r="AD20" i="22"/>
  <c r="AE20" i="22"/>
  <c r="AD21" i="22"/>
  <c r="AE21" i="22"/>
  <c r="AD22" i="22"/>
  <c r="AE22" i="22"/>
  <c r="AD23" i="22"/>
  <c r="AE23" i="22"/>
  <c r="AD24" i="22"/>
  <c r="AE24" i="22"/>
  <c r="AD25" i="22"/>
  <c r="AE25" i="22"/>
  <c r="AD26" i="22"/>
  <c r="AE26" i="22"/>
  <c r="AD27" i="22"/>
  <c r="AE27" i="22"/>
  <c r="AD28" i="22"/>
  <c r="AE28" i="22"/>
  <c r="AD29" i="22"/>
  <c r="AE29" i="22"/>
  <c r="AD30" i="22"/>
  <c r="AE30" i="22"/>
  <c r="AD31" i="22"/>
  <c r="AE31" i="22"/>
  <c r="AD32" i="22"/>
  <c r="AE32" i="22"/>
  <c r="AD33" i="22"/>
  <c r="AE33" i="22"/>
  <c r="AD34" i="22"/>
  <c r="AE34" i="22"/>
  <c r="AD35" i="22"/>
  <c r="AE35" i="22"/>
  <c r="AD36" i="22"/>
  <c r="AE36" i="22"/>
  <c r="AD37" i="22"/>
  <c r="AE37" i="22"/>
  <c r="AD38" i="22"/>
  <c r="AE38" i="22"/>
  <c r="AD39" i="22"/>
  <c r="AE39" i="22"/>
  <c r="AD40" i="22"/>
  <c r="AE40" i="22"/>
  <c r="AD41" i="22"/>
  <c r="AE41" i="22"/>
  <c r="AD42" i="22"/>
  <c r="AE42" i="22"/>
  <c r="AD43" i="22"/>
  <c r="AE43" i="22"/>
  <c r="AD44" i="22"/>
  <c r="AE44" i="22"/>
  <c r="AD45" i="22"/>
  <c r="AE45" i="22"/>
  <c r="AE2" i="22"/>
  <c r="AD2" i="22"/>
  <c r="R3" i="22"/>
  <c r="R4" i="22"/>
  <c r="R5" i="22"/>
  <c r="R6" i="22"/>
  <c r="R7" i="22"/>
  <c r="R8" i="22"/>
  <c r="R9" i="22"/>
  <c r="R10" i="22"/>
  <c r="R11" i="22"/>
  <c r="R12" i="2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28" i="22"/>
  <c r="R29" i="22"/>
  <c r="R30" i="22"/>
  <c r="R31" i="22"/>
  <c r="R2" i="22"/>
  <c r="Q3" i="22"/>
  <c r="Q4" i="22"/>
  <c r="Q5" i="22"/>
  <c r="Q6" i="22"/>
  <c r="Q7" i="22"/>
  <c r="Q8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Q22" i="22"/>
  <c r="Q23" i="22"/>
  <c r="Q24" i="22"/>
  <c r="Q25" i="22"/>
  <c r="Q26" i="22"/>
  <c r="Q27" i="22"/>
  <c r="Q28" i="22"/>
  <c r="Q29" i="22"/>
  <c r="Q30" i="22"/>
  <c r="Q31" i="22"/>
  <c r="Q2" i="22"/>
  <c r="F13" i="23"/>
  <c r="E15" i="24" l="1"/>
  <c r="F15" i="24"/>
  <c r="D15" i="24"/>
  <c r="E14" i="24"/>
  <c r="E16" i="24" s="1"/>
  <c r="F14" i="24"/>
  <c r="F16" i="24" s="1"/>
  <c r="G14" i="24"/>
  <c r="H14" i="24"/>
  <c r="I14" i="24"/>
  <c r="D14" i="24"/>
  <c r="D16" i="24" s="1"/>
  <c r="L13" i="25"/>
  <c r="K13" i="25"/>
  <c r="J13" i="25"/>
  <c r="P11" i="25"/>
  <c r="O11" i="25"/>
  <c r="N11" i="25"/>
  <c r="P10" i="25"/>
  <c r="O10" i="25"/>
  <c r="N10" i="25"/>
  <c r="P9" i="25"/>
  <c r="O9" i="25"/>
  <c r="N9" i="25"/>
  <c r="P8" i="25"/>
  <c r="O8" i="25"/>
  <c r="N8" i="25"/>
  <c r="P7" i="25"/>
  <c r="O7" i="25"/>
  <c r="N7" i="25"/>
  <c r="P6" i="25"/>
  <c r="O6" i="25"/>
  <c r="N6" i="25"/>
  <c r="P5" i="25"/>
  <c r="O5" i="25"/>
  <c r="N5" i="25"/>
  <c r="P4" i="25"/>
  <c r="O4" i="25"/>
  <c r="N4" i="25"/>
  <c r="P3" i="25"/>
  <c r="O3" i="25"/>
  <c r="N3" i="25"/>
  <c r="P2" i="25"/>
  <c r="O2" i="25"/>
  <c r="N2" i="25"/>
  <c r="E14" i="23"/>
  <c r="D14" i="23"/>
  <c r="C14" i="23"/>
  <c r="H13" i="23"/>
  <c r="G13" i="23"/>
  <c r="E13" i="23"/>
  <c r="E16" i="23" s="1"/>
  <c r="D13" i="23"/>
  <c r="D16" i="23" s="1"/>
  <c r="C13" i="23"/>
  <c r="C16" i="23" s="1"/>
  <c r="P14" i="25" l="1"/>
  <c r="N14" i="25"/>
  <c r="O14" i="25"/>
  <c r="E15" i="23"/>
  <c r="C15" i="23"/>
  <c r="D15" i="23"/>
  <c r="R24" i="21" l="1"/>
  <c r="R23" i="21"/>
  <c r="R22" i="21"/>
  <c r="R21" i="21"/>
  <c r="R20" i="21"/>
  <c r="R31" i="21"/>
  <c r="R30" i="21"/>
  <c r="R19" i="21"/>
  <c r="R18" i="21"/>
  <c r="R17" i="21"/>
  <c r="R16" i="21"/>
  <c r="R29" i="21"/>
  <c r="R15" i="21"/>
  <c r="R14" i="21"/>
  <c r="R28" i="21"/>
  <c r="R27" i="21"/>
  <c r="R26" i="21"/>
  <c r="R25" i="21"/>
  <c r="R13" i="21"/>
  <c r="R12" i="21"/>
  <c r="R11" i="21"/>
  <c r="R10" i="21"/>
  <c r="R9" i="21"/>
  <c r="R8" i="21"/>
  <c r="R7" i="21"/>
  <c r="R6" i="21"/>
  <c r="R5" i="21"/>
  <c r="R4" i="21"/>
  <c r="R3" i="21"/>
  <c r="R2" i="21"/>
  <c r="R3" i="19" l="1"/>
  <c r="R4" i="19"/>
  <c r="R5" i="19"/>
  <c r="R6" i="19"/>
  <c r="R7" i="19"/>
  <c r="R8" i="19"/>
  <c r="R9" i="19"/>
  <c r="R10" i="19"/>
  <c r="R11" i="19"/>
  <c r="R12" i="19"/>
  <c r="R13" i="19"/>
  <c r="R14" i="19"/>
  <c r="R15" i="19"/>
  <c r="R16" i="19"/>
  <c r="R17" i="19"/>
  <c r="R28" i="19"/>
  <c r="R29" i="19"/>
  <c r="R30" i="19"/>
  <c r="R18" i="19"/>
  <c r="R19" i="19"/>
  <c r="R31" i="19"/>
  <c r="R20" i="19"/>
  <c r="R21" i="19"/>
  <c r="R22" i="19"/>
  <c r="R32" i="19"/>
  <c r="R23" i="19"/>
  <c r="R24" i="19"/>
  <c r="R25" i="19"/>
  <c r="R26" i="19"/>
  <c r="R27" i="19"/>
  <c r="R2" i="19"/>
  <c r="Q3" i="18" l="1"/>
  <c r="Q4" i="18"/>
  <c r="Q5" i="18"/>
  <c r="Q6" i="18"/>
  <c r="Q7" i="18"/>
  <c r="Q8" i="18"/>
  <c r="Q9" i="18"/>
  <c r="Q10" i="18"/>
  <c r="Q11" i="18"/>
  <c r="Q27" i="18"/>
  <c r="Q12" i="18"/>
  <c r="Q13" i="18"/>
  <c r="Q14" i="18"/>
  <c r="Q15" i="18"/>
  <c r="Q28" i="18"/>
  <c r="Q29" i="18"/>
  <c r="Q30" i="18"/>
  <c r="Q31" i="18"/>
  <c r="Q16" i="18"/>
  <c r="Q17" i="18"/>
  <c r="Q32" i="18"/>
  <c r="Q33" i="18"/>
  <c r="Q18" i="18"/>
  <c r="Q19" i="18"/>
  <c r="Q34" i="18"/>
  <c r="Q20" i="18"/>
  <c r="Q21" i="18"/>
  <c r="Q35" i="18"/>
  <c r="Q22" i="18"/>
  <c r="Q23" i="18"/>
  <c r="Q24" i="18"/>
  <c r="Q25" i="18"/>
  <c r="Q26" i="18"/>
  <c r="Q36" i="18"/>
  <c r="Q2" i="18"/>
</calcChain>
</file>

<file path=xl/sharedStrings.xml><?xml version="1.0" encoding="utf-8"?>
<sst xmlns="http://schemas.openxmlformats.org/spreadsheetml/2006/main" count="671" uniqueCount="252">
  <si>
    <t>Pb206/Pb204</t>
  </si>
  <si>
    <t>Pb207/Pb204</t>
  </si>
  <si>
    <t>Pb208/Pb204</t>
  </si>
  <si>
    <t>Pb208/Pb207</t>
  </si>
  <si>
    <t>Pb206/Pb207</t>
  </si>
  <si>
    <t>Pb208/Pb206</t>
  </si>
  <si>
    <t>Bakers Bridge</t>
  </si>
  <si>
    <t>9423A</t>
  </si>
  <si>
    <t>AR19-3</t>
  </si>
  <si>
    <t>AR1-9</t>
  </si>
  <si>
    <t>66Animas055.8</t>
  </si>
  <si>
    <t>ADW-022</t>
  </si>
  <si>
    <t>66Animas028.1</t>
  </si>
  <si>
    <t>66Amimas009.8</t>
  </si>
  <si>
    <t>WIIN-13</t>
  </si>
  <si>
    <t>LVW-020</t>
  </si>
  <si>
    <t>10FRUCANAL40</t>
  </si>
  <si>
    <t>64SanJua101.6</t>
  </si>
  <si>
    <t>67SanJua088.1</t>
  </si>
  <si>
    <t>SJLP</t>
  </si>
  <si>
    <t>64Gallego000.4</t>
  </si>
  <si>
    <t>67LaPlat002.3</t>
  </si>
  <si>
    <t>67LaPlat024.8</t>
  </si>
  <si>
    <t>67Steven000.7</t>
  </si>
  <si>
    <t>SJFP</t>
  </si>
  <si>
    <t>10SANJUANR25</t>
  </si>
  <si>
    <t>10HOGBACK42</t>
  </si>
  <si>
    <t>06CHACORIV04</t>
  </si>
  <si>
    <t>SJSR</t>
  </si>
  <si>
    <t>10SANJUANR26</t>
  </si>
  <si>
    <t>07MANCOSRI01</t>
  </si>
  <si>
    <t>SJ4C</t>
  </si>
  <si>
    <t>02SANJUANR09</t>
  </si>
  <si>
    <t>04MCELMOCR01</t>
  </si>
  <si>
    <t>SJMC</t>
  </si>
  <si>
    <t>02SANJUANR08</t>
  </si>
  <si>
    <t>01CHINLECR27</t>
  </si>
  <si>
    <t>29SANJUANR05</t>
  </si>
  <si>
    <t>SJCH</t>
  </si>
  <si>
    <t>CGCLR713.70</t>
  </si>
  <si>
    <t>Location</t>
  </si>
  <si>
    <t>Middle Animas</t>
  </si>
  <si>
    <t>Lower Animas</t>
  </si>
  <si>
    <t>Upper San Juan</t>
  </si>
  <si>
    <t>Canal</t>
  </si>
  <si>
    <t>trib</t>
  </si>
  <si>
    <t>Mancos River</t>
  </si>
  <si>
    <t>Lower San Juan</t>
  </si>
  <si>
    <t>Lake Powell</t>
  </si>
  <si>
    <t>Bonita Peak</t>
  </si>
  <si>
    <t>Pb</t>
  </si>
  <si>
    <t>1/Pb</t>
  </si>
  <si>
    <t>San Juan WS</t>
  </si>
  <si>
    <t>km</t>
  </si>
  <si>
    <t>map</t>
  </si>
  <si>
    <t>Upper Animas</t>
  </si>
  <si>
    <t>Animas above cement</t>
  </si>
  <si>
    <t>Cement Creek at Silverton, CO</t>
  </si>
  <si>
    <t>Animas River at 9th Street</t>
  </si>
  <si>
    <t>Animas River at Southern Ute Tribe AR19-3</t>
  </si>
  <si>
    <t>Animas Southern Ute</t>
  </si>
  <si>
    <t>Animas River below state line (Estes Arroyo to SUIT boundary)</t>
  </si>
  <si>
    <t>Animas River near Cedar Hills, NM</t>
  </si>
  <si>
    <t>Animas River above Estes Arroyo, near Aztec</t>
  </si>
  <si>
    <t>Animas River at CR 5000 above Farmington</t>
  </si>
  <si>
    <t>Lower Valley water users association, intake sampling location</t>
  </si>
  <si>
    <t>San Juan River above Animas River</t>
  </si>
  <si>
    <t>San Juan River DS of the Animas confluence</t>
  </si>
  <si>
    <t>San Juan River at Lions Park near Kirtland</t>
  </si>
  <si>
    <t>Gallegos Canyon at San Juan River</t>
  </si>
  <si>
    <t>La Plata River at La Plata NM</t>
  </si>
  <si>
    <t>Stevens Arroyo below CR 6100</t>
  </si>
  <si>
    <t>San Juan River upstream from PNM fish passage</t>
  </si>
  <si>
    <t>San Juan River at the bottom of the Hogback fish passage</t>
  </si>
  <si>
    <t>Chaco River near mouth</t>
  </si>
  <si>
    <t>San Juan River at Shiprock bridge</t>
  </si>
  <si>
    <t>San Juan River 15 minutes downstream from Shiprock</t>
  </si>
  <si>
    <t>San Juan River at McElmo Creek</t>
  </si>
  <si>
    <t>McElmo Creek at Highway U262 Xing</t>
  </si>
  <si>
    <t>San Juan River at U262 Xing Phillips Camp Road Xing (San Juan RIver at Town of Montezuma)</t>
  </si>
  <si>
    <t>San Juan River at Sand Island or San Juan at Bluff Bridge</t>
  </si>
  <si>
    <t>Chinle Creek Above Confluence with San Juan River</t>
  </si>
  <si>
    <t>San Juan River at Mexican Hat US163 Xing</t>
  </si>
  <si>
    <t>San Juan River at Clay Hills boat ramp</t>
  </si>
  <si>
    <t>7730-1</t>
  </si>
  <si>
    <t>7730-2</t>
  </si>
  <si>
    <t>7730-3</t>
  </si>
  <si>
    <t>7730-4</t>
  </si>
  <si>
    <t>7730-5</t>
  </si>
  <si>
    <t>7730-6</t>
  </si>
  <si>
    <t>7730-7</t>
  </si>
  <si>
    <t>7730-8</t>
  </si>
  <si>
    <t>7730-9</t>
  </si>
  <si>
    <t>7730-10</t>
  </si>
  <si>
    <t>7730-11</t>
  </si>
  <si>
    <t>7730-12</t>
  </si>
  <si>
    <t>7730-13</t>
  </si>
  <si>
    <t>7730-14</t>
  </si>
  <si>
    <t>7730-15</t>
  </si>
  <si>
    <t>7730-16</t>
  </si>
  <si>
    <t>7730-17</t>
  </si>
  <si>
    <t>7730-18</t>
  </si>
  <si>
    <t>7730-19</t>
  </si>
  <si>
    <t>7730-20</t>
  </si>
  <si>
    <t>7730-21</t>
  </si>
  <si>
    <t>7730-22</t>
  </si>
  <si>
    <t>7730-23</t>
  </si>
  <si>
    <t>7730-24</t>
  </si>
  <si>
    <t>7730-25</t>
  </si>
  <si>
    <t>7730-26</t>
  </si>
  <si>
    <t>7730-27</t>
  </si>
  <si>
    <t>7730-28</t>
  </si>
  <si>
    <t>7730-29</t>
  </si>
  <si>
    <t>7730-30</t>
  </si>
  <si>
    <t>7730-31</t>
  </si>
  <si>
    <t>A68</t>
  </si>
  <si>
    <t>CC48</t>
  </si>
  <si>
    <t>66Animas009.8</t>
  </si>
  <si>
    <t>64Galleg000.4</t>
  </si>
  <si>
    <t>Animas River at Boyd Park in Farmington, last point Animas alone</t>
  </si>
  <si>
    <t>CC48/Cement Cr</t>
  </si>
  <si>
    <t>A68/Above Cement</t>
  </si>
  <si>
    <t>M34/Mineral Cr</t>
  </si>
  <si>
    <t>A72/Below Silverton</t>
  </si>
  <si>
    <t>Gallegos Canyon</t>
  </si>
  <si>
    <t>McElmo Creek</t>
  </si>
  <si>
    <t>Chinle Creek</t>
  </si>
  <si>
    <t xml:space="preserve">AR 19-3 </t>
  </si>
  <si>
    <t xml:space="preserve">AR 1-9 </t>
  </si>
  <si>
    <t xml:space="preserve">66Animas028.1 </t>
  </si>
  <si>
    <t>66SanJua100.2</t>
  </si>
  <si>
    <t xml:space="preserve">67SanJua096.3 </t>
  </si>
  <si>
    <t xml:space="preserve">67SanJua088.1 </t>
  </si>
  <si>
    <t>10SANJUANR36</t>
  </si>
  <si>
    <t>02SANJUANR07</t>
  </si>
  <si>
    <t>UDEQ 4952942</t>
  </si>
  <si>
    <t>7754-1</t>
  </si>
  <si>
    <t>7754-2</t>
  </si>
  <si>
    <t>7754-3</t>
  </si>
  <si>
    <t>7754-4</t>
  </si>
  <si>
    <t>7754-5</t>
  </si>
  <si>
    <t>7754-6</t>
  </si>
  <si>
    <t>7754-7</t>
  </si>
  <si>
    <t>7754-8</t>
  </si>
  <si>
    <t>7754-9</t>
  </si>
  <si>
    <t>7754-10</t>
  </si>
  <si>
    <t>7754-11</t>
  </si>
  <si>
    <t>7754-12</t>
  </si>
  <si>
    <t>7754-13</t>
  </si>
  <si>
    <t>7754-14</t>
  </si>
  <si>
    <t>7754-15</t>
  </si>
  <si>
    <t>7754-16</t>
  </si>
  <si>
    <t>7754-17</t>
  </si>
  <si>
    <t>7754-18</t>
  </si>
  <si>
    <t>7754-19</t>
  </si>
  <si>
    <t>7754-20</t>
  </si>
  <si>
    <t>7754-21</t>
  </si>
  <si>
    <t>7754-22</t>
  </si>
  <si>
    <t>7754-23</t>
  </si>
  <si>
    <t>7754-24</t>
  </si>
  <si>
    <t>7754-25</t>
  </si>
  <si>
    <t>7754-26</t>
  </si>
  <si>
    <t>7754-27</t>
  </si>
  <si>
    <t>7754-28</t>
  </si>
  <si>
    <t>7754-29</t>
  </si>
  <si>
    <t>7754-30</t>
  </si>
  <si>
    <t>UDEQ 4954000/SJ4C</t>
  </si>
  <si>
    <t>San Juan River at Four Corners</t>
  </si>
  <si>
    <t>La Plata River at Farmington City Park</t>
  </si>
  <si>
    <t>10SANJUANR38/SJFP</t>
  </si>
  <si>
    <t>SD206/204</t>
  </si>
  <si>
    <t>SD207/204</t>
  </si>
  <si>
    <t>SD208/204</t>
  </si>
  <si>
    <t>sd206/204</t>
  </si>
  <si>
    <t>sd207/204</t>
  </si>
  <si>
    <t>sd208/204</t>
  </si>
  <si>
    <t>Lab ID</t>
  </si>
  <si>
    <t>7696-6</t>
  </si>
  <si>
    <t>7696-7</t>
  </si>
  <si>
    <t>7696-1</t>
  </si>
  <si>
    <t>7696-3</t>
  </si>
  <si>
    <t>7696-2</t>
  </si>
  <si>
    <t>7696-4</t>
  </si>
  <si>
    <t>7696-15</t>
  </si>
  <si>
    <t>7696-14</t>
  </si>
  <si>
    <t>7696-13</t>
  </si>
  <si>
    <t>7696-5</t>
  </si>
  <si>
    <t>7696-11</t>
  </si>
  <si>
    <t>7696-9</t>
  </si>
  <si>
    <t>7696-10</t>
  </si>
  <si>
    <t>7696-8</t>
  </si>
  <si>
    <t>7696-21</t>
  </si>
  <si>
    <t>7696-24</t>
  </si>
  <si>
    <t>7696-25</t>
  </si>
  <si>
    <t>7696-27</t>
  </si>
  <si>
    <t>7696-28</t>
  </si>
  <si>
    <t>7696-30</t>
  </si>
  <si>
    <t>7696-31</t>
  </si>
  <si>
    <t>7696-32</t>
  </si>
  <si>
    <t>7696-33</t>
  </si>
  <si>
    <t>7696-34</t>
  </si>
  <si>
    <t>7696-12</t>
  </si>
  <si>
    <t>7696-16</t>
  </si>
  <si>
    <t>7696-17</t>
  </si>
  <si>
    <t>7696-18</t>
  </si>
  <si>
    <t>7696-19</t>
  </si>
  <si>
    <t>7696-22</t>
  </si>
  <si>
    <t>7696-23</t>
  </si>
  <si>
    <t>7636-29</t>
  </si>
  <si>
    <t>7696-26</t>
  </si>
  <si>
    <t>7636-35</t>
  </si>
  <si>
    <t>7696-20</t>
  </si>
  <si>
    <t>san juan before Animas</t>
  </si>
  <si>
    <t>NIST981</t>
  </si>
  <si>
    <t>%Dif</t>
  </si>
  <si>
    <t>TRUE NIST981</t>
  </si>
  <si>
    <t xml:space="preserve"> Set1 - 1</t>
  </si>
  <si>
    <t xml:space="preserve"> Set1 - 2</t>
  </si>
  <si>
    <t xml:space="preserve"> Set2 - 2</t>
  </si>
  <si>
    <t xml:space="preserve"> Set2 - 3</t>
  </si>
  <si>
    <t xml:space="preserve"> Set3 - 1</t>
  </si>
  <si>
    <t xml:space="preserve"> Set3 - 2</t>
  </si>
  <si>
    <t xml:space="preserve"> Set3 - 3</t>
  </si>
  <si>
    <t>Mean</t>
  </si>
  <si>
    <t>SdDev</t>
  </si>
  <si>
    <t>%RSD</t>
  </si>
  <si>
    <r>
      <t>Mean |</t>
    </r>
    <r>
      <rPr>
        <b/>
        <sz val="10"/>
        <color theme="1"/>
        <rFont val="Calibri"/>
        <family val="2"/>
      </rPr>
      <t>Δ</t>
    </r>
    <r>
      <rPr>
        <b/>
        <sz val="10"/>
        <color theme="1"/>
        <rFont val="Arial"/>
        <family val="2"/>
      </rPr>
      <t>|</t>
    </r>
  </si>
  <si>
    <t>NIST 2711</t>
  </si>
  <si>
    <t>StDev</t>
  </si>
  <si>
    <t>Sample Dups</t>
  </si>
  <si>
    <t>|Δ|206/204</t>
  </si>
  <si>
    <t>|Δ|207/204</t>
  </si>
  <si>
    <t>|Δ|208/204</t>
  </si>
  <si>
    <t xml:space="preserve"> Set1 - 3</t>
  </si>
  <si>
    <t xml:space="preserve"> Set1 - 4</t>
  </si>
  <si>
    <t>Pb, mg/kg</t>
  </si>
  <si>
    <t xml:space="preserve"> Set2 - 1</t>
  </si>
  <si>
    <t>Water Particles</t>
  </si>
  <si>
    <t>n=10</t>
  </si>
  <si>
    <t>Pb206/207</t>
  </si>
  <si>
    <t>Pb208/207</t>
  </si>
  <si>
    <t>Eureka Gulch</t>
  </si>
  <si>
    <t>Mancos Sh</t>
  </si>
  <si>
    <t>PC rocks</t>
  </si>
  <si>
    <t>San Juan coal</t>
  </si>
  <si>
    <t>Yuan, H., Yuan, W., Cheng, C., Liang, P., Liu, X., Dai, M., Bao, Z., Zong, C., Chen, K., Lai, S., Evaluation of lead isotope compositions of NIST NBS 981 measured by thermal ionization mass spectrometer and multiple-collector inductively coupled plasma mass spectrometer. Solid Earth Sciences 1 (2016) 74-78.</t>
  </si>
  <si>
    <t>The Duplicates tab includes the results of run-specific sample duplicate checks; each run of 10 samples included 1 sample duplicate check.</t>
  </si>
  <si>
    <t>Sample Pb isotope and Pb concentration data are tabulated for sediments collected from the Animas River, San Juan River, and tributaries. Data are from sampling events in February 2020, September/October 2020, and February 2021. Pb concentrations in the sediments are reported in parts per million or milligrams per kilogram.</t>
  </si>
  <si>
    <t>m/y</t>
  </si>
  <si>
    <t>map ID</t>
  </si>
  <si>
    <t xml:space="preserve">The NIST 981 tab includes run-specific data for the primary Pb isotope standard (NIST 981 - Common Lead Isotopic Standard). Accepted values for NIST 981 are taken from: </t>
  </si>
  <si>
    <t>The NIST 2711 tab includes the results of run-specific second source standard checks; each run of 10 samples included 1 second source standard check.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</si>
</sst>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6"/>
      <color rgb="FFFF0000"/>
      <name val="Arial"/>
      <family val="2"/>
    </font>
    <font>
      <sz val="9"/>
      <color theme="1"/>
      <name val="Arial"/>
      <family val="2"/>
    </font>
    <font>
      <b/>
      <sz val="10"/>
      <color theme="3"/>
      <name val="Arial"/>
      <family val="2"/>
    </font>
    <font>
      <b/>
      <sz val="6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0" xfId="0"/>
    <xf numFmtId="0" fontId="0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5" fillId="0" borderId="0" xfId="0" applyFont="1"/>
    <xf numFmtId="1" fontId="0" fillId="0" borderId="0" xfId="0" applyNumberFormat="1" applyFont="1"/>
    <xf numFmtId="2" fontId="6" fillId="2" borderId="1" xfId="0" applyNumberFormat="1" applyFont="1" applyFill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0" fontId="4" fillId="0" borderId="0" xfId="0" applyFont="1" applyAlignment="1">
      <alignment wrapText="1"/>
    </xf>
    <xf numFmtId="165" fontId="2" fillId="0" borderId="0" xfId="0" applyNumberFormat="1" applyFont="1"/>
    <xf numFmtId="165" fontId="0" fillId="0" borderId="0" xfId="0" applyNumberFormat="1" applyFont="1" applyBorder="1"/>
    <xf numFmtId="165" fontId="8" fillId="0" borderId="0" xfId="0" applyNumberFormat="1" applyFont="1" applyBorder="1"/>
    <xf numFmtId="2" fontId="6" fillId="2" borderId="2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165" fontId="2" fillId="0" borderId="0" xfId="0" applyNumberFormat="1" applyFont="1" applyBorder="1"/>
    <xf numFmtId="165" fontId="2" fillId="0" borderId="0" xfId="0" applyNumberFormat="1" applyFont="1" applyFill="1" applyBorder="1"/>
    <xf numFmtId="0" fontId="0" fillId="0" borderId="0" xfId="0" applyNumberFormat="1"/>
    <xf numFmtId="2" fontId="6" fillId="2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left"/>
    </xf>
    <xf numFmtId="0" fontId="9" fillId="0" borderId="0" xfId="0" applyFont="1"/>
    <xf numFmtId="0" fontId="5" fillId="0" borderId="0" xfId="0" applyFont="1" applyFill="1"/>
    <xf numFmtId="0" fontId="0" fillId="0" borderId="0" xfId="0" applyFont="1" applyFill="1"/>
    <xf numFmtId="165" fontId="0" fillId="0" borderId="0" xfId="0" applyNumberFormat="1" applyFill="1"/>
    <xf numFmtId="0" fontId="0" fillId="0" borderId="0" xfId="0" applyFill="1"/>
    <xf numFmtId="165" fontId="2" fillId="0" borderId="0" xfId="0" applyNumberFormat="1" applyFont="1" applyFill="1"/>
    <xf numFmtId="164" fontId="0" fillId="0" borderId="0" xfId="0" applyNumberFormat="1" applyFont="1" applyFill="1"/>
    <xf numFmtId="0" fontId="0" fillId="0" borderId="0" xfId="0" applyNumberFormat="1" applyFill="1"/>
    <xf numFmtId="1" fontId="0" fillId="0" borderId="0" xfId="0" applyNumberFormat="1"/>
    <xf numFmtId="17" fontId="0" fillId="0" borderId="0" xfId="0" applyNumberFormat="1"/>
    <xf numFmtId="165" fontId="0" fillId="0" borderId="0" xfId="0" applyNumberFormat="1" applyFont="1"/>
    <xf numFmtId="165" fontId="0" fillId="0" borderId="0" xfId="0" applyNumberFormat="1" applyFont="1" applyFill="1" applyBorder="1"/>
    <xf numFmtId="0" fontId="0" fillId="0" borderId="0" xfId="0" applyFont="1" applyAlignment="1">
      <alignment wrapText="1"/>
    </xf>
    <xf numFmtId="0" fontId="2" fillId="0" borderId="0" xfId="0" applyFont="1"/>
    <xf numFmtId="2" fontId="2" fillId="0" borderId="0" xfId="0" applyNumberFormat="1" applyFont="1" applyFill="1" applyBorder="1" applyAlignment="1">
      <alignment horizontal="left"/>
    </xf>
    <xf numFmtId="0" fontId="4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/>
    <xf numFmtId="166" fontId="0" fillId="0" borderId="0" xfId="0" applyNumberFormat="1"/>
    <xf numFmtId="0" fontId="4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10" fillId="0" borderId="1" xfId="0" applyFont="1" applyBorder="1" applyAlignment="1">
      <alignment horizontal="center" vertical="center"/>
    </xf>
    <xf numFmtId="14" fontId="0" fillId="0" borderId="0" xfId="0" applyNumberFormat="1"/>
    <xf numFmtId="2" fontId="0" fillId="2" borderId="0" xfId="0" applyNumberFormat="1" applyFill="1"/>
    <xf numFmtId="0" fontId="0" fillId="3" borderId="0" xfId="0" applyFont="1" applyFill="1"/>
    <xf numFmtId="0" fontId="0" fillId="4" borderId="0" xfId="0" applyFont="1" applyFill="1"/>
    <xf numFmtId="2" fontId="6" fillId="2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wrapText="1"/>
    </xf>
    <xf numFmtId="166" fontId="0" fillId="2" borderId="0" xfId="0" applyNumberFormat="1" applyFill="1"/>
    <xf numFmtId="0" fontId="0" fillId="5" borderId="2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6" xfId="0" applyFill="1" applyBorder="1"/>
    <xf numFmtId="0" fontId="12" fillId="0" borderId="6" xfId="0" applyFont="1" applyBorder="1" applyAlignment="1">
      <alignment vertical="center" wrapText="1"/>
    </xf>
    <xf numFmtId="0" fontId="0" fillId="0" borderId="7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Pb 206/204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2020'!$R$2:$R$36</c:f>
              <c:numCache>
                <c:formatCode>General</c:formatCode>
                <c:ptCount val="35"/>
                <c:pt idx="0">
                  <c:v>53.2</c:v>
                </c:pt>
                <c:pt idx="1">
                  <c:v>116</c:v>
                </c:pt>
                <c:pt idx="2">
                  <c:v>165</c:v>
                </c:pt>
                <c:pt idx="3">
                  <c:v>57</c:v>
                </c:pt>
                <c:pt idx="4">
                  <c:v>85.3</c:v>
                </c:pt>
                <c:pt idx="5">
                  <c:v>51.6</c:v>
                </c:pt>
                <c:pt idx="6">
                  <c:v>57.9</c:v>
                </c:pt>
                <c:pt idx="7">
                  <c:v>54.2</c:v>
                </c:pt>
                <c:pt idx="8">
                  <c:v>43.2</c:v>
                </c:pt>
                <c:pt idx="9">
                  <c:v>5</c:v>
                </c:pt>
                <c:pt idx="10">
                  <c:v>10.6</c:v>
                </c:pt>
                <c:pt idx="11">
                  <c:v>6.4</c:v>
                </c:pt>
                <c:pt idx="12">
                  <c:v>7.5</c:v>
                </c:pt>
                <c:pt idx="13">
                  <c:v>16.8</c:v>
                </c:pt>
                <c:pt idx="14">
                  <c:v>9.5</c:v>
                </c:pt>
                <c:pt idx="15">
                  <c:v>13.6</c:v>
                </c:pt>
                <c:pt idx="16">
                  <c:v>10</c:v>
                </c:pt>
                <c:pt idx="17">
                  <c:v>7</c:v>
                </c:pt>
                <c:pt idx="18">
                  <c:v>11.5</c:v>
                </c:pt>
                <c:pt idx="19">
                  <c:v>13.5</c:v>
                </c:pt>
                <c:pt idx="20">
                  <c:v>5.9</c:v>
                </c:pt>
                <c:pt idx="21">
                  <c:v>7.1</c:v>
                </c:pt>
                <c:pt idx="22">
                  <c:v>9.9</c:v>
                </c:pt>
                <c:pt idx="23">
                  <c:v>5.3</c:v>
                </c:pt>
                <c:pt idx="24">
                  <c:v>7.9</c:v>
                </c:pt>
                <c:pt idx="25">
                  <c:v>9.8000000000000007</c:v>
                </c:pt>
                <c:pt idx="26">
                  <c:v>4.9000000000000004</c:v>
                </c:pt>
                <c:pt idx="27">
                  <c:v>5.0999999999999996</c:v>
                </c:pt>
                <c:pt idx="28">
                  <c:v>8.8000000000000007</c:v>
                </c:pt>
                <c:pt idx="29">
                  <c:v>20.399999999999999</c:v>
                </c:pt>
                <c:pt idx="30">
                  <c:v>15</c:v>
                </c:pt>
                <c:pt idx="31">
                  <c:v>11.7</c:v>
                </c:pt>
                <c:pt idx="32">
                  <c:v>5.2</c:v>
                </c:pt>
                <c:pt idx="33">
                  <c:v>5</c:v>
                </c:pt>
                <c:pt idx="34">
                  <c:v>10.7</c:v>
                </c:pt>
              </c:numCache>
            </c:numRef>
          </c:xVal>
          <c:yVal>
            <c:numRef>
              <c:f>'Feb 2020'!$T$2:$T$36</c:f>
              <c:numCache>
                <c:formatCode>0.000</c:formatCode>
                <c:ptCount val="35"/>
                <c:pt idx="0">
                  <c:v>18.7559814184436</c:v>
                </c:pt>
                <c:pt idx="1">
                  <c:v>18.603422100773724</c:v>
                </c:pt>
                <c:pt idx="2">
                  <c:v>18.773645273479609</c:v>
                </c:pt>
                <c:pt idx="3">
                  <c:v>18.542763352130727</c:v>
                </c:pt>
                <c:pt idx="4">
                  <c:v>18.697299610699599</c:v>
                </c:pt>
                <c:pt idx="5">
                  <c:v>18.619192122164637</c:v>
                </c:pt>
                <c:pt idx="6">
                  <c:v>18.860200995332175</c:v>
                </c:pt>
                <c:pt idx="7">
                  <c:v>18.764991103630912</c:v>
                </c:pt>
                <c:pt idx="8">
                  <c:v>18.757470601035664</c:v>
                </c:pt>
                <c:pt idx="9">
                  <c:v>20.00756442990771</c:v>
                </c:pt>
                <c:pt idx="10">
                  <c:v>19.105118538296718</c:v>
                </c:pt>
                <c:pt idx="11">
                  <c:v>19.08327071831738</c:v>
                </c:pt>
                <c:pt idx="12">
                  <c:v>19.059642456449385</c:v>
                </c:pt>
                <c:pt idx="13">
                  <c:v>18.932998913626985</c:v>
                </c:pt>
                <c:pt idx="14">
                  <c:v>19.014390715641703</c:v>
                </c:pt>
                <c:pt idx="15">
                  <c:v>19.147410284446124</c:v>
                </c:pt>
                <c:pt idx="16">
                  <c:v>19.136394757280058</c:v>
                </c:pt>
                <c:pt idx="17">
                  <c:v>19.501561111329707</c:v>
                </c:pt>
                <c:pt idx="18">
                  <c:v>19.220212062024693</c:v>
                </c:pt>
                <c:pt idx="19">
                  <c:v>19.126921958436885</c:v>
                </c:pt>
                <c:pt idx="20">
                  <c:v>19.081142953873719</c:v>
                </c:pt>
                <c:pt idx="21">
                  <c:v>19.06599306124242</c:v>
                </c:pt>
                <c:pt idx="22">
                  <c:v>19.139263152575822</c:v>
                </c:pt>
                <c:pt idx="23">
                  <c:v>19.317337045966546</c:v>
                </c:pt>
                <c:pt idx="24">
                  <c:v>19.156002995375129</c:v>
                </c:pt>
                <c:pt idx="25">
                  <c:v>19.648423081227076</c:v>
                </c:pt>
                <c:pt idx="26">
                  <c:v>19.354828284308212</c:v>
                </c:pt>
                <c:pt idx="27">
                  <c:v>19.140332058042748</c:v>
                </c:pt>
                <c:pt idx="28">
                  <c:v>19.182428084942778</c:v>
                </c:pt>
                <c:pt idx="29">
                  <c:v>18.806552664918378</c:v>
                </c:pt>
                <c:pt idx="30">
                  <c:v>18.981689077301525</c:v>
                </c:pt>
                <c:pt idx="31">
                  <c:v>19.143737463883767</c:v>
                </c:pt>
                <c:pt idx="32">
                  <c:v>19.260616138484092</c:v>
                </c:pt>
                <c:pt idx="33">
                  <c:v>19.038060042146014</c:v>
                </c:pt>
                <c:pt idx="34">
                  <c:v>20.178557000622458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ED-438C-86FE-C79F05198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8892975"/>
        <c:axId val="1623498559"/>
      </c:scatterChart>
      <c:valAx>
        <c:axId val="177889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Pb, mg/kg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498559"/>
        <c:crosses val="autoZero"/>
        <c:crossBetween val="midCat"/>
      </c:valAx>
      <c:valAx>
        <c:axId val="162349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892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6950185914262"/>
          <c:y val="8.7962962962962965E-2"/>
          <c:w val="0.74459994258530182"/>
          <c:h val="0.7435032079323418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'Sept Oct 2020'!$Q$2:$Q$13</c:f>
              <c:numCache>
                <c:formatCode>General</c:formatCode>
                <c:ptCount val="12"/>
                <c:pt idx="0" formatCode="0.0">
                  <c:v>13.9</c:v>
                </c:pt>
                <c:pt idx="1">
                  <c:v>13.9</c:v>
                </c:pt>
                <c:pt idx="2">
                  <c:v>12.5</c:v>
                </c:pt>
                <c:pt idx="3">
                  <c:v>94.2</c:v>
                </c:pt>
                <c:pt idx="4">
                  <c:v>103.2</c:v>
                </c:pt>
                <c:pt idx="5">
                  <c:v>130.69999999999999</c:v>
                </c:pt>
                <c:pt idx="6">
                  <c:v>135.69999999999999</c:v>
                </c:pt>
                <c:pt idx="7" formatCode="0.0">
                  <c:v>147.5</c:v>
                </c:pt>
                <c:pt idx="8">
                  <c:v>162.9</c:v>
                </c:pt>
                <c:pt idx="9" formatCode="0.0">
                  <c:v>181.7</c:v>
                </c:pt>
                <c:pt idx="10">
                  <c:v>190.2</c:v>
                </c:pt>
                <c:pt idx="11" formatCode="0.0">
                  <c:v>193</c:v>
                </c:pt>
              </c:numCache>
            </c:numRef>
          </c:xVal>
          <c:yVal>
            <c:numRef>
              <c:f>'Sept Oct 2020'!$W$2:$W$13</c:f>
              <c:numCache>
                <c:formatCode>0.000</c:formatCode>
                <c:ptCount val="12"/>
                <c:pt idx="0">
                  <c:v>38.499922294499243</c:v>
                </c:pt>
                <c:pt idx="1">
                  <c:v>38.42891260611033</c:v>
                </c:pt>
                <c:pt idx="2">
                  <c:v>38.242012091883367</c:v>
                </c:pt>
                <c:pt idx="3">
                  <c:v>38.271189541025265</c:v>
                </c:pt>
                <c:pt idx="4">
                  <c:v>38.421043550156796</c:v>
                </c:pt>
                <c:pt idx="5">
                  <c:v>38.369989159802834</c:v>
                </c:pt>
                <c:pt idx="6">
                  <c:v>38.305748214513549</c:v>
                </c:pt>
                <c:pt idx="7">
                  <c:v>38.245486650200526</c:v>
                </c:pt>
                <c:pt idx="8">
                  <c:v>38.002053738867545</c:v>
                </c:pt>
                <c:pt idx="9">
                  <c:v>38.683015751688153</c:v>
                </c:pt>
                <c:pt idx="10">
                  <c:v>38.609021196136986</c:v>
                </c:pt>
                <c:pt idx="11">
                  <c:v>38.938893142376024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D5-45A1-821D-25EC95431BB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'Sept Oct 2020'!$A$2:$A$64</c:f>
              <c:numCache>
                <c:formatCode>General</c:formatCode>
                <c:ptCount val="6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</c:numCache>
            </c:numRef>
          </c:xVal>
          <c:yVal>
            <c:numRef>
              <c:f>'Sept Oct 2020'!$D$2:$D$64</c:f>
              <c:numCache>
                <c:formatCode>0.000</c:formatCode>
                <c:ptCount val="63"/>
                <c:pt idx="0">
                  <c:v>38.069822166214458</c:v>
                </c:pt>
                <c:pt idx="1">
                  <c:v>38.256144934299698</c:v>
                </c:pt>
                <c:pt idx="2">
                  <c:v>38.053869461894188</c:v>
                </c:pt>
                <c:pt idx="3">
                  <c:v>38.247426779204687</c:v>
                </c:pt>
                <c:pt idx="4">
                  <c:v>38.243544947275325</c:v>
                </c:pt>
                <c:pt idx="5">
                  <c:v>37.978009460047815</c:v>
                </c:pt>
                <c:pt idx="6">
                  <c:v>37.910138511319794</c:v>
                </c:pt>
                <c:pt idx="7">
                  <c:v>38.12812096418665</c:v>
                </c:pt>
                <c:pt idx="8">
                  <c:v>38.089712797977548</c:v>
                </c:pt>
                <c:pt idx="9">
                  <c:v>38.093112236657724</c:v>
                </c:pt>
                <c:pt idx="10">
                  <c:v>38.009673590128578</c:v>
                </c:pt>
                <c:pt idx="11">
                  <c:v>37.965646845760133</c:v>
                </c:pt>
                <c:pt idx="12">
                  <c:v>37.927684720261489</c:v>
                </c:pt>
                <c:pt idx="13">
                  <c:v>37.99441492208733</c:v>
                </c:pt>
                <c:pt idx="14">
                  <c:v>38.040984056120884</c:v>
                </c:pt>
                <c:pt idx="15">
                  <c:v>38.016915100569555</c:v>
                </c:pt>
                <c:pt idx="16">
                  <c:v>37.871575847163719</c:v>
                </c:pt>
                <c:pt idx="17">
                  <c:v>38.076000243743763</c:v>
                </c:pt>
                <c:pt idx="18">
                  <c:v>37.785733821918811</c:v>
                </c:pt>
                <c:pt idx="19">
                  <c:v>37.688520120092143</c:v>
                </c:pt>
                <c:pt idx="20">
                  <c:v>37.637260868624956</c:v>
                </c:pt>
                <c:pt idx="21">
                  <c:v>37.914003067654647</c:v>
                </c:pt>
                <c:pt idx="22">
                  <c:v>37.728074938342544</c:v>
                </c:pt>
                <c:pt idx="23">
                  <c:v>37.854165281563368</c:v>
                </c:pt>
                <c:pt idx="24">
                  <c:v>37.827278987629491</c:v>
                </c:pt>
                <c:pt idx="25">
                  <c:v>37.806112580320843</c:v>
                </c:pt>
                <c:pt idx="26">
                  <c:v>37.883756178694753</c:v>
                </c:pt>
                <c:pt idx="27">
                  <c:v>37.817793524548193</c:v>
                </c:pt>
                <c:pt idx="28">
                  <c:v>37.996287661794128</c:v>
                </c:pt>
                <c:pt idx="29">
                  <c:v>37.864121778147982</c:v>
                </c:pt>
                <c:pt idx="30">
                  <c:v>37.867600946608377</c:v>
                </c:pt>
                <c:pt idx="31">
                  <c:v>38.035765796783522</c:v>
                </c:pt>
                <c:pt idx="32">
                  <c:v>37.886550257893802</c:v>
                </c:pt>
                <c:pt idx="33">
                  <c:v>37.968508050509342</c:v>
                </c:pt>
                <c:pt idx="34">
                  <c:v>37.878355741198725</c:v>
                </c:pt>
                <c:pt idx="35">
                  <c:v>37.987716332336419</c:v>
                </c:pt>
                <c:pt idx="36">
                  <c:v>37.867238164709313</c:v>
                </c:pt>
                <c:pt idx="37">
                  <c:v>37.861213761821411</c:v>
                </c:pt>
                <c:pt idx="38">
                  <c:v>37.800980563904396</c:v>
                </c:pt>
                <c:pt idx="39">
                  <c:v>37.701231962655932</c:v>
                </c:pt>
                <c:pt idx="40">
                  <c:v>37.90736092830511</c:v>
                </c:pt>
                <c:pt idx="41">
                  <c:v>38.005961470623951</c:v>
                </c:pt>
                <c:pt idx="42">
                  <c:v>37.976376331387073</c:v>
                </c:pt>
                <c:pt idx="43">
                  <c:v>37.973336762287396</c:v>
                </c:pt>
                <c:pt idx="44">
                  <c:v>37.97021252396712</c:v>
                </c:pt>
                <c:pt idx="45">
                  <c:v>37.811278139268467</c:v>
                </c:pt>
                <c:pt idx="46">
                  <c:v>37.92397460875555</c:v>
                </c:pt>
                <c:pt idx="47">
                  <c:v>37.97447580357148</c:v>
                </c:pt>
                <c:pt idx="48">
                  <c:v>38.381931525140182</c:v>
                </c:pt>
                <c:pt idx="49">
                  <c:v>38.159568258394323</c:v>
                </c:pt>
                <c:pt idx="50">
                  <c:v>38.193990807033281</c:v>
                </c:pt>
                <c:pt idx="51">
                  <c:v>38.145318245150897</c:v>
                </c:pt>
                <c:pt idx="52">
                  <c:v>38.096691868043671</c:v>
                </c:pt>
                <c:pt idx="53">
                  <c:v>38.289929950941243</c:v>
                </c:pt>
                <c:pt idx="54">
                  <c:v>38.044687664298081</c:v>
                </c:pt>
                <c:pt idx="55">
                  <c:v>38.225081885694934</c:v>
                </c:pt>
                <c:pt idx="56">
                  <c:v>37.986964222502912</c:v>
                </c:pt>
                <c:pt idx="57">
                  <c:v>38.228855486363244</c:v>
                </c:pt>
                <c:pt idx="58">
                  <c:v>38.229798903469643</c:v>
                </c:pt>
                <c:pt idx="59">
                  <c:v>38.202342525095013</c:v>
                </c:pt>
                <c:pt idx="60">
                  <c:v>38.16574379091076</c:v>
                </c:pt>
                <c:pt idx="61">
                  <c:v>37.605418376428155</c:v>
                </c:pt>
                <c:pt idx="62">
                  <c:v>38.220076432417592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D5-45A1-821D-25EC95431BB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'Sept Oct 2020'!$Q$35:$Q$38</c:f>
              <c:numCache>
                <c:formatCode>General</c:formatCode>
                <c:ptCount val="4"/>
                <c:pt idx="0">
                  <c:v>12.5</c:v>
                </c:pt>
                <c:pt idx="1">
                  <c:v>13.9</c:v>
                </c:pt>
                <c:pt idx="2">
                  <c:v>15.1</c:v>
                </c:pt>
                <c:pt idx="3">
                  <c:v>16.399999999999999</c:v>
                </c:pt>
              </c:numCache>
            </c:numRef>
          </c:xVal>
          <c:yVal>
            <c:numRef>
              <c:f>'Sept Oct 2020'!$W$35:$W$38</c:f>
              <c:numCache>
                <c:formatCode>0.000</c:formatCode>
                <c:ptCount val="4"/>
                <c:pt idx="0">
                  <c:v>38.001569697229471</c:v>
                </c:pt>
                <c:pt idx="1">
                  <c:v>37.954967746911493</c:v>
                </c:pt>
                <c:pt idx="2">
                  <c:v>37.655824479523694</c:v>
                </c:pt>
                <c:pt idx="3">
                  <c:v>37.970027361013535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EA-4DF0-97B6-2C51B8C6B9C0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'Sept Oct 2020'!$Q$40:$Q$41</c:f>
              <c:numCache>
                <c:formatCode>General</c:formatCode>
                <c:ptCount val="2"/>
                <c:pt idx="0">
                  <c:v>332.9</c:v>
                </c:pt>
                <c:pt idx="1">
                  <c:v>391.5</c:v>
                </c:pt>
              </c:numCache>
            </c:numRef>
          </c:xVal>
          <c:yVal>
            <c:numRef>
              <c:f>'Sept Oct 2020'!$W$40:$W$41</c:f>
              <c:numCache>
                <c:formatCode>0.000</c:formatCode>
                <c:ptCount val="2"/>
                <c:pt idx="0">
                  <c:v>38.748186034225931</c:v>
                </c:pt>
                <c:pt idx="1">
                  <c:v>39.134381031374694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EA-4DF0-97B6-2C51B8C6B9C0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'Sept Oct 2020'!$Q$14:$Q$27</c:f>
              <c:numCache>
                <c:formatCode>General</c:formatCode>
                <c:ptCount val="14"/>
                <c:pt idx="0">
                  <c:v>189</c:v>
                </c:pt>
                <c:pt idx="1">
                  <c:v>194.5</c:v>
                </c:pt>
                <c:pt idx="2">
                  <c:v>194.5</c:v>
                </c:pt>
                <c:pt idx="3">
                  <c:v>204.5</c:v>
                </c:pt>
                <c:pt idx="4">
                  <c:v>214.4</c:v>
                </c:pt>
                <c:pt idx="5">
                  <c:v>227.6</c:v>
                </c:pt>
                <c:pt idx="6">
                  <c:v>246.3</c:v>
                </c:pt>
                <c:pt idx="7">
                  <c:v>273.5</c:v>
                </c:pt>
                <c:pt idx="8">
                  <c:v>332.9</c:v>
                </c:pt>
                <c:pt idx="9">
                  <c:v>345.8</c:v>
                </c:pt>
                <c:pt idx="10">
                  <c:v>377.6</c:v>
                </c:pt>
                <c:pt idx="11">
                  <c:v>391.5</c:v>
                </c:pt>
                <c:pt idx="12">
                  <c:v>421.4</c:v>
                </c:pt>
                <c:pt idx="13">
                  <c:v>510.7</c:v>
                </c:pt>
              </c:numCache>
            </c:numRef>
          </c:xVal>
          <c:yVal>
            <c:numRef>
              <c:f>'Sept Oct 2020'!$W$14:$W$27</c:f>
              <c:numCache>
                <c:formatCode>0.000</c:formatCode>
                <c:ptCount val="14"/>
                <c:pt idx="0">
                  <c:v>39.811576436365577</c:v>
                </c:pt>
                <c:pt idx="1">
                  <c:v>38.37675718430998</c:v>
                </c:pt>
                <c:pt idx="2">
                  <c:v>38.633909624350551</c:v>
                </c:pt>
                <c:pt idx="3">
                  <c:v>38.865114553357799</c:v>
                </c:pt>
                <c:pt idx="4">
                  <c:v>39.008327437871138</c:v>
                </c:pt>
                <c:pt idx="5">
                  <c:v>38.685831113638329</c:v>
                </c:pt>
                <c:pt idx="6">
                  <c:v>39.119451570710858</c:v>
                </c:pt>
                <c:pt idx="7">
                  <c:v>38.902549128594011</c:v>
                </c:pt>
                <c:pt idx="8">
                  <c:v>39.127173370520374</c:v>
                </c:pt>
                <c:pt idx="9">
                  <c:v>39.064989773237947</c:v>
                </c:pt>
                <c:pt idx="10">
                  <c:v>39.180074248810037</c:v>
                </c:pt>
                <c:pt idx="11">
                  <c:v>39.018396907268134</c:v>
                </c:pt>
                <c:pt idx="12">
                  <c:v>38.831127130831099</c:v>
                </c:pt>
                <c:pt idx="13">
                  <c:v>38.869999999999997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1C-499D-97D9-7E728FE775EC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'Sept Oct 2020'!$Q$30:$Q$32</c:f>
              <c:numCache>
                <c:formatCode>General</c:formatCode>
                <c:ptCount val="3"/>
                <c:pt idx="0" formatCode="0.0">
                  <c:v>211</c:v>
                </c:pt>
                <c:pt idx="1">
                  <c:v>240.5</c:v>
                </c:pt>
                <c:pt idx="2">
                  <c:v>332.9</c:v>
                </c:pt>
              </c:numCache>
            </c:numRef>
          </c:xVal>
          <c:yVal>
            <c:numRef>
              <c:f>'Sept Oct 2020'!$W$30:$W$32</c:f>
              <c:numCache>
                <c:formatCode>0.000</c:formatCode>
                <c:ptCount val="3"/>
                <c:pt idx="0">
                  <c:v>38.530950080431111</c:v>
                </c:pt>
                <c:pt idx="1">
                  <c:v>39.101022514126107</c:v>
                </c:pt>
                <c:pt idx="2">
                  <c:v>39.053365871043958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1C-499D-97D9-7E728FE77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4753503"/>
        <c:axId val="1573114783"/>
      </c:scatterChart>
      <c:valAx>
        <c:axId val="169475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14783"/>
        <c:crosses val="autoZero"/>
        <c:crossBetween val="midCat"/>
      </c:valAx>
      <c:valAx>
        <c:axId val="1573114783"/>
        <c:scaling>
          <c:orientation val="minMax"/>
          <c:max val="41.5"/>
          <c:min val="3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Pb208/Pb204</a:t>
                </a:r>
              </a:p>
            </c:rich>
          </c:tx>
          <c:layout>
            <c:manualLayout>
              <c:xMode val="edge"/>
              <c:yMode val="edge"/>
              <c:x val="8.6805555555555559E-3"/>
              <c:y val="0.327492344706911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753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311683189862"/>
          <c:y val="9.3009259259259264E-2"/>
          <c:w val="0.7899864686603294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'Sept Oct 2020'!$Q$2:$Q$13</c:f>
              <c:numCache>
                <c:formatCode>General</c:formatCode>
                <c:ptCount val="12"/>
                <c:pt idx="0" formatCode="0.0">
                  <c:v>13.9</c:v>
                </c:pt>
                <c:pt idx="1">
                  <c:v>13.9</c:v>
                </c:pt>
                <c:pt idx="2">
                  <c:v>12.5</c:v>
                </c:pt>
                <c:pt idx="3">
                  <c:v>94.2</c:v>
                </c:pt>
                <c:pt idx="4">
                  <c:v>103.2</c:v>
                </c:pt>
                <c:pt idx="5">
                  <c:v>130.69999999999999</c:v>
                </c:pt>
                <c:pt idx="6">
                  <c:v>135.69999999999999</c:v>
                </c:pt>
                <c:pt idx="7" formatCode="0.0">
                  <c:v>147.5</c:v>
                </c:pt>
                <c:pt idx="8">
                  <c:v>162.9</c:v>
                </c:pt>
                <c:pt idx="9" formatCode="0.0">
                  <c:v>181.7</c:v>
                </c:pt>
                <c:pt idx="10">
                  <c:v>190.2</c:v>
                </c:pt>
                <c:pt idx="11" formatCode="0.0">
                  <c:v>193</c:v>
                </c:pt>
              </c:numCache>
            </c:numRef>
          </c:xVal>
          <c:yVal>
            <c:numRef>
              <c:f>'Sept Oct 2020'!$U$2:$U$13</c:f>
              <c:numCache>
                <c:formatCode>0.000</c:formatCode>
                <c:ptCount val="12"/>
                <c:pt idx="0">
                  <c:v>18.530798245231271</c:v>
                </c:pt>
                <c:pt idx="1">
                  <c:v>18.506131739000391</c:v>
                </c:pt>
                <c:pt idx="2">
                  <c:v>18.598025324561924</c:v>
                </c:pt>
                <c:pt idx="3">
                  <c:v>18.79526219684745</c:v>
                </c:pt>
                <c:pt idx="4">
                  <c:v>18.749350961233969</c:v>
                </c:pt>
                <c:pt idx="5">
                  <c:v>18.773942677435844</c:v>
                </c:pt>
                <c:pt idx="6">
                  <c:v>18.738443025547809</c:v>
                </c:pt>
                <c:pt idx="7">
                  <c:v>18.690722372116653</c:v>
                </c:pt>
                <c:pt idx="8">
                  <c:v>18.37851760815926</c:v>
                </c:pt>
                <c:pt idx="9">
                  <c:v>18.909275949423098</c:v>
                </c:pt>
                <c:pt idx="10">
                  <c:v>18.799873188062428</c:v>
                </c:pt>
                <c:pt idx="11">
                  <c:v>18.988641978982653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3C-4843-B0CA-8F6BDEA85E6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'Sept Oct 2020'!$A$2:$A$64</c:f>
              <c:numCache>
                <c:formatCode>General</c:formatCode>
                <c:ptCount val="6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</c:numCache>
            </c:numRef>
          </c:xVal>
          <c:yVal>
            <c:numRef>
              <c:f>'Sept Oct 2020'!$B$2:$B$64</c:f>
              <c:numCache>
                <c:formatCode>0.000</c:formatCode>
                <c:ptCount val="63"/>
                <c:pt idx="0">
                  <c:v>18.379916059269704</c:v>
                </c:pt>
                <c:pt idx="1">
                  <c:v>18.535839248041036</c:v>
                </c:pt>
                <c:pt idx="2">
                  <c:v>18.423658331430495</c:v>
                </c:pt>
                <c:pt idx="3">
                  <c:v>18.541876946106015</c:v>
                </c:pt>
                <c:pt idx="4">
                  <c:v>18.575079688338175</c:v>
                </c:pt>
                <c:pt idx="5">
                  <c:v>18.302959279467249</c:v>
                </c:pt>
                <c:pt idx="6">
                  <c:v>18.275665656117432</c:v>
                </c:pt>
                <c:pt idx="7">
                  <c:v>18.402569406994907</c:v>
                </c:pt>
                <c:pt idx="8">
                  <c:v>18.36152548642222</c:v>
                </c:pt>
                <c:pt idx="9">
                  <c:v>18.447243377767268</c:v>
                </c:pt>
                <c:pt idx="10">
                  <c:v>18.32166337323255</c:v>
                </c:pt>
                <c:pt idx="11">
                  <c:v>18.323267006768539</c:v>
                </c:pt>
                <c:pt idx="12">
                  <c:v>18.296513528224974</c:v>
                </c:pt>
                <c:pt idx="13">
                  <c:v>18.327921487163728</c:v>
                </c:pt>
                <c:pt idx="14">
                  <c:v>18.357940236285071</c:v>
                </c:pt>
                <c:pt idx="15">
                  <c:v>18.355350752225977</c:v>
                </c:pt>
                <c:pt idx="16">
                  <c:v>18.272756418997972</c:v>
                </c:pt>
                <c:pt idx="17">
                  <c:v>18.508574279624973</c:v>
                </c:pt>
                <c:pt idx="18">
                  <c:v>18.256995379995789</c:v>
                </c:pt>
                <c:pt idx="19">
                  <c:v>18.247259713255488</c:v>
                </c:pt>
                <c:pt idx="20">
                  <c:v>18.177173770860058</c:v>
                </c:pt>
                <c:pt idx="21">
                  <c:v>18.397028960805656</c:v>
                </c:pt>
                <c:pt idx="22">
                  <c:v>18.194942883691297</c:v>
                </c:pt>
                <c:pt idx="23">
                  <c:v>18.324269977551818</c:v>
                </c:pt>
                <c:pt idx="24">
                  <c:v>18.300121454315374</c:v>
                </c:pt>
                <c:pt idx="25">
                  <c:v>18.277281614092562</c:v>
                </c:pt>
                <c:pt idx="26">
                  <c:v>18.267765013999721</c:v>
                </c:pt>
                <c:pt idx="27">
                  <c:v>18.242258885031845</c:v>
                </c:pt>
                <c:pt idx="28">
                  <c:v>18.398341740637139</c:v>
                </c:pt>
                <c:pt idx="29">
                  <c:v>18.258788840856539</c:v>
                </c:pt>
                <c:pt idx="30">
                  <c:v>18.247736700013625</c:v>
                </c:pt>
                <c:pt idx="31">
                  <c:v>18.364283021938199</c:v>
                </c:pt>
                <c:pt idx="32">
                  <c:v>18.254518339028689</c:v>
                </c:pt>
                <c:pt idx="33">
                  <c:v>18.322883191763196</c:v>
                </c:pt>
                <c:pt idx="34">
                  <c:v>18.270488001427974</c:v>
                </c:pt>
                <c:pt idx="35">
                  <c:v>18.306812307765405</c:v>
                </c:pt>
                <c:pt idx="36">
                  <c:v>18.253288617811343</c:v>
                </c:pt>
                <c:pt idx="37">
                  <c:v>18.281662122794938</c:v>
                </c:pt>
                <c:pt idx="38">
                  <c:v>18.285382547069016</c:v>
                </c:pt>
                <c:pt idx="39">
                  <c:v>18.234302127305966</c:v>
                </c:pt>
                <c:pt idx="40">
                  <c:v>18.291383516114159</c:v>
                </c:pt>
                <c:pt idx="41">
                  <c:v>18.371369748808878</c:v>
                </c:pt>
                <c:pt idx="42">
                  <c:v>18.342953869580477</c:v>
                </c:pt>
                <c:pt idx="43">
                  <c:v>18.320483156573619</c:v>
                </c:pt>
                <c:pt idx="44">
                  <c:v>18.290511141996756</c:v>
                </c:pt>
                <c:pt idx="45">
                  <c:v>18.270094299265548</c:v>
                </c:pt>
                <c:pt idx="46">
                  <c:v>18.307417676181196</c:v>
                </c:pt>
                <c:pt idx="47">
                  <c:v>18.238918616613255</c:v>
                </c:pt>
                <c:pt idx="48">
                  <c:v>18.474271318099419</c:v>
                </c:pt>
                <c:pt idx="49">
                  <c:v>18.340597103503427</c:v>
                </c:pt>
                <c:pt idx="50">
                  <c:v>18.452596980435985</c:v>
                </c:pt>
                <c:pt idx="51">
                  <c:v>18.39031395534785</c:v>
                </c:pt>
                <c:pt idx="52">
                  <c:v>18.366241205570226</c:v>
                </c:pt>
                <c:pt idx="53">
                  <c:v>18.442699701390175</c:v>
                </c:pt>
                <c:pt idx="54">
                  <c:v>18.36386412064272</c:v>
                </c:pt>
                <c:pt idx="55">
                  <c:v>18.381049297713684</c:v>
                </c:pt>
                <c:pt idx="56">
                  <c:v>18.308505813642697</c:v>
                </c:pt>
                <c:pt idx="57">
                  <c:v>18.449084679929136</c:v>
                </c:pt>
                <c:pt idx="58">
                  <c:v>18.40406606102378</c:v>
                </c:pt>
                <c:pt idx="59">
                  <c:v>18.450996848822982</c:v>
                </c:pt>
                <c:pt idx="60">
                  <c:v>18.393702444909461</c:v>
                </c:pt>
                <c:pt idx="61">
                  <c:v>18.298951616413976</c:v>
                </c:pt>
                <c:pt idx="62">
                  <c:v>18.431973406512171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3C-4843-B0CA-8F6BDEA85E6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'Sept Oct 2020'!$Q$35:$Q$38</c:f>
              <c:numCache>
                <c:formatCode>General</c:formatCode>
                <c:ptCount val="4"/>
                <c:pt idx="0">
                  <c:v>12.5</c:v>
                </c:pt>
                <c:pt idx="1">
                  <c:v>13.9</c:v>
                </c:pt>
                <c:pt idx="2">
                  <c:v>15.1</c:v>
                </c:pt>
                <c:pt idx="3">
                  <c:v>16.399999999999999</c:v>
                </c:pt>
              </c:numCache>
            </c:numRef>
          </c:xVal>
          <c:yVal>
            <c:numRef>
              <c:f>'Sept Oct 2020'!$U$35:$U$38</c:f>
              <c:numCache>
                <c:formatCode>0.000</c:formatCode>
                <c:ptCount val="4"/>
                <c:pt idx="0">
                  <c:v>18.400578461019133</c:v>
                </c:pt>
                <c:pt idx="1">
                  <c:v>18.617592933724907</c:v>
                </c:pt>
                <c:pt idx="2">
                  <c:v>18.342025174835584</c:v>
                </c:pt>
                <c:pt idx="3">
                  <c:v>18.362613621514658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E3-4694-8A72-246A58F938AC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'Sept Oct 2020'!$Q$40:$Q$41</c:f>
              <c:numCache>
                <c:formatCode>General</c:formatCode>
                <c:ptCount val="2"/>
                <c:pt idx="0">
                  <c:v>332.9</c:v>
                </c:pt>
                <c:pt idx="1">
                  <c:v>391.5</c:v>
                </c:pt>
              </c:numCache>
            </c:numRef>
          </c:xVal>
          <c:yVal>
            <c:numRef>
              <c:f>'Sept Oct 2020'!$U$40:$U$41</c:f>
              <c:numCache>
                <c:formatCode>0.000</c:formatCode>
                <c:ptCount val="2"/>
                <c:pt idx="0">
                  <c:v>19.09090829620494</c:v>
                </c:pt>
                <c:pt idx="1">
                  <c:v>19.413173126257227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E3-4694-8A72-246A58F938AC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'Sept Oct 2020'!$Q$14:$Q$27</c:f>
              <c:numCache>
                <c:formatCode>General</c:formatCode>
                <c:ptCount val="14"/>
                <c:pt idx="0">
                  <c:v>189</c:v>
                </c:pt>
                <c:pt idx="1">
                  <c:v>194.5</c:v>
                </c:pt>
                <c:pt idx="2">
                  <c:v>194.5</c:v>
                </c:pt>
                <c:pt idx="3">
                  <c:v>204.5</c:v>
                </c:pt>
                <c:pt idx="4">
                  <c:v>214.4</c:v>
                </c:pt>
                <c:pt idx="5">
                  <c:v>227.6</c:v>
                </c:pt>
                <c:pt idx="6">
                  <c:v>246.3</c:v>
                </c:pt>
                <c:pt idx="7">
                  <c:v>273.5</c:v>
                </c:pt>
                <c:pt idx="8">
                  <c:v>332.9</c:v>
                </c:pt>
                <c:pt idx="9">
                  <c:v>345.8</c:v>
                </c:pt>
                <c:pt idx="10">
                  <c:v>377.6</c:v>
                </c:pt>
                <c:pt idx="11">
                  <c:v>391.5</c:v>
                </c:pt>
                <c:pt idx="12">
                  <c:v>421.4</c:v>
                </c:pt>
                <c:pt idx="13">
                  <c:v>510.7</c:v>
                </c:pt>
              </c:numCache>
            </c:numRef>
          </c:xVal>
          <c:yVal>
            <c:numRef>
              <c:f>'Sept Oct 2020'!$U$14:$U$27</c:f>
              <c:numCache>
                <c:formatCode>0.000</c:formatCode>
                <c:ptCount val="14"/>
                <c:pt idx="0">
                  <c:v>19.671725241981076</c:v>
                </c:pt>
                <c:pt idx="1">
                  <c:v>18.822607923775696</c:v>
                </c:pt>
                <c:pt idx="2">
                  <c:v>18.900565779786483</c:v>
                </c:pt>
                <c:pt idx="3">
                  <c:v>19.040629173856441</c:v>
                </c:pt>
                <c:pt idx="4">
                  <c:v>19.209614431590097</c:v>
                </c:pt>
                <c:pt idx="5">
                  <c:v>18.947280913642416</c:v>
                </c:pt>
                <c:pt idx="6">
                  <c:v>19.209574432703661</c:v>
                </c:pt>
                <c:pt idx="7">
                  <c:v>19.129840201692112</c:v>
                </c:pt>
                <c:pt idx="8">
                  <c:v>19.20165115032621</c:v>
                </c:pt>
                <c:pt idx="9">
                  <c:v>19.054657722847647</c:v>
                </c:pt>
                <c:pt idx="10">
                  <c:v>19.246147041201382</c:v>
                </c:pt>
                <c:pt idx="11">
                  <c:v>19.109346389786303</c:v>
                </c:pt>
                <c:pt idx="12">
                  <c:v>19.138578991724977</c:v>
                </c:pt>
                <c:pt idx="13">
                  <c:v>19.111000000000001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DA-4593-9712-926F17906F32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'Sept Oct 2020'!$Q$30:$Q$32</c:f>
              <c:numCache>
                <c:formatCode>General</c:formatCode>
                <c:ptCount val="3"/>
                <c:pt idx="0" formatCode="0.0">
                  <c:v>211</c:v>
                </c:pt>
                <c:pt idx="1">
                  <c:v>240.5</c:v>
                </c:pt>
                <c:pt idx="2">
                  <c:v>332.9</c:v>
                </c:pt>
              </c:numCache>
            </c:numRef>
          </c:xVal>
          <c:yVal>
            <c:numRef>
              <c:f>'Sept Oct 2020'!$U$30:$U$32</c:f>
              <c:numCache>
                <c:formatCode>0.000</c:formatCode>
                <c:ptCount val="3"/>
                <c:pt idx="0">
                  <c:v>18.847021419323944</c:v>
                </c:pt>
                <c:pt idx="1">
                  <c:v>19.421059269912551</c:v>
                </c:pt>
                <c:pt idx="2">
                  <c:v>19.129194011327552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DA-4593-9712-926F17906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2714991"/>
        <c:axId val="1628953919"/>
      </c:scatterChart>
      <c:valAx>
        <c:axId val="16827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953919"/>
        <c:crosses val="autoZero"/>
        <c:crossBetween val="midCat"/>
      </c:valAx>
      <c:valAx>
        <c:axId val="1628953919"/>
        <c:scaling>
          <c:orientation val="minMax"/>
          <c:max val="20.5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Pb206/Pb204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714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'Sept Oct 2020'!$Q$2:$Q$13</c:f>
              <c:numCache>
                <c:formatCode>General</c:formatCode>
                <c:ptCount val="12"/>
                <c:pt idx="0" formatCode="0.0">
                  <c:v>13.9</c:v>
                </c:pt>
                <c:pt idx="1">
                  <c:v>13.9</c:v>
                </c:pt>
                <c:pt idx="2">
                  <c:v>12.5</c:v>
                </c:pt>
                <c:pt idx="3">
                  <c:v>94.2</c:v>
                </c:pt>
                <c:pt idx="4">
                  <c:v>103.2</c:v>
                </c:pt>
                <c:pt idx="5">
                  <c:v>130.69999999999999</c:v>
                </c:pt>
                <c:pt idx="6">
                  <c:v>135.69999999999999</c:v>
                </c:pt>
                <c:pt idx="7" formatCode="0.0">
                  <c:v>147.5</c:v>
                </c:pt>
                <c:pt idx="8">
                  <c:v>162.9</c:v>
                </c:pt>
                <c:pt idx="9" formatCode="0.0">
                  <c:v>181.7</c:v>
                </c:pt>
                <c:pt idx="10">
                  <c:v>190.2</c:v>
                </c:pt>
                <c:pt idx="11" formatCode="0.0">
                  <c:v>193</c:v>
                </c:pt>
              </c:numCache>
            </c:numRef>
          </c:xVal>
          <c:yVal>
            <c:numRef>
              <c:f>'Sept Oct 2020'!$S$2:$S$13</c:f>
              <c:numCache>
                <c:formatCode>General</c:formatCode>
                <c:ptCount val="12"/>
                <c:pt idx="0">
                  <c:v>893</c:v>
                </c:pt>
                <c:pt idx="1">
                  <c:v>966</c:v>
                </c:pt>
                <c:pt idx="2">
                  <c:v>164</c:v>
                </c:pt>
                <c:pt idx="3">
                  <c:v>48.4</c:v>
                </c:pt>
                <c:pt idx="4">
                  <c:v>56.6</c:v>
                </c:pt>
                <c:pt idx="5">
                  <c:v>26.9</c:v>
                </c:pt>
                <c:pt idx="6">
                  <c:v>50.1</c:v>
                </c:pt>
                <c:pt idx="7">
                  <c:v>56.4</c:v>
                </c:pt>
                <c:pt idx="8">
                  <c:v>24.1</c:v>
                </c:pt>
                <c:pt idx="9">
                  <c:v>27.2</c:v>
                </c:pt>
                <c:pt idx="10">
                  <c:v>31.2</c:v>
                </c:pt>
                <c:pt idx="11">
                  <c:v>11.4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23-4EAB-B64D-C7C01EBF155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'Sept Oct 2020'!$Q$14:$Q$27</c:f>
              <c:numCache>
                <c:formatCode>General</c:formatCode>
                <c:ptCount val="14"/>
                <c:pt idx="0">
                  <c:v>189</c:v>
                </c:pt>
                <c:pt idx="1">
                  <c:v>194.5</c:v>
                </c:pt>
                <c:pt idx="2">
                  <c:v>194.5</c:v>
                </c:pt>
                <c:pt idx="3">
                  <c:v>204.5</c:v>
                </c:pt>
                <c:pt idx="4">
                  <c:v>214.4</c:v>
                </c:pt>
                <c:pt idx="5">
                  <c:v>227.6</c:v>
                </c:pt>
                <c:pt idx="6">
                  <c:v>246.3</c:v>
                </c:pt>
                <c:pt idx="7">
                  <c:v>273.5</c:v>
                </c:pt>
                <c:pt idx="8">
                  <c:v>332.9</c:v>
                </c:pt>
                <c:pt idx="9">
                  <c:v>345.8</c:v>
                </c:pt>
                <c:pt idx="10">
                  <c:v>377.6</c:v>
                </c:pt>
                <c:pt idx="11">
                  <c:v>391.5</c:v>
                </c:pt>
                <c:pt idx="12">
                  <c:v>421.4</c:v>
                </c:pt>
                <c:pt idx="13">
                  <c:v>510.7</c:v>
                </c:pt>
              </c:numCache>
            </c:numRef>
          </c:xVal>
          <c:yVal>
            <c:numRef>
              <c:f>'Sept Oct 2020'!$S$14:$S$27</c:f>
              <c:numCache>
                <c:formatCode>General</c:formatCode>
                <c:ptCount val="14"/>
                <c:pt idx="0">
                  <c:v>8.1</c:v>
                </c:pt>
                <c:pt idx="1">
                  <c:v>13.7</c:v>
                </c:pt>
                <c:pt idx="2">
                  <c:v>11.4</c:v>
                </c:pt>
                <c:pt idx="3">
                  <c:v>13.3</c:v>
                </c:pt>
                <c:pt idx="4">
                  <c:v>15.1</c:v>
                </c:pt>
                <c:pt idx="5">
                  <c:v>12</c:v>
                </c:pt>
                <c:pt idx="6">
                  <c:v>20.6</c:v>
                </c:pt>
                <c:pt idx="7">
                  <c:v>15.9</c:v>
                </c:pt>
                <c:pt idx="8">
                  <c:v>13.4</c:v>
                </c:pt>
                <c:pt idx="9">
                  <c:v>4.9000000000000004</c:v>
                </c:pt>
                <c:pt idx="10">
                  <c:v>11.5</c:v>
                </c:pt>
                <c:pt idx="11">
                  <c:v>5.6</c:v>
                </c:pt>
                <c:pt idx="12">
                  <c:v>11.3</c:v>
                </c:pt>
                <c:pt idx="13">
                  <c:v>40.200000000000003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23-4EAB-B64D-C7C01EBF155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'Sept Oct 2020'!$Q$30:$Q$32</c:f>
              <c:numCache>
                <c:formatCode>General</c:formatCode>
                <c:ptCount val="3"/>
                <c:pt idx="0" formatCode="0.0">
                  <c:v>211</c:v>
                </c:pt>
                <c:pt idx="1">
                  <c:v>240.5</c:v>
                </c:pt>
                <c:pt idx="2">
                  <c:v>332.9</c:v>
                </c:pt>
              </c:numCache>
            </c:numRef>
          </c:xVal>
          <c:yVal>
            <c:numRef>
              <c:f>'Sept Oct 2020'!$S$30:$S$32</c:f>
              <c:numCache>
                <c:formatCode>General</c:formatCode>
                <c:ptCount val="3"/>
                <c:pt idx="0">
                  <c:v>11.9</c:v>
                </c:pt>
                <c:pt idx="1">
                  <c:v>12.9</c:v>
                </c:pt>
                <c:pt idx="2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23-4EAB-B64D-C7C01EBF1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802712"/>
        <c:axId val="693808944"/>
      </c:scatterChart>
      <c:valAx>
        <c:axId val="693802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808944"/>
        <c:crosses val="autoZero"/>
        <c:crossBetween val="midCat"/>
      </c:valAx>
      <c:valAx>
        <c:axId val="69380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Pb, mg/kg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802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00075977344938"/>
          <c:y val="5.0925925925925923E-2"/>
          <c:w val="0.72875362619146311"/>
          <c:h val="0.7435032079323418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2021'!$Q$2:$Q$9</c:f>
              <c:numCache>
                <c:formatCode>0.0</c:formatCode>
                <c:ptCount val="8"/>
                <c:pt idx="0">
                  <c:v>94.2</c:v>
                </c:pt>
                <c:pt idx="1">
                  <c:v>103.2</c:v>
                </c:pt>
                <c:pt idx="2">
                  <c:v>130.69999999999999</c:v>
                </c:pt>
                <c:pt idx="3">
                  <c:v>135.69999999999999</c:v>
                </c:pt>
                <c:pt idx="4">
                  <c:v>162.9</c:v>
                </c:pt>
                <c:pt idx="5">
                  <c:v>181.7</c:v>
                </c:pt>
                <c:pt idx="6">
                  <c:v>190.2</c:v>
                </c:pt>
                <c:pt idx="7">
                  <c:v>193</c:v>
                </c:pt>
              </c:numCache>
            </c:numRef>
          </c:xVal>
          <c:yVal>
            <c:numRef>
              <c:f>'Feb 2021'!$W$2:$W$9</c:f>
              <c:numCache>
                <c:formatCode>0.000</c:formatCode>
                <c:ptCount val="8"/>
                <c:pt idx="0">
                  <c:v>38.137309999167421</c:v>
                </c:pt>
                <c:pt idx="1">
                  <c:v>39.102862075349066</c:v>
                </c:pt>
                <c:pt idx="2">
                  <c:v>39.340516927800905</c:v>
                </c:pt>
                <c:pt idx="3">
                  <c:v>38.984811061302281</c:v>
                </c:pt>
                <c:pt idx="4">
                  <c:v>39.218297592107156</c:v>
                </c:pt>
                <c:pt idx="5">
                  <c:v>39.081805994007283</c:v>
                </c:pt>
                <c:pt idx="6">
                  <c:v>38.78522902429588</c:v>
                </c:pt>
                <c:pt idx="7">
                  <c:v>39.508478043190117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B2-45AB-BD46-8D25FFA5E4D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'Feb 2021'!$A$2:$A$64</c:f>
              <c:numCache>
                <c:formatCode>General</c:formatCode>
                <c:ptCount val="6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</c:numCache>
            </c:numRef>
          </c:xVal>
          <c:yVal>
            <c:numRef>
              <c:f>'Feb 2021'!$D$2:$D$64</c:f>
              <c:numCache>
                <c:formatCode>0.000</c:formatCode>
                <c:ptCount val="63"/>
                <c:pt idx="0">
                  <c:v>38.069822166214458</c:v>
                </c:pt>
                <c:pt idx="1">
                  <c:v>38.256144934299698</c:v>
                </c:pt>
                <c:pt idx="2">
                  <c:v>38.053869461894188</c:v>
                </c:pt>
                <c:pt idx="3">
                  <c:v>38.247426779204687</c:v>
                </c:pt>
                <c:pt idx="4">
                  <c:v>38.243544947275325</c:v>
                </c:pt>
                <c:pt idx="5">
                  <c:v>37.978009460047815</c:v>
                </c:pt>
                <c:pt idx="6">
                  <c:v>37.910138511319794</c:v>
                </c:pt>
                <c:pt idx="7">
                  <c:v>38.12812096418665</c:v>
                </c:pt>
                <c:pt idx="8">
                  <c:v>38.089712797977548</c:v>
                </c:pt>
                <c:pt idx="9">
                  <c:v>38.093112236657724</c:v>
                </c:pt>
                <c:pt idx="10">
                  <c:v>38.009673590128578</c:v>
                </c:pt>
                <c:pt idx="11">
                  <c:v>37.965646845760133</c:v>
                </c:pt>
                <c:pt idx="12">
                  <c:v>37.927684720261489</c:v>
                </c:pt>
                <c:pt idx="13">
                  <c:v>37.99441492208733</c:v>
                </c:pt>
                <c:pt idx="14">
                  <c:v>38.040984056120884</c:v>
                </c:pt>
                <c:pt idx="15">
                  <c:v>38.016915100569555</c:v>
                </c:pt>
                <c:pt idx="16">
                  <c:v>37.871575847163719</c:v>
                </c:pt>
                <c:pt idx="17">
                  <c:v>38.076000243743763</c:v>
                </c:pt>
                <c:pt idx="18">
                  <c:v>37.785733821918811</c:v>
                </c:pt>
                <c:pt idx="19">
                  <c:v>37.688520120092143</c:v>
                </c:pt>
                <c:pt idx="20">
                  <c:v>37.637260868624956</c:v>
                </c:pt>
                <c:pt idx="21">
                  <c:v>37.914003067654647</c:v>
                </c:pt>
                <c:pt idx="22">
                  <c:v>37.728074938342544</c:v>
                </c:pt>
                <c:pt idx="23">
                  <c:v>37.854165281563368</c:v>
                </c:pt>
                <c:pt idx="24">
                  <c:v>37.827278987629491</c:v>
                </c:pt>
                <c:pt idx="25">
                  <c:v>37.806112580320843</c:v>
                </c:pt>
                <c:pt idx="26">
                  <c:v>37.883756178694753</c:v>
                </c:pt>
                <c:pt idx="27">
                  <c:v>37.817793524548193</c:v>
                </c:pt>
                <c:pt idx="28">
                  <c:v>37.996287661794128</c:v>
                </c:pt>
                <c:pt idx="29">
                  <c:v>37.864121778147982</c:v>
                </c:pt>
                <c:pt idx="30">
                  <c:v>37.867600946608377</c:v>
                </c:pt>
                <c:pt idx="31">
                  <c:v>38.035765796783522</c:v>
                </c:pt>
                <c:pt idx="32">
                  <c:v>37.886550257893802</c:v>
                </c:pt>
                <c:pt idx="33">
                  <c:v>37.968508050509342</c:v>
                </c:pt>
                <c:pt idx="34">
                  <c:v>37.878355741198725</c:v>
                </c:pt>
                <c:pt idx="35">
                  <c:v>37.987716332336419</c:v>
                </c:pt>
                <c:pt idx="36">
                  <c:v>37.867238164709313</c:v>
                </c:pt>
                <c:pt idx="37">
                  <c:v>37.861213761821411</c:v>
                </c:pt>
                <c:pt idx="38">
                  <c:v>37.800980563904396</c:v>
                </c:pt>
                <c:pt idx="39">
                  <c:v>37.701231962655932</c:v>
                </c:pt>
                <c:pt idx="40">
                  <c:v>37.90736092830511</c:v>
                </c:pt>
                <c:pt idx="41">
                  <c:v>38.005961470623951</c:v>
                </c:pt>
                <c:pt idx="42">
                  <c:v>37.976376331387073</c:v>
                </c:pt>
                <c:pt idx="43">
                  <c:v>37.973336762287396</c:v>
                </c:pt>
                <c:pt idx="44">
                  <c:v>37.97021252396712</c:v>
                </c:pt>
                <c:pt idx="45">
                  <c:v>37.811278139268467</c:v>
                </c:pt>
                <c:pt idx="46">
                  <c:v>37.92397460875555</c:v>
                </c:pt>
                <c:pt idx="47">
                  <c:v>37.97447580357148</c:v>
                </c:pt>
                <c:pt idx="48">
                  <c:v>38.381931525140182</c:v>
                </c:pt>
                <c:pt idx="49">
                  <c:v>38.159568258394323</c:v>
                </c:pt>
                <c:pt idx="50">
                  <c:v>38.193990807033281</c:v>
                </c:pt>
                <c:pt idx="51">
                  <c:v>38.145318245150897</c:v>
                </c:pt>
                <c:pt idx="52">
                  <c:v>38.096691868043671</c:v>
                </c:pt>
                <c:pt idx="53">
                  <c:v>38.289929950941243</c:v>
                </c:pt>
                <c:pt idx="54">
                  <c:v>38.044687664298081</c:v>
                </c:pt>
                <c:pt idx="55">
                  <c:v>38.225081885694934</c:v>
                </c:pt>
                <c:pt idx="56">
                  <c:v>37.986964222502912</c:v>
                </c:pt>
                <c:pt idx="57">
                  <c:v>38.228855486363244</c:v>
                </c:pt>
                <c:pt idx="58">
                  <c:v>38.229798903469643</c:v>
                </c:pt>
                <c:pt idx="59">
                  <c:v>38.202342525095013</c:v>
                </c:pt>
                <c:pt idx="60">
                  <c:v>38.16574379091076</c:v>
                </c:pt>
                <c:pt idx="61">
                  <c:v>37.605418376428155</c:v>
                </c:pt>
                <c:pt idx="62">
                  <c:v>38.220076432417592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B2-45AB-BD46-8D25FFA5E4DF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'Feb 2021'!$Q$10:$Q$24</c:f>
              <c:numCache>
                <c:formatCode>0.0</c:formatCode>
                <c:ptCount val="15"/>
                <c:pt idx="0">
                  <c:v>189</c:v>
                </c:pt>
                <c:pt idx="1">
                  <c:v>194.45</c:v>
                </c:pt>
                <c:pt idx="2">
                  <c:v>194.45</c:v>
                </c:pt>
                <c:pt idx="3">
                  <c:v>204.5</c:v>
                </c:pt>
                <c:pt idx="4">
                  <c:v>214.4</c:v>
                </c:pt>
                <c:pt idx="5">
                  <c:v>227.6</c:v>
                </c:pt>
                <c:pt idx="6">
                  <c:v>246.3</c:v>
                </c:pt>
                <c:pt idx="7">
                  <c:v>273.5</c:v>
                </c:pt>
                <c:pt idx="8">
                  <c:v>295.89999999999998</c:v>
                </c:pt>
                <c:pt idx="9">
                  <c:v>332.9</c:v>
                </c:pt>
                <c:pt idx="10">
                  <c:v>345.8</c:v>
                </c:pt>
                <c:pt idx="11">
                  <c:v>377.6</c:v>
                </c:pt>
                <c:pt idx="12">
                  <c:v>391.5</c:v>
                </c:pt>
                <c:pt idx="13">
                  <c:v>421.4</c:v>
                </c:pt>
                <c:pt idx="14">
                  <c:v>510.7</c:v>
                </c:pt>
              </c:numCache>
            </c:numRef>
          </c:xVal>
          <c:yVal>
            <c:numRef>
              <c:f>'Feb 2021'!$W$10:$W$24</c:f>
              <c:numCache>
                <c:formatCode>0.000</c:formatCode>
                <c:ptCount val="15"/>
                <c:pt idx="0">
                  <c:v>40.79617419956233</c:v>
                </c:pt>
                <c:pt idx="1">
                  <c:v>39.516639289194671</c:v>
                </c:pt>
                <c:pt idx="2">
                  <c:v>39.563609354160548</c:v>
                </c:pt>
                <c:pt idx="3">
                  <c:v>39.512813934123173</c:v>
                </c:pt>
                <c:pt idx="4">
                  <c:v>39.371179080418443</c:v>
                </c:pt>
                <c:pt idx="5">
                  <c:v>39.230981111393476</c:v>
                </c:pt>
                <c:pt idx="6">
                  <c:v>39.547578676626223</c:v>
                </c:pt>
                <c:pt idx="7">
                  <c:v>40.134073412320205</c:v>
                </c:pt>
                <c:pt idx="8">
                  <c:v>39.895977038226839</c:v>
                </c:pt>
                <c:pt idx="9">
                  <c:v>39.81508278818481</c:v>
                </c:pt>
                <c:pt idx="10">
                  <c:v>40.091592276494936</c:v>
                </c:pt>
                <c:pt idx="11">
                  <c:v>39.018536345633272</c:v>
                </c:pt>
                <c:pt idx="12">
                  <c:v>39.324202707526133</c:v>
                </c:pt>
                <c:pt idx="13">
                  <c:v>39.777680744732308</c:v>
                </c:pt>
                <c:pt idx="14">
                  <c:v>39.729622701685052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1-446C-909F-F0B9CAA2513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'Feb 2021'!$Q$25:$Q$31</c:f>
              <c:numCache>
                <c:formatCode>0.0</c:formatCode>
                <c:ptCount val="7"/>
                <c:pt idx="3">
                  <c:v>211</c:v>
                </c:pt>
                <c:pt idx="4">
                  <c:v>240.5</c:v>
                </c:pt>
                <c:pt idx="5">
                  <c:v>332.9</c:v>
                </c:pt>
                <c:pt idx="6">
                  <c:v>332.9</c:v>
                </c:pt>
              </c:numCache>
            </c:numRef>
          </c:xVal>
          <c:yVal>
            <c:numRef>
              <c:f>'Feb 2021'!$W$25:$W$31</c:f>
              <c:numCache>
                <c:formatCode>0.000</c:formatCode>
                <c:ptCount val="7"/>
                <c:pt idx="0">
                  <c:v>39.842539752787467</c:v>
                </c:pt>
                <c:pt idx="1">
                  <c:v>40.256609816098823</c:v>
                </c:pt>
                <c:pt idx="2">
                  <c:v>39.992906141564795</c:v>
                </c:pt>
                <c:pt idx="3">
                  <c:v>39.308197157642667</c:v>
                </c:pt>
                <c:pt idx="4">
                  <c:v>40.356913299597814</c:v>
                </c:pt>
                <c:pt idx="5">
                  <c:v>39.587921118699214</c:v>
                </c:pt>
                <c:pt idx="6">
                  <c:v>39.871410730506021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1-446C-909F-F0B9CAA25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842560"/>
        <c:axId val="721843544"/>
      </c:scatterChart>
      <c:valAx>
        <c:axId val="72184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843544"/>
        <c:crosses val="autoZero"/>
        <c:crossBetween val="midCat"/>
      </c:valAx>
      <c:valAx>
        <c:axId val="721843544"/>
        <c:scaling>
          <c:orientation val="minMax"/>
          <c:max val="41.5"/>
          <c:min val="3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Pb208/Pb204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28582567804024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842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84061457069829"/>
          <c:y val="5.0925925925925923E-2"/>
          <c:w val="0.72652666132138177"/>
          <c:h val="0.7435032079323418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2021'!$Q$2:$Q$9</c:f>
              <c:numCache>
                <c:formatCode>0.0</c:formatCode>
                <c:ptCount val="8"/>
                <c:pt idx="0">
                  <c:v>94.2</c:v>
                </c:pt>
                <c:pt idx="1">
                  <c:v>103.2</c:v>
                </c:pt>
                <c:pt idx="2">
                  <c:v>130.69999999999999</c:v>
                </c:pt>
                <c:pt idx="3">
                  <c:v>135.69999999999999</c:v>
                </c:pt>
                <c:pt idx="4">
                  <c:v>162.9</c:v>
                </c:pt>
                <c:pt idx="5">
                  <c:v>181.7</c:v>
                </c:pt>
                <c:pt idx="6">
                  <c:v>190.2</c:v>
                </c:pt>
                <c:pt idx="7">
                  <c:v>193</c:v>
                </c:pt>
              </c:numCache>
            </c:numRef>
          </c:xVal>
          <c:yVal>
            <c:numRef>
              <c:f>'Feb 2021'!$U$2:$U$9</c:f>
              <c:numCache>
                <c:formatCode>0.000</c:formatCode>
                <c:ptCount val="8"/>
                <c:pt idx="0">
                  <c:v>18.649169781855388</c:v>
                </c:pt>
                <c:pt idx="1">
                  <c:v>18.846107844647985</c:v>
                </c:pt>
                <c:pt idx="2">
                  <c:v>18.993956508684267</c:v>
                </c:pt>
                <c:pt idx="3">
                  <c:v>18.813350864292783</c:v>
                </c:pt>
                <c:pt idx="4">
                  <c:v>18.985466012646629</c:v>
                </c:pt>
                <c:pt idx="5">
                  <c:v>18.993583567401341</c:v>
                </c:pt>
                <c:pt idx="6">
                  <c:v>18.833559428528108</c:v>
                </c:pt>
                <c:pt idx="7">
                  <c:v>19.207729931788631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7-4F0C-BA4E-3021A7547FE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'Feb 2021'!$A$2:$A$64</c:f>
              <c:numCache>
                <c:formatCode>General</c:formatCode>
                <c:ptCount val="6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</c:numCache>
            </c:numRef>
          </c:xVal>
          <c:yVal>
            <c:numRef>
              <c:f>'Feb 2021'!$B$2:$B$64</c:f>
              <c:numCache>
                <c:formatCode>0.000</c:formatCode>
                <c:ptCount val="63"/>
                <c:pt idx="0">
                  <c:v>18.379916059269704</c:v>
                </c:pt>
                <c:pt idx="1">
                  <c:v>18.535839248041036</c:v>
                </c:pt>
                <c:pt idx="2">
                  <c:v>18.423658331430495</c:v>
                </c:pt>
                <c:pt idx="3">
                  <c:v>18.541876946106015</c:v>
                </c:pt>
                <c:pt idx="4">
                  <c:v>18.575079688338175</c:v>
                </c:pt>
                <c:pt idx="5">
                  <c:v>18.302959279467249</c:v>
                </c:pt>
                <c:pt idx="6">
                  <c:v>18.275665656117432</c:v>
                </c:pt>
                <c:pt idx="7">
                  <c:v>18.402569406994907</c:v>
                </c:pt>
                <c:pt idx="8">
                  <c:v>18.36152548642222</c:v>
                </c:pt>
                <c:pt idx="9">
                  <c:v>18.447243377767268</c:v>
                </c:pt>
                <c:pt idx="10">
                  <c:v>18.32166337323255</c:v>
                </c:pt>
                <c:pt idx="11">
                  <c:v>18.323267006768539</c:v>
                </c:pt>
                <c:pt idx="12">
                  <c:v>18.296513528224974</c:v>
                </c:pt>
                <c:pt idx="13">
                  <c:v>18.327921487163728</c:v>
                </c:pt>
                <c:pt idx="14">
                  <c:v>18.357940236285071</c:v>
                </c:pt>
                <c:pt idx="15">
                  <c:v>18.355350752225977</c:v>
                </c:pt>
                <c:pt idx="16">
                  <c:v>18.272756418997972</c:v>
                </c:pt>
                <c:pt idx="17">
                  <c:v>18.508574279624973</c:v>
                </c:pt>
                <c:pt idx="18">
                  <c:v>18.256995379995789</c:v>
                </c:pt>
                <c:pt idx="19">
                  <c:v>18.247259713255488</c:v>
                </c:pt>
                <c:pt idx="20">
                  <c:v>18.177173770860058</c:v>
                </c:pt>
                <c:pt idx="21">
                  <c:v>18.397028960805656</c:v>
                </c:pt>
                <c:pt idx="22">
                  <c:v>18.194942883691297</c:v>
                </c:pt>
                <c:pt idx="23">
                  <c:v>18.324269977551818</c:v>
                </c:pt>
                <c:pt idx="24">
                  <c:v>18.300121454315374</c:v>
                </c:pt>
                <c:pt idx="25">
                  <c:v>18.277281614092562</c:v>
                </c:pt>
                <c:pt idx="26">
                  <c:v>18.267765013999721</c:v>
                </c:pt>
                <c:pt idx="27">
                  <c:v>18.242258885031845</c:v>
                </c:pt>
                <c:pt idx="28">
                  <c:v>18.398341740637139</c:v>
                </c:pt>
                <c:pt idx="29">
                  <c:v>18.258788840856539</c:v>
                </c:pt>
                <c:pt idx="30">
                  <c:v>18.247736700013625</c:v>
                </c:pt>
                <c:pt idx="31">
                  <c:v>18.364283021938199</c:v>
                </c:pt>
                <c:pt idx="32">
                  <c:v>18.254518339028689</c:v>
                </c:pt>
                <c:pt idx="33">
                  <c:v>18.322883191763196</c:v>
                </c:pt>
                <c:pt idx="34">
                  <c:v>18.270488001427974</c:v>
                </c:pt>
                <c:pt idx="35">
                  <c:v>18.306812307765405</c:v>
                </c:pt>
                <c:pt idx="36">
                  <c:v>18.253288617811343</c:v>
                </c:pt>
                <c:pt idx="37">
                  <c:v>18.281662122794938</c:v>
                </c:pt>
                <c:pt idx="38">
                  <c:v>18.285382547069016</c:v>
                </c:pt>
                <c:pt idx="39">
                  <c:v>18.234302127305966</c:v>
                </c:pt>
                <c:pt idx="40">
                  <c:v>18.291383516114159</c:v>
                </c:pt>
                <c:pt idx="41">
                  <c:v>18.371369748808878</c:v>
                </c:pt>
                <c:pt idx="42">
                  <c:v>18.342953869580477</c:v>
                </c:pt>
                <c:pt idx="43">
                  <c:v>18.320483156573619</c:v>
                </c:pt>
                <c:pt idx="44">
                  <c:v>18.290511141996756</c:v>
                </c:pt>
                <c:pt idx="45">
                  <c:v>18.270094299265548</c:v>
                </c:pt>
                <c:pt idx="46">
                  <c:v>18.307417676181196</c:v>
                </c:pt>
                <c:pt idx="47">
                  <c:v>18.238918616613255</c:v>
                </c:pt>
                <c:pt idx="48">
                  <c:v>18.474271318099419</c:v>
                </c:pt>
                <c:pt idx="49">
                  <c:v>18.340597103503427</c:v>
                </c:pt>
                <c:pt idx="50">
                  <c:v>18.452596980435985</c:v>
                </c:pt>
                <c:pt idx="51">
                  <c:v>18.39031395534785</c:v>
                </c:pt>
                <c:pt idx="52">
                  <c:v>18.366241205570226</c:v>
                </c:pt>
                <c:pt idx="53">
                  <c:v>18.442699701390175</c:v>
                </c:pt>
                <c:pt idx="54">
                  <c:v>18.36386412064272</c:v>
                </c:pt>
                <c:pt idx="55">
                  <c:v>18.381049297713684</c:v>
                </c:pt>
                <c:pt idx="56">
                  <c:v>18.308505813642697</c:v>
                </c:pt>
                <c:pt idx="57">
                  <c:v>18.449084679929136</c:v>
                </c:pt>
                <c:pt idx="58">
                  <c:v>18.40406606102378</c:v>
                </c:pt>
                <c:pt idx="59">
                  <c:v>18.450996848822982</c:v>
                </c:pt>
                <c:pt idx="60">
                  <c:v>18.393702444909461</c:v>
                </c:pt>
                <c:pt idx="61">
                  <c:v>18.298951616413976</c:v>
                </c:pt>
                <c:pt idx="62">
                  <c:v>18.431973406512171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E7-4F0C-BA4E-3021A7547FE7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'Feb 2021'!$Q$10:$Q$24</c:f>
              <c:numCache>
                <c:formatCode>0.0</c:formatCode>
                <c:ptCount val="15"/>
                <c:pt idx="0">
                  <c:v>189</c:v>
                </c:pt>
                <c:pt idx="1">
                  <c:v>194.45</c:v>
                </c:pt>
                <c:pt idx="2">
                  <c:v>194.45</c:v>
                </c:pt>
                <c:pt idx="3">
                  <c:v>204.5</c:v>
                </c:pt>
                <c:pt idx="4">
                  <c:v>214.4</c:v>
                </c:pt>
                <c:pt idx="5">
                  <c:v>227.6</c:v>
                </c:pt>
                <c:pt idx="6">
                  <c:v>246.3</c:v>
                </c:pt>
                <c:pt idx="7">
                  <c:v>273.5</c:v>
                </c:pt>
                <c:pt idx="8">
                  <c:v>295.89999999999998</c:v>
                </c:pt>
                <c:pt idx="9">
                  <c:v>332.9</c:v>
                </c:pt>
                <c:pt idx="10">
                  <c:v>345.8</c:v>
                </c:pt>
                <c:pt idx="11">
                  <c:v>377.6</c:v>
                </c:pt>
                <c:pt idx="12">
                  <c:v>391.5</c:v>
                </c:pt>
                <c:pt idx="13">
                  <c:v>421.4</c:v>
                </c:pt>
                <c:pt idx="14">
                  <c:v>510.7</c:v>
                </c:pt>
              </c:numCache>
            </c:numRef>
          </c:xVal>
          <c:yVal>
            <c:numRef>
              <c:f>'Feb 2021'!$U$10:$U$24</c:f>
              <c:numCache>
                <c:formatCode>0.000</c:formatCode>
                <c:ptCount val="15"/>
                <c:pt idx="0">
                  <c:v>19.824405679871273</c:v>
                </c:pt>
                <c:pt idx="1">
                  <c:v>19.105761071067931</c:v>
                </c:pt>
                <c:pt idx="2">
                  <c:v>19.154399641190118</c:v>
                </c:pt>
                <c:pt idx="3">
                  <c:v>19.186860973587599</c:v>
                </c:pt>
                <c:pt idx="4">
                  <c:v>19.161160674577502</c:v>
                </c:pt>
                <c:pt idx="5">
                  <c:v>19.080233674977517</c:v>
                </c:pt>
                <c:pt idx="6">
                  <c:v>19.129227997950036</c:v>
                </c:pt>
                <c:pt idx="7">
                  <c:v>19.357098922670488</c:v>
                </c:pt>
                <c:pt idx="8">
                  <c:v>19.370089763461401</c:v>
                </c:pt>
                <c:pt idx="9">
                  <c:v>19.265000000000001</c:v>
                </c:pt>
                <c:pt idx="10">
                  <c:v>19.313160964577332</c:v>
                </c:pt>
                <c:pt idx="11">
                  <c:v>19.106035992394709</c:v>
                </c:pt>
                <c:pt idx="12">
                  <c:v>19.184793347381785</c:v>
                </c:pt>
                <c:pt idx="13">
                  <c:v>19.265109411906234</c:v>
                </c:pt>
                <c:pt idx="14">
                  <c:v>19.314749283767732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72-4A92-9757-108FB100D1DE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'Feb 2021'!$Q$25:$Q$31</c:f>
              <c:numCache>
                <c:formatCode>0.0</c:formatCode>
                <c:ptCount val="7"/>
                <c:pt idx="3">
                  <c:v>211</c:v>
                </c:pt>
                <c:pt idx="4">
                  <c:v>240.5</c:v>
                </c:pt>
                <c:pt idx="5">
                  <c:v>332.9</c:v>
                </c:pt>
                <c:pt idx="6">
                  <c:v>332.9</c:v>
                </c:pt>
              </c:numCache>
            </c:numRef>
          </c:xVal>
          <c:yVal>
            <c:numRef>
              <c:f>'Feb 2021'!$U$25:$U$31</c:f>
              <c:numCache>
                <c:formatCode>0.000</c:formatCode>
                <c:ptCount val="7"/>
                <c:pt idx="0">
                  <c:v>19.342704429597937</c:v>
                </c:pt>
                <c:pt idx="1">
                  <c:v>19.420179594888388</c:v>
                </c:pt>
                <c:pt idx="2">
                  <c:v>20.096661621788261</c:v>
                </c:pt>
                <c:pt idx="3">
                  <c:v>19.026948147373211</c:v>
                </c:pt>
                <c:pt idx="4">
                  <c:v>19.698113364866746</c:v>
                </c:pt>
                <c:pt idx="5">
                  <c:v>19.17716469095831</c:v>
                </c:pt>
                <c:pt idx="6">
                  <c:v>19.329968629127706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72-4A92-9757-108FB100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077944"/>
        <c:axId val="731074664"/>
      </c:scatterChart>
      <c:valAx>
        <c:axId val="73107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074664"/>
        <c:crosses val="autoZero"/>
        <c:crossBetween val="midCat"/>
      </c:valAx>
      <c:valAx>
        <c:axId val="731074664"/>
        <c:scaling>
          <c:orientation val="minMax"/>
          <c:max val="20.5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Pb206/Pb204</a:t>
                </a:r>
              </a:p>
            </c:rich>
          </c:tx>
          <c:layout>
            <c:manualLayout>
              <c:xMode val="edge"/>
              <c:yMode val="edge"/>
              <c:x val="1.7406440382941687E-2"/>
              <c:y val="0.28119604841061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077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96144682202909"/>
          <c:y val="5.0925925925925923E-2"/>
          <c:w val="0.68240070495510829"/>
          <c:h val="0.7435032079323418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2021'!$S$2:$S$9</c:f>
              <c:numCache>
                <c:formatCode>General</c:formatCode>
                <c:ptCount val="8"/>
                <c:pt idx="0">
                  <c:v>50</c:v>
                </c:pt>
                <c:pt idx="1">
                  <c:v>65</c:v>
                </c:pt>
                <c:pt idx="2">
                  <c:v>24</c:v>
                </c:pt>
                <c:pt idx="3">
                  <c:v>54</c:v>
                </c:pt>
                <c:pt idx="4">
                  <c:v>20</c:v>
                </c:pt>
                <c:pt idx="5">
                  <c:v>31</c:v>
                </c:pt>
                <c:pt idx="6">
                  <c:v>39</c:v>
                </c:pt>
                <c:pt idx="7">
                  <c:v>15</c:v>
                </c:pt>
              </c:numCache>
            </c:numRef>
          </c:xVal>
          <c:yVal>
            <c:numRef>
              <c:f>'Feb 2021'!$U$2:$U$9</c:f>
              <c:numCache>
                <c:formatCode>0.000</c:formatCode>
                <c:ptCount val="8"/>
                <c:pt idx="0">
                  <c:v>18.649169781855388</c:v>
                </c:pt>
                <c:pt idx="1">
                  <c:v>18.846107844647985</c:v>
                </c:pt>
                <c:pt idx="2">
                  <c:v>18.993956508684267</c:v>
                </c:pt>
                <c:pt idx="3">
                  <c:v>18.813350864292783</c:v>
                </c:pt>
                <c:pt idx="4">
                  <c:v>18.985466012646629</c:v>
                </c:pt>
                <c:pt idx="5">
                  <c:v>18.993583567401341</c:v>
                </c:pt>
                <c:pt idx="6">
                  <c:v>18.833559428528108</c:v>
                </c:pt>
                <c:pt idx="7">
                  <c:v>19.207729931788631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7-4561-9FEA-7DB59B6F823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'Feb 2021'!$S$10:$S$24</c:f>
              <c:numCache>
                <c:formatCode>General</c:formatCode>
                <c:ptCount val="15"/>
                <c:pt idx="0">
                  <c:v>4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4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11</c:v>
                </c:pt>
              </c:numCache>
            </c:numRef>
          </c:xVal>
          <c:yVal>
            <c:numRef>
              <c:f>'Feb 2021'!$U$10:$U$24</c:f>
              <c:numCache>
                <c:formatCode>0.000</c:formatCode>
                <c:ptCount val="15"/>
                <c:pt idx="0">
                  <c:v>19.824405679871273</c:v>
                </c:pt>
                <c:pt idx="1">
                  <c:v>19.105761071067931</c:v>
                </c:pt>
                <c:pt idx="2">
                  <c:v>19.154399641190118</c:v>
                </c:pt>
                <c:pt idx="3">
                  <c:v>19.186860973587599</c:v>
                </c:pt>
                <c:pt idx="4">
                  <c:v>19.161160674577502</c:v>
                </c:pt>
                <c:pt idx="5">
                  <c:v>19.080233674977517</c:v>
                </c:pt>
                <c:pt idx="6">
                  <c:v>19.129227997950036</c:v>
                </c:pt>
                <c:pt idx="7">
                  <c:v>19.357098922670488</c:v>
                </c:pt>
                <c:pt idx="8">
                  <c:v>19.370089763461401</c:v>
                </c:pt>
                <c:pt idx="9">
                  <c:v>19.265000000000001</c:v>
                </c:pt>
                <c:pt idx="10">
                  <c:v>19.313160964577332</c:v>
                </c:pt>
                <c:pt idx="11">
                  <c:v>19.106035992394709</c:v>
                </c:pt>
                <c:pt idx="12">
                  <c:v>19.184793347381785</c:v>
                </c:pt>
                <c:pt idx="13">
                  <c:v>19.265109411906234</c:v>
                </c:pt>
                <c:pt idx="14">
                  <c:v>19.314749283767732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9A-4B5A-89A2-C840BDCC9A7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'Feb 2021'!$S$25:$S$31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12</c:v>
                </c:pt>
                <c:pt idx="5">
                  <c:v>4</c:v>
                </c:pt>
                <c:pt idx="6">
                  <c:v>4</c:v>
                </c:pt>
              </c:numCache>
            </c:numRef>
          </c:xVal>
          <c:yVal>
            <c:numRef>
              <c:f>'Feb 2021'!$U$25:$U$31</c:f>
              <c:numCache>
                <c:formatCode>0.000</c:formatCode>
                <c:ptCount val="7"/>
                <c:pt idx="0">
                  <c:v>19.342704429597937</c:v>
                </c:pt>
                <c:pt idx="1">
                  <c:v>19.420179594888388</c:v>
                </c:pt>
                <c:pt idx="2">
                  <c:v>20.096661621788261</c:v>
                </c:pt>
                <c:pt idx="3">
                  <c:v>19.026948147373211</c:v>
                </c:pt>
                <c:pt idx="4">
                  <c:v>19.698113364866746</c:v>
                </c:pt>
                <c:pt idx="5">
                  <c:v>19.17716469095831</c:v>
                </c:pt>
                <c:pt idx="6">
                  <c:v>19.329968629127706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9A-4B5A-89A2-C840BDCC9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69600"/>
        <c:axId val="209976256"/>
      </c:scatterChart>
      <c:valAx>
        <c:axId val="209969600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Pb, mg/kg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76256"/>
        <c:crosses val="autoZero"/>
        <c:crossBetween val="midCat"/>
      </c:valAx>
      <c:valAx>
        <c:axId val="209976256"/>
        <c:scaling>
          <c:orientation val="minMax"/>
          <c:max val="20.5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Pb206/Pb204</a:t>
                </a:r>
              </a:p>
            </c:rich>
          </c:tx>
          <c:layout>
            <c:manualLayout>
              <c:xMode val="edge"/>
              <c:yMode val="edge"/>
              <c:x val="1.921229586935639E-2"/>
              <c:y val="0.28582567804024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969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2021'!$Q$2:$Q$9</c:f>
              <c:numCache>
                <c:formatCode>0.0</c:formatCode>
                <c:ptCount val="8"/>
                <c:pt idx="0">
                  <c:v>94.2</c:v>
                </c:pt>
                <c:pt idx="1">
                  <c:v>103.2</c:v>
                </c:pt>
                <c:pt idx="2">
                  <c:v>130.69999999999999</c:v>
                </c:pt>
                <c:pt idx="3">
                  <c:v>135.69999999999999</c:v>
                </c:pt>
                <c:pt idx="4">
                  <c:v>162.9</c:v>
                </c:pt>
                <c:pt idx="5">
                  <c:v>181.7</c:v>
                </c:pt>
                <c:pt idx="6">
                  <c:v>190.2</c:v>
                </c:pt>
                <c:pt idx="7">
                  <c:v>193</c:v>
                </c:pt>
              </c:numCache>
            </c:numRef>
          </c:xVal>
          <c:yVal>
            <c:numRef>
              <c:f>'Feb 2021'!$S$2:$S$9</c:f>
              <c:numCache>
                <c:formatCode>General</c:formatCode>
                <c:ptCount val="8"/>
                <c:pt idx="0">
                  <c:v>50</c:v>
                </c:pt>
                <c:pt idx="1">
                  <c:v>65</c:v>
                </c:pt>
                <c:pt idx="2">
                  <c:v>24</c:v>
                </c:pt>
                <c:pt idx="3">
                  <c:v>54</c:v>
                </c:pt>
                <c:pt idx="4">
                  <c:v>20</c:v>
                </c:pt>
                <c:pt idx="5">
                  <c:v>31</c:v>
                </c:pt>
                <c:pt idx="6">
                  <c:v>39</c:v>
                </c:pt>
                <c:pt idx="7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1B-4846-A59D-9E3BE9403F8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'Feb 2021'!$Q$10:$Q$24</c:f>
              <c:numCache>
                <c:formatCode>0.0</c:formatCode>
                <c:ptCount val="15"/>
                <c:pt idx="0">
                  <c:v>189</c:v>
                </c:pt>
                <c:pt idx="1">
                  <c:v>194.45</c:v>
                </c:pt>
                <c:pt idx="2">
                  <c:v>194.45</c:v>
                </c:pt>
                <c:pt idx="3">
                  <c:v>204.5</c:v>
                </c:pt>
                <c:pt idx="4">
                  <c:v>214.4</c:v>
                </c:pt>
                <c:pt idx="5">
                  <c:v>227.6</c:v>
                </c:pt>
                <c:pt idx="6">
                  <c:v>246.3</c:v>
                </c:pt>
                <c:pt idx="7">
                  <c:v>273.5</c:v>
                </c:pt>
                <c:pt idx="8">
                  <c:v>295.89999999999998</c:v>
                </c:pt>
                <c:pt idx="9">
                  <c:v>332.9</c:v>
                </c:pt>
                <c:pt idx="10">
                  <c:v>345.8</c:v>
                </c:pt>
                <c:pt idx="11">
                  <c:v>377.6</c:v>
                </c:pt>
                <c:pt idx="12">
                  <c:v>391.5</c:v>
                </c:pt>
                <c:pt idx="13">
                  <c:v>421.4</c:v>
                </c:pt>
                <c:pt idx="14">
                  <c:v>510.7</c:v>
                </c:pt>
              </c:numCache>
            </c:numRef>
          </c:xVal>
          <c:yVal>
            <c:numRef>
              <c:f>'Feb 2021'!$S$10:$S$24</c:f>
              <c:numCache>
                <c:formatCode>General</c:formatCode>
                <c:ptCount val="15"/>
                <c:pt idx="0">
                  <c:v>4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4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1B-4846-A59D-9E3BE9403F8A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'Feb 2021'!$Q$25:$Q$31</c:f>
              <c:numCache>
                <c:formatCode>0.0</c:formatCode>
                <c:ptCount val="7"/>
                <c:pt idx="3">
                  <c:v>211</c:v>
                </c:pt>
                <c:pt idx="4">
                  <c:v>240.5</c:v>
                </c:pt>
                <c:pt idx="5">
                  <c:v>332.9</c:v>
                </c:pt>
                <c:pt idx="6">
                  <c:v>332.9</c:v>
                </c:pt>
              </c:numCache>
            </c:numRef>
          </c:xVal>
          <c:yVal>
            <c:numRef>
              <c:f>'Feb 2021'!$S$25:$S$31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12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1B-4846-A59D-9E3BE940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331520"/>
        <c:axId val="746328240"/>
      </c:scatterChart>
      <c:valAx>
        <c:axId val="74633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328240"/>
        <c:crosses val="autoZero"/>
        <c:crossBetween val="midCat"/>
      </c:valAx>
      <c:valAx>
        <c:axId val="746328240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Pb, mg/kg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33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53722810510759"/>
          <c:y val="5.0925925925925923E-2"/>
          <c:w val="0.68810261863818745"/>
          <c:h val="0.7435032079323418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2021'!$S$2:$S$9</c:f>
              <c:numCache>
                <c:formatCode>General</c:formatCode>
                <c:ptCount val="8"/>
                <c:pt idx="0">
                  <c:v>50</c:v>
                </c:pt>
                <c:pt idx="1">
                  <c:v>65</c:v>
                </c:pt>
                <c:pt idx="2">
                  <c:v>24</c:v>
                </c:pt>
                <c:pt idx="3">
                  <c:v>54</c:v>
                </c:pt>
                <c:pt idx="4">
                  <c:v>20</c:v>
                </c:pt>
                <c:pt idx="5">
                  <c:v>31</c:v>
                </c:pt>
                <c:pt idx="6">
                  <c:v>39</c:v>
                </c:pt>
                <c:pt idx="7">
                  <c:v>15</c:v>
                </c:pt>
              </c:numCache>
            </c:numRef>
          </c:xVal>
          <c:yVal>
            <c:numRef>
              <c:f>'Feb 2021'!$W$2:$W$9</c:f>
              <c:numCache>
                <c:formatCode>0.000</c:formatCode>
                <c:ptCount val="8"/>
                <c:pt idx="0">
                  <c:v>38.137309999167421</c:v>
                </c:pt>
                <c:pt idx="1">
                  <c:v>39.102862075349066</c:v>
                </c:pt>
                <c:pt idx="2">
                  <c:v>39.340516927800905</c:v>
                </c:pt>
                <c:pt idx="3">
                  <c:v>38.984811061302281</c:v>
                </c:pt>
                <c:pt idx="4">
                  <c:v>39.218297592107156</c:v>
                </c:pt>
                <c:pt idx="5">
                  <c:v>39.081805994007283</c:v>
                </c:pt>
                <c:pt idx="6">
                  <c:v>38.78522902429588</c:v>
                </c:pt>
                <c:pt idx="7">
                  <c:v>39.508478043190117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9C-449A-BE81-17432E18610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'Feb 2021'!$S$10:$S$24</c:f>
              <c:numCache>
                <c:formatCode>General</c:formatCode>
                <c:ptCount val="15"/>
                <c:pt idx="0">
                  <c:v>4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4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11</c:v>
                </c:pt>
              </c:numCache>
            </c:numRef>
          </c:xVal>
          <c:yVal>
            <c:numRef>
              <c:f>'Feb 2021'!$W$10:$W$24</c:f>
              <c:numCache>
                <c:formatCode>0.000</c:formatCode>
                <c:ptCount val="15"/>
                <c:pt idx="0">
                  <c:v>40.79617419956233</c:v>
                </c:pt>
                <c:pt idx="1">
                  <c:v>39.516639289194671</c:v>
                </c:pt>
                <c:pt idx="2">
                  <c:v>39.563609354160548</c:v>
                </c:pt>
                <c:pt idx="3">
                  <c:v>39.512813934123173</c:v>
                </c:pt>
                <c:pt idx="4">
                  <c:v>39.371179080418443</c:v>
                </c:pt>
                <c:pt idx="5">
                  <c:v>39.230981111393476</c:v>
                </c:pt>
                <c:pt idx="6">
                  <c:v>39.547578676626223</c:v>
                </c:pt>
                <c:pt idx="7">
                  <c:v>40.134073412320205</c:v>
                </c:pt>
                <c:pt idx="8">
                  <c:v>39.895977038226839</c:v>
                </c:pt>
                <c:pt idx="9">
                  <c:v>39.81508278818481</c:v>
                </c:pt>
                <c:pt idx="10">
                  <c:v>40.091592276494936</c:v>
                </c:pt>
                <c:pt idx="11">
                  <c:v>39.018536345633272</c:v>
                </c:pt>
                <c:pt idx="12">
                  <c:v>39.324202707526133</c:v>
                </c:pt>
                <c:pt idx="13">
                  <c:v>39.777680744732308</c:v>
                </c:pt>
                <c:pt idx="14">
                  <c:v>39.729622701685052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9C-449A-BE81-17432E18610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'Feb 2021'!$S$25:$S$31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12</c:v>
                </c:pt>
                <c:pt idx="5">
                  <c:v>4</c:v>
                </c:pt>
                <c:pt idx="6">
                  <c:v>4</c:v>
                </c:pt>
              </c:numCache>
            </c:numRef>
          </c:xVal>
          <c:yVal>
            <c:numRef>
              <c:f>'Feb 2021'!$W$25:$W$31</c:f>
              <c:numCache>
                <c:formatCode>0.000</c:formatCode>
                <c:ptCount val="7"/>
                <c:pt idx="0">
                  <c:v>39.842539752787467</c:v>
                </c:pt>
                <c:pt idx="1">
                  <c:v>40.256609816098823</c:v>
                </c:pt>
                <c:pt idx="2">
                  <c:v>39.992906141564795</c:v>
                </c:pt>
                <c:pt idx="3">
                  <c:v>39.308197157642667</c:v>
                </c:pt>
                <c:pt idx="4">
                  <c:v>40.356913299597814</c:v>
                </c:pt>
                <c:pt idx="5">
                  <c:v>39.587921118699214</c:v>
                </c:pt>
                <c:pt idx="6">
                  <c:v>39.871410730506021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9C-449A-BE81-17432E186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954384"/>
        <c:axId val="279952416"/>
      </c:scatterChart>
      <c:valAx>
        <c:axId val="279954384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Pb, mg/kg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952416"/>
        <c:crosses val="autoZero"/>
        <c:crossBetween val="midCat"/>
      </c:valAx>
      <c:valAx>
        <c:axId val="279952416"/>
        <c:scaling>
          <c:orientation val="minMax"/>
          <c:max val="41.5"/>
          <c:min val="3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Pb208/Pb204</a:t>
                </a:r>
              </a:p>
            </c:rich>
          </c:tx>
          <c:layout>
            <c:manualLayout>
              <c:xMode val="edge"/>
              <c:yMode val="edge"/>
              <c:x val="1.9157088122605363E-2"/>
              <c:y val="0.28119604841061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95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Bonita Peak springs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('Animas vs San Juan'!$E$2:$E$64,'Animas vs San Juan'!$Q$56)</c:f>
              <c:numCache>
                <c:formatCode>0.000</c:formatCode>
                <c:ptCount val="64"/>
                <c:pt idx="0">
                  <c:v>1.1788907855324389</c:v>
                </c:pt>
                <c:pt idx="1">
                  <c:v>1.1864567982377274</c:v>
                </c:pt>
                <c:pt idx="2">
                  <c:v>1.1817824596415876</c:v>
                </c:pt>
                <c:pt idx="3">
                  <c:v>1.1860503153119595</c:v>
                </c:pt>
                <c:pt idx="4">
                  <c:v>1.1893630059909643</c:v>
                </c:pt>
                <c:pt idx="5">
                  <c:v>1.1758151574935893</c:v>
                </c:pt>
                <c:pt idx="6">
                  <c:v>1.1747135323174327</c:v>
                </c:pt>
                <c:pt idx="7">
                  <c:v>1.1791750631942093</c:v>
                </c:pt>
                <c:pt idx="8">
                  <c:v>1.1744837707055484</c:v>
                </c:pt>
                <c:pt idx="9">
                  <c:v>1.185622973859052</c:v>
                </c:pt>
                <c:pt idx="10">
                  <c:v>1.1771506726661967</c:v>
                </c:pt>
                <c:pt idx="11">
                  <c:v>1.1776169455860273</c:v>
                </c:pt>
                <c:pt idx="12">
                  <c:v>1.1753335402315359</c:v>
                </c:pt>
                <c:pt idx="13">
                  <c:v>1.1792578242986456</c:v>
                </c:pt>
                <c:pt idx="14">
                  <c:v>1.178377403387286</c:v>
                </c:pt>
                <c:pt idx="15">
                  <c:v>1.1781012868781586</c:v>
                </c:pt>
                <c:pt idx="16">
                  <c:v>1.1746821148342146</c:v>
                </c:pt>
                <c:pt idx="17">
                  <c:v>1.1878899898001407</c:v>
                </c:pt>
                <c:pt idx="18">
                  <c:v>1.174064274043739</c:v>
                </c:pt>
                <c:pt idx="19">
                  <c:v>1.1765920827829235</c:v>
                </c:pt>
                <c:pt idx="20">
                  <c:v>1.1734610413734352</c:v>
                </c:pt>
                <c:pt idx="21">
                  <c:v>1.1851929416765656</c:v>
                </c:pt>
                <c:pt idx="22">
                  <c:v>1.1745536324318357</c:v>
                </c:pt>
                <c:pt idx="23">
                  <c:v>1.1815653055085358</c:v>
                </c:pt>
                <c:pt idx="24">
                  <c:v>1.1772274752550436</c:v>
                </c:pt>
                <c:pt idx="25">
                  <c:v>1.1769885776285742</c:v>
                </c:pt>
                <c:pt idx="26">
                  <c:v>1.1740248127629305</c:v>
                </c:pt>
                <c:pt idx="27">
                  <c:v>1.1737926343712157</c:v>
                </c:pt>
                <c:pt idx="28">
                  <c:v>1.1813421202765038</c:v>
                </c:pt>
                <c:pt idx="29">
                  <c:v>1.1725023892461379</c:v>
                </c:pt>
                <c:pt idx="30">
                  <c:v>1.1729578919775785</c:v>
                </c:pt>
                <c:pt idx="31">
                  <c:v>1.176543186459065</c:v>
                </c:pt>
                <c:pt idx="32">
                  <c:v>1.173373766066375</c:v>
                </c:pt>
                <c:pt idx="33">
                  <c:v>1.1752537028929693</c:v>
                </c:pt>
                <c:pt idx="34">
                  <c:v>1.1764618027195468</c:v>
                </c:pt>
                <c:pt idx="35">
                  <c:v>1.1740309230483583</c:v>
                </c:pt>
                <c:pt idx="36">
                  <c:v>1.1746000742189779</c:v>
                </c:pt>
                <c:pt idx="37">
                  <c:v>1.1769076334256789</c:v>
                </c:pt>
                <c:pt idx="38">
                  <c:v>1.1769104455884098</c:v>
                </c:pt>
                <c:pt idx="39">
                  <c:v>1.1738435364336031</c:v>
                </c:pt>
                <c:pt idx="40">
                  <c:v>1.1752382200399303</c:v>
                </c:pt>
                <c:pt idx="41">
                  <c:v>1.1771964056666604</c:v>
                </c:pt>
                <c:pt idx="42">
                  <c:v>1.1754592561500861</c:v>
                </c:pt>
                <c:pt idx="43">
                  <c:v>1.1770740830190023</c:v>
                </c:pt>
                <c:pt idx="44">
                  <c:v>1.17404750551123</c:v>
                </c:pt>
                <c:pt idx="45">
                  <c:v>1.1753232192238003</c:v>
                </c:pt>
                <c:pt idx="46">
                  <c:v>1.1748701936266475</c:v>
                </c:pt>
                <c:pt idx="47">
                  <c:v>1.1704720585274162</c:v>
                </c:pt>
                <c:pt idx="48">
                  <c:v>1.1766437204410507</c:v>
                </c:pt>
                <c:pt idx="49">
                  <c:v>1.1817038402335276</c:v>
                </c:pt>
                <c:pt idx="50">
                  <c:v>1.1809012467100077</c:v>
                </c:pt>
                <c:pt idx="51">
                  <c:v>1.1754965016064336</c:v>
                </c:pt>
                <c:pt idx="52">
                  <c:v>1.1803080721699728</c:v>
                </c:pt>
                <c:pt idx="53">
                  <c:v>1.1772272634757508</c:v>
                </c:pt>
                <c:pt idx="54">
                  <c:v>1.177323306021707</c:v>
                </c:pt>
                <c:pt idx="55">
                  <c:v>1.1746950040514839</c:v>
                </c:pt>
                <c:pt idx="56">
                  <c:v>1.1777242097785807</c:v>
                </c:pt>
                <c:pt idx="57">
                  <c:v>1.1803206890061184</c:v>
                </c:pt>
                <c:pt idx="58">
                  <c:v>1.1766140235416305</c:v>
                </c:pt>
                <c:pt idx="59">
                  <c:v>1.1799642469995535</c:v>
                </c:pt>
                <c:pt idx="60">
                  <c:v>1.1792358212949476</c:v>
                </c:pt>
                <c:pt idx="61">
                  <c:v>1.1828306251959628</c:v>
                </c:pt>
                <c:pt idx="62">
                  <c:v>1.1880094613596222</c:v>
                </c:pt>
                <c:pt idx="63" formatCode="General">
                  <c:v>1.19</c:v>
                </c:pt>
              </c:numCache>
            </c:numRef>
          </c:xVal>
          <c:yVal>
            <c:numRef>
              <c:f>('Animas vs San Juan'!$F$2:$F$64,'Animas vs San Juan'!$Q$56)</c:f>
              <c:numCache>
                <c:formatCode>0.000</c:formatCode>
                <c:ptCount val="64"/>
                <c:pt idx="0">
                  <c:v>2.4418045443670029</c:v>
                </c:pt>
                <c:pt idx="1">
                  <c:v>2.4487298699714741</c:v>
                </c:pt>
                <c:pt idx="2">
                  <c:v>2.4409590452964847</c:v>
                </c:pt>
                <c:pt idx="3">
                  <c:v>2.4465361690836578</c:v>
                </c:pt>
                <c:pt idx="4">
                  <c:v>2.4487355285371222</c:v>
                </c:pt>
                <c:pt idx="5">
                  <c:v>2.439775912338638</c:v>
                </c:pt>
                <c:pt idx="6">
                  <c:v>2.4367677522251481</c:v>
                </c:pt>
                <c:pt idx="7">
                  <c:v>2.4431223951983485</c:v>
                </c:pt>
                <c:pt idx="8">
                  <c:v>2.436385230908007</c:v>
                </c:pt>
                <c:pt idx="9">
                  <c:v>2.4482828186678987</c:v>
                </c:pt>
                <c:pt idx="10">
                  <c:v>2.442087921984796</c:v>
                </c:pt>
                <c:pt idx="11">
                  <c:v>2.4400118744755792</c:v>
                </c:pt>
                <c:pt idx="12">
                  <c:v>2.4364029729643875</c:v>
                </c:pt>
                <c:pt idx="13">
                  <c:v>2.444642242051331</c:v>
                </c:pt>
                <c:pt idx="14">
                  <c:v>2.4418118502067876</c:v>
                </c:pt>
                <c:pt idx="15">
                  <c:v>2.4400392674428857</c:v>
                </c:pt>
                <c:pt idx="16">
                  <c:v>2.4346114941913171</c:v>
                </c:pt>
                <c:pt idx="17">
                  <c:v>2.4437376352084645</c:v>
                </c:pt>
                <c:pt idx="18">
                  <c:v>2.4299113422271836</c:v>
                </c:pt>
                <c:pt idx="19">
                  <c:v>2.4301739045722131</c:v>
                </c:pt>
                <c:pt idx="20">
                  <c:v>2.4297429231898993</c:v>
                </c:pt>
                <c:pt idx="21">
                  <c:v>2.4425361791961921</c:v>
                </c:pt>
                <c:pt idx="22">
                  <c:v>2.4354925292571523</c:v>
                </c:pt>
                <c:pt idx="23">
                  <c:v>2.4408704095974429</c:v>
                </c:pt>
                <c:pt idx="24">
                  <c:v>2.4333888848521408</c:v>
                </c:pt>
                <c:pt idx="25">
                  <c:v>2.4345722526520692</c:v>
                </c:pt>
                <c:pt idx="26">
                  <c:v>2.434696840054793</c:v>
                </c:pt>
                <c:pt idx="27">
                  <c:v>2.4333744941921229</c:v>
                </c:pt>
                <c:pt idx="28">
                  <c:v>2.4397098206887309</c:v>
                </c:pt>
                <c:pt idx="29">
                  <c:v>2.4314741595698623</c:v>
                </c:pt>
                <c:pt idx="30">
                  <c:v>2.4341156446294376</c:v>
                </c:pt>
                <c:pt idx="31">
                  <c:v>2.436834644537913</c:v>
                </c:pt>
                <c:pt idx="32">
                  <c:v>2.4352920922773178</c:v>
                </c:pt>
                <c:pt idx="33">
                  <c:v>2.435349787076202</c:v>
                </c:pt>
                <c:pt idx="34">
                  <c:v>2.4390393226420697</c:v>
                </c:pt>
                <c:pt idx="35">
                  <c:v>2.4361834775153168</c:v>
                </c:pt>
                <c:pt idx="36">
                  <c:v>2.4367587501647967</c:v>
                </c:pt>
                <c:pt idx="37">
                  <c:v>2.4373687243398576</c:v>
                </c:pt>
                <c:pt idx="38">
                  <c:v>2.4330018124928228</c:v>
                </c:pt>
                <c:pt idx="39">
                  <c:v>2.4270381803466452</c:v>
                </c:pt>
                <c:pt idx="40">
                  <c:v>2.4355828166057054</c:v>
                </c:pt>
                <c:pt idx="41">
                  <c:v>2.4353372584003914</c:v>
                </c:pt>
                <c:pt idx="42">
                  <c:v>2.4336147488108435</c:v>
                </c:pt>
                <c:pt idx="43">
                  <c:v>2.4397517339821468</c:v>
                </c:pt>
                <c:pt idx="44">
                  <c:v>2.4372655827609768</c:v>
                </c:pt>
                <c:pt idx="45">
                  <c:v>2.4324161888643356</c:v>
                </c:pt>
                <c:pt idx="46">
                  <c:v>2.4337538029544059</c:v>
                </c:pt>
                <c:pt idx="47">
                  <c:v>2.4369900321184352</c:v>
                </c:pt>
                <c:pt idx="48">
                  <c:v>2.4445813277197619</c:v>
                </c:pt>
                <c:pt idx="49">
                  <c:v>2.4586608657350779</c:v>
                </c:pt>
                <c:pt idx="50">
                  <c:v>2.4442809545277626</c:v>
                </c:pt>
                <c:pt idx="51">
                  <c:v>2.4382230917161527</c:v>
                </c:pt>
                <c:pt idx="52">
                  <c:v>2.4482871825284858</c:v>
                </c:pt>
                <c:pt idx="53">
                  <c:v>2.4441079768504284</c:v>
                </c:pt>
                <c:pt idx="54">
                  <c:v>2.4390780264566141</c:v>
                </c:pt>
                <c:pt idx="55">
                  <c:v>2.4428862571066561</c:v>
                </c:pt>
                <c:pt idx="56">
                  <c:v>2.4435728330980204</c:v>
                </c:pt>
                <c:pt idx="57">
                  <c:v>2.4457749438739591</c:v>
                </c:pt>
                <c:pt idx="58">
                  <c:v>2.4441184550114894</c:v>
                </c:pt>
                <c:pt idx="59">
                  <c:v>2.4430874223534604</c:v>
                </c:pt>
                <c:pt idx="60">
                  <c:v>2.446838115349796</c:v>
                </c:pt>
                <c:pt idx="61">
                  <c:v>2.4307862800755973</c:v>
                </c:pt>
                <c:pt idx="62">
                  <c:v>2.4634265368220287</c:v>
                </c:pt>
                <c:pt idx="63" formatCode="General">
                  <c:v>1.19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8B-4FC1-B767-0EAC3E0CCB26}"/>
            </c:ext>
          </c:extLst>
        </c:ser>
        <c:ser>
          <c:idx val="1"/>
          <c:order val="1"/>
          <c:tx>
            <c:v>San Juan River seds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'Animas vs San Juan'!$AD$2:$AD$45</c:f>
              <c:numCache>
                <c:formatCode>0.000</c:formatCode>
                <c:ptCount val="44"/>
                <c:pt idx="0">
                  <c:v>1.2212844011880617</c:v>
                </c:pt>
                <c:pt idx="1">
                  <c:v>1.2238575060497348</c:v>
                </c:pt>
                <c:pt idx="2">
                  <c:v>1.2170236773669751</c:v>
                </c:pt>
                <c:pt idx="3">
                  <c:v>1.2121755167683737</c:v>
                </c:pt>
                <c:pt idx="4">
                  <c:v>1.2223731884646882</c:v>
                </c:pt>
                <c:pt idx="5">
                  <c:v>1.2202632289902762</c:v>
                </c:pt>
                <c:pt idx="6">
                  <c:v>1.2221569567778072</c:v>
                </c:pt>
                <c:pt idx="7">
                  <c:v>1.2469154728369836</c:v>
                </c:pt>
                <c:pt idx="8">
                  <c:v>1.2235018158266722</c:v>
                </c:pt>
                <c:pt idx="9">
                  <c:v>1.221052530210549</c:v>
                </c:pt>
                <c:pt idx="10">
                  <c:v>1.2192096613523387</c:v>
                </c:pt>
                <c:pt idx="11">
                  <c:v>1.2269275538288709</c:v>
                </c:pt>
                <c:pt idx="12">
                  <c:v>1.2188617183505559</c:v>
                </c:pt>
                <c:pt idx="13">
                  <c:v>1.2321297499910016</c:v>
                </c:pt>
                <c:pt idx="14">
                  <c:v>1.225602069036245</c:v>
                </c:pt>
                <c:pt idx="15">
                  <c:v>1.2493784204445206</c:v>
                </c:pt>
                <c:pt idx="16">
                  <c:v>1.2104706274433108</c:v>
                </c:pt>
                <c:pt idx="17">
                  <c:v>1.2081251186825441</c:v>
                </c:pt>
                <c:pt idx="18">
                  <c:v>1.2194795547207349</c:v>
                </c:pt>
                <c:pt idx="19">
                  <c:v>1.2287164411873936</c:v>
                </c:pt>
                <c:pt idx="20">
                  <c:v>1.2157984366443668</c:v>
                </c:pt>
                <c:pt idx="21">
                  <c:v>1.2234851700294067</c:v>
                </c:pt>
                <c:pt idx="22">
                  <c:v>1.2216884678405364</c:v>
                </c:pt>
                <c:pt idx="23">
                  <c:v>1.2235684106712781</c:v>
                </c:pt>
                <c:pt idx="24">
                  <c:v>1.2168892178167137</c:v>
                </c:pt>
                <c:pt idx="25">
                  <c:v>1.2274145210932945</c:v>
                </c:pt>
                <c:pt idx="26">
                  <c:v>1.2201533704792771</c:v>
                </c:pt>
                <c:pt idx="27">
                  <c:v>1.2278492933257612</c:v>
                </c:pt>
                <c:pt idx="28">
                  <c:v>1.2251981540490455</c:v>
                </c:pt>
                <c:pt idx="29">
                  <c:v>1.2610781465088925</c:v>
                </c:pt>
                <c:pt idx="30">
                  <c:v>1.2128618465855723</c:v>
                </c:pt>
                <c:pt idx="31">
                  <c:v>1.2164675108174163</c:v>
                </c:pt>
                <c:pt idx="32">
                  <c:v>1.2211749587510343</c:v>
                </c:pt>
                <c:pt idx="33">
                  <c:v>1.2197438114621355</c:v>
                </c:pt>
                <c:pt idx="34">
                  <c:v>1.2180370176263924</c:v>
                </c:pt>
                <c:pt idx="35">
                  <c:v>1.2156927615576021</c:v>
                </c:pt>
                <c:pt idx="36">
                  <c:v>1.2227032278892209</c:v>
                </c:pt>
                <c:pt idx="37">
                  <c:v>1.2245664225776252</c:v>
                </c:pt>
                <c:pt idx="38">
                  <c:v>1.2193641883165172</c:v>
                </c:pt>
                <c:pt idx="39">
                  <c:v>1.2318155852610611</c:v>
                </c:pt>
                <c:pt idx="40">
                  <c:v>1.2210519434613216</c:v>
                </c:pt>
                <c:pt idx="41">
                  <c:v>1.2229504556103441</c:v>
                </c:pt>
                <c:pt idx="42">
                  <c:v>1.2242256318817997</c:v>
                </c:pt>
                <c:pt idx="43">
                  <c:v>1.2279101127258321</c:v>
                </c:pt>
              </c:numCache>
            </c:numRef>
          </c:xVal>
          <c:yVal>
            <c:numRef>
              <c:f>'Animas vs San Juan'!$AE$2:$AE$45</c:f>
              <c:numCache>
                <c:formatCode>0.000</c:formatCode>
                <c:ptCount val="44"/>
                <c:pt idx="0">
                  <c:v>2.5292968714134645</c:v>
                </c:pt>
                <c:pt idx="1">
                  <c:v>2.5038012398786531</c:v>
                </c:pt>
                <c:pt idx="2">
                  <c:v>2.4864185538550485</c:v>
                </c:pt>
                <c:pt idx="3">
                  <c:v>2.4708870421136533</c:v>
                </c:pt>
                <c:pt idx="4">
                  <c:v>2.4870257307470007</c:v>
                </c:pt>
                <c:pt idx="5">
                  <c:v>2.5178567537972025</c:v>
                </c:pt>
                <c:pt idx="6">
                  <c:v>2.556988114292134</c:v>
                </c:pt>
                <c:pt idx="7">
                  <c:v>2.60587071579867</c:v>
                </c:pt>
                <c:pt idx="8">
                  <c:v>2.5055115500214584</c:v>
                </c:pt>
                <c:pt idx="9">
                  <c:v>2.4950019104002239</c:v>
                </c:pt>
                <c:pt idx="10">
                  <c:v>2.4987064796453309</c:v>
                </c:pt>
                <c:pt idx="11">
                  <c:v>2.4924913915649283</c:v>
                </c:pt>
                <c:pt idx="12">
                  <c:v>2.5044963023242812</c:v>
                </c:pt>
                <c:pt idx="13">
                  <c:v>2.520854530288104</c:v>
                </c:pt>
                <c:pt idx="14">
                  <c:v>2.4982513758115803</c:v>
                </c:pt>
                <c:pt idx="15">
                  <c:v>2.528488166219609</c:v>
                </c:pt>
                <c:pt idx="16">
                  <c:v>2.4679862395398033</c:v>
                </c:pt>
                <c:pt idx="17">
                  <c:v>2.4694814533015776</c:v>
                </c:pt>
                <c:pt idx="18">
                  <c:v>2.4891621047257555</c:v>
                </c:pt>
                <c:pt idx="19">
                  <c:v>2.495113758624572</c:v>
                </c:pt>
                <c:pt idx="20">
                  <c:v>2.4823705946315471</c:v>
                </c:pt>
                <c:pt idx="21">
                  <c:v>2.4915736173189105</c:v>
                </c:pt>
                <c:pt idx="22">
                  <c:v>2.4844324437064182</c:v>
                </c:pt>
                <c:pt idx="23">
                  <c:v>2.4932633636672357</c:v>
                </c:pt>
                <c:pt idx="24">
                  <c:v>2.4948107460451987</c:v>
                </c:pt>
                <c:pt idx="25">
                  <c:v>2.4986919183124465</c:v>
                </c:pt>
                <c:pt idx="26">
                  <c:v>2.4913687535931368</c:v>
                </c:pt>
                <c:pt idx="27">
                  <c:v>2.4912388755324422</c:v>
                </c:pt>
                <c:pt idx="28">
                  <c:v>2.4919393149435609</c:v>
                </c:pt>
                <c:pt idx="29">
                  <c:v>2.5951428040274056</c:v>
                </c:pt>
                <c:pt idx="30">
                  <c:v>2.5085744514897588</c:v>
                </c:pt>
                <c:pt idx="31">
                  <c:v>2.5126261481207148</c:v>
                </c:pt>
                <c:pt idx="32">
                  <c:v>2.5148490413603017</c:v>
                </c:pt>
                <c:pt idx="33">
                  <c:v>2.5062548584033921</c:v>
                </c:pt>
                <c:pt idx="34">
                  <c:v>2.5044131033964052</c:v>
                </c:pt>
                <c:pt idx="35">
                  <c:v>2.5133113129006812</c:v>
                </c:pt>
                <c:pt idx="36">
                  <c:v>2.5350937816469523</c:v>
                </c:pt>
                <c:pt idx="37">
                  <c:v>2.5222017282076945</c:v>
                </c:pt>
                <c:pt idx="38">
                  <c:v>2.5200667587215104</c:v>
                </c:pt>
                <c:pt idx="39">
                  <c:v>2.5570877959696667</c:v>
                </c:pt>
                <c:pt idx="40">
                  <c:v>2.4936443988076133</c:v>
                </c:pt>
                <c:pt idx="41">
                  <c:v>2.5067536953295266</c:v>
                </c:pt>
                <c:pt idx="42">
                  <c:v>2.5277228020525406</c:v>
                </c:pt>
                <c:pt idx="43">
                  <c:v>2.5257591891798286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8B-4FC1-B767-0EAC3E0CCB26}"/>
            </c:ext>
          </c:extLst>
        </c:ser>
        <c:ser>
          <c:idx val="2"/>
          <c:order val="2"/>
          <c:tx>
            <c:v>Animas River seds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('Animas vs San Juan'!$Q$2:$Q$31,'Animas vs San Juan'!$Q$56)</c:f>
              <c:numCache>
                <c:formatCode>0.000</c:formatCode>
                <c:ptCount val="31"/>
                <c:pt idx="0">
                  <c:v>1.2005489805457366</c:v>
                </c:pt>
                <c:pt idx="1">
                  <c:v>1.195910918610505</c:v>
                </c:pt>
                <c:pt idx="2">
                  <c:v>1.2011091152775757</c:v>
                </c:pt>
                <c:pt idx="3">
                  <c:v>1.1930275342731682</c:v>
                </c:pt>
                <c:pt idx="4">
                  <c:v>1.2017863623488365</c:v>
                </c:pt>
                <c:pt idx="5">
                  <c:v>1.195569398686233</c:v>
                </c:pt>
                <c:pt idx="6">
                  <c:v>1.2051142017643748</c:v>
                </c:pt>
                <c:pt idx="7">
                  <c:v>1.2028215038721448</c:v>
                </c:pt>
                <c:pt idx="8">
                  <c:v>1.2050100972245372</c:v>
                </c:pt>
                <c:pt idx="9">
                  <c:v>1.2746778763020818</c:v>
                </c:pt>
                <c:pt idx="10">
                  <c:v>1.1847060774189917</c:v>
                </c:pt>
                <c:pt idx="11">
                  <c:v>1.1825137730569093</c:v>
                </c:pt>
                <c:pt idx="12">
                  <c:v>1.1916595876483158</c:v>
                </c:pt>
                <c:pt idx="13">
                  <c:v>1.2052439579186081</c:v>
                </c:pt>
                <c:pt idx="14">
                  <c:v>1.1989119327884619</c:v>
                </c:pt>
                <c:pt idx="15">
                  <c:v>1.2071550876025336</c:v>
                </c:pt>
                <c:pt idx="16">
                  <c:v>1.2015860306385902</c:v>
                </c:pt>
                <c:pt idx="17">
                  <c:v>1.1993287224608575</c:v>
                </c:pt>
                <c:pt idx="18">
                  <c:v>1.1794626903132941</c:v>
                </c:pt>
                <c:pt idx="19">
                  <c:v>1.2071450557362726</c:v>
                </c:pt>
                <c:pt idx="20">
                  <c:v>1.2058090406410502</c:v>
                </c:pt>
                <c:pt idx="21">
                  <c:v>1.2184451539239871</c:v>
                </c:pt>
                <c:pt idx="22">
                  <c:v>1.1977572584403997</c:v>
                </c:pt>
                <c:pt idx="23">
                  <c:v>1.2008198352574362</c:v>
                </c:pt>
                <c:pt idx="24">
                  <c:v>1.207046203164809</c:v>
                </c:pt>
                <c:pt idx="25">
                  <c:v>1.1989326985735584</c:v>
                </c:pt>
                <c:pt idx="26">
                  <c:v>1.2113986736002602</c:v>
                </c:pt>
                <c:pt idx="27">
                  <c:v>1.212056448984334</c:v>
                </c:pt>
                <c:pt idx="28">
                  <c:v>1.2024889642502778</c:v>
                </c:pt>
                <c:pt idx="29">
                  <c:v>1.2216434162586884</c:v>
                </c:pt>
                <c:pt idx="30" formatCode="General">
                  <c:v>1.19</c:v>
                </c:pt>
              </c:numCache>
            </c:numRef>
          </c:xVal>
          <c:yVal>
            <c:numRef>
              <c:f>('Animas vs San Juan'!$R$2:$R$31,'Animas vs San Juan'!$R$56,'Animas vs San Juan'!$R$56)</c:f>
              <c:numCache>
                <c:formatCode>0.000</c:formatCode>
                <c:ptCount val="32"/>
                <c:pt idx="0">
                  <c:v>2.4514262293858327</c:v>
                </c:pt>
                <c:pt idx="1">
                  <c:v>2.4305418261212433</c:v>
                </c:pt>
                <c:pt idx="2">
                  <c:v>2.4623452921921425</c:v>
                </c:pt>
                <c:pt idx="3">
                  <c:v>2.4447487961920773</c:v>
                </c:pt>
                <c:pt idx="4">
                  <c:v>2.4467911356752237</c:v>
                </c:pt>
                <c:pt idx="5">
                  <c:v>2.4505004713144452</c:v>
                </c:pt>
                <c:pt idx="6">
                  <c:v>2.4907280320401539</c:v>
                </c:pt>
                <c:pt idx="7">
                  <c:v>2.4759711635087487</c:v>
                </c:pt>
                <c:pt idx="8">
                  <c:v>2.4748536271143791</c:v>
                </c:pt>
                <c:pt idx="9">
                  <c:v>2.6246908427546991</c:v>
                </c:pt>
                <c:pt idx="10">
                  <c:v>2.4613668185713355</c:v>
                </c:pt>
                <c:pt idx="11">
                  <c:v>2.4555492785430877</c:v>
                </c:pt>
                <c:pt idx="12">
                  <c:v>2.4503386550436947</c:v>
                </c:pt>
                <c:pt idx="13">
                  <c:v>2.4541354876345016</c:v>
                </c:pt>
                <c:pt idx="14">
                  <c:v>2.4568022475929232</c:v>
                </c:pt>
                <c:pt idx="15">
                  <c:v>2.4671710370768141</c:v>
                </c:pt>
                <c:pt idx="16">
                  <c:v>2.456322111979365</c:v>
                </c:pt>
                <c:pt idx="17">
                  <c:v>2.4541004746027002</c:v>
                </c:pt>
                <c:pt idx="18">
                  <c:v>2.4388258887852889</c:v>
                </c:pt>
                <c:pt idx="19">
                  <c:v>2.4694764268350187</c:v>
                </c:pt>
                <c:pt idx="20">
                  <c:v>2.4763521723202659</c:v>
                </c:pt>
                <c:pt idx="21">
                  <c:v>2.4985939332052212</c:v>
                </c:pt>
                <c:pt idx="22">
                  <c:v>2.4493980377259361</c:v>
                </c:pt>
                <c:pt idx="23">
                  <c:v>2.4915220045686826</c:v>
                </c:pt>
                <c:pt idx="24">
                  <c:v>2.5000489796073762</c:v>
                </c:pt>
                <c:pt idx="25">
                  <c:v>2.4844146620270071</c:v>
                </c:pt>
                <c:pt idx="26">
                  <c:v>2.5023875448878692</c:v>
                </c:pt>
                <c:pt idx="27">
                  <c:v>2.4939661767825148</c:v>
                </c:pt>
                <c:pt idx="28">
                  <c:v>2.4763672557291159</c:v>
                </c:pt>
                <c:pt idx="29">
                  <c:v>2.5128045979023028</c:v>
                </c:pt>
                <c:pt idx="30" formatCode="General">
                  <c:v>2.476</c:v>
                </c:pt>
                <c:pt idx="31" formatCode="General">
                  <c:v>2.476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8B-4FC1-B767-0EAC3E0CCB26}"/>
            </c:ext>
          </c:extLst>
        </c:ser>
        <c:ser>
          <c:idx val="3"/>
          <c:order val="3"/>
          <c:tx>
            <c:v>Sources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1"/>
            <c:spPr>
              <a:solidFill>
                <a:schemeClr val="accent6"/>
              </a:solidFill>
              <a:ln w="41275">
                <a:noFill/>
              </a:ln>
              <a:effectLst/>
            </c:spPr>
          </c:marker>
          <c:dPt>
            <c:idx val="3"/>
            <c:marker>
              <c:symbol val="diamond"/>
              <c:size val="9"/>
              <c:spPr>
                <a:solidFill>
                  <a:schemeClr val="accent6"/>
                </a:solidFill>
                <a:ln w="4127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AA4-4E3A-AB1A-2F5CF705952C}"/>
              </c:ext>
            </c:extLst>
          </c:dPt>
          <c:xVal>
            <c:numRef>
              <c:f>'Animas vs San Juan'!$Q$53:$Q$56</c:f>
              <c:numCache>
                <c:formatCode>0.0000</c:formatCode>
                <c:ptCount val="4"/>
                <c:pt idx="0" formatCode="General">
                  <c:v>1.1758</c:v>
                </c:pt>
                <c:pt idx="1">
                  <c:v>1.2195121951219512</c:v>
                </c:pt>
                <c:pt idx="2" formatCode="General">
                  <c:v>1.2549999999999999</c:v>
                </c:pt>
                <c:pt idx="3" formatCode="General">
                  <c:v>1.19</c:v>
                </c:pt>
              </c:numCache>
            </c:numRef>
          </c:xVal>
          <c:yVal>
            <c:numRef>
              <c:f>'Animas vs San Juan'!$R$53:$R$56</c:f>
              <c:numCache>
                <c:formatCode>0.0000</c:formatCode>
                <c:ptCount val="4"/>
                <c:pt idx="0" formatCode="General">
                  <c:v>2.4411</c:v>
                </c:pt>
                <c:pt idx="1">
                  <c:v>2.5305524825925683</c:v>
                </c:pt>
                <c:pt idx="2" formatCode="General">
                  <c:v>2.57</c:v>
                </c:pt>
                <c:pt idx="3" formatCode="General">
                  <c:v>2.476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8B-4FC1-B767-0EAC3E0CC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346143"/>
        <c:axId val="1106347103"/>
      </c:scatterChart>
      <c:valAx>
        <c:axId val="1106346143"/>
        <c:scaling>
          <c:orientation val="minMax"/>
          <c:max val="1.29"/>
          <c:min val="1.15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30000"/>
                  <a:t>206</a:t>
                </a:r>
                <a:r>
                  <a:rPr lang="en-US" sz="1200"/>
                  <a:t>Pb/</a:t>
                </a:r>
                <a:r>
                  <a:rPr lang="en-US" sz="1200" baseline="30000"/>
                  <a:t>207</a:t>
                </a:r>
                <a:r>
                  <a:rPr lang="en-US" sz="1200"/>
                  <a:t>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347103"/>
        <c:crosses val="autoZero"/>
        <c:crossBetween val="midCat"/>
      </c:valAx>
      <c:valAx>
        <c:axId val="1106347103"/>
        <c:scaling>
          <c:orientation val="minMax"/>
          <c:max val="2.75"/>
          <c:min val="2.29999999999999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30000"/>
                  <a:t>208</a:t>
                </a:r>
                <a:r>
                  <a:rPr lang="en-US" sz="1200"/>
                  <a:t>Pb/</a:t>
                </a:r>
                <a:r>
                  <a:rPr lang="en-US" sz="1200" baseline="30000"/>
                  <a:t>207</a:t>
                </a:r>
                <a:r>
                  <a:rPr lang="en-US" sz="1200"/>
                  <a:t>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346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Pb 206/204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2020'!$Q$2:$Q$36</c:f>
              <c:numCache>
                <c:formatCode>0.000</c:formatCode>
                <c:ptCount val="35"/>
                <c:pt idx="0">
                  <c:v>1.8796992481203006E-2</c:v>
                </c:pt>
                <c:pt idx="1">
                  <c:v>8.6206896551724137E-3</c:v>
                </c:pt>
                <c:pt idx="2">
                  <c:v>6.0606060606060606E-3</c:v>
                </c:pt>
                <c:pt idx="3">
                  <c:v>1.7543859649122806E-2</c:v>
                </c:pt>
                <c:pt idx="4">
                  <c:v>1.1723329425556858E-2</c:v>
                </c:pt>
                <c:pt idx="5">
                  <c:v>1.937984496124031E-2</c:v>
                </c:pt>
                <c:pt idx="6">
                  <c:v>1.7271157167530225E-2</c:v>
                </c:pt>
                <c:pt idx="7">
                  <c:v>1.8450184501845018E-2</c:v>
                </c:pt>
                <c:pt idx="8">
                  <c:v>2.3148148148148147E-2</c:v>
                </c:pt>
                <c:pt idx="9">
                  <c:v>0.2</c:v>
                </c:pt>
                <c:pt idx="10">
                  <c:v>9.4339622641509441E-2</c:v>
                </c:pt>
                <c:pt idx="11">
                  <c:v>0.15625</c:v>
                </c:pt>
                <c:pt idx="12">
                  <c:v>0.13333333333333333</c:v>
                </c:pt>
                <c:pt idx="13">
                  <c:v>5.9523809523809521E-2</c:v>
                </c:pt>
                <c:pt idx="14">
                  <c:v>0.10526315789473684</c:v>
                </c:pt>
                <c:pt idx="15">
                  <c:v>7.3529411764705885E-2</c:v>
                </c:pt>
                <c:pt idx="16">
                  <c:v>0.1</c:v>
                </c:pt>
                <c:pt idx="17">
                  <c:v>0.14285714285714285</c:v>
                </c:pt>
                <c:pt idx="18">
                  <c:v>8.6956521739130432E-2</c:v>
                </c:pt>
                <c:pt idx="19">
                  <c:v>7.407407407407407E-2</c:v>
                </c:pt>
                <c:pt idx="20">
                  <c:v>0.16949152542372881</c:v>
                </c:pt>
                <c:pt idx="21">
                  <c:v>0.14084507042253522</c:v>
                </c:pt>
                <c:pt idx="22">
                  <c:v>0.10101010101010101</c:v>
                </c:pt>
                <c:pt idx="23">
                  <c:v>0.18867924528301888</c:v>
                </c:pt>
                <c:pt idx="24">
                  <c:v>0.12658227848101264</c:v>
                </c:pt>
                <c:pt idx="25">
                  <c:v>0.1020408163265306</c:v>
                </c:pt>
                <c:pt idx="26">
                  <c:v>0.2040816326530612</c:v>
                </c:pt>
                <c:pt idx="27">
                  <c:v>0.19607843137254904</c:v>
                </c:pt>
                <c:pt idx="28">
                  <c:v>0.11363636363636363</c:v>
                </c:pt>
                <c:pt idx="29">
                  <c:v>4.9019607843137261E-2</c:v>
                </c:pt>
                <c:pt idx="30">
                  <c:v>6.6666666666666666E-2</c:v>
                </c:pt>
                <c:pt idx="31">
                  <c:v>8.5470085470085472E-2</c:v>
                </c:pt>
                <c:pt idx="32">
                  <c:v>0.19230769230769229</c:v>
                </c:pt>
                <c:pt idx="33">
                  <c:v>0.2</c:v>
                </c:pt>
                <c:pt idx="34">
                  <c:v>9.3457943925233655E-2</c:v>
                </c:pt>
              </c:numCache>
            </c:numRef>
          </c:xVal>
          <c:yVal>
            <c:numRef>
              <c:f>'Feb 2020'!$T$2:$T$36</c:f>
              <c:numCache>
                <c:formatCode>0.000</c:formatCode>
                <c:ptCount val="35"/>
                <c:pt idx="0">
                  <c:v>18.7559814184436</c:v>
                </c:pt>
                <c:pt idx="1">
                  <c:v>18.603422100773724</c:v>
                </c:pt>
                <c:pt idx="2">
                  <c:v>18.773645273479609</c:v>
                </c:pt>
                <c:pt idx="3">
                  <c:v>18.542763352130727</c:v>
                </c:pt>
                <c:pt idx="4">
                  <c:v>18.697299610699599</c:v>
                </c:pt>
                <c:pt idx="5">
                  <c:v>18.619192122164637</c:v>
                </c:pt>
                <c:pt idx="6">
                  <c:v>18.860200995332175</c:v>
                </c:pt>
                <c:pt idx="7">
                  <c:v>18.764991103630912</c:v>
                </c:pt>
                <c:pt idx="8">
                  <c:v>18.757470601035664</c:v>
                </c:pt>
                <c:pt idx="9">
                  <c:v>20.00756442990771</c:v>
                </c:pt>
                <c:pt idx="10">
                  <c:v>19.105118538296718</c:v>
                </c:pt>
                <c:pt idx="11">
                  <c:v>19.08327071831738</c:v>
                </c:pt>
                <c:pt idx="12">
                  <c:v>19.059642456449385</c:v>
                </c:pt>
                <c:pt idx="13">
                  <c:v>18.932998913626985</c:v>
                </c:pt>
                <c:pt idx="14">
                  <c:v>19.014390715641703</c:v>
                </c:pt>
                <c:pt idx="15">
                  <c:v>19.147410284446124</c:v>
                </c:pt>
                <c:pt idx="16">
                  <c:v>19.136394757280058</c:v>
                </c:pt>
                <c:pt idx="17">
                  <c:v>19.501561111329707</c:v>
                </c:pt>
                <c:pt idx="18">
                  <c:v>19.220212062024693</c:v>
                </c:pt>
                <c:pt idx="19">
                  <c:v>19.126921958436885</c:v>
                </c:pt>
                <c:pt idx="20">
                  <c:v>19.081142953873719</c:v>
                </c:pt>
                <c:pt idx="21">
                  <c:v>19.06599306124242</c:v>
                </c:pt>
                <c:pt idx="22">
                  <c:v>19.139263152575822</c:v>
                </c:pt>
                <c:pt idx="23">
                  <c:v>19.317337045966546</c:v>
                </c:pt>
                <c:pt idx="24">
                  <c:v>19.156002995375129</c:v>
                </c:pt>
                <c:pt idx="25">
                  <c:v>19.648423081227076</c:v>
                </c:pt>
                <c:pt idx="26">
                  <c:v>19.354828284308212</c:v>
                </c:pt>
                <c:pt idx="27">
                  <c:v>19.140332058042748</c:v>
                </c:pt>
                <c:pt idx="28">
                  <c:v>19.182428084942778</c:v>
                </c:pt>
                <c:pt idx="29">
                  <c:v>18.806552664918378</c:v>
                </c:pt>
                <c:pt idx="30">
                  <c:v>18.981689077301525</c:v>
                </c:pt>
                <c:pt idx="31">
                  <c:v>19.143737463883767</c:v>
                </c:pt>
                <c:pt idx="32">
                  <c:v>19.260616138484092</c:v>
                </c:pt>
                <c:pt idx="33">
                  <c:v>19.038060042146014</c:v>
                </c:pt>
                <c:pt idx="34">
                  <c:v>20.178557000622458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1A-40E6-83FA-6C3A77D32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266943"/>
        <c:axId val="1624843519"/>
      </c:scatterChart>
      <c:valAx>
        <c:axId val="162026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843519"/>
        <c:crosses val="autoZero"/>
        <c:crossBetween val="midCat"/>
      </c:valAx>
      <c:valAx>
        <c:axId val="162484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26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09702864682022"/>
          <c:y val="5.0925925925925923E-2"/>
          <c:w val="0.72440208008758267"/>
          <c:h val="0.7435032079323418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2020'!$P$2:$P$11</c:f>
              <c:numCache>
                <c:formatCode>General</c:formatCode>
                <c:ptCount val="10"/>
                <c:pt idx="0" formatCode="0.0">
                  <c:v>64</c:v>
                </c:pt>
                <c:pt idx="1">
                  <c:v>94.2</c:v>
                </c:pt>
                <c:pt idx="2">
                  <c:v>103.2</c:v>
                </c:pt>
                <c:pt idx="3">
                  <c:v>130.69999999999999</c:v>
                </c:pt>
                <c:pt idx="4">
                  <c:v>135.69999999999999</c:v>
                </c:pt>
                <c:pt idx="5">
                  <c:v>147.5</c:v>
                </c:pt>
                <c:pt idx="6">
                  <c:v>162.9</c:v>
                </c:pt>
                <c:pt idx="7" formatCode="0.0">
                  <c:v>181.7</c:v>
                </c:pt>
                <c:pt idx="8">
                  <c:v>190.2</c:v>
                </c:pt>
                <c:pt idx="9" formatCode="0.0">
                  <c:v>193</c:v>
                </c:pt>
              </c:numCache>
            </c:numRef>
          </c:xVal>
          <c:yVal>
            <c:numRef>
              <c:f>'Feb 2020'!$V$2:$V$11</c:f>
              <c:numCache>
                <c:formatCode>0.000</c:formatCode>
                <c:ptCount val="10"/>
                <c:pt idx="0">
                  <c:v>38.29827112714711</c:v>
                </c:pt>
                <c:pt idx="1">
                  <c:v>37.809166904717713</c:v>
                </c:pt>
                <c:pt idx="2">
                  <c:v>38.487092028899227</c:v>
                </c:pt>
                <c:pt idx="3">
                  <c:v>37.997780504549844</c:v>
                </c:pt>
                <c:pt idx="4">
                  <c:v>38.066987928794973</c:v>
                </c:pt>
                <c:pt idx="5">
                  <c:v>38.162852880807876</c:v>
                </c:pt>
                <c:pt idx="6">
                  <c:v>38.980232114275744</c:v>
                </c:pt>
                <c:pt idx="7">
                  <c:v>38.627158482383628</c:v>
                </c:pt>
                <c:pt idx="8">
                  <c:v>38.524153664261235</c:v>
                </c:pt>
                <c:pt idx="9">
                  <c:v>41.197601465672854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69-493F-9852-2E4DF8EA379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'Feb 2020'!$A$2:$A$64</c:f>
              <c:numCache>
                <c:formatCode>General</c:formatCode>
                <c:ptCount val="6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</c:numCache>
            </c:numRef>
          </c:xVal>
          <c:yVal>
            <c:numRef>
              <c:f>'Feb 2020'!$D$2:$D$64</c:f>
              <c:numCache>
                <c:formatCode>0.000</c:formatCode>
                <c:ptCount val="63"/>
                <c:pt idx="0">
                  <c:v>38.069822166214458</c:v>
                </c:pt>
                <c:pt idx="1">
                  <c:v>38.256144934299698</c:v>
                </c:pt>
                <c:pt idx="2">
                  <c:v>38.053869461894188</c:v>
                </c:pt>
                <c:pt idx="3">
                  <c:v>38.247426779204687</c:v>
                </c:pt>
                <c:pt idx="4">
                  <c:v>38.243544947275325</c:v>
                </c:pt>
                <c:pt idx="5">
                  <c:v>37.978009460047815</c:v>
                </c:pt>
                <c:pt idx="6">
                  <c:v>37.910138511319794</c:v>
                </c:pt>
                <c:pt idx="7">
                  <c:v>38.12812096418665</c:v>
                </c:pt>
                <c:pt idx="8">
                  <c:v>38.089712797977548</c:v>
                </c:pt>
                <c:pt idx="9">
                  <c:v>38.093112236657724</c:v>
                </c:pt>
                <c:pt idx="10">
                  <c:v>38.009673590128578</c:v>
                </c:pt>
                <c:pt idx="11">
                  <c:v>37.965646845760133</c:v>
                </c:pt>
                <c:pt idx="12">
                  <c:v>37.927684720261489</c:v>
                </c:pt>
                <c:pt idx="13">
                  <c:v>37.99441492208733</c:v>
                </c:pt>
                <c:pt idx="14">
                  <c:v>38.040984056120884</c:v>
                </c:pt>
                <c:pt idx="15">
                  <c:v>38.016915100569555</c:v>
                </c:pt>
                <c:pt idx="16">
                  <c:v>37.871575847163719</c:v>
                </c:pt>
                <c:pt idx="17">
                  <c:v>38.076000243743763</c:v>
                </c:pt>
                <c:pt idx="18">
                  <c:v>37.785733821918811</c:v>
                </c:pt>
                <c:pt idx="19">
                  <c:v>37.688520120092143</c:v>
                </c:pt>
                <c:pt idx="20">
                  <c:v>37.637260868624956</c:v>
                </c:pt>
                <c:pt idx="21">
                  <c:v>37.914003067654647</c:v>
                </c:pt>
                <c:pt idx="22">
                  <c:v>37.728074938342544</c:v>
                </c:pt>
                <c:pt idx="23">
                  <c:v>37.854165281563368</c:v>
                </c:pt>
                <c:pt idx="24">
                  <c:v>37.827278987629491</c:v>
                </c:pt>
                <c:pt idx="25">
                  <c:v>37.806112580320843</c:v>
                </c:pt>
                <c:pt idx="26">
                  <c:v>37.883756178694753</c:v>
                </c:pt>
                <c:pt idx="27">
                  <c:v>37.817793524548193</c:v>
                </c:pt>
                <c:pt idx="28">
                  <c:v>37.996287661794128</c:v>
                </c:pt>
                <c:pt idx="29">
                  <c:v>37.864121778147982</c:v>
                </c:pt>
                <c:pt idx="30">
                  <c:v>37.867600946608377</c:v>
                </c:pt>
                <c:pt idx="31">
                  <c:v>38.035765796783522</c:v>
                </c:pt>
                <c:pt idx="32">
                  <c:v>37.886550257893802</c:v>
                </c:pt>
                <c:pt idx="33">
                  <c:v>37.968508050509342</c:v>
                </c:pt>
                <c:pt idx="34">
                  <c:v>37.878355741198725</c:v>
                </c:pt>
                <c:pt idx="35">
                  <c:v>37.987716332336419</c:v>
                </c:pt>
                <c:pt idx="36">
                  <c:v>37.867238164709313</c:v>
                </c:pt>
                <c:pt idx="37">
                  <c:v>37.861213761821411</c:v>
                </c:pt>
                <c:pt idx="38">
                  <c:v>37.800980563904396</c:v>
                </c:pt>
                <c:pt idx="39">
                  <c:v>37.701231962655932</c:v>
                </c:pt>
                <c:pt idx="40">
                  <c:v>37.90736092830511</c:v>
                </c:pt>
                <c:pt idx="41">
                  <c:v>38.005961470623951</c:v>
                </c:pt>
                <c:pt idx="42">
                  <c:v>37.976376331387073</c:v>
                </c:pt>
                <c:pt idx="43">
                  <c:v>37.973336762287396</c:v>
                </c:pt>
                <c:pt idx="44">
                  <c:v>37.97021252396712</c:v>
                </c:pt>
                <c:pt idx="45">
                  <c:v>37.811278139268467</c:v>
                </c:pt>
                <c:pt idx="46">
                  <c:v>37.92397460875555</c:v>
                </c:pt>
                <c:pt idx="47">
                  <c:v>37.97447580357148</c:v>
                </c:pt>
                <c:pt idx="48">
                  <c:v>38.381931525140182</c:v>
                </c:pt>
                <c:pt idx="49">
                  <c:v>38.159568258394323</c:v>
                </c:pt>
                <c:pt idx="50">
                  <c:v>38.193990807033281</c:v>
                </c:pt>
                <c:pt idx="51">
                  <c:v>38.145318245150897</c:v>
                </c:pt>
                <c:pt idx="52">
                  <c:v>38.096691868043671</c:v>
                </c:pt>
                <c:pt idx="53">
                  <c:v>38.289929950941243</c:v>
                </c:pt>
                <c:pt idx="54">
                  <c:v>38.044687664298081</c:v>
                </c:pt>
                <c:pt idx="55">
                  <c:v>38.225081885694934</c:v>
                </c:pt>
                <c:pt idx="56">
                  <c:v>37.986964222502912</c:v>
                </c:pt>
                <c:pt idx="57">
                  <c:v>38.228855486363244</c:v>
                </c:pt>
                <c:pt idx="58">
                  <c:v>38.229798903469643</c:v>
                </c:pt>
                <c:pt idx="59">
                  <c:v>38.202342525095013</c:v>
                </c:pt>
                <c:pt idx="60">
                  <c:v>38.16574379091076</c:v>
                </c:pt>
                <c:pt idx="61">
                  <c:v>37.605418376428155</c:v>
                </c:pt>
                <c:pt idx="62">
                  <c:v>38.220076432417592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69-493F-9852-2E4DF8EA379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'Feb 2020'!$P$11:$P$26</c:f>
              <c:numCache>
                <c:formatCode>0.0</c:formatCode>
                <c:ptCount val="16"/>
                <c:pt idx="0">
                  <c:v>193</c:v>
                </c:pt>
                <c:pt idx="1">
                  <c:v>189</c:v>
                </c:pt>
                <c:pt idx="2" formatCode="General">
                  <c:v>194.5</c:v>
                </c:pt>
                <c:pt idx="3" formatCode="General">
                  <c:v>194.5</c:v>
                </c:pt>
                <c:pt idx="4" formatCode="General">
                  <c:v>204.5</c:v>
                </c:pt>
                <c:pt idx="5" formatCode="General">
                  <c:v>214.4</c:v>
                </c:pt>
                <c:pt idx="6" formatCode="General">
                  <c:v>227.6</c:v>
                </c:pt>
                <c:pt idx="7" formatCode="General">
                  <c:v>246.3</c:v>
                </c:pt>
                <c:pt idx="8" formatCode="General">
                  <c:v>273.5</c:v>
                </c:pt>
                <c:pt idx="9" formatCode="General">
                  <c:v>295.89999999999998</c:v>
                </c:pt>
                <c:pt idx="10" formatCode="General">
                  <c:v>332.9</c:v>
                </c:pt>
                <c:pt idx="11" formatCode="General">
                  <c:v>345.8</c:v>
                </c:pt>
                <c:pt idx="12" formatCode="General">
                  <c:v>377.6</c:v>
                </c:pt>
                <c:pt idx="13" formatCode="General">
                  <c:v>391.5</c:v>
                </c:pt>
                <c:pt idx="14" formatCode="General">
                  <c:v>421.4</c:v>
                </c:pt>
                <c:pt idx="15" formatCode="General">
                  <c:v>510.7</c:v>
                </c:pt>
              </c:numCache>
            </c:numRef>
          </c:xVal>
          <c:yVal>
            <c:numRef>
              <c:f>'Feb 2020'!$V$11:$V$26</c:f>
              <c:numCache>
                <c:formatCode>0.000</c:formatCode>
                <c:ptCount val="16"/>
                <c:pt idx="0">
                  <c:v>41.197601465672854</c:v>
                </c:pt>
                <c:pt idx="1">
                  <c:v>39.566964500561276</c:v>
                </c:pt>
                <c:pt idx="2">
                  <c:v>39.041078433784065</c:v>
                </c:pt>
                <c:pt idx="3">
                  <c:v>38.939463146754662</c:v>
                </c:pt>
                <c:pt idx="4">
                  <c:v>38.592844878397187</c:v>
                </c:pt>
                <c:pt idx="5">
                  <c:v>38.686449776989583</c:v>
                </c:pt>
                <c:pt idx="6">
                  <c:v>39.508226714584431</c:v>
                </c:pt>
                <c:pt idx="7">
                  <c:v>40.037029346684278</c:v>
                </c:pt>
                <c:pt idx="8">
                  <c:v>40.755406536699581</c:v>
                </c:pt>
                <c:pt idx="9">
                  <c:v>39.359535631524331</c:v>
                </c:pt>
                <c:pt idx="10">
                  <c:v>39.082435559219761</c:v>
                </c:pt>
                <c:pt idx="11">
                  <c:v>39.105805218930783</c:v>
                </c:pt>
                <c:pt idx="12">
                  <c:v>38.732379453442142</c:v>
                </c:pt>
                <c:pt idx="13">
                  <c:v>39.327031994823216</c:v>
                </c:pt>
                <c:pt idx="14">
                  <c:v>39.521971290590642</c:v>
                </c:pt>
                <c:pt idx="15">
                  <c:v>39.047348276654553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D6-425C-A01F-33BFA7991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521360"/>
        <c:axId val="1647948464"/>
      </c:scatterChart>
      <c:valAx>
        <c:axId val="1897521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48464"/>
        <c:crosses val="autoZero"/>
        <c:crossBetween val="midCat"/>
      </c:valAx>
      <c:valAx>
        <c:axId val="1647948464"/>
        <c:scaling>
          <c:orientation val="minMax"/>
          <c:max val="41.5"/>
          <c:min val="3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Pb208/Pb204</a:t>
                </a:r>
              </a:p>
            </c:rich>
          </c:tx>
          <c:layout>
            <c:manualLayout>
              <c:xMode val="edge"/>
              <c:yMode val="edge"/>
              <c:x val="1.7825311942959002E-2"/>
              <c:y val="0.28119604841061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521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12965879265092"/>
          <c:y val="5.0925925925925923E-2"/>
          <c:w val="0.72958145231846017"/>
          <c:h val="0.7435032079323418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2020'!$P$2:$P$11</c:f>
              <c:numCache>
                <c:formatCode>General</c:formatCode>
                <c:ptCount val="10"/>
                <c:pt idx="0" formatCode="0.0">
                  <c:v>64</c:v>
                </c:pt>
                <c:pt idx="1">
                  <c:v>94.2</c:v>
                </c:pt>
                <c:pt idx="2">
                  <c:v>103.2</c:v>
                </c:pt>
                <c:pt idx="3">
                  <c:v>130.69999999999999</c:v>
                </c:pt>
                <c:pt idx="4">
                  <c:v>135.69999999999999</c:v>
                </c:pt>
                <c:pt idx="5">
                  <c:v>147.5</c:v>
                </c:pt>
                <c:pt idx="6">
                  <c:v>162.9</c:v>
                </c:pt>
                <c:pt idx="7" formatCode="0.0">
                  <c:v>181.7</c:v>
                </c:pt>
                <c:pt idx="8">
                  <c:v>190.2</c:v>
                </c:pt>
                <c:pt idx="9" formatCode="0.0">
                  <c:v>193</c:v>
                </c:pt>
              </c:numCache>
            </c:numRef>
          </c:xVal>
          <c:yVal>
            <c:numRef>
              <c:f>'Feb 2020'!$T$2:$T$11</c:f>
              <c:numCache>
                <c:formatCode>0.000</c:formatCode>
                <c:ptCount val="10"/>
                <c:pt idx="0">
                  <c:v>18.7559814184436</c:v>
                </c:pt>
                <c:pt idx="1">
                  <c:v>18.603422100773724</c:v>
                </c:pt>
                <c:pt idx="2">
                  <c:v>18.773645273479609</c:v>
                </c:pt>
                <c:pt idx="3">
                  <c:v>18.542763352130727</c:v>
                </c:pt>
                <c:pt idx="4">
                  <c:v>18.697299610699599</c:v>
                </c:pt>
                <c:pt idx="5">
                  <c:v>18.619192122164637</c:v>
                </c:pt>
                <c:pt idx="6">
                  <c:v>18.860200995332175</c:v>
                </c:pt>
                <c:pt idx="7">
                  <c:v>18.764991103630912</c:v>
                </c:pt>
                <c:pt idx="8">
                  <c:v>18.757470601035664</c:v>
                </c:pt>
                <c:pt idx="9">
                  <c:v>20.00756442990771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43-492A-9AB4-8EA2F18E925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'Feb 2020'!$A$2:$A$64</c:f>
              <c:numCache>
                <c:formatCode>General</c:formatCode>
                <c:ptCount val="6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</c:numCache>
            </c:numRef>
          </c:xVal>
          <c:yVal>
            <c:numRef>
              <c:f>'Feb 2020'!$B$2:$B$64</c:f>
              <c:numCache>
                <c:formatCode>0.000</c:formatCode>
                <c:ptCount val="63"/>
                <c:pt idx="0">
                  <c:v>18.379916059269704</c:v>
                </c:pt>
                <c:pt idx="1">
                  <c:v>18.535839248041036</c:v>
                </c:pt>
                <c:pt idx="2">
                  <c:v>18.423658331430495</c:v>
                </c:pt>
                <c:pt idx="3">
                  <c:v>18.541876946106015</c:v>
                </c:pt>
                <c:pt idx="4">
                  <c:v>18.575079688338175</c:v>
                </c:pt>
                <c:pt idx="5">
                  <c:v>18.302959279467249</c:v>
                </c:pt>
                <c:pt idx="6">
                  <c:v>18.275665656117432</c:v>
                </c:pt>
                <c:pt idx="7">
                  <c:v>18.402569406994907</c:v>
                </c:pt>
                <c:pt idx="8">
                  <c:v>18.36152548642222</c:v>
                </c:pt>
                <c:pt idx="9">
                  <c:v>18.447243377767268</c:v>
                </c:pt>
                <c:pt idx="10">
                  <c:v>18.32166337323255</c:v>
                </c:pt>
                <c:pt idx="11">
                  <c:v>18.323267006768539</c:v>
                </c:pt>
                <c:pt idx="12">
                  <c:v>18.296513528224974</c:v>
                </c:pt>
                <c:pt idx="13">
                  <c:v>18.327921487163728</c:v>
                </c:pt>
                <c:pt idx="14">
                  <c:v>18.357940236285071</c:v>
                </c:pt>
                <c:pt idx="15">
                  <c:v>18.355350752225977</c:v>
                </c:pt>
                <c:pt idx="16">
                  <c:v>18.272756418997972</c:v>
                </c:pt>
                <c:pt idx="17">
                  <c:v>18.508574279624973</c:v>
                </c:pt>
                <c:pt idx="18">
                  <c:v>18.256995379995789</c:v>
                </c:pt>
                <c:pt idx="19">
                  <c:v>18.247259713255488</c:v>
                </c:pt>
                <c:pt idx="20">
                  <c:v>18.177173770860058</c:v>
                </c:pt>
                <c:pt idx="21">
                  <c:v>18.397028960805656</c:v>
                </c:pt>
                <c:pt idx="22">
                  <c:v>18.194942883691297</c:v>
                </c:pt>
                <c:pt idx="23">
                  <c:v>18.324269977551818</c:v>
                </c:pt>
                <c:pt idx="24">
                  <c:v>18.300121454315374</c:v>
                </c:pt>
                <c:pt idx="25">
                  <c:v>18.277281614092562</c:v>
                </c:pt>
                <c:pt idx="26">
                  <c:v>18.267765013999721</c:v>
                </c:pt>
                <c:pt idx="27">
                  <c:v>18.242258885031845</c:v>
                </c:pt>
                <c:pt idx="28">
                  <c:v>18.398341740637139</c:v>
                </c:pt>
                <c:pt idx="29">
                  <c:v>18.258788840856539</c:v>
                </c:pt>
                <c:pt idx="30">
                  <c:v>18.247736700013625</c:v>
                </c:pt>
                <c:pt idx="31">
                  <c:v>18.364283021938199</c:v>
                </c:pt>
                <c:pt idx="32">
                  <c:v>18.254518339028689</c:v>
                </c:pt>
                <c:pt idx="33">
                  <c:v>18.322883191763196</c:v>
                </c:pt>
                <c:pt idx="34">
                  <c:v>18.270488001427974</c:v>
                </c:pt>
                <c:pt idx="35">
                  <c:v>18.306812307765405</c:v>
                </c:pt>
                <c:pt idx="36">
                  <c:v>18.253288617811343</c:v>
                </c:pt>
                <c:pt idx="37">
                  <c:v>18.281662122794938</c:v>
                </c:pt>
                <c:pt idx="38">
                  <c:v>18.285382547069016</c:v>
                </c:pt>
                <c:pt idx="39">
                  <c:v>18.234302127305966</c:v>
                </c:pt>
                <c:pt idx="40">
                  <c:v>18.291383516114159</c:v>
                </c:pt>
                <c:pt idx="41">
                  <c:v>18.371369748808878</c:v>
                </c:pt>
                <c:pt idx="42">
                  <c:v>18.342953869580477</c:v>
                </c:pt>
                <c:pt idx="43">
                  <c:v>18.320483156573619</c:v>
                </c:pt>
                <c:pt idx="44">
                  <c:v>18.290511141996756</c:v>
                </c:pt>
                <c:pt idx="45">
                  <c:v>18.270094299265548</c:v>
                </c:pt>
                <c:pt idx="46">
                  <c:v>18.307417676181196</c:v>
                </c:pt>
                <c:pt idx="47">
                  <c:v>18.238918616613255</c:v>
                </c:pt>
                <c:pt idx="48">
                  <c:v>18.474271318099419</c:v>
                </c:pt>
                <c:pt idx="49">
                  <c:v>18.340597103503427</c:v>
                </c:pt>
                <c:pt idx="50">
                  <c:v>18.452596980435985</c:v>
                </c:pt>
                <c:pt idx="51">
                  <c:v>18.39031395534785</c:v>
                </c:pt>
                <c:pt idx="52">
                  <c:v>18.366241205570226</c:v>
                </c:pt>
                <c:pt idx="53">
                  <c:v>18.442699701390175</c:v>
                </c:pt>
                <c:pt idx="54">
                  <c:v>18.36386412064272</c:v>
                </c:pt>
                <c:pt idx="55">
                  <c:v>18.381049297713684</c:v>
                </c:pt>
                <c:pt idx="56">
                  <c:v>18.308505813642697</c:v>
                </c:pt>
                <c:pt idx="57">
                  <c:v>18.449084679929136</c:v>
                </c:pt>
                <c:pt idx="58">
                  <c:v>18.40406606102378</c:v>
                </c:pt>
                <c:pt idx="59">
                  <c:v>18.450996848822982</c:v>
                </c:pt>
                <c:pt idx="60">
                  <c:v>18.393702444909461</c:v>
                </c:pt>
                <c:pt idx="61">
                  <c:v>18.298951616413976</c:v>
                </c:pt>
                <c:pt idx="62">
                  <c:v>18.431973406512171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43-492A-9AB4-8EA2F18E925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'Feb 2020'!$P$11:$P$26</c:f>
              <c:numCache>
                <c:formatCode>0.0</c:formatCode>
                <c:ptCount val="16"/>
                <c:pt idx="0">
                  <c:v>193</c:v>
                </c:pt>
                <c:pt idx="1">
                  <c:v>189</c:v>
                </c:pt>
                <c:pt idx="2" formatCode="General">
                  <c:v>194.5</c:v>
                </c:pt>
                <c:pt idx="3" formatCode="General">
                  <c:v>194.5</c:v>
                </c:pt>
                <c:pt idx="4" formatCode="General">
                  <c:v>204.5</c:v>
                </c:pt>
                <c:pt idx="5" formatCode="General">
                  <c:v>214.4</c:v>
                </c:pt>
                <c:pt idx="6" formatCode="General">
                  <c:v>227.6</c:v>
                </c:pt>
                <c:pt idx="7" formatCode="General">
                  <c:v>246.3</c:v>
                </c:pt>
                <c:pt idx="8" formatCode="General">
                  <c:v>273.5</c:v>
                </c:pt>
                <c:pt idx="9" formatCode="General">
                  <c:v>295.89999999999998</c:v>
                </c:pt>
                <c:pt idx="10" formatCode="General">
                  <c:v>332.9</c:v>
                </c:pt>
                <c:pt idx="11" formatCode="General">
                  <c:v>345.8</c:v>
                </c:pt>
                <c:pt idx="12" formatCode="General">
                  <c:v>377.6</c:v>
                </c:pt>
                <c:pt idx="13" formatCode="General">
                  <c:v>391.5</c:v>
                </c:pt>
                <c:pt idx="14" formatCode="General">
                  <c:v>421.4</c:v>
                </c:pt>
                <c:pt idx="15" formatCode="General">
                  <c:v>510.7</c:v>
                </c:pt>
              </c:numCache>
            </c:numRef>
          </c:xVal>
          <c:yVal>
            <c:numRef>
              <c:f>'Feb 2020'!$T$11:$T$26</c:f>
              <c:numCache>
                <c:formatCode>0.000</c:formatCode>
                <c:ptCount val="16"/>
                <c:pt idx="0">
                  <c:v>20.00756442990771</c:v>
                </c:pt>
                <c:pt idx="1">
                  <c:v>19.105118538296718</c:v>
                </c:pt>
                <c:pt idx="2">
                  <c:v>19.08327071831738</c:v>
                </c:pt>
                <c:pt idx="3">
                  <c:v>19.059642456449385</c:v>
                </c:pt>
                <c:pt idx="4">
                  <c:v>18.932998913626985</c:v>
                </c:pt>
                <c:pt idx="5">
                  <c:v>19.014390715641703</c:v>
                </c:pt>
                <c:pt idx="6">
                  <c:v>19.147410284446124</c:v>
                </c:pt>
                <c:pt idx="7">
                  <c:v>19.136394757280058</c:v>
                </c:pt>
                <c:pt idx="8">
                  <c:v>19.501561111329707</c:v>
                </c:pt>
                <c:pt idx="9">
                  <c:v>19.220212062024693</c:v>
                </c:pt>
                <c:pt idx="10">
                  <c:v>19.126921958436885</c:v>
                </c:pt>
                <c:pt idx="11">
                  <c:v>19.081142953873719</c:v>
                </c:pt>
                <c:pt idx="12">
                  <c:v>19.06599306124242</c:v>
                </c:pt>
                <c:pt idx="13">
                  <c:v>19.139263152575822</c:v>
                </c:pt>
                <c:pt idx="14">
                  <c:v>19.317337045966546</c:v>
                </c:pt>
                <c:pt idx="15">
                  <c:v>19.156002995375129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92-4DFE-B598-18B2DB88A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716496"/>
        <c:axId val="684586672"/>
      </c:scatterChart>
      <c:valAx>
        <c:axId val="69571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586672"/>
        <c:crosses val="autoZero"/>
        <c:crossBetween val="midCat"/>
      </c:valAx>
      <c:valAx>
        <c:axId val="684586672"/>
        <c:scaling>
          <c:orientation val="minMax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Pb206/Pb204</a:t>
                </a:r>
              </a:p>
            </c:rich>
          </c:tx>
          <c:layout>
            <c:manualLayout>
              <c:xMode val="edge"/>
              <c:yMode val="edge"/>
              <c:x val="1.3333333333333334E-2"/>
              <c:y val="0.28119604841061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716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'Feb 2020'!$P$2:$P$11</c:f>
              <c:numCache>
                <c:formatCode>General</c:formatCode>
                <c:ptCount val="10"/>
                <c:pt idx="0" formatCode="0.0">
                  <c:v>64</c:v>
                </c:pt>
                <c:pt idx="1">
                  <c:v>94.2</c:v>
                </c:pt>
                <c:pt idx="2">
                  <c:v>103.2</c:v>
                </c:pt>
                <c:pt idx="3">
                  <c:v>130.69999999999999</c:v>
                </c:pt>
                <c:pt idx="4">
                  <c:v>135.69999999999999</c:v>
                </c:pt>
                <c:pt idx="5">
                  <c:v>147.5</c:v>
                </c:pt>
                <c:pt idx="6">
                  <c:v>162.9</c:v>
                </c:pt>
                <c:pt idx="7" formatCode="0.0">
                  <c:v>181.7</c:v>
                </c:pt>
                <c:pt idx="8">
                  <c:v>190.2</c:v>
                </c:pt>
                <c:pt idx="9" formatCode="0.0">
                  <c:v>193</c:v>
                </c:pt>
              </c:numCache>
            </c:numRef>
          </c:xVal>
          <c:yVal>
            <c:numRef>
              <c:f>'Feb 2020'!$R$2:$R$11</c:f>
              <c:numCache>
                <c:formatCode>General</c:formatCode>
                <c:ptCount val="10"/>
                <c:pt idx="0">
                  <c:v>53.2</c:v>
                </c:pt>
                <c:pt idx="1">
                  <c:v>116</c:v>
                </c:pt>
                <c:pt idx="2">
                  <c:v>165</c:v>
                </c:pt>
                <c:pt idx="3">
                  <c:v>57</c:v>
                </c:pt>
                <c:pt idx="4">
                  <c:v>85.3</c:v>
                </c:pt>
                <c:pt idx="5">
                  <c:v>51.6</c:v>
                </c:pt>
                <c:pt idx="6">
                  <c:v>57.9</c:v>
                </c:pt>
                <c:pt idx="7">
                  <c:v>54.2</c:v>
                </c:pt>
                <c:pt idx="8">
                  <c:v>43.2</c:v>
                </c:pt>
                <c:pt idx="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C7-4F01-BCD1-D62900494DE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'Feb 2020'!$P$11:$P$26</c:f>
              <c:numCache>
                <c:formatCode>0.0</c:formatCode>
                <c:ptCount val="16"/>
                <c:pt idx="0">
                  <c:v>193</c:v>
                </c:pt>
                <c:pt idx="1">
                  <c:v>189</c:v>
                </c:pt>
                <c:pt idx="2" formatCode="General">
                  <c:v>194.5</c:v>
                </c:pt>
                <c:pt idx="3" formatCode="General">
                  <c:v>194.5</c:v>
                </c:pt>
                <c:pt idx="4" formatCode="General">
                  <c:v>204.5</c:v>
                </c:pt>
                <c:pt idx="5" formatCode="General">
                  <c:v>214.4</c:v>
                </c:pt>
                <c:pt idx="6" formatCode="General">
                  <c:v>227.6</c:v>
                </c:pt>
                <c:pt idx="7" formatCode="General">
                  <c:v>246.3</c:v>
                </c:pt>
                <c:pt idx="8" formatCode="General">
                  <c:v>273.5</c:v>
                </c:pt>
                <c:pt idx="9" formatCode="General">
                  <c:v>295.89999999999998</c:v>
                </c:pt>
                <c:pt idx="10" formatCode="General">
                  <c:v>332.9</c:v>
                </c:pt>
                <c:pt idx="11" formatCode="General">
                  <c:v>345.8</c:v>
                </c:pt>
                <c:pt idx="12" formatCode="General">
                  <c:v>377.6</c:v>
                </c:pt>
                <c:pt idx="13" formatCode="General">
                  <c:v>391.5</c:v>
                </c:pt>
                <c:pt idx="14" formatCode="General">
                  <c:v>421.4</c:v>
                </c:pt>
                <c:pt idx="15" formatCode="General">
                  <c:v>510.7</c:v>
                </c:pt>
              </c:numCache>
            </c:numRef>
          </c:xVal>
          <c:yVal>
            <c:numRef>
              <c:f>'Feb 2020'!$R$11:$R$26</c:f>
              <c:numCache>
                <c:formatCode>General</c:formatCode>
                <c:ptCount val="16"/>
                <c:pt idx="0">
                  <c:v>5</c:v>
                </c:pt>
                <c:pt idx="1">
                  <c:v>10.6</c:v>
                </c:pt>
                <c:pt idx="2">
                  <c:v>6.4</c:v>
                </c:pt>
                <c:pt idx="3">
                  <c:v>7.5</c:v>
                </c:pt>
                <c:pt idx="4">
                  <c:v>16.8</c:v>
                </c:pt>
                <c:pt idx="5">
                  <c:v>9.5</c:v>
                </c:pt>
                <c:pt idx="6">
                  <c:v>13.6</c:v>
                </c:pt>
                <c:pt idx="7">
                  <c:v>10</c:v>
                </c:pt>
                <c:pt idx="8">
                  <c:v>7</c:v>
                </c:pt>
                <c:pt idx="9">
                  <c:v>11.5</c:v>
                </c:pt>
                <c:pt idx="10">
                  <c:v>13.5</c:v>
                </c:pt>
                <c:pt idx="11">
                  <c:v>5.9</c:v>
                </c:pt>
                <c:pt idx="12">
                  <c:v>7.1</c:v>
                </c:pt>
                <c:pt idx="13">
                  <c:v>9.9</c:v>
                </c:pt>
                <c:pt idx="14">
                  <c:v>5.3</c:v>
                </c:pt>
                <c:pt idx="15">
                  <c:v>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C7-4F01-BCD1-D6290049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99768"/>
        <c:axId val="702096816"/>
      </c:scatterChart>
      <c:valAx>
        <c:axId val="70209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96816"/>
        <c:crosses val="autoZero"/>
        <c:crossBetween val="midCat"/>
      </c:valAx>
      <c:valAx>
        <c:axId val="70209681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Pb, mg/kg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9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73051003759669"/>
          <c:y val="5.2910052910052907E-2"/>
          <c:w val="0.70214336383627729"/>
          <c:h val="0.7335098264232122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'Sept Oct 2020'!$S$2:$S$13</c:f>
              <c:numCache>
                <c:formatCode>General</c:formatCode>
                <c:ptCount val="12"/>
                <c:pt idx="0">
                  <c:v>893</c:v>
                </c:pt>
                <c:pt idx="1">
                  <c:v>966</c:v>
                </c:pt>
                <c:pt idx="2">
                  <c:v>164</c:v>
                </c:pt>
                <c:pt idx="3">
                  <c:v>48.4</c:v>
                </c:pt>
                <c:pt idx="4">
                  <c:v>56.6</c:v>
                </c:pt>
                <c:pt idx="5">
                  <c:v>26.9</c:v>
                </c:pt>
                <c:pt idx="6">
                  <c:v>50.1</c:v>
                </c:pt>
                <c:pt idx="7">
                  <c:v>56.4</c:v>
                </c:pt>
                <c:pt idx="8">
                  <c:v>24.1</c:v>
                </c:pt>
                <c:pt idx="9">
                  <c:v>27.2</c:v>
                </c:pt>
                <c:pt idx="10">
                  <c:v>31.2</c:v>
                </c:pt>
                <c:pt idx="11">
                  <c:v>11.4</c:v>
                </c:pt>
              </c:numCache>
            </c:numRef>
          </c:xVal>
          <c:yVal>
            <c:numRef>
              <c:f>'Sept Oct 2020'!$W$1:$W$13</c:f>
              <c:numCache>
                <c:formatCode>0.000</c:formatCode>
                <c:ptCount val="13"/>
                <c:pt idx="0" formatCode="General">
                  <c:v>0</c:v>
                </c:pt>
                <c:pt idx="1">
                  <c:v>38.499922294499243</c:v>
                </c:pt>
                <c:pt idx="2">
                  <c:v>38.42891260611033</c:v>
                </c:pt>
                <c:pt idx="3">
                  <c:v>38.242012091883367</c:v>
                </c:pt>
                <c:pt idx="4">
                  <c:v>38.271189541025265</c:v>
                </c:pt>
                <c:pt idx="5">
                  <c:v>38.421043550156796</c:v>
                </c:pt>
                <c:pt idx="6">
                  <c:v>38.369989159802834</c:v>
                </c:pt>
                <c:pt idx="7">
                  <c:v>38.305748214513549</c:v>
                </c:pt>
                <c:pt idx="8">
                  <c:v>38.245486650200526</c:v>
                </c:pt>
                <c:pt idx="9">
                  <c:v>38.002053738867545</c:v>
                </c:pt>
                <c:pt idx="10">
                  <c:v>38.683015751688153</c:v>
                </c:pt>
                <c:pt idx="11">
                  <c:v>38.609021196136986</c:v>
                </c:pt>
                <c:pt idx="12">
                  <c:v>38.938893142376024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00-4FAC-AB6C-006149CA9B2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'Sept Oct 2020'!$S$15:$S$27</c:f>
              <c:numCache>
                <c:formatCode>General</c:formatCode>
                <c:ptCount val="13"/>
                <c:pt idx="0">
                  <c:v>13.7</c:v>
                </c:pt>
                <c:pt idx="1">
                  <c:v>11.4</c:v>
                </c:pt>
                <c:pt idx="2">
                  <c:v>13.3</c:v>
                </c:pt>
                <c:pt idx="3">
                  <c:v>15.1</c:v>
                </c:pt>
                <c:pt idx="4">
                  <c:v>12</c:v>
                </c:pt>
                <c:pt idx="5">
                  <c:v>20.6</c:v>
                </c:pt>
                <c:pt idx="6">
                  <c:v>15.9</c:v>
                </c:pt>
                <c:pt idx="7">
                  <c:v>13.4</c:v>
                </c:pt>
                <c:pt idx="8">
                  <c:v>4.9000000000000004</c:v>
                </c:pt>
                <c:pt idx="9">
                  <c:v>11.5</c:v>
                </c:pt>
                <c:pt idx="10">
                  <c:v>5.6</c:v>
                </c:pt>
                <c:pt idx="11">
                  <c:v>11.3</c:v>
                </c:pt>
                <c:pt idx="12">
                  <c:v>40.200000000000003</c:v>
                </c:pt>
              </c:numCache>
            </c:numRef>
          </c:xVal>
          <c:yVal>
            <c:numRef>
              <c:f>'Sept Oct 2020'!$W$15:$W$27</c:f>
              <c:numCache>
                <c:formatCode>0.000</c:formatCode>
                <c:ptCount val="13"/>
                <c:pt idx="0">
                  <c:v>38.37675718430998</c:v>
                </c:pt>
                <c:pt idx="1">
                  <c:v>38.633909624350551</c:v>
                </c:pt>
                <c:pt idx="2">
                  <c:v>38.865114553357799</c:v>
                </c:pt>
                <c:pt idx="3">
                  <c:v>39.008327437871138</c:v>
                </c:pt>
                <c:pt idx="4">
                  <c:v>38.685831113638329</c:v>
                </c:pt>
                <c:pt idx="5">
                  <c:v>39.119451570710858</c:v>
                </c:pt>
                <c:pt idx="6">
                  <c:v>38.902549128594011</c:v>
                </c:pt>
                <c:pt idx="7">
                  <c:v>39.127173370520374</c:v>
                </c:pt>
                <c:pt idx="8">
                  <c:v>39.064989773237947</c:v>
                </c:pt>
                <c:pt idx="9">
                  <c:v>39.180074248810037</c:v>
                </c:pt>
                <c:pt idx="10">
                  <c:v>39.018396907268134</c:v>
                </c:pt>
                <c:pt idx="11">
                  <c:v>38.831127130831099</c:v>
                </c:pt>
                <c:pt idx="12">
                  <c:v>38.869999999999997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DA-4EBF-A46F-58BE305FB01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'Sept Oct 2020'!$S$28:$S$32</c:f>
              <c:numCache>
                <c:formatCode>General</c:formatCode>
                <c:ptCount val="5"/>
                <c:pt idx="0">
                  <c:v>4.9000000000000004</c:v>
                </c:pt>
                <c:pt idx="1">
                  <c:v>9.1999999999999993</c:v>
                </c:pt>
                <c:pt idx="2">
                  <c:v>11.9</c:v>
                </c:pt>
                <c:pt idx="3">
                  <c:v>12.9</c:v>
                </c:pt>
                <c:pt idx="4">
                  <c:v>5.7</c:v>
                </c:pt>
              </c:numCache>
            </c:numRef>
          </c:xVal>
          <c:yVal>
            <c:numRef>
              <c:f>'Sept Oct 2020'!$W$28:$W$32</c:f>
              <c:numCache>
                <c:formatCode>0.000</c:formatCode>
                <c:ptCount val="5"/>
                <c:pt idx="0">
                  <c:v>39.241774613139881</c:v>
                </c:pt>
                <c:pt idx="1">
                  <c:v>38.86347972198638</c:v>
                </c:pt>
                <c:pt idx="2">
                  <c:v>38.530950080431111</c:v>
                </c:pt>
                <c:pt idx="3">
                  <c:v>39.101022514126107</c:v>
                </c:pt>
                <c:pt idx="4">
                  <c:v>39.053365871043958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DA-4EBF-A46F-58BE305FB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101936"/>
        <c:axId val="1380566160"/>
      </c:scatterChart>
      <c:valAx>
        <c:axId val="141810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Pb, mg/kg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566160"/>
        <c:crosses val="autoZero"/>
        <c:crossBetween val="midCat"/>
      </c:valAx>
      <c:valAx>
        <c:axId val="1380566160"/>
        <c:scaling>
          <c:orientation val="minMax"/>
          <c:max val="41.5"/>
          <c:min val="3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Pb208/Pb204</a:t>
                </a:r>
              </a:p>
            </c:rich>
          </c:tx>
          <c:layout>
            <c:manualLayout>
              <c:xMode val="edge"/>
              <c:yMode val="edge"/>
              <c:x val="2.2522522522522521E-2"/>
              <c:y val="0.27267121912791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8101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22600553309214"/>
          <c:y val="5.4160512063023143E-2"/>
          <c:w val="0.70214336383627729"/>
          <c:h val="0.7272116834730961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'Sept Oct 2020'!$S$2:$S$13</c:f>
              <c:numCache>
                <c:formatCode>General</c:formatCode>
                <c:ptCount val="12"/>
                <c:pt idx="0">
                  <c:v>893</c:v>
                </c:pt>
                <c:pt idx="1">
                  <c:v>966</c:v>
                </c:pt>
                <c:pt idx="2">
                  <c:v>164</c:v>
                </c:pt>
                <c:pt idx="3">
                  <c:v>48.4</c:v>
                </c:pt>
                <c:pt idx="4">
                  <c:v>56.6</c:v>
                </c:pt>
                <c:pt idx="5">
                  <c:v>26.9</c:v>
                </c:pt>
                <c:pt idx="6">
                  <c:v>50.1</c:v>
                </c:pt>
                <c:pt idx="7">
                  <c:v>56.4</c:v>
                </c:pt>
                <c:pt idx="8">
                  <c:v>24.1</c:v>
                </c:pt>
                <c:pt idx="9">
                  <c:v>27.2</c:v>
                </c:pt>
                <c:pt idx="10">
                  <c:v>31.2</c:v>
                </c:pt>
                <c:pt idx="11">
                  <c:v>11.4</c:v>
                </c:pt>
              </c:numCache>
            </c:numRef>
          </c:xVal>
          <c:yVal>
            <c:numRef>
              <c:f>'Sept Oct 2020'!$U$2:$U$13</c:f>
              <c:numCache>
                <c:formatCode>0.000</c:formatCode>
                <c:ptCount val="12"/>
                <c:pt idx="0">
                  <c:v>18.530798245231271</c:v>
                </c:pt>
                <c:pt idx="1">
                  <c:v>18.506131739000391</c:v>
                </c:pt>
                <c:pt idx="2">
                  <c:v>18.598025324561924</c:v>
                </c:pt>
                <c:pt idx="3">
                  <c:v>18.79526219684745</c:v>
                </c:pt>
                <c:pt idx="4">
                  <c:v>18.749350961233969</c:v>
                </c:pt>
                <c:pt idx="5">
                  <c:v>18.773942677435844</c:v>
                </c:pt>
                <c:pt idx="6">
                  <c:v>18.738443025547809</c:v>
                </c:pt>
                <c:pt idx="7">
                  <c:v>18.690722372116653</c:v>
                </c:pt>
                <c:pt idx="8">
                  <c:v>18.37851760815926</c:v>
                </c:pt>
                <c:pt idx="9">
                  <c:v>18.909275949423098</c:v>
                </c:pt>
                <c:pt idx="10">
                  <c:v>18.799873188062428</c:v>
                </c:pt>
                <c:pt idx="11">
                  <c:v>18.988641978982653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5-448A-8D9A-BB265F21CE6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'Sept Oct 2020'!$S$14:$S$27</c:f>
              <c:numCache>
                <c:formatCode>General</c:formatCode>
                <c:ptCount val="14"/>
                <c:pt idx="0">
                  <c:v>8.1</c:v>
                </c:pt>
                <c:pt idx="1">
                  <c:v>13.7</c:v>
                </c:pt>
                <c:pt idx="2">
                  <c:v>11.4</c:v>
                </c:pt>
                <c:pt idx="3">
                  <c:v>13.3</c:v>
                </c:pt>
                <c:pt idx="4">
                  <c:v>15.1</c:v>
                </c:pt>
                <c:pt idx="5">
                  <c:v>12</c:v>
                </c:pt>
                <c:pt idx="6">
                  <c:v>20.6</c:v>
                </c:pt>
                <c:pt idx="7">
                  <c:v>15.9</c:v>
                </c:pt>
                <c:pt idx="8">
                  <c:v>13.4</c:v>
                </c:pt>
                <c:pt idx="9">
                  <c:v>4.9000000000000004</c:v>
                </c:pt>
                <c:pt idx="10">
                  <c:v>11.5</c:v>
                </c:pt>
                <c:pt idx="11">
                  <c:v>5.6</c:v>
                </c:pt>
                <c:pt idx="12">
                  <c:v>11.3</c:v>
                </c:pt>
                <c:pt idx="13">
                  <c:v>40.200000000000003</c:v>
                </c:pt>
              </c:numCache>
            </c:numRef>
          </c:xVal>
          <c:yVal>
            <c:numRef>
              <c:f>'Sept Oct 2020'!$U$14:$U$27</c:f>
              <c:numCache>
                <c:formatCode>0.000</c:formatCode>
                <c:ptCount val="14"/>
                <c:pt idx="0">
                  <c:v>19.671725241981076</c:v>
                </c:pt>
                <c:pt idx="1">
                  <c:v>18.822607923775696</c:v>
                </c:pt>
                <c:pt idx="2">
                  <c:v>18.900565779786483</c:v>
                </c:pt>
                <c:pt idx="3">
                  <c:v>19.040629173856441</c:v>
                </c:pt>
                <c:pt idx="4">
                  <c:v>19.209614431590097</c:v>
                </c:pt>
                <c:pt idx="5">
                  <c:v>18.947280913642416</c:v>
                </c:pt>
                <c:pt idx="6">
                  <c:v>19.209574432703661</c:v>
                </c:pt>
                <c:pt idx="7">
                  <c:v>19.129840201692112</c:v>
                </c:pt>
                <c:pt idx="8">
                  <c:v>19.20165115032621</c:v>
                </c:pt>
                <c:pt idx="9">
                  <c:v>19.054657722847647</c:v>
                </c:pt>
                <c:pt idx="10">
                  <c:v>19.246147041201382</c:v>
                </c:pt>
                <c:pt idx="11">
                  <c:v>19.109346389786303</c:v>
                </c:pt>
                <c:pt idx="12">
                  <c:v>19.138578991724977</c:v>
                </c:pt>
                <c:pt idx="13">
                  <c:v>19.111000000000001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2C-4DA3-9704-10F2759AE8BF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'Sept Oct 2020'!$S$28:$S$32</c:f>
              <c:numCache>
                <c:formatCode>General</c:formatCode>
                <c:ptCount val="5"/>
                <c:pt idx="0">
                  <c:v>4.9000000000000004</c:v>
                </c:pt>
                <c:pt idx="1">
                  <c:v>9.1999999999999993</c:v>
                </c:pt>
                <c:pt idx="2">
                  <c:v>11.9</c:v>
                </c:pt>
                <c:pt idx="3">
                  <c:v>12.9</c:v>
                </c:pt>
                <c:pt idx="4">
                  <c:v>5.7</c:v>
                </c:pt>
              </c:numCache>
            </c:numRef>
          </c:xVal>
          <c:yVal>
            <c:numRef>
              <c:f>'Sept Oct 2020'!$U$28:$U$32</c:f>
              <c:numCache>
                <c:formatCode>0.000</c:formatCode>
                <c:ptCount val="5"/>
                <c:pt idx="0">
                  <c:v>19.206020700113882</c:v>
                </c:pt>
                <c:pt idx="1">
                  <c:v>19.310976481496244</c:v>
                </c:pt>
                <c:pt idx="2">
                  <c:v>18.847021419323944</c:v>
                </c:pt>
                <c:pt idx="3">
                  <c:v>19.421059269912551</c:v>
                </c:pt>
                <c:pt idx="4">
                  <c:v>19.129194011327552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2C-4DA3-9704-10F2759AE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933824"/>
        <c:axId val="1373448784"/>
      </c:scatterChart>
      <c:valAx>
        <c:axId val="113393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Pb, mg/kg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448784"/>
        <c:crosses val="autoZero"/>
        <c:crossBetween val="midCat"/>
      </c:valAx>
      <c:valAx>
        <c:axId val="1373448784"/>
        <c:scaling>
          <c:orientation val="minMax"/>
          <c:max val="20.5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Pb206/Pb204</a:t>
                </a:r>
              </a:p>
            </c:rich>
          </c:tx>
          <c:layout>
            <c:manualLayout>
              <c:xMode val="edge"/>
              <c:yMode val="edge"/>
              <c:x val="1.3513513513513514E-2"/>
              <c:y val="0.286993335581944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3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80558576586767"/>
          <c:y val="5.215742057847321E-2"/>
          <c:w val="0.70083271704296624"/>
          <c:h val="0.737300582804105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'Sept Oct 2020'!$R$2:$R$13</c:f>
              <c:numCache>
                <c:formatCode>0.000</c:formatCode>
                <c:ptCount val="12"/>
                <c:pt idx="0">
                  <c:v>1.1198208286674132E-3</c:v>
                </c:pt>
                <c:pt idx="1">
                  <c:v>1.0351966873706005E-3</c:v>
                </c:pt>
                <c:pt idx="2">
                  <c:v>6.0975609756097563E-3</c:v>
                </c:pt>
                <c:pt idx="3">
                  <c:v>2.0661157024793389E-2</c:v>
                </c:pt>
                <c:pt idx="4">
                  <c:v>1.7667844522968199E-2</c:v>
                </c:pt>
                <c:pt idx="5">
                  <c:v>3.717472118959108E-2</c:v>
                </c:pt>
                <c:pt idx="6">
                  <c:v>1.9960079840319361E-2</c:v>
                </c:pt>
                <c:pt idx="7">
                  <c:v>1.7730496453900711E-2</c:v>
                </c:pt>
                <c:pt idx="8">
                  <c:v>4.1493775933609957E-2</c:v>
                </c:pt>
                <c:pt idx="9">
                  <c:v>3.6764705882352942E-2</c:v>
                </c:pt>
                <c:pt idx="10">
                  <c:v>3.2051282051282055E-2</c:v>
                </c:pt>
                <c:pt idx="11">
                  <c:v>8.771929824561403E-2</c:v>
                </c:pt>
              </c:numCache>
            </c:numRef>
          </c:xVal>
          <c:yVal>
            <c:numRef>
              <c:f>'Sept Oct 2020'!$W$2:$W$13</c:f>
              <c:numCache>
                <c:formatCode>0.000</c:formatCode>
                <c:ptCount val="12"/>
                <c:pt idx="0">
                  <c:v>38.499922294499243</c:v>
                </c:pt>
                <c:pt idx="1">
                  <c:v>38.42891260611033</c:v>
                </c:pt>
                <c:pt idx="2">
                  <c:v>38.242012091883367</c:v>
                </c:pt>
                <c:pt idx="3">
                  <c:v>38.271189541025265</c:v>
                </c:pt>
                <c:pt idx="4">
                  <c:v>38.421043550156796</c:v>
                </c:pt>
                <c:pt idx="5">
                  <c:v>38.369989159802834</c:v>
                </c:pt>
                <c:pt idx="6">
                  <c:v>38.305748214513549</c:v>
                </c:pt>
                <c:pt idx="7">
                  <c:v>38.245486650200526</c:v>
                </c:pt>
                <c:pt idx="8">
                  <c:v>38.002053738867545</c:v>
                </c:pt>
                <c:pt idx="9">
                  <c:v>38.683015751688153</c:v>
                </c:pt>
                <c:pt idx="10">
                  <c:v>38.609021196136986</c:v>
                </c:pt>
                <c:pt idx="11">
                  <c:v>38.938893142376024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47-47F3-80DF-D22B834F081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'Sept Oct 2020'!$R$14:$R$27</c:f>
              <c:numCache>
                <c:formatCode>0.000</c:formatCode>
                <c:ptCount val="14"/>
                <c:pt idx="0">
                  <c:v>0.1234567901234568</c:v>
                </c:pt>
                <c:pt idx="1">
                  <c:v>7.2992700729927015E-2</c:v>
                </c:pt>
                <c:pt idx="2">
                  <c:v>8.771929824561403E-2</c:v>
                </c:pt>
                <c:pt idx="3">
                  <c:v>7.5187969924812026E-2</c:v>
                </c:pt>
                <c:pt idx="4">
                  <c:v>6.6225165562913912E-2</c:v>
                </c:pt>
                <c:pt idx="5">
                  <c:v>8.3333333333333329E-2</c:v>
                </c:pt>
                <c:pt idx="6">
                  <c:v>4.8543689320388349E-2</c:v>
                </c:pt>
                <c:pt idx="7">
                  <c:v>6.2893081761006289E-2</c:v>
                </c:pt>
                <c:pt idx="8">
                  <c:v>7.4626865671641784E-2</c:v>
                </c:pt>
                <c:pt idx="9">
                  <c:v>0.2040816326530612</c:v>
                </c:pt>
                <c:pt idx="10">
                  <c:v>8.6956521739130432E-2</c:v>
                </c:pt>
                <c:pt idx="11">
                  <c:v>0.17857142857142858</c:v>
                </c:pt>
                <c:pt idx="12">
                  <c:v>8.8495575221238937E-2</c:v>
                </c:pt>
                <c:pt idx="13">
                  <c:v>2.4875621890547261E-2</c:v>
                </c:pt>
              </c:numCache>
            </c:numRef>
          </c:xVal>
          <c:yVal>
            <c:numRef>
              <c:f>'Sept Oct 2020'!$W$14:$W$27</c:f>
              <c:numCache>
                <c:formatCode>0.000</c:formatCode>
                <c:ptCount val="14"/>
                <c:pt idx="0">
                  <c:v>39.811576436365577</c:v>
                </c:pt>
                <c:pt idx="1">
                  <c:v>38.37675718430998</c:v>
                </c:pt>
                <c:pt idx="2">
                  <c:v>38.633909624350551</c:v>
                </c:pt>
                <c:pt idx="3">
                  <c:v>38.865114553357799</c:v>
                </c:pt>
                <c:pt idx="4">
                  <c:v>39.008327437871138</c:v>
                </c:pt>
                <c:pt idx="5">
                  <c:v>38.685831113638329</c:v>
                </c:pt>
                <c:pt idx="6">
                  <c:v>39.119451570710858</c:v>
                </c:pt>
                <c:pt idx="7">
                  <c:v>38.902549128594011</c:v>
                </c:pt>
                <c:pt idx="8">
                  <c:v>39.127173370520374</c:v>
                </c:pt>
                <c:pt idx="9">
                  <c:v>39.064989773237947</c:v>
                </c:pt>
                <c:pt idx="10">
                  <c:v>39.180074248810037</c:v>
                </c:pt>
                <c:pt idx="11">
                  <c:v>39.018396907268134</c:v>
                </c:pt>
                <c:pt idx="12">
                  <c:v>38.831127130831099</c:v>
                </c:pt>
                <c:pt idx="13">
                  <c:v>38.869999999999997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F9-4FD1-8F80-7CBBA851AAE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'Sept Oct 2020'!$R$28:$R$32</c:f>
              <c:numCache>
                <c:formatCode>0.000</c:formatCode>
                <c:ptCount val="5"/>
                <c:pt idx="0">
                  <c:v>0.2040816326530612</c:v>
                </c:pt>
                <c:pt idx="1">
                  <c:v>0.10869565217391305</c:v>
                </c:pt>
                <c:pt idx="2">
                  <c:v>8.4033613445378144E-2</c:v>
                </c:pt>
                <c:pt idx="3">
                  <c:v>7.7519379844961239E-2</c:v>
                </c:pt>
                <c:pt idx="4">
                  <c:v>0.17543859649122806</c:v>
                </c:pt>
              </c:numCache>
            </c:numRef>
          </c:xVal>
          <c:yVal>
            <c:numRef>
              <c:f>'Sept Oct 2020'!$W$28:$W$32</c:f>
              <c:numCache>
                <c:formatCode>0.000</c:formatCode>
                <c:ptCount val="5"/>
                <c:pt idx="0">
                  <c:v>39.241774613139881</c:v>
                </c:pt>
                <c:pt idx="1">
                  <c:v>38.86347972198638</c:v>
                </c:pt>
                <c:pt idx="2">
                  <c:v>38.530950080431111</c:v>
                </c:pt>
                <c:pt idx="3">
                  <c:v>39.101022514126107</c:v>
                </c:pt>
                <c:pt idx="4">
                  <c:v>39.053365871043958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F9-4FD1-8F80-7CBBA851A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010800"/>
        <c:axId val="1380560752"/>
      </c:scatterChart>
      <c:valAx>
        <c:axId val="141801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560752"/>
        <c:crosses val="autoZero"/>
        <c:crossBetween val="midCat"/>
      </c:valAx>
      <c:valAx>
        <c:axId val="1380560752"/>
        <c:scaling>
          <c:orientation val="minMax"/>
          <c:max val="41.5"/>
          <c:min val="3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Pb208/Pb204</a:t>
                </a:r>
              </a:p>
            </c:rich>
          </c:tx>
          <c:layout>
            <c:manualLayout>
              <c:xMode val="edge"/>
              <c:yMode val="edge"/>
              <c:x val="2.3020257826887661E-2"/>
              <c:y val="0.27590491444614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801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38330249702394"/>
          <c:y val="5.4644808743169397E-2"/>
          <c:w val="0.71320977295870802"/>
          <c:h val="0.7247724436829896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'Sept Oct 2020'!$R$2:$R$13</c:f>
              <c:numCache>
                <c:formatCode>0.000</c:formatCode>
                <c:ptCount val="12"/>
                <c:pt idx="0">
                  <c:v>1.1198208286674132E-3</c:v>
                </c:pt>
                <c:pt idx="1">
                  <c:v>1.0351966873706005E-3</c:v>
                </c:pt>
                <c:pt idx="2">
                  <c:v>6.0975609756097563E-3</c:v>
                </c:pt>
                <c:pt idx="3">
                  <c:v>2.0661157024793389E-2</c:v>
                </c:pt>
                <c:pt idx="4">
                  <c:v>1.7667844522968199E-2</c:v>
                </c:pt>
                <c:pt idx="5">
                  <c:v>3.717472118959108E-2</c:v>
                </c:pt>
                <c:pt idx="6">
                  <c:v>1.9960079840319361E-2</c:v>
                </c:pt>
                <c:pt idx="7">
                  <c:v>1.7730496453900711E-2</c:v>
                </c:pt>
                <c:pt idx="8">
                  <c:v>4.1493775933609957E-2</c:v>
                </c:pt>
                <c:pt idx="9">
                  <c:v>3.6764705882352942E-2</c:v>
                </c:pt>
                <c:pt idx="10">
                  <c:v>3.2051282051282055E-2</c:v>
                </c:pt>
                <c:pt idx="11">
                  <c:v>8.771929824561403E-2</c:v>
                </c:pt>
              </c:numCache>
            </c:numRef>
          </c:xVal>
          <c:yVal>
            <c:numRef>
              <c:f>'Sept Oct 2020'!$U$2:$U$13</c:f>
              <c:numCache>
                <c:formatCode>0.000</c:formatCode>
                <c:ptCount val="12"/>
                <c:pt idx="0">
                  <c:v>18.530798245231271</c:v>
                </c:pt>
                <c:pt idx="1">
                  <c:v>18.506131739000391</c:v>
                </c:pt>
                <c:pt idx="2">
                  <c:v>18.598025324561924</c:v>
                </c:pt>
                <c:pt idx="3">
                  <c:v>18.79526219684745</c:v>
                </c:pt>
                <c:pt idx="4">
                  <c:v>18.749350961233969</c:v>
                </c:pt>
                <c:pt idx="5">
                  <c:v>18.773942677435844</c:v>
                </c:pt>
                <c:pt idx="6">
                  <c:v>18.738443025547809</c:v>
                </c:pt>
                <c:pt idx="7">
                  <c:v>18.690722372116653</c:v>
                </c:pt>
                <c:pt idx="8">
                  <c:v>18.37851760815926</c:v>
                </c:pt>
                <c:pt idx="9">
                  <c:v>18.909275949423098</c:v>
                </c:pt>
                <c:pt idx="10">
                  <c:v>18.799873188062428</c:v>
                </c:pt>
                <c:pt idx="11">
                  <c:v>18.988641978982653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F4-4A90-959B-B71E635982D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'Sept Oct 2020'!$R$14:$R$27</c:f>
              <c:numCache>
                <c:formatCode>0.000</c:formatCode>
                <c:ptCount val="14"/>
                <c:pt idx="0">
                  <c:v>0.1234567901234568</c:v>
                </c:pt>
                <c:pt idx="1">
                  <c:v>7.2992700729927015E-2</c:v>
                </c:pt>
                <c:pt idx="2">
                  <c:v>8.771929824561403E-2</c:v>
                </c:pt>
                <c:pt idx="3">
                  <c:v>7.5187969924812026E-2</c:v>
                </c:pt>
                <c:pt idx="4">
                  <c:v>6.6225165562913912E-2</c:v>
                </c:pt>
                <c:pt idx="5">
                  <c:v>8.3333333333333329E-2</c:v>
                </c:pt>
                <c:pt idx="6">
                  <c:v>4.8543689320388349E-2</c:v>
                </c:pt>
                <c:pt idx="7">
                  <c:v>6.2893081761006289E-2</c:v>
                </c:pt>
                <c:pt idx="8">
                  <c:v>7.4626865671641784E-2</c:v>
                </c:pt>
                <c:pt idx="9">
                  <c:v>0.2040816326530612</c:v>
                </c:pt>
                <c:pt idx="10">
                  <c:v>8.6956521739130432E-2</c:v>
                </c:pt>
                <c:pt idx="11">
                  <c:v>0.17857142857142858</c:v>
                </c:pt>
                <c:pt idx="12">
                  <c:v>8.8495575221238937E-2</c:v>
                </c:pt>
                <c:pt idx="13">
                  <c:v>2.4875621890547261E-2</c:v>
                </c:pt>
              </c:numCache>
            </c:numRef>
          </c:xVal>
          <c:yVal>
            <c:numRef>
              <c:f>'Sept Oct 2020'!$U$14:$U$27</c:f>
              <c:numCache>
                <c:formatCode>0.000</c:formatCode>
                <c:ptCount val="14"/>
                <c:pt idx="0">
                  <c:v>19.671725241981076</c:v>
                </c:pt>
                <c:pt idx="1">
                  <c:v>18.822607923775696</c:v>
                </c:pt>
                <c:pt idx="2">
                  <c:v>18.900565779786483</c:v>
                </c:pt>
                <c:pt idx="3">
                  <c:v>19.040629173856441</c:v>
                </c:pt>
                <c:pt idx="4">
                  <c:v>19.209614431590097</c:v>
                </c:pt>
                <c:pt idx="5">
                  <c:v>18.947280913642416</c:v>
                </c:pt>
                <c:pt idx="6">
                  <c:v>19.209574432703661</c:v>
                </c:pt>
                <c:pt idx="7">
                  <c:v>19.129840201692112</c:v>
                </c:pt>
                <c:pt idx="8">
                  <c:v>19.20165115032621</c:v>
                </c:pt>
                <c:pt idx="9">
                  <c:v>19.054657722847647</c:v>
                </c:pt>
                <c:pt idx="10">
                  <c:v>19.246147041201382</c:v>
                </c:pt>
                <c:pt idx="11">
                  <c:v>19.109346389786303</c:v>
                </c:pt>
                <c:pt idx="12">
                  <c:v>19.138578991724977</c:v>
                </c:pt>
                <c:pt idx="13">
                  <c:v>19.111000000000001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48-4875-8E53-2E87BED2176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'Sept Oct 2020'!$R$28:$R$32</c:f>
              <c:numCache>
                <c:formatCode>0.000</c:formatCode>
                <c:ptCount val="5"/>
                <c:pt idx="0">
                  <c:v>0.2040816326530612</c:v>
                </c:pt>
                <c:pt idx="1">
                  <c:v>0.10869565217391305</c:v>
                </c:pt>
                <c:pt idx="2">
                  <c:v>8.4033613445378144E-2</c:v>
                </c:pt>
                <c:pt idx="3">
                  <c:v>7.7519379844961239E-2</c:v>
                </c:pt>
                <c:pt idx="4">
                  <c:v>0.17543859649122806</c:v>
                </c:pt>
              </c:numCache>
            </c:numRef>
          </c:xVal>
          <c:yVal>
            <c:numRef>
              <c:f>'Sept Oct 2020'!$U$28:$U$32</c:f>
              <c:numCache>
                <c:formatCode>0.000</c:formatCode>
                <c:ptCount val="5"/>
                <c:pt idx="0">
                  <c:v>19.206020700113882</c:v>
                </c:pt>
                <c:pt idx="1">
                  <c:v>19.310976481496244</c:v>
                </c:pt>
                <c:pt idx="2">
                  <c:v>18.847021419323944</c:v>
                </c:pt>
                <c:pt idx="3">
                  <c:v>19.421059269912551</c:v>
                </c:pt>
                <c:pt idx="4">
                  <c:v>19.129194011327552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48-4875-8E53-2E87BED21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062464"/>
        <c:axId val="1373446288"/>
      </c:scatterChart>
      <c:valAx>
        <c:axId val="113206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446288"/>
        <c:crosses val="autoZero"/>
        <c:crossBetween val="midCat"/>
      </c:valAx>
      <c:valAx>
        <c:axId val="1373446288"/>
        <c:scaling>
          <c:orientation val="minMax"/>
          <c:max val="20.5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Pb206/Pb204</a:t>
                </a:r>
              </a:p>
            </c:rich>
          </c:tx>
          <c:layout>
            <c:manualLayout>
              <c:xMode val="edge"/>
              <c:yMode val="edge"/>
              <c:x val="1.3661202185792349E-2"/>
              <c:y val="0.27018552636211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06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  <cx:data id="2">
      <cx:numDim type="val">
        <cx:f>_xlchart.v1.2</cx:f>
      </cx:numDim>
    </cx:data>
  </cx:chartData>
  <cx:chart>
    <cx:plotArea>
      <cx:plotAreaRegion>
        <cx:series layoutId="boxWhisker" uniqueId="{C4A9198C-AB65-4523-9D63-1BCEA1D476A2}">
          <cx:dataId val="0"/>
          <cx:layoutPr>
            <cx:statistics quartileMethod="exclusive"/>
          </cx:layoutPr>
        </cx:series>
        <cx:series layoutId="boxWhisker" uniqueId="{3E8916E5-0FF6-4359-BFCE-762B28FB7E27}">
          <cx:dataId val="1"/>
          <cx:layoutPr>
            <cx:statistics quartileMethod="exclusive"/>
          </cx:layoutPr>
        </cx:series>
        <cx:series layoutId="boxWhisker" uniqueId="{C73952B3-15F6-422F-9E83-F2ABDBBE45E9}">
          <cx:dataId val="2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in="17.5"/>
        <cx:title>
          <cx:tx>
            <cx:txData>
              <cx:v>Pb206/Pb204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Pb206/Pb204</a:t>
              </a:r>
            </a:p>
          </cx:txPr>
        </cx:title>
        <cx:majorGridlines/>
        <cx:tickLabels/>
        <cx:numFmt formatCode="0.0" sourceLinked="0"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microsoft.com/office/2014/relationships/chartEx" Target="../charts/chartEx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327660</xdr:colOff>
      <xdr:row>1</xdr:row>
      <xdr:rowOff>110490</xdr:rowOff>
    </xdr:from>
    <xdr:to>
      <xdr:col>30</xdr:col>
      <xdr:colOff>129540</xdr:colOff>
      <xdr:row>18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11230C5-4D8D-482B-A49B-A500EAB97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283845</xdr:colOff>
      <xdr:row>1</xdr:row>
      <xdr:rowOff>125730</xdr:rowOff>
    </xdr:from>
    <xdr:to>
      <xdr:col>34</xdr:col>
      <xdr:colOff>573405</xdr:colOff>
      <xdr:row>18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4798582-CDC5-419C-B7CC-2E52EAC0A6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91440</xdr:colOff>
      <xdr:row>1</xdr:row>
      <xdr:rowOff>41910</xdr:rowOff>
    </xdr:from>
    <xdr:to>
      <xdr:col>11</xdr:col>
      <xdr:colOff>502920</xdr:colOff>
      <xdr:row>17</xdr:row>
      <xdr:rowOff>102870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53CA32-91F4-434E-8A5B-8E752B515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106680</xdr:colOff>
      <xdr:row>18</xdr:row>
      <xdr:rowOff>49530</xdr:rowOff>
    </xdr:from>
    <xdr:to>
      <xdr:col>11</xdr:col>
      <xdr:colOff>525780</xdr:colOff>
      <xdr:row>34</xdr:row>
      <xdr:rowOff>110490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B34D2D-1DE7-4AC6-9554-1FC109625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76200</xdr:colOff>
      <xdr:row>35</xdr:row>
      <xdr:rowOff>66675</xdr:rowOff>
    </xdr:from>
    <xdr:to>
      <xdr:col>11</xdr:col>
      <xdr:colOff>510540</xdr:colOff>
      <xdr:row>51</xdr:row>
      <xdr:rowOff>127635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E147F03-3562-4823-A48F-894BCE13B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0.36788</cdr:x>
      <cdr:y>0.27639</cdr:y>
    </cdr:from>
    <cdr:to>
      <cdr:x>0.45596</cdr:x>
      <cdr:y>0.68194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0E3E114-5CC1-48C2-A738-FE3499193BD0}"/>
            </a:ext>
          </a:extLst>
        </cdr:cNvPr>
        <cdr:cNvSpPr txBox="1"/>
      </cdr:nvSpPr>
      <cdr:spPr>
        <a:xfrm xmlns:a="http://schemas.openxmlformats.org/drawingml/2006/main" rot="16200000">
          <a:off x="655320" y="1184910"/>
          <a:ext cx="111252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Animas Sediments</a:t>
          </a:r>
        </a:p>
      </cdr:txBody>
    </cdr:sp>
  </cdr:relSizeAnchor>
  <cdr:relSizeAnchor xmlns:cdr="http://schemas.openxmlformats.org/drawingml/2006/chartDrawing">
    <cdr:from>
      <cdr:x>0.46546</cdr:x>
      <cdr:y>0.27963</cdr:y>
    </cdr:from>
    <cdr:to>
      <cdr:x>0.55354</cdr:x>
      <cdr:y>0.68519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1B45FEB-344F-4DE0-A7B6-C5FCCB3379FE}"/>
            </a:ext>
          </a:extLst>
        </cdr:cNvPr>
        <cdr:cNvSpPr txBox="1"/>
      </cdr:nvSpPr>
      <cdr:spPr>
        <a:xfrm xmlns:a="http://schemas.openxmlformats.org/drawingml/2006/main" rot="16200000">
          <a:off x="942340" y="1193800"/>
          <a:ext cx="111252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San Juan Sediments</a:t>
          </a:r>
        </a:p>
      </cdr:txBody>
    </cdr:sp>
  </cdr:relSizeAnchor>
  <cdr:relSizeAnchor xmlns:cdr="http://schemas.openxmlformats.org/drawingml/2006/chartDrawing">
    <cdr:from>
      <cdr:x>0.42228</cdr:x>
      <cdr:y>0.6875</cdr:y>
    </cdr:from>
    <cdr:to>
      <cdr:x>0.50259</cdr:x>
      <cdr:y>0.70417</cdr:y>
    </cdr:to>
    <cdr:sp macro="" textlink="">
      <cdr:nvSpPr>
        <cdr:cNvPr id="4" name="Arrow: Left-Right 3">
          <a:extLst xmlns:a="http://schemas.openxmlformats.org/drawingml/2006/main">
            <a:ext uri="{FF2B5EF4-FFF2-40B4-BE49-F238E27FC236}">
              <a16:creationId xmlns:a16="http://schemas.microsoft.com/office/drawing/2014/main" id="{4E4AE85A-4EB3-4729-B203-7DB0A72BE429}"/>
            </a:ext>
          </a:extLst>
        </cdr:cNvPr>
        <cdr:cNvSpPr/>
      </cdr:nvSpPr>
      <cdr:spPr>
        <a:xfrm xmlns:a="http://schemas.openxmlformats.org/drawingml/2006/main">
          <a:off x="1242060" y="1885950"/>
          <a:ext cx="236220" cy="45719"/>
        </a:xfrm>
        <a:prstGeom xmlns:a="http://schemas.openxmlformats.org/drawingml/2006/main" prst="left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331470</xdr:rowOff>
    </xdr:from>
    <xdr:to>
      <xdr:col>11</xdr:col>
      <xdr:colOff>533400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00B3AA-E6ED-485C-896D-BB388ABEC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</xdr:colOff>
      <xdr:row>17</xdr:row>
      <xdr:rowOff>140970</xdr:rowOff>
    </xdr:from>
    <xdr:to>
      <xdr:col>11</xdr:col>
      <xdr:colOff>533400</xdr:colOff>
      <xdr:row>34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DD2184-954D-4289-BB25-D24D264BC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17</xdr:row>
      <xdr:rowOff>57150</xdr:rowOff>
    </xdr:from>
    <xdr:to>
      <xdr:col>30</xdr:col>
      <xdr:colOff>396240</xdr:colOff>
      <xdr:row>33</xdr:row>
      <xdr:rowOff>112395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605F99-459B-45D2-A8B6-85991E495E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53340</xdr:colOff>
      <xdr:row>35</xdr:row>
      <xdr:rowOff>11430</xdr:rowOff>
    </xdr:from>
    <xdr:to>
      <xdr:col>11</xdr:col>
      <xdr:colOff>541020</xdr:colOff>
      <xdr:row>51</xdr:row>
      <xdr:rowOff>72390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384458-9233-4D4D-A51F-DC52DCA55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194310</xdr:colOff>
      <xdr:row>0</xdr:row>
      <xdr:rowOff>220980</xdr:rowOff>
    </xdr:from>
    <xdr:to>
      <xdr:col>30</xdr:col>
      <xdr:colOff>407670</xdr:colOff>
      <xdr:row>16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03E8A3E-67C2-4A53-8169-0E1D003798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0.19386</cdr:x>
      <cdr:y>0.41806</cdr:y>
    </cdr:from>
    <cdr:to>
      <cdr:x>0.92105</cdr:x>
      <cdr:y>0.5713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2F0ACE55-3042-4993-B3D2-EFC74391DCB4}"/>
            </a:ext>
          </a:extLst>
        </cdr:cNvPr>
        <cdr:cNvSpPr/>
      </cdr:nvSpPr>
      <cdr:spPr>
        <a:xfrm xmlns:a="http://schemas.openxmlformats.org/drawingml/2006/main">
          <a:off x="561353" y="1146809"/>
          <a:ext cx="2105647" cy="42037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1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0.18684</cdr:x>
      <cdr:y>0.54028</cdr:y>
    </cdr:from>
    <cdr:to>
      <cdr:x>0.92368</cdr:x>
      <cdr:y>0.7963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C773D6F7-41DC-4DC2-B279-D33D2AD63210}"/>
            </a:ext>
          </a:extLst>
        </cdr:cNvPr>
        <cdr:cNvSpPr/>
      </cdr:nvSpPr>
      <cdr:spPr>
        <a:xfrm xmlns:a="http://schemas.openxmlformats.org/drawingml/2006/main">
          <a:off x="541020" y="1482091"/>
          <a:ext cx="2133600" cy="702314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  <a:alpha val="1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0.22807</cdr:x>
      <cdr:y>0.09907</cdr:y>
    </cdr:from>
    <cdr:to>
      <cdr:x>0.76204</cdr:x>
      <cdr:y>0.1875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6A228B3-92D3-4177-981D-5D53BD7BD15F}"/>
            </a:ext>
          </a:extLst>
        </cdr:cNvPr>
        <cdr:cNvSpPr txBox="1"/>
      </cdr:nvSpPr>
      <cdr:spPr>
        <a:xfrm xmlns:a="http://schemas.openxmlformats.org/drawingml/2006/main">
          <a:off x="660412" y="271781"/>
          <a:ext cx="1546163" cy="242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San Juan above Animas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0.19495</cdr:x>
      <cdr:y>0.59107</cdr:y>
    </cdr:from>
    <cdr:to>
      <cdr:x>0.92167</cdr:x>
      <cdr:y>0.79306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0411F76-A3B4-41FC-BD31-D813BECB8D48}"/>
            </a:ext>
          </a:extLst>
        </cdr:cNvPr>
        <cdr:cNvSpPr/>
      </cdr:nvSpPr>
      <cdr:spPr>
        <a:xfrm xmlns:a="http://schemas.openxmlformats.org/drawingml/2006/main">
          <a:off x="568954" y="1564005"/>
          <a:ext cx="2120903" cy="53446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0.20278</cdr:x>
      <cdr:y>0.65741</cdr:y>
    </cdr:from>
    <cdr:to>
      <cdr:x>0.5161</cdr:x>
      <cdr:y>0.75324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F57D899-EDC1-4378-82D6-FE1221F6428C}"/>
            </a:ext>
          </a:extLst>
        </cdr:cNvPr>
        <cdr:cNvSpPr txBox="1"/>
      </cdr:nvSpPr>
      <cdr:spPr>
        <a:xfrm xmlns:a="http://schemas.openxmlformats.org/drawingml/2006/main">
          <a:off x="591818" y="1803410"/>
          <a:ext cx="914412" cy="262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Bonita Peak</a:t>
          </a:r>
        </a:p>
      </cdr:txBody>
    </cdr:sp>
  </cdr:relSizeAnchor>
  <cdr:relSizeAnchor xmlns:cdr="http://schemas.openxmlformats.org/drawingml/2006/chartDrawing">
    <cdr:from>
      <cdr:x>0.19757</cdr:x>
      <cdr:y>0.34861</cdr:y>
    </cdr:from>
    <cdr:to>
      <cdr:x>0.9269</cdr:x>
      <cdr:y>0.50185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CB49CEE0-0DF6-42D3-A695-EF8C4F3E4099}"/>
            </a:ext>
          </a:extLst>
        </cdr:cNvPr>
        <cdr:cNvSpPr/>
      </cdr:nvSpPr>
      <cdr:spPr>
        <a:xfrm xmlns:a="http://schemas.openxmlformats.org/drawingml/2006/main">
          <a:off x="576594" y="956310"/>
          <a:ext cx="2128520" cy="4203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1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0.23933</cdr:x>
      <cdr:y>0.1713</cdr:y>
    </cdr:from>
    <cdr:to>
      <cdr:x>0.76912</cdr:x>
      <cdr:y>0.28519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F09A0B1C-1736-4132-9F3A-885CDA4395A3}"/>
            </a:ext>
          </a:extLst>
        </cdr:cNvPr>
        <cdr:cNvSpPr txBox="1"/>
      </cdr:nvSpPr>
      <cdr:spPr>
        <a:xfrm xmlns:a="http://schemas.openxmlformats.org/drawingml/2006/main">
          <a:off x="698488" y="469907"/>
          <a:ext cx="1546171" cy="312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San Juan above Animas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0.37153</cdr:x>
      <cdr:y>0.27685</cdr:y>
    </cdr:from>
    <cdr:to>
      <cdr:x>0.46007</cdr:x>
      <cdr:y>0.6824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31C07E8-F79B-4CB9-8792-0A881F98E18A}"/>
            </a:ext>
          </a:extLst>
        </cdr:cNvPr>
        <cdr:cNvSpPr txBox="1"/>
      </cdr:nvSpPr>
      <cdr:spPr>
        <a:xfrm xmlns:a="http://schemas.openxmlformats.org/drawingml/2006/main" rot="16200000">
          <a:off x="660403" y="1186177"/>
          <a:ext cx="1112505" cy="259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Animas Sediments</a:t>
          </a:r>
        </a:p>
      </cdr:txBody>
    </cdr:sp>
  </cdr:relSizeAnchor>
  <cdr:relSizeAnchor xmlns:cdr="http://schemas.openxmlformats.org/drawingml/2006/chartDrawing">
    <cdr:from>
      <cdr:x>0.46007</cdr:x>
      <cdr:y>0.27963</cdr:y>
    </cdr:from>
    <cdr:to>
      <cdr:x>0.54861</cdr:x>
      <cdr:y>0.68519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6230464-0FB7-49B2-A4E6-BD05309362C7}"/>
            </a:ext>
          </a:extLst>
        </cdr:cNvPr>
        <cdr:cNvSpPr txBox="1"/>
      </cdr:nvSpPr>
      <cdr:spPr>
        <a:xfrm xmlns:a="http://schemas.openxmlformats.org/drawingml/2006/main" rot="16200000">
          <a:off x="919470" y="1193810"/>
          <a:ext cx="1112532" cy="259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San Juan Sediments</a:t>
          </a:r>
        </a:p>
      </cdr:txBody>
    </cdr:sp>
  </cdr:relSizeAnchor>
  <cdr:relSizeAnchor xmlns:cdr="http://schemas.openxmlformats.org/drawingml/2006/chartDrawing">
    <cdr:from>
      <cdr:x>0.4158</cdr:x>
      <cdr:y>0.69352</cdr:y>
    </cdr:from>
    <cdr:to>
      <cdr:x>0.49653</cdr:x>
      <cdr:y>0.71019</cdr:y>
    </cdr:to>
    <cdr:sp macro="" textlink="">
      <cdr:nvSpPr>
        <cdr:cNvPr id="7" name="Arrow: Left-Right 6">
          <a:extLst xmlns:a="http://schemas.openxmlformats.org/drawingml/2006/main">
            <a:ext uri="{FF2B5EF4-FFF2-40B4-BE49-F238E27FC236}">
              <a16:creationId xmlns:a16="http://schemas.microsoft.com/office/drawing/2014/main" id="{12340F12-B6B9-4A28-9664-AF92B7077C81}"/>
            </a:ext>
          </a:extLst>
        </cdr:cNvPr>
        <cdr:cNvSpPr/>
      </cdr:nvSpPr>
      <cdr:spPr>
        <a:xfrm xmlns:a="http://schemas.openxmlformats.org/drawingml/2006/main">
          <a:off x="1216660" y="1902460"/>
          <a:ext cx="236217" cy="45729"/>
        </a:xfrm>
        <a:prstGeom xmlns:a="http://schemas.openxmlformats.org/drawingml/2006/main" prst="left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45720</xdr:colOff>
      <xdr:row>3</xdr:row>
      <xdr:rowOff>19050</xdr:rowOff>
    </xdr:from>
    <xdr:to>
      <xdr:col>37</xdr:col>
      <xdr:colOff>556260</xdr:colOff>
      <xdr:row>19</xdr:row>
      <xdr:rowOff>80010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2CFFB666-C335-4249-B533-3214E6E47A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20020" y="666750"/>
              <a:ext cx="3558540" cy="26517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33</xdr:col>
      <xdr:colOff>7620</xdr:colOff>
      <xdr:row>8</xdr:row>
      <xdr:rowOff>156210</xdr:rowOff>
    </xdr:from>
    <xdr:to>
      <xdr:col>37</xdr:col>
      <xdr:colOff>449580</xdr:colOff>
      <xdr:row>11</xdr:row>
      <xdr:rowOff>73658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26526EB-A126-4159-A482-3A02398C9F49}"/>
            </a:ext>
          </a:extLst>
        </xdr:cNvPr>
        <xdr:cNvSpPr/>
      </xdr:nvSpPr>
      <xdr:spPr>
        <a:xfrm>
          <a:off x="20170140" y="1664970"/>
          <a:ext cx="2880360" cy="420368"/>
        </a:xfrm>
        <a:prstGeom prst="rect">
          <a:avLst/>
        </a:prstGeom>
        <a:solidFill>
          <a:schemeClr val="bg2">
            <a:lumMod val="90000"/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33</xdr:col>
      <xdr:colOff>0</xdr:colOff>
      <xdr:row>11</xdr:row>
      <xdr:rowOff>38100</xdr:rowOff>
    </xdr:from>
    <xdr:to>
      <xdr:col>37</xdr:col>
      <xdr:colOff>464820</xdr:colOff>
      <xdr:row>14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893F1F6-815E-4FDB-91FF-F6859F9D2F9F}"/>
            </a:ext>
          </a:extLst>
        </xdr:cNvPr>
        <xdr:cNvSpPr/>
      </xdr:nvSpPr>
      <xdr:spPr>
        <a:xfrm>
          <a:off x="20162520" y="2049780"/>
          <a:ext cx="2903220" cy="502920"/>
        </a:xfrm>
        <a:prstGeom prst="rect">
          <a:avLst/>
        </a:prstGeom>
        <a:solidFill>
          <a:schemeClr val="tx2">
            <a:lumMod val="20000"/>
            <a:lumOff val="80000"/>
            <a:alpha val="2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oneCellAnchor>
    <xdr:from>
      <xdr:col>34</xdr:col>
      <xdr:colOff>15240</xdr:colOff>
      <xdr:row>16</xdr:row>
      <xdr:rowOff>38100</xdr:rowOff>
    </xdr:from>
    <xdr:ext cx="740267" cy="374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2E1851-B87B-48A1-A517-CDE3081F12E3}"/>
            </a:ext>
          </a:extLst>
        </xdr:cNvPr>
        <xdr:cNvSpPr txBox="1"/>
      </xdr:nvSpPr>
      <xdr:spPr>
        <a:xfrm>
          <a:off x="20787360" y="2887980"/>
          <a:ext cx="740267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/>
            <a:t>Bonita Peak</a:t>
          </a:r>
        </a:p>
        <a:p>
          <a:r>
            <a:rPr lang="en-US" sz="900"/>
            <a:t>(n=73)</a:t>
          </a:r>
        </a:p>
      </xdr:txBody>
    </xdr:sp>
    <xdr:clientData/>
  </xdr:oneCellAnchor>
  <xdr:oneCellAnchor>
    <xdr:from>
      <xdr:col>34</xdr:col>
      <xdr:colOff>594360</xdr:colOff>
      <xdr:row>14</xdr:row>
      <xdr:rowOff>72390</xdr:rowOff>
    </xdr:from>
    <xdr:ext cx="531236" cy="37407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6B2D8B-3FFD-4A56-9598-6BE1F79A2E51}"/>
            </a:ext>
          </a:extLst>
        </xdr:cNvPr>
        <xdr:cNvSpPr txBox="1"/>
      </xdr:nvSpPr>
      <xdr:spPr>
        <a:xfrm>
          <a:off x="21366480" y="2586990"/>
          <a:ext cx="531236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/>
            <a:t>Animas</a:t>
          </a:r>
        </a:p>
        <a:p>
          <a:r>
            <a:rPr lang="en-US" sz="900"/>
            <a:t>(n=30)</a:t>
          </a:r>
        </a:p>
      </xdr:txBody>
    </xdr:sp>
    <xdr:clientData/>
  </xdr:oneCellAnchor>
  <xdr:oneCellAnchor>
    <xdr:from>
      <xdr:col>35</xdr:col>
      <xdr:colOff>487680</xdr:colOff>
      <xdr:row>5</xdr:row>
      <xdr:rowOff>11430</xdr:rowOff>
    </xdr:from>
    <xdr:ext cx="593111" cy="37407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9449E9B-3DBA-42DB-8C38-AC7AFD94A9F4}"/>
            </a:ext>
          </a:extLst>
        </xdr:cNvPr>
        <xdr:cNvSpPr txBox="1"/>
      </xdr:nvSpPr>
      <xdr:spPr>
        <a:xfrm>
          <a:off x="21869400" y="1017270"/>
          <a:ext cx="593111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/>
            <a:t>San Juan</a:t>
          </a:r>
        </a:p>
        <a:p>
          <a:r>
            <a:rPr lang="en-US" sz="900"/>
            <a:t>(n=44)</a:t>
          </a:r>
        </a:p>
      </xdr:txBody>
    </xdr:sp>
    <xdr:clientData/>
  </xdr:oneCellAnchor>
  <xdr:oneCellAnchor>
    <xdr:from>
      <xdr:col>32</xdr:col>
      <xdr:colOff>594360</xdr:colOff>
      <xdr:row>8</xdr:row>
      <xdr:rowOff>163830</xdr:rowOff>
    </xdr:from>
    <xdr:ext cx="1038041" cy="34278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F74B443-73FD-4EBC-9F05-58D2D26E9263}"/>
            </a:ext>
          </a:extLst>
        </xdr:cNvPr>
        <xdr:cNvSpPr txBox="1"/>
      </xdr:nvSpPr>
      <xdr:spPr>
        <a:xfrm>
          <a:off x="20147280" y="1672590"/>
          <a:ext cx="103804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Church et al. (1997)</a:t>
          </a:r>
        </a:p>
        <a:p>
          <a:r>
            <a:rPr lang="en-US" sz="800"/>
            <a:t>Paleozoic to Tertiary</a:t>
          </a:r>
        </a:p>
      </xdr:txBody>
    </xdr:sp>
    <xdr:clientData/>
  </xdr:oneCellAnchor>
  <xdr:oneCellAnchor>
    <xdr:from>
      <xdr:col>32</xdr:col>
      <xdr:colOff>586740</xdr:colOff>
      <xdr:row>11</xdr:row>
      <xdr:rowOff>76200</xdr:rowOff>
    </xdr:from>
    <xdr:ext cx="1038041" cy="342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B2A9967-B47C-46BC-B2A2-484252180762}"/>
            </a:ext>
          </a:extLst>
        </xdr:cNvPr>
        <xdr:cNvSpPr txBox="1"/>
      </xdr:nvSpPr>
      <xdr:spPr>
        <a:xfrm>
          <a:off x="20139660" y="2087880"/>
          <a:ext cx="103804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Church et al. (1997)</a:t>
          </a:r>
        </a:p>
        <a:p>
          <a:r>
            <a:rPr lang="en-US" sz="800"/>
            <a:t>Animas River</a:t>
          </a:r>
        </a:p>
      </xdr:txBody>
    </xdr:sp>
    <xdr:clientData/>
  </xdr:oneCellAnchor>
  <xdr:twoCellAnchor>
    <xdr:from>
      <xdr:col>33</xdr:col>
      <xdr:colOff>15240</xdr:colOff>
      <xdr:row>4</xdr:row>
      <xdr:rowOff>114300</xdr:rowOff>
    </xdr:from>
    <xdr:to>
      <xdr:col>37</xdr:col>
      <xdr:colOff>457200</xdr:colOff>
      <xdr:row>5</xdr:row>
      <xdr:rowOff>91440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D5916C1-12C4-4DB4-A1AA-3CD0DABF59A5}"/>
            </a:ext>
          </a:extLst>
        </xdr:cNvPr>
        <xdr:cNvSpPr/>
      </xdr:nvSpPr>
      <xdr:spPr>
        <a:xfrm>
          <a:off x="20177760" y="952500"/>
          <a:ext cx="2880360" cy="144780"/>
        </a:xfrm>
        <a:prstGeom prst="rect">
          <a:avLst/>
        </a:prstGeom>
        <a:solidFill>
          <a:schemeClr val="accent6">
            <a:lumMod val="40000"/>
            <a:lumOff val="60000"/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oneCellAnchor>
    <xdr:from>
      <xdr:col>32</xdr:col>
      <xdr:colOff>601980</xdr:colOff>
      <xdr:row>4</xdr:row>
      <xdr:rowOff>72390</xdr:rowOff>
    </xdr:from>
    <xdr:ext cx="1569212" cy="217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5146D89-6C61-46AA-9B5E-39B860EE003C}"/>
            </a:ext>
          </a:extLst>
        </xdr:cNvPr>
        <xdr:cNvSpPr txBox="1"/>
      </xdr:nvSpPr>
      <xdr:spPr>
        <a:xfrm>
          <a:off x="20154900" y="910590"/>
          <a:ext cx="156921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Church et al. (1997) PreCambrian</a:t>
          </a:r>
        </a:p>
      </xdr:txBody>
    </xdr:sp>
    <xdr:clientData/>
  </xdr:oneCellAnchor>
  <xdr:oneCellAnchor>
    <xdr:from>
      <xdr:col>43</xdr:col>
      <xdr:colOff>419100</xdr:colOff>
      <xdr:row>30</xdr:row>
      <xdr:rowOff>137160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C7DF115F-F1EF-4534-83D6-002DA8A03B09}"/>
            </a:ext>
          </a:extLst>
        </xdr:cNvPr>
        <xdr:cNvSpPr txBox="1"/>
      </xdr:nvSpPr>
      <xdr:spPr>
        <a:xfrm>
          <a:off x="31150560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11</xdr:col>
      <xdr:colOff>28575</xdr:colOff>
      <xdr:row>32</xdr:row>
      <xdr:rowOff>85725</xdr:rowOff>
    </xdr:from>
    <xdr:to>
      <xdr:col>16</xdr:col>
      <xdr:colOff>542925</xdr:colOff>
      <xdr:row>49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2157D7-07C9-FA85-DDE3-69BEC79E6E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561975</xdr:colOff>
      <xdr:row>38</xdr:row>
      <xdr:rowOff>142875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60D5E8D-B15A-7F46-091C-5EFC2EA2048C}"/>
            </a:ext>
          </a:extLst>
        </xdr:cNvPr>
        <xdr:cNvSpPr txBox="1"/>
      </xdr:nvSpPr>
      <xdr:spPr>
        <a:xfrm>
          <a:off x="13315950" y="645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0.15417</cdr:x>
      <cdr:y>0.30208</cdr:y>
    </cdr:from>
    <cdr:to>
      <cdr:x>0.35417</cdr:x>
      <cdr:y>0.39583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5D42FB9-D0B6-09C5-1A0B-FC4FAF616E75}"/>
            </a:ext>
          </a:extLst>
        </cdr:cNvPr>
        <cdr:cNvSpPr txBox="1"/>
      </cdr:nvSpPr>
      <cdr:spPr>
        <a:xfrm xmlns:a="http://schemas.openxmlformats.org/drawingml/2006/main">
          <a:off x="704850" y="828675"/>
          <a:ext cx="9144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Eureka Gulch</a:t>
          </a:r>
        </a:p>
      </cdr:txBody>
    </cdr:sp>
  </cdr:relSizeAnchor>
  <cdr:relSizeAnchor xmlns:cdr="http://schemas.openxmlformats.org/drawingml/2006/chartDrawing">
    <cdr:from>
      <cdr:x>0.425</cdr:x>
      <cdr:y>0.18056</cdr:y>
    </cdr:from>
    <cdr:to>
      <cdr:x>0.625</cdr:x>
      <cdr:y>0.25694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46A403F-DA88-3CB4-DE5E-87D6AFD3778B}"/>
            </a:ext>
          </a:extLst>
        </cdr:cNvPr>
        <cdr:cNvSpPr txBox="1"/>
      </cdr:nvSpPr>
      <cdr:spPr>
        <a:xfrm xmlns:a="http://schemas.openxmlformats.org/drawingml/2006/main">
          <a:off x="1943100" y="4953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Mancos Shale</a:t>
          </a:r>
        </a:p>
      </cdr:txBody>
    </cdr:sp>
  </cdr:relSizeAnchor>
  <cdr:relSizeAnchor xmlns:cdr="http://schemas.openxmlformats.org/drawingml/2006/chartDrawing">
    <cdr:from>
      <cdr:x>0.74583</cdr:x>
      <cdr:y>0.35417</cdr:y>
    </cdr:from>
    <cdr:to>
      <cdr:x>0.94583</cdr:x>
      <cdr:y>0.44444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14AD0A9-774C-C70E-A816-D4B02A31EE47}"/>
            </a:ext>
          </a:extLst>
        </cdr:cNvPr>
        <cdr:cNvSpPr txBox="1"/>
      </cdr:nvSpPr>
      <cdr:spPr>
        <a:xfrm xmlns:a="http://schemas.openxmlformats.org/drawingml/2006/main">
          <a:off x="3409950" y="971550"/>
          <a:ext cx="914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Precambrian</a:t>
          </a:r>
        </a:p>
      </cdr:txBody>
    </cdr:sp>
  </cdr:relSizeAnchor>
  <cdr:relSizeAnchor xmlns:cdr="http://schemas.openxmlformats.org/drawingml/2006/chartDrawing">
    <cdr:from>
      <cdr:x>0.24653</cdr:x>
      <cdr:y>0.3831</cdr:y>
    </cdr:from>
    <cdr:to>
      <cdr:x>0.28819</cdr:x>
      <cdr:y>0.45602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0B94C52B-2395-FACB-5A57-6377A8949CDC}"/>
            </a:ext>
          </a:extLst>
        </cdr:cNvPr>
        <cdr:cNvCxnSpPr/>
      </cdr:nvCxnSpPr>
      <cdr:spPr>
        <a:xfrm xmlns:a="http://schemas.openxmlformats.org/drawingml/2006/main">
          <a:off x="1127125" y="1050925"/>
          <a:ext cx="190500" cy="2000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0.76667</cdr:x>
      <cdr:y>0.32986</cdr:y>
    </cdr:from>
    <cdr:to>
      <cdr:x>0.81042</cdr:x>
      <cdr:y>0.375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EB18A81E-3EF7-6233-285B-30C29A3C7DFC}"/>
            </a:ext>
          </a:extLst>
        </cdr:cNvPr>
        <cdr:cNvCxnSpPr/>
      </cdr:nvCxnSpPr>
      <cdr:spPr>
        <a:xfrm xmlns:a="http://schemas.openxmlformats.org/drawingml/2006/main" flipH="1" flipV="1">
          <a:off x="3505200" y="904875"/>
          <a:ext cx="200025" cy="1238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0.49028</cdr:x>
      <cdr:y>0.2581</cdr:y>
    </cdr:from>
    <cdr:to>
      <cdr:x>0.53194</cdr:x>
      <cdr:y>0.33102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AE0A8C2D-E157-E001-B0C9-DFAA03801971}"/>
            </a:ext>
          </a:extLst>
        </cdr:cNvPr>
        <cdr:cNvCxnSpPr/>
      </cdr:nvCxnSpPr>
      <cdr:spPr>
        <a:xfrm xmlns:a="http://schemas.openxmlformats.org/drawingml/2006/main">
          <a:off x="2241550" y="708025"/>
          <a:ext cx="190500" cy="2000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0.32708</cdr:x>
      <cdr:y>0.18403</cdr:y>
    </cdr:from>
    <cdr:to>
      <cdr:x>0.37152</cdr:x>
      <cdr:y>0.40394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3CBD66B9-A362-4CA1-3160-2C8C2BFF5EC2}"/>
            </a:ext>
          </a:extLst>
        </cdr:cNvPr>
        <cdr:cNvCxnSpPr/>
      </cdr:nvCxnSpPr>
      <cdr:spPr>
        <a:xfrm xmlns:a="http://schemas.openxmlformats.org/drawingml/2006/main">
          <a:off x="1495425" y="504825"/>
          <a:ext cx="203170" cy="60325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0.24444</cdr:x>
      <cdr:y>0.06713</cdr:y>
    </cdr:from>
    <cdr:to>
      <cdr:x>0.44444</cdr:x>
      <cdr:y>0.14351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F2896087-A222-ECE2-89DC-1D2F80ED5E5C}"/>
            </a:ext>
          </a:extLst>
        </cdr:cNvPr>
        <cdr:cNvSpPr txBox="1"/>
      </cdr:nvSpPr>
      <cdr:spPr>
        <a:xfrm xmlns:a="http://schemas.openxmlformats.org/drawingml/2006/main">
          <a:off x="1117600" y="184150"/>
          <a:ext cx="914400" cy="209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San Juan</a:t>
          </a:r>
          <a:r>
            <a:rPr lang="en-US" sz="1100" baseline="0"/>
            <a:t> County</a:t>
          </a:r>
        </a:p>
        <a:p xmlns:a="http://schemas.openxmlformats.org/drawingml/2006/main">
          <a:r>
            <a:rPr lang="en-US" sz="1100" baseline="0"/>
            <a:t>coal</a:t>
          </a:r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114300</xdr:rowOff>
    </xdr:from>
    <xdr:to>
      <xdr:col>15</xdr:col>
      <xdr:colOff>361950</xdr:colOff>
      <xdr:row>43</xdr:row>
      <xdr:rowOff>110490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E9FD29-5D6C-4884-ADA0-34E8CBE2A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14300"/>
          <a:ext cx="8982075" cy="695896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0.19252</cdr:x>
      <cdr:y>0.54306</cdr:y>
    </cdr:from>
    <cdr:to>
      <cdr:x>0.91979</cdr:x>
      <cdr:y>0.79027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0F9AE977-16AB-4649-90F8-C962C60F591D}"/>
            </a:ext>
          </a:extLst>
        </cdr:cNvPr>
        <cdr:cNvSpPr/>
      </cdr:nvSpPr>
      <cdr:spPr>
        <a:xfrm xmlns:a="http://schemas.openxmlformats.org/drawingml/2006/main">
          <a:off x="548649" y="1489710"/>
          <a:ext cx="2072632" cy="67817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  <a:alpha val="21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0.18895</cdr:x>
      <cdr:y>0.41806</cdr:y>
    </cdr:from>
    <cdr:to>
      <cdr:x>0.91979</cdr:x>
      <cdr:y>0.56806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B026A173-7690-4995-A0BB-48A9A9D1ED81}"/>
            </a:ext>
          </a:extLst>
        </cdr:cNvPr>
        <cdr:cNvSpPr/>
      </cdr:nvSpPr>
      <cdr:spPr>
        <a:xfrm xmlns:a="http://schemas.openxmlformats.org/drawingml/2006/main">
          <a:off x="538489" y="1146816"/>
          <a:ext cx="2082791" cy="41147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1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0.51872</cdr:x>
      <cdr:y>0.14861</cdr:y>
    </cdr:from>
    <cdr:to>
      <cdr:x>0.83958</cdr:x>
      <cdr:y>0.22083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66393599-BC20-46A3-8E18-81E276D48E49}"/>
            </a:ext>
          </a:extLst>
        </cdr:cNvPr>
        <cdr:cNvSpPr txBox="1"/>
      </cdr:nvSpPr>
      <cdr:spPr>
        <a:xfrm xmlns:a="http://schemas.openxmlformats.org/drawingml/2006/main">
          <a:off x="1478280" y="407664"/>
          <a:ext cx="914412" cy="198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10SanJuanR26</a:t>
          </a:r>
        </a:p>
      </cdr:txBody>
    </cdr:sp>
  </cdr:relSizeAnchor>
  <cdr:relSizeAnchor xmlns:cdr="http://schemas.openxmlformats.org/drawingml/2006/chartDrawing">
    <cdr:from>
      <cdr:x>0.49732</cdr:x>
      <cdr:y>0.27917</cdr:y>
    </cdr:from>
    <cdr:to>
      <cdr:x>0.81818</cdr:x>
      <cdr:y>0.35139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291FF59F-ADFA-4F45-957C-7D1ECD61394F}"/>
            </a:ext>
          </a:extLst>
        </cdr:cNvPr>
        <cdr:cNvSpPr txBox="1"/>
      </cdr:nvSpPr>
      <cdr:spPr>
        <a:xfrm xmlns:a="http://schemas.openxmlformats.org/drawingml/2006/main">
          <a:off x="1417314" y="765822"/>
          <a:ext cx="914413" cy="198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SJSR</a:t>
          </a:r>
        </a:p>
      </cdr:txBody>
    </cdr:sp>
  </cdr:relSizeAnchor>
  <cdr:relSizeAnchor xmlns:cdr="http://schemas.openxmlformats.org/drawingml/2006/chartDrawing">
    <cdr:from>
      <cdr:x>0.43316</cdr:x>
      <cdr:y>0.0625</cdr:y>
    </cdr:from>
    <cdr:to>
      <cdr:x>0.75401</cdr:x>
      <cdr:y>0.13472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8595BB53-2EF4-4F48-834C-5F4250C2BFFF}"/>
            </a:ext>
          </a:extLst>
        </cdr:cNvPr>
        <cdr:cNvSpPr txBox="1"/>
      </cdr:nvSpPr>
      <cdr:spPr>
        <a:xfrm xmlns:a="http://schemas.openxmlformats.org/drawingml/2006/main">
          <a:off x="1234452" y="171450"/>
          <a:ext cx="914384" cy="198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/>
            <a:t>LVW-020</a:t>
          </a:r>
        </a:p>
      </cdr:txBody>
    </cdr:sp>
  </cdr:relSizeAnchor>
  <cdr:relSizeAnchor xmlns:cdr="http://schemas.openxmlformats.org/drawingml/2006/chartDrawing">
    <cdr:from>
      <cdr:x>0.68895</cdr:x>
      <cdr:y>0.59074</cdr:y>
    </cdr:from>
    <cdr:to>
      <cdr:x>0.94474</cdr:x>
      <cdr:y>0.71853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2B9810C0-5230-4C59-868A-30B3B15659BF}"/>
            </a:ext>
          </a:extLst>
        </cdr:cNvPr>
        <cdr:cNvSpPr txBox="1"/>
      </cdr:nvSpPr>
      <cdr:spPr>
        <a:xfrm xmlns:a="http://schemas.openxmlformats.org/drawingml/2006/main">
          <a:off x="1963425" y="1620509"/>
          <a:ext cx="728971" cy="350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/>
            <a:t>Animas</a:t>
          </a:r>
        </a:p>
        <a:p xmlns:a="http://schemas.openxmlformats.org/drawingml/2006/main">
          <a:pPr algn="ctr"/>
          <a:r>
            <a:rPr lang="en-US" sz="800"/>
            <a:t>[Church et al.]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0.192</cdr:x>
      <cdr:y>0.49497</cdr:y>
    </cdr:from>
    <cdr:to>
      <cdr:x>0.92267</cdr:x>
      <cdr:y>0.79861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9BBDC27-1977-4961-9ABC-1F7B71B6C4E0}"/>
            </a:ext>
          </a:extLst>
        </cdr:cNvPr>
        <cdr:cNvSpPr/>
      </cdr:nvSpPr>
      <cdr:spPr>
        <a:xfrm xmlns:a="http://schemas.openxmlformats.org/drawingml/2006/main">
          <a:off x="537667" y="1312545"/>
          <a:ext cx="2046132" cy="80517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  <a:alpha val="1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0.18844</cdr:x>
      <cdr:y>0.34861</cdr:y>
    </cdr:from>
    <cdr:to>
      <cdr:x>0.91733</cdr:x>
      <cdr:y>0.49861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01F6737A-F224-4A8B-97A6-362FA8B4131D}"/>
            </a:ext>
          </a:extLst>
        </cdr:cNvPr>
        <cdr:cNvSpPr/>
      </cdr:nvSpPr>
      <cdr:spPr>
        <a:xfrm xmlns:a="http://schemas.openxmlformats.org/drawingml/2006/main">
          <a:off x="538477" y="956310"/>
          <a:ext cx="2082803" cy="4114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0.81244</cdr:x>
      <cdr:y>0.26296</cdr:y>
    </cdr:from>
    <cdr:to>
      <cdr:x>0.93511</cdr:x>
      <cdr:y>0.59629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21320DB-A0E1-4021-A3C1-A256ABEE4D4D}"/>
            </a:ext>
          </a:extLst>
        </cdr:cNvPr>
        <cdr:cNvSpPr txBox="1"/>
      </cdr:nvSpPr>
      <cdr:spPr>
        <a:xfrm xmlns:a="http://schemas.openxmlformats.org/drawingml/2006/main" rot="16200000">
          <a:off x="2039626" y="1003289"/>
          <a:ext cx="914391" cy="350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/>
            <a:t>Paleozoic/Tertiary</a:t>
          </a:r>
        </a:p>
        <a:p xmlns:a="http://schemas.openxmlformats.org/drawingml/2006/main">
          <a:pPr algn="ctr"/>
          <a:r>
            <a:rPr lang="en-US" sz="800"/>
            <a:t>[Church et al.]</a:t>
          </a:r>
        </a:p>
      </cdr:txBody>
    </cdr:sp>
  </cdr:relSizeAnchor>
  <cdr:relSizeAnchor xmlns:cdr="http://schemas.openxmlformats.org/drawingml/2006/chartDrawing">
    <cdr:from>
      <cdr:x>0.192</cdr:x>
      <cdr:y>0.65278</cdr:y>
    </cdr:from>
    <cdr:to>
      <cdr:x>0.512</cdr:x>
      <cdr:y>0.74862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F8CBC30-BCCA-462B-91AC-066E8A36DEBE}"/>
            </a:ext>
          </a:extLst>
        </cdr:cNvPr>
        <cdr:cNvSpPr txBox="1"/>
      </cdr:nvSpPr>
      <cdr:spPr>
        <a:xfrm xmlns:a="http://schemas.openxmlformats.org/drawingml/2006/main">
          <a:off x="548650" y="1790694"/>
          <a:ext cx="914400" cy="26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Bonita Peak (n=73)</a:t>
          </a:r>
        </a:p>
      </cdr:txBody>
    </cdr:sp>
  </cdr:relSizeAnchor>
  <cdr:relSizeAnchor xmlns:cdr="http://schemas.openxmlformats.org/drawingml/2006/chartDrawing">
    <cdr:from>
      <cdr:x>0.69067</cdr:x>
      <cdr:y>0.65185</cdr:y>
    </cdr:from>
    <cdr:to>
      <cdr:x>0.94578</cdr:x>
      <cdr:y>0.77963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0B325575-15E1-4A30-BA1B-E896605867F4}"/>
            </a:ext>
          </a:extLst>
        </cdr:cNvPr>
        <cdr:cNvSpPr txBox="1"/>
      </cdr:nvSpPr>
      <cdr:spPr>
        <a:xfrm xmlns:a="http://schemas.openxmlformats.org/drawingml/2006/main">
          <a:off x="1973580" y="1788152"/>
          <a:ext cx="728977" cy="350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/>
            <a:t>Animas</a:t>
          </a:r>
        </a:p>
        <a:p xmlns:a="http://schemas.openxmlformats.org/drawingml/2006/main">
          <a:pPr algn="ctr"/>
          <a:r>
            <a:rPr lang="en-US" sz="800"/>
            <a:t>[Church et al.]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0.37312</cdr:x>
      <cdr:y>0.28241</cdr:y>
    </cdr:from>
    <cdr:to>
      <cdr:x>0.4633</cdr:x>
      <cdr:y>0.68796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51A76FA-BD85-470A-BE9F-497036D45890}"/>
            </a:ext>
          </a:extLst>
        </cdr:cNvPr>
        <cdr:cNvSpPr txBox="1"/>
      </cdr:nvSpPr>
      <cdr:spPr>
        <a:xfrm xmlns:a="http://schemas.openxmlformats.org/drawingml/2006/main" rot="16200000">
          <a:off x="645163" y="1201417"/>
          <a:ext cx="1112505" cy="259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Animas Sediments</a:t>
          </a:r>
        </a:p>
      </cdr:txBody>
    </cdr:sp>
  </cdr:relSizeAnchor>
  <cdr:relSizeAnchor xmlns:cdr="http://schemas.openxmlformats.org/drawingml/2006/chartDrawing">
    <cdr:from>
      <cdr:x>0.47392</cdr:x>
      <cdr:y>0.28519</cdr:y>
    </cdr:from>
    <cdr:to>
      <cdr:x>0.5641</cdr:x>
      <cdr:y>0.69075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13DF598-46CE-412F-AEAF-58BDF9BD92FD}"/>
            </a:ext>
          </a:extLst>
        </cdr:cNvPr>
        <cdr:cNvSpPr txBox="1"/>
      </cdr:nvSpPr>
      <cdr:spPr>
        <a:xfrm xmlns:a="http://schemas.openxmlformats.org/drawingml/2006/main" rot="16200000">
          <a:off x="934710" y="1209050"/>
          <a:ext cx="1112532" cy="259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San Juan Sediments</a:t>
          </a:r>
        </a:p>
      </cdr:txBody>
    </cdr:sp>
  </cdr:relSizeAnchor>
  <cdr:relSizeAnchor xmlns:cdr="http://schemas.openxmlformats.org/drawingml/2006/chartDrawing">
    <cdr:from>
      <cdr:x>0.42882</cdr:x>
      <cdr:y>0.69907</cdr:y>
    </cdr:from>
    <cdr:to>
      <cdr:x>0.51105</cdr:x>
      <cdr:y>0.71574</cdr:y>
    </cdr:to>
    <cdr:sp macro="" textlink="">
      <cdr:nvSpPr>
        <cdr:cNvPr id="4" name="Arrow: Left-Right 3">
          <a:extLst xmlns:a="http://schemas.openxmlformats.org/drawingml/2006/main">
            <a:ext uri="{FF2B5EF4-FFF2-40B4-BE49-F238E27FC236}">
              <a16:creationId xmlns:a16="http://schemas.microsoft.com/office/drawing/2014/main" id="{B01D2B3E-B1C7-4BE8-92F6-C14B9068BAA9}"/>
            </a:ext>
          </a:extLst>
        </cdr:cNvPr>
        <cdr:cNvSpPr/>
      </cdr:nvSpPr>
      <cdr:spPr>
        <a:xfrm xmlns:a="http://schemas.openxmlformats.org/drawingml/2006/main">
          <a:off x="1231900" y="1917700"/>
          <a:ext cx="236217" cy="45729"/>
        </a:xfrm>
        <a:prstGeom xmlns:a="http://schemas.openxmlformats.org/drawingml/2006/main" prst="left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449580</xdr:colOff>
      <xdr:row>1</xdr:row>
      <xdr:rowOff>57150</xdr:rowOff>
    </xdr:from>
    <xdr:to>
      <xdr:col>31</xdr:col>
      <xdr:colOff>220980</xdr:colOff>
      <xdr:row>17</xdr:row>
      <xdr:rowOff>15240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51A12E8-377C-41FD-A891-D91D73DE5F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472440</xdr:colOff>
      <xdr:row>17</xdr:row>
      <xdr:rowOff>133350</xdr:rowOff>
    </xdr:from>
    <xdr:to>
      <xdr:col>31</xdr:col>
      <xdr:colOff>243840</xdr:colOff>
      <xdr:row>33</xdr:row>
      <xdr:rowOff>30480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2F01295-802B-4EA5-8FCD-7DAA8CD93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335280</xdr:colOff>
      <xdr:row>1</xdr:row>
      <xdr:rowOff>45720</xdr:rowOff>
    </xdr:from>
    <xdr:to>
      <xdr:col>36</xdr:col>
      <xdr:colOff>45720</xdr:colOff>
      <xdr:row>17</xdr:row>
      <xdr:rowOff>15240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69C2615-663F-45CF-B0F6-F1D4236AC7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365760</xdr:colOff>
      <xdr:row>17</xdr:row>
      <xdr:rowOff>148590</xdr:rowOff>
    </xdr:from>
    <xdr:to>
      <xdr:col>36</xdr:col>
      <xdr:colOff>106680</xdr:colOff>
      <xdr:row>33</xdr:row>
      <xdr:rowOff>22860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0873EEE-D37E-48F8-AEBD-66DDE92CF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60960</xdr:colOff>
      <xdr:row>1</xdr:row>
      <xdr:rowOff>3810</xdr:rowOff>
    </xdr:from>
    <xdr:to>
      <xdr:col>11</xdr:col>
      <xdr:colOff>548640</xdr:colOff>
      <xdr:row>17</xdr:row>
      <xdr:rowOff>64770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B3C849-640A-47E4-B306-E1883423A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449580</xdr:colOff>
      <xdr:row>27</xdr:row>
      <xdr:rowOff>45720</xdr:rowOff>
    </xdr:from>
    <xdr:to>
      <xdr:col>31</xdr:col>
      <xdr:colOff>3810</xdr:colOff>
      <xdr:row>30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0C7F34E-D4EE-499E-B218-DAE7F6F5B558}"/>
            </a:ext>
          </a:extLst>
        </xdr:cNvPr>
        <xdr:cNvSpPr/>
      </xdr:nvSpPr>
      <xdr:spPr>
        <a:xfrm>
          <a:off x="17804130" y="4579620"/>
          <a:ext cx="1916430" cy="459105"/>
        </a:xfrm>
        <a:prstGeom prst="rect">
          <a:avLst/>
        </a:prstGeom>
        <a:solidFill>
          <a:schemeClr val="accent1">
            <a:lumMod val="20000"/>
            <a:lumOff val="80000"/>
            <a:alpha val="49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Animas sediments</a:t>
          </a:r>
        </a:p>
        <a:p>
          <a:pPr algn="l"/>
          <a:r>
            <a:rPr lang="en-US" sz="1100">
              <a:solidFill>
                <a:schemeClr val="tx1"/>
              </a:solidFill>
            </a:rPr>
            <a:t>Eureka Graben - PbS</a:t>
          </a:r>
        </a:p>
      </xdr:txBody>
    </xdr:sp>
    <xdr:clientData/>
  </xdr:twoCellAnchor>
  <xdr:twoCellAnchor>
    <xdr:from>
      <xdr:col>7</xdr:col>
      <xdr:colOff>571500</xdr:colOff>
      <xdr:row>10</xdr:row>
      <xdr:rowOff>68580</xdr:rowOff>
    </xdr:from>
    <xdr:to>
      <xdr:col>11</xdr:col>
      <xdr:colOff>320040</xdr:colOff>
      <xdr:row>14</xdr:row>
      <xdr:rowOff>106680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773D6F7-41DC-4DC2-B279-D33D2AD63210}"/>
            </a:ext>
          </a:extLst>
        </xdr:cNvPr>
        <xdr:cNvSpPr/>
      </xdr:nvSpPr>
      <xdr:spPr>
        <a:xfrm>
          <a:off x="4838700" y="1912620"/>
          <a:ext cx="2186940" cy="708660"/>
        </a:xfrm>
        <a:prstGeom prst="rect">
          <a:avLst/>
        </a:prstGeom>
        <a:solidFill>
          <a:schemeClr val="tx2">
            <a:lumMod val="20000"/>
            <a:lumOff val="80000"/>
            <a:alpha val="1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30480</xdr:colOff>
      <xdr:row>17</xdr:row>
      <xdr:rowOff>118110</xdr:rowOff>
    </xdr:from>
    <xdr:to>
      <xdr:col>11</xdr:col>
      <xdr:colOff>533400</xdr:colOff>
      <xdr:row>34</xdr:row>
      <xdr:rowOff>11430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62FA428-92C2-40AA-BC8B-B954B8CAC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30480</xdr:colOff>
      <xdr:row>34</xdr:row>
      <xdr:rowOff>80010</xdr:rowOff>
    </xdr:from>
    <xdr:to>
      <xdr:col>11</xdr:col>
      <xdr:colOff>533400</xdr:colOff>
      <xdr:row>50</xdr:row>
      <xdr:rowOff>140970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B10C437-D63C-47DD-98CE-E2DEC80D3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0.21351</cdr:x>
      <cdr:y>0.53583</cdr:y>
    </cdr:from>
    <cdr:to>
      <cdr:x>0.90811</cdr:x>
      <cdr:y>0.78403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C773D6F7-41DC-4DC2-B279-D33D2AD63210}"/>
            </a:ext>
          </a:extLst>
        </cdr:cNvPr>
        <cdr:cNvSpPr/>
      </cdr:nvSpPr>
      <cdr:spPr>
        <a:xfrm xmlns:a="http://schemas.openxmlformats.org/drawingml/2006/main">
          <a:off x="601980" y="1414780"/>
          <a:ext cx="1958340" cy="65532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  <a:alpha val="1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0.85856</cdr:x>
      <cdr:y>0.41174</cdr:y>
    </cdr:from>
    <cdr:to>
      <cdr:x>0.98288</cdr:x>
      <cdr:y>0.84464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598BE3B-E9FB-4B69-8B4C-5925823A4F1B}"/>
            </a:ext>
          </a:extLst>
        </cdr:cNvPr>
        <cdr:cNvSpPr txBox="1"/>
      </cdr:nvSpPr>
      <cdr:spPr>
        <a:xfrm xmlns:a="http://schemas.openxmlformats.org/drawingml/2006/main" rot="16200000">
          <a:off x="2024378" y="1483364"/>
          <a:ext cx="1143009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/>
            <a:t>Mineral/Cement</a:t>
          </a:r>
          <a:r>
            <a:rPr lang="en-US" sz="800" baseline="0"/>
            <a:t> Creek</a:t>
          </a:r>
          <a:endParaRPr lang="en-US" sz="8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0.38919</cdr:x>
      <cdr:y>0.23486</cdr:y>
    </cdr:from>
    <cdr:to>
      <cdr:x>0.71351</cdr:x>
      <cdr:y>0.58936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3A0FF38-7032-452A-9CD2-75EB84241E03}"/>
            </a:ext>
          </a:extLst>
        </cdr:cNvPr>
        <cdr:cNvSpPr txBox="1"/>
      </cdr:nvSpPr>
      <cdr:spPr>
        <a:xfrm xmlns:a="http://schemas.openxmlformats.org/drawingml/2006/main">
          <a:off x="1097280" y="6057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0.44594</cdr:x>
      <cdr:y>0.37076</cdr:y>
    </cdr:from>
    <cdr:to>
      <cdr:x>0.9054</cdr:x>
      <cdr:y>0.46529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CD03ABC-3937-42BC-82A8-EE4A350863AB}"/>
            </a:ext>
          </a:extLst>
        </cdr:cNvPr>
        <cdr:cNvSpPr txBox="1"/>
      </cdr:nvSpPr>
      <cdr:spPr>
        <a:xfrm xmlns:a="http://schemas.openxmlformats.org/drawingml/2006/main">
          <a:off x="1257296" y="956319"/>
          <a:ext cx="1295402" cy="243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Paleozoic toTertiary</a:t>
          </a:r>
        </a:p>
      </cdr:txBody>
    </cdr:sp>
  </cdr:relSizeAnchor>
  <cdr:relSizeAnchor xmlns:cdr="http://schemas.openxmlformats.org/drawingml/2006/chartDrawing">
    <cdr:from>
      <cdr:x>0.2018</cdr:x>
      <cdr:y>0.3417</cdr:y>
    </cdr:from>
    <cdr:to>
      <cdr:x>0.90811</cdr:x>
      <cdr:y>0.49188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FB5203E-1E19-44F8-9D89-CBEA676A2976}"/>
            </a:ext>
          </a:extLst>
        </cdr:cNvPr>
        <cdr:cNvSpPr/>
      </cdr:nvSpPr>
      <cdr:spPr>
        <a:xfrm xmlns:a="http://schemas.openxmlformats.org/drawingml/2006/main">
          <a:off x="568961" y="881380"/>
          <a:ext cx="1991359" cy="3873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0.19555</cdr:x>
      <cdr:y>0.29305</cdr:y>
    </cdr:from>
    <cdr:to>
      <cdr:x>0.61458</cdr:x>
      <cdr:y>0.37639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BC5B398-6A6E-47AC-A386-6492384796E8}"/>
            </a:ext>
          </a:extLst>
        </cdr:cNvPr>
        <cdr:cNvSpPr txBox="1"/>
      </cdr:nvSpPr>
      <cdr:spPr>
        <a:xfrm xmlns:a="http://schemas.openxmlformats.org/drawingml/2006/main">
          <a:off x="572202" y="803899"/>
          <a:ext cx="1226118" cy="228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San Juan above Animas</a:t>
          </a:r>
        </a:p>
      </cdr:txBody>
    </cdr:sp>
  </cdr:relSizeAnchor>
  <cdr:relSizeAnchor xmlns:cdr="http://schemas.openxmlformats.org/drawingml/2006/chartDrawing">
    <cdr:from>
      <cdr:x>0.17448</cdr:x>
      <cdr:y>0.45973</cdr:y>
    </cdr:from>
    <cdr:to>
      <cdr:x>0.92708</cdr:x>
      <cdr:y>0.61528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34A37BC5-29B5-48D1-AB8E-D0ADAB3069D2}"/>
            </a:ext>
          </a:extLst>
        </cdr:cNvPr>
        <cdr:cNvSpPr/>
      </cdr:nvSpPr>
      <cdr:spPr>
        <a:xfrm xmlns:a="http://schemas.openxmlformats.org/drawingml/2006/main">
          <a:off x="510541" y="1261122"/>
          <a:ext cx="2202180" cy="42670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1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0.65365</cdr:x>
      <cdr:y>0.49861</cdr:y>
    </cdr:from>
    <cdr:to>
      <cdr:x>0.67969</cdr:x>
      <cdr:y>0.57639</cdr:y>
    </cdr:to>
    <cdr:sp macro="" textlink="">
      <cdr:nvSpPr>
        <cdr:cNvPr id="7" name="Oval 6">
          <a:extLst xmlns:a="http://schemas.openxmlformats.org/drawingml/2006/main">
            <a:ext uri="{FF2B5EF4-FFF2-40B4-BE49-F238E27FC236}">
              <a16:creationId xmlns:a16="http://schemas.microsoft.com/office/drawing/2014/main" id="{7B83F2FE-4D41-48B3-AADF-E74A53A55F4C}"/>
            </a:ext>
          </a:extLst>
        </cdr:cNvPr>
        <cdr:cNvSpPr/>
      </cdr:nvSpPr>
      <cdr:spPr>
        <a:xfrm xmlns:a="http://schemas.openxmlformats.org/drawingml/2006/main">
          <a:off x="1912630" y="1367781"/>
          <a:ext cx="76195" cy="21336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>
            <a:lumMod val="60000"/>
            <a:lumOff val="40000"/>
            <a:alpha val="4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0.57813</cdr:x>
      <cdr:y>0.49861</cdr:y>
    </cdr:from>
    <cdr:to>
      <cdr:x>0.60938</cdr:x>
      <cdr:y>0.63195</cdr:y>
    </cdr:to>
    <cdr:sp macro="" textlink="">
      <cdr:nvSpPr>
        <cdr:cNvPr id="8" name="Oval 7">
          <a:extLst xmlns:a="http://schemas.openxmlformats.org/drawingml/2006/main">
            <a:ext uri="{FF2B5EF4-FFF2-40B4-BE49-F238E27FC236}">
              <a16:creationId xmlns:a16="http://schemas.microsoft.com/office/drawing/2014/main" id="{1D0FC9C0-9ED6-4FC6-A3CA-2A5DF7B09C16}"/>
            </a:ext>
          </a:extLst>
        </cdr:cNvPr>
        <cdr:cNvSpPr/>
      </cdr:nvSpPr>
      <cdr:spPr>
        <a:xfrm xmlns:a="http://schemas.openxmlformats.org/drawingml/2006/main">
          <a:off x="1691653" y="1367778"/>
          <a:ext cx="91428" cy="365778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>
            <a:lumMod val="60000"/>
            <a:lumOff val="40000"/>
            <a:alpha val="4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0.17448</cdr:x>
      <cdr:y>0.62361</cdr:y>
    </cdr:from>
    <cdr:to>
      <cdr:x>0.21354</cdr:x>
      <cdr:y>0.81806</cdr:y>
    </cdr:to>
    <cdr:sp macro="" textlink="">
      <cdr:nvSpPr>
        <cdr:cNvPr id="9" name="Oval 8">
          <a:extLst xmlns:a="http://schemas.openxmlformats.org/drawingml/2006/main">
            <a:ext uri="{FF2B5EF4-FFF2-40B4-BE49-F238E27FC236}">
              <a16:creationId xmlns:a16="http://schemas.microsoft.com/office/drawing/2014/main" id="{02CDE0A3-B711-4E81-8C6F-289A8D649821}"/>
            </a:ext>
          </a:extLst>
        </cdr:cNvPr>
        <cdr:cNvSpPr/>
      </cdr:nvSpPr>
      <cdr:spPr>
        <a:xfrm xmlns:a="http://schemas.openxmlformats.org/drawingml/2006/main">
          <a:off x="510555" y="1710681"/>
          <a:ext cx="114292" cy="53341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>
            <a:lumMod val="60000"/>
            <a:lumOff val="40000"/>
            <a:alpha val="4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0.15544</cdr:x>
      <cdr:y>0.65972</cdr:y>
    </cdr:from>
    <cdr:to>
      <cdr:x>0.9456</cdr:x>
      <cdr:y>0.81528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C773D6F7-41DC-4DC2-B279-D33D2AD63210}"/>
            </a:ext>
          </a:extLst>
        </cdr:cNvPr>
        <cdr:cNvSpPr/>
      </cdr:nvSpPr>
      <cdr:spPr>
        <a:xfrm xmlns:a="http://schemas.openxmlformats.org/drawingml/2006/main">
          <a:off x="457200" y="1809738"/>
          <a:ext cx="2324100" cy="426732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  <a:alpha val="5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0.15544</cdr:x>
      <cdr:y>0.37639</cdr:y>
    </cdr:from>
    <cdr:to>
      <cdr:x>0.94301</cdr:x>
      <cdr:y>0.52361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8FC4E3D9-A5F5-429F-B3C5-AB131D652D7D}"/>
            </a:ext>
          </a:extLst>
        </cdr:cNvPr>
        <cdr:cNvSpPr/>
      </cdr:nvSpPr>
      <cdr:spPr>
        <a:xfrm xmlns:a="http://schemas.openxmlformats.org/drawingml/2006/main">
          <a:off x="457200" y="1032510"/>
          <a:ext cx="2316480" cy="4038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0.83852</cdr:x>
      <cdr:y>0.29629</cdr:y>
    </cdr:from>
    <cdr:to>
      <cdr:x>0.95769</cdr:x>
      <cdr:y>0.62963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C828B2C-7782-4AF9-8E32-1296BD9E6407}"/>
            </a:ext>
          </a:extLst>
        </cdr:cNvPr>
        <cdr:cNvSpPr txBox="1"/>
      </cdr:nvSpPr>
      <cdr:spPr>
        <a:xfrm xmlns:a="http://schemas.openxmlformats.org/drawingml/2006/main" rot="16200000">
          <a:off x="2184402" y="1094745"/>
          <a:ext cx="914418" cy="350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/>
            <a:t>Paleozoic/Tertiary</a:t>
          </a:r>
        </a:p>
        <a:p xmlns:a="http://schemas.openxmlformats.org/drawingml/2006/main">
          <a:pPr algn="ctr"/>
          <a:r>
            <a:rPr lang="en-US" sz="800"/>
            <a:t>[Church et al.]</a:t>
          </a:r>
        </a:p>
      </cdr:txBody>
    </cdr:sp>
  </cdr:relSizeAnchor>
  <cdr:relSizeAnchor xmlns:cdr="http://schemas.openxmlformats.org/drawingml/2006/chartDrawing">
    <cdr:from>
      <cdr:x>0.20639</cdr:x>
      <cdr:y>0.2324</cdr:y>
    </cdr:from>
    <cdr:to>
      <cdr:x>0.73206</cdr:x>
      <cdr:y>0.34629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03B32CAE-FD3E-4B70-BC64-7BEF976E6222}"/>
            </a:ext>
          </a:extLst>
        </cdr:cNvPr>
        <cdr:cNvSpPr txBox="1"/>
      </cdr:nvSpPr>
      <cdr:spPr>
        <a:xfrm xmlns:a="http://schemas.openxmlformats.org/drawingml/2006/main">
          <a:off x="607047" y="637523"/>
          <a:ext cx="1546164" cy="312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San Juan above Animas</a:t>
          </a:r>
        </a:p>
      </cdr:txBody>
    </cdr:sp>
  </cdr:relSizeAnchor>
  <cdr:relSizeAnchor xmlns:cdr="http://schemas.openxmlformats.org/drawingml/2006/chartDrawing">
    <cdr:from>
      <cdr:x>0.15976</cdr:x>
      <cdr:y>0.60417</cdr:y>
    </cdr:from>
    <cdr:to>
      <cdr:x>0.18653</cdr:x>
      <cdr:y>0.77408</cdr:y>
    </cdr:to>
    <cdr:sp macro="" textlink="">
      <cdr:nvSpPr>
        <cdr:cNvPr id="7" name="Oval 6">
          <a:extLst xmlns:a="http://schemas.openxmlformats.org/drawingml/2006/main">
            <a:ext uri="{FF2B5EF4-FFF2-40B4-BE49-F238E27FC236}">
              <a16:creationId xmlns:a16="http://schemas.microsoft.com/office/drawing/2014/main" id="{42AE7690-5349-4002-86F7-D4FA0C70A6C8}"/>
            </a:ext>
          </a:extLst>
        </cdr:cNvPr>
        <cdr:cNvSpPr/>
      </cdr:nvSpPr>
      <cdr:spPr>
        <a:xfrm xmlns:a="http://schemas.openxmlformats.org/drawingml/2006/main">
          <a:off x="469893" y="1657353"/>
          <a:ext cx="78740" cy="466097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>
            <a:lumMod val="60000"/>
            <a:lumOff val="40000"/>
            <a:alpha val="4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0.6468</cdr:x>
      <cdr:y>0.37685</cdr:y>
    </cdr:from>
    <cdr:to>
      <cdr:x>0.68307</cdr:x>
      <cdr:y>0.51018</cdr:y>
    </cdr:to>
    <cdr:sp macro="" textlink="">
      <cdr:nvSpPr>
        <cdr:cNvPr id="8" name="Oval 7">
          <a:extLst xmlns:a="http://schemas.openxmlformats.org/drawingml/2006/main">
            <a:ext uri="{FF2B5EF4-FFF2-40B4-BE49-F238E27FC236}">
              <a16:creationId xmlns:a16="http://schemas.microsoft.com/office/drawing/2014/main" id="{1735D954-8302-4BF2-8CA4-5C732AB4C168}"/>
            </a:ext>
          </a:extLst>
        </cdr:cNvPr>
        <cdr:cNvSpPr/>
      </cdr:nvSpPr>
      <cdr:spPr>
        <a:xfrm xmlns:a="http://schemas.openxmlformats.org/drawingml/2006/main">
          <a:off x="1902456" y="1033787"/>
          <a:ext cx="106681" cy="36575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>
            <a:lumMod val="60000"/>
            <a:lumOff val="40000"/>
            <a:alpha val="4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0.57685</cdr:x>
      <cdr:y>0.45463</cdr:y>
    </cdr:from>
    <cdr:to>
      <cdr:x>0.6088</cdr:x>
      <cdr:y>0.52083</cdr:y>
    </cdr:to>
    <cdr:sp macro="" textlink="">
      <cdr:nvSpPr>
        <cdr:cNvPr id="9" name="Oval 8">
          <a:extLst xmlns:a="http://schemas.openxmlformats.org/drawingml/2006/main">
            <a:ext uri="{FF2B5EF4-FFF2-40B4-BE49-F238E27FC236}">
              <a16:creationId xmlns:a16="http://schemas.microsoft.com/office/drawing/2014/main" id="{1735D954-8302-4BF2-8CA4-5C732AB4C168}"/>
            </a:ext>
          </a:extLst>
        </cdr:cNvPr>
        <cdr:cNvSpPr/>
      </cdr:nvSpPr>
      <cdr:spPr>
        <a:xfrm xmlns:a="http://schemas.openxmlformats.org/drawingml/2006/main">
          <a:off x="1696710" y="1247138"/>
          <a:ext cx="93976" cy="1816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>
            <a:lumMod val="60000"/>
            <a:lumOff val="40000"/>
            <a:alpha val="4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0.16235</cdr:x>
      <cdr:y>0.71574</cdr:y>
    </cdr:from>
    <cdr:to>
      <cdr:x>0.47323</cdr:x>
      <cdr:y>0.81158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B0BCC0B-E192-4B97-985A-4A3CB7EA259C}"/>
            </a:ext>
          </a:extLst>
        </cdr:cNvPr>
        <cdr:cNvSpPr txBox="1"/>
      </cdr:nvSpPr>
      <cdr:spPr>
        <a:xfrm xmlns:a="http://schemas.openxmlformats.org/drawingml/2006/main">
          <a:off x="477511" y="1963412"/>
          <a:ext cx="914398" cy="26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Bonita Peak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3D5D3-3097-4C3E-B3F2-04A37E865D33}">
  <dimension ref="B3:B12"/>
  <sheetViews>
    <sheetView tabSelected="1" workbookViewId="0">
      <selection activeCell="B1" sqref="B1"/>
    </sheetView>
  </sheetViews>
  <sheetFormatPr defaultRowHeight="12.75" x14ac:dyDescent="0.2"/>
  <cols>
    <col min="2" max="2" width="210.85546875" style="1" customWidth="1"/>
  </cols>
  <sheetData>
    <row r="3" spans="2:2" ht="25.5" x14ac:dyDescent="0.2">
      <c r="B3" s="58" t="s">
        <v>247</v>
      </c>
    </row>
    <row r="4" spans="2:2" x14ac:dyDescent="0.2">
      <c r="B4" s="59"/>
    </row>
    <row r="5" spans="2:2" x14ac:dyDescent="0.2">
      <c r="B5" s="60" t="s">
        <v>250</v>
      </c>
    </row>
    <row r="6" spans="2:2" ht="30" x14ac:dyDescent="0.2">
      <c r="B6" s="61" t="s">
        <v>245</v>
      </c>
    </row>
    <row r="7" spans="2:2" x14ac:dyDescent="0.2">
      <c r="B7" s="60"/>
    </row>
    <row r="8" spans="2:2" x14ac:dyDescent="0.2">
      <c r="B8" s="60" t="s">
        <v>251</v>
      </c>
    </row>
    <row r="9" spans="2:2" x14ac:dyDescent="0.2">
      <c r="B9" s="60"/>
    </row>
    <row r="10" spans="2:2" x14ac:dyDescent="0.2">
      <c r="B10" s="60" t="s">
        <v>246</v>
      </c>
    </row>
    <row r="11" spans="2:2" x14ac:dyDescent="0.2">
      <c r="B11" s="60"/>
    </row>
    <row r="12" spans="2:2" x14ac:dyDescent="0.2">
      <c r="B12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EAB5-4FE9-4CC7-B30C-A093E605B16B}">
  <dimension ref="A1:AN74"/>
  <sheetViews>
    <sheetView workbookViewId="0"/>
  </sheetViews>
  <sheetFormatPr defaultRowHeight="12.75" x14ac:dyDescent="0.2"/>
  <cols>
    <col min="2" max="2" width="9.5703125" customWidth="1"/>
    <col min="3" max="3" width="9.7109375" customWidth="1"/>
    <col min="4" max="4" width="9.85546875" customWidth="1"/>
    <col min="5" max="5" width="9.5703125" customWidth="1"/>
    <col min="6" max="6" width="9.7109375" customWidth="1"/>
    <col min="7" max="7" width="9.85546875" customWidth="1"/>
    <col min="8" max="9" width="8.85546875" style="1"/>
    <col min="11" max="11" width="8.85546875" style="1"/>
    <col min="13" max="13" width="12.85546875" style="1" customWidth="1"/>
    <col min="14" max="14" width="8.85546875" style="1" customWidth="1"/>
    <col min="17" max="17" width="8.85546875" style="1"/>
    <col min="18" max="18" width="10.140625" customWidth="1"/>
    <col min="19" max="19" width="16.28515625" customWidth="1"/>
    <col min="23" max="25" width="8.85546875" style="1"/>
  </cols>
  <sheetData>
    <row r="1" spans="1:39" ht="25.5" x14ac:dyDescent="0.2">
      <c r="A1" s="12" t="s">
        <v>49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/>
      <c r="I1" s="7"/>
      <c r="M1" s="12" t="s">
        <v>52</v>
      </c>
      <c r="N1" s="35" t="s">
        <v>176</v>
      </c>
      <c r="O1" t="s">
        <v>249</v>
      </c>
      <c r="P1" t="s">
        <v>53</v>
      </c>
      <c r="Q1" s="27" t="s">
        <v>51</v>
      </c>
      <c r="R1" s="27" t="s">
        <v>235</v>
      </c>
      <c r="S1" s="1" t="s">
        <v>40</v>
      </c>
      <c r="T1" s="7" t="s">
        <v>0</v>
      </c>
      <c r="U1" s="7" t="s">
        <v>1</v>
      </c>
      <c r="V1" s="7" t="s">
        <v>2</v>
      </c>
      <c r="W1" s="7" t="s">
        <v>170</v>
      </c>
      <c r="X1" s="7" t="s">
        <v>171</v>
      </c>
      <c r="Y1" s="7" t="s">
        <v>172</v>
      </c>
    </row>
    <row r="2" spans="1:39" x14ac:dyDescent="0.2">
      <c r="A2" s="1">
        <v>0.1</v>
      </c>
      <c r="B2" s="3">
        <v>18.379916059269704</v>
      </c>
      <c r="C2" s="3">
        <v>15.590855645689457</v>
      </c>
      <c r="D2" s="3">
        <v>38.069822166214458</v>
      </c>
      <c r="E2" s="3">
        <v>2.4418045443670029</v>
      </c>
      <c r="F2" s="3">
        <v>1.1788907855324389</v>
      </c>
      <c r="G2" s="3">
        <v>2.0712729069844893</v>
      </c>
      <c r="H2" s="3"/>
      <c r="I2" s="3"/>
      <c r="M2" s="9" t="s">
        <v>6</v>
      </c>
      <c r="N2" s="2" t="s">
        <v>177</v>
      </c>
      <c r="O2" s="2">
        <v>5</v>
      </c>
      <c r="P2" s="6">
        <v>64</v>
      </c>
      <c r="Q2" s="3">
        <f>1/R2</f>
        <v>1.8796992481203006E-2</v>
      </c>
      <c r="R2" s="1">
        <v>53.2</v>
      </c>
      <c r="S2" s="2" t="s">
        <v>41</v>
      </c>
      <c r="T2" s="28">
        <v>18.7559814184436</v>
      </c>
      <c r="U2" s="3">
        <v>15.622852798120773</v>
      </c>
      <c r="V2" s="18">
        <v>38.29827112714711</v>
      </c>
      <c r="W2" s="3">
        <v>0.1007</v>
      </c>
      <c r="X2" s="3">
        <v>4.2799999999999998E-2</v>
      </c>
      <c r="Y2" s="3">
        <v>0.2737</v>
      </c>
    </row>
    <row r="3" spans="1:39" x14ac:dyDescent="0.2">
      <c r="A3" s="1">
        <v>0.1</v>
      </c>
      <c r="B3" s="3">
        <v>18.535839248041036</v>
      </c>
      <c r="C3" s="3">
        <v>15.622852240024889</v>
      </c>
      <c r="D3" s="3">
        <v>38.256144934299698</v>
      </c>
      <c r="E3" s="3">
        <v>2.4487298699714741</v>
      </c>
      <c r="F3" s="3">
        <v>1.1864567982377274</v>
      </c>
      <c r="G3" s="3">
        <v>2.0639014194268439</v>
      </c>
      <c r="H3" s="3"/>
      <c r="I3" s="3"/>
      <c r="M3" s="9" t="s">
        <v>7</v>
      </c>
      <c r="N3" s="36" t="s">
        <v>178</v>
      </c>
      <c r="O3" s="2">
        <v>6</v>
      </c>
      <c r="P3" s="2">
        <v>94.2</v>
      </c>
      <c r="Q3" s="3">
        <f t="shared" ref="Q3:Q11" si="0">1/R3</f>
        <v>8.6206896551724137E-3</v>
      </c>
      <c r="R3" s="1">
        <v>116</v>
      </c>
      <c r="S3" s="2" t="s">
        <v>41</v>
      </c>
      <c r="T3" s="3">
        <v>18.603422100773724</v>
      </c>
      <c r="U3" s="3">
        <v>15.55585939660833</v>
      </c>
      <c r="V3" s="18">
        <v>37.809166904717713</v>
      </c>
      <c r="W3" s="3">
        <v>1.5699999999999999E-2</v>
      </c>
      <c r="X3" s="3">
        <v>1.5599999999999999E-2</v>
      </c>
      <c r="Y3" s="3">
        <v>6.0199999999999997E-2</v>
      </c>
    </row>
    <row r="4" spans="1:39" x14ac:dyDescent="0.2">
      <c r="A4" s="1">
        <v>0.1</v>
      </c>
      <c r="B4" s="3">
        <v>18.423658331430495</v>
      </c>
      <c r="C4" s="3">
        <v>15.589720579384844</v>
      </c>
      <c r="D4" s="3">
        <v>38.053869461894188</v>
      </c>
      <c r="E4" s="3">
        <v>2.4409590452964847</v>
      </c>
      <c r="F4" s="3">
        <v>1.1817824596415876</v>
      </c>
      <c r="G4" s="3">
        <v>2.0654893169059068</v>
      </c>
      <c r="H4" s="3"/>
      <c r="I4" s="3"/>
      <c r="M4" s="9" t="s">
        <v>8</v>
      </c>
      <c r="N4" s="37" t="s">
        <v>186</v>
      </c>
      <c r="O4" s="2">
        <v>7</v>
      </c>
      <c r="P4" s="2">
        <v>103.2</v>
      </c>
      <c r="Q4" s="3">
        <f t="shared" si="0"/>
        <v>6.0606060606060606E-3</v>
      </c>
      <c r="R4" s="1">
        <v>165</v>
      </c>
      <c r="S4" s="2" t="s">
        <v>41</v>
      </c>
      <c r="T4" s="13">
        <v>18.773645273479609</v>
      </c>
      <c r="U4" s="13">
        <v>15.630257929681127</v>
      </c>
      <c r="V4" s="18">
        <v>38.487092028899227</v>
      </c>
      <c r="W4" s="13">
        <v>6.8599999999999994E-2</v>
      </c>
      <c r="X4" s="13">
        <v>5.4899999999999997E-2</v>
      </c>
      <c r="Y4" s="13">
        <v>0.19089999999999999</v>
      </c>
    </row>
    <row r="5" spans="1:39" x14ac:dyDescent="0.2">
      <c r="A5" s="1">
        <v>0.1</v>
      </c>
      <c r="B5" s="3">
        <v>18.541876946106015</v>
      </c>
      <c r="C5" s="3">
        <v>15.633297092652482</v>
      </c>
      <c r="D5" s="3">
        <v>38.247426779204687</v>
      </c>
      <c r="E5" s="3">
        <v>2.4465361690836578</v>
      </c>
      <c r="F5" s="3">
        <v>1.1860503153119595</v>
      </c>
      <c r="G5" s="3">
        <v>2.0627591742936811</v>
      </c>
      <c r="H5" s="3"/>
      <c r="I5" s="3"/>
      <c r="M5" s="9" t="s">
        <v>9</v>
      </c>
      <c r="N5" s="37" t="s">
        <v>179</v>
      </c>
      <c r="O5" s="2">
        <v>8</v>
      </c>
      <c r="P5" s="2">
        <v>130.69999999999999</v>
      </c>
      <c r="Q5" s="3">
        <f t="shared" si="0"/>
        <v>1.7543859649122806E-2</v>
      </c>
      <c r="R5" s="1">
        <v>57</v>
      </c>
      <c r="S5" s="1" t="s">
        <v>41</v>
      </c>
      <c r="T5" s="13">
        <v>18.542763352130727</v>
      </c>
      <c r="U5" s="13">
        <v>15.542611397839691</v>
      </c>
      <c r="V5" s="18">
        <v>37.997780504549844</v>
      </c>
      <c r="W5" s="13">
        <v>4.7500000000000001E-2</v>
      </c>
      <c r="X5" s="13">
        <v>3.7000000000000002E-3</v>
      </c>
      <c r="Y5" s="13">
        <v>0.1704</v>
      </c>
    </row>
    <row r="6" spans="1:39" x14ac:dyDescent="0.2">
      <c r="A6" s="1">
        <v>0.1</v>
      </c>
      <c r="B6" s="3">
        <v>18.575079688338175</v>
      </c>
      <c r="C6" s="3">
        <v>15.617670631063238</v>
      </c>
      <c r="D6" s="3">
        <v>38.243544947275325</v>
      </c>
      <c r="E6" s="3">
        <v>2.4487355285371222</v>
      </c>
      <c r="F6" s="3">
        <v>1.1893630059909643</v>
      </c>
      <c r="G6" s="3">
        <v>2.0588630352571475</v>
      </c>
      <c r="H6" s="3"/>
      <c r="I6" s="3"/>
      <c r="M6" s="9" t="s">
        <v>10</v>
      </c>
      <c r="N6" s="37" t="s">
        <v>180</v>
      </c>
      <c r="O6" s="2">
        <v>9</v>
      </c>
      <c r="P6" s="2">
        <v>135.69999999999999</v>
      </c>
      <c r="Q6" s="3">
        <f t="shared" si="0"/>
        <v>1.1723329425556858E-2</v>
      </c>
      <c r="R6" s="1">
        <v>85.3</v>
      </c>
      <c r="S6" s="2" t="s">
        <v>42</v>
      </c>
      <c r="T6" s="3">
        <v>18.697299610699599</v>
      </c>
      <c r="U6" s="3">
        <v>15.557922935784177</v>
      </c>
      <c r="V6" s="18">
        <v>38.066987928794973</v>
      </c>
      <c r="W6" s="3">
        <v>1.5699999999999999E-2</v>
      </c>
      <c r="X6" s="3">
        <v>5.7000000000000002E-3</v>
      </c>
      <c r="Y6" s="3">
        <v>3.4500000000000003E-2</v>
      </c>
    </row>
    <row r="7" spans="1:39" x14ac:dyDescent="0.2">
      <c r="A7" s="1">
        <v>0.1</v>
      </c>
      <c r="B7" s="3">
        <v>18.302959279467249</v>
      </c>
      <c r="C7" s="3">
        <v>15.566187561727395</v>
      </c>
      <c r="D7" s="3">
        <v>37.978009460047815</v>
      </c>
      <c r="E7" s="3">
        <v>2.439775912338638</v>
      </c>
      <c r="F7" s="3">
        <v>1.1758151574935893</v>
      </c>
      <c r="G7" s="3">
        <v>2.0749655222504138</v>
      </c>
      <c r="H7" s="3"/>
      <c r="I7" s="3"/>
      <c r="M7" s="9" t="s">
        <v>11</v>
      </c>
      <c r="N7" s="37" t="s">
        <v>181</v>
      </c>
      <c r="O7" s="2">
        <v>10</v>
      </c>
      <c r="P7" s="2">
        <v>147.5</v>
      </c>
      <c r="Q7" s="3">
        <f t="shared" si="0"/>
        <v>1.937984496124031E-2</v>
      </c>
      <c r="R7" s="1">
        <v>51.6</v>
      </c>
      <c r="S7" s="2" t="s">
        <v>42</v>
      </c>
      <c r="T7" s="3">
        <v>18.619192122164637</v>
      </c>
      <c r="U7" s="3">
        <v>15.573493385348085</v>
      </c>
      <c r="V7" s="18">
        <v>38.162852880807876</v>
      </c>
      <c r="W7" s="3">
        <v>4.9000000000000002E-2</v>
      </c>
      <c r="X7" s="3">
        <v>2.75E-2</v>
      </c>
      <c r="Y7" s="3">
        <v>9.2700000000000005E-2</v>
      </c>
    </row>
    <row r="8" spans="1:39" x14ac:dyDescent="0.2">
      <c r="A8" s="1">
        <v>0.1</v>
      </c>
      <c r="B8" s="3">
        <v>18.275665656117432</v>
      </c>
      <c r="C8" s="3">
        <v>15.557550971651663</v>
      </c>
      <c r="D8" s="3">
        <v>37.910138511319794</v>
      </c>
      <c r="E8" s="3">
        <v>2.4367677522251481</v>
      </c>
      <c r="F8" s="3">
        <v>1.1747135323174327</v>
      </c>
      <c r="G8" s="3">
        <v>2.074350626929427</v>
      </c>
      <c r="H8" s="3"/>
      <c r="I8" s="3"/>
      <c r="M8" s="9" t="s">
        <v>12</v>
      </c>
      <c r="N8" s="37" t="s">
        <v>182</v>
      </c>
      <c r="O8" s="2">
        <v>11</v>
      </c>
      <c r="P8" s="2">
        <v>162.9</v>
      </c>
      <c r="Q8" s="3">
        <f t="shared" si="0"/>
        <v>1.7271157167530225E-2</v>
      </c>
      <c r="R8" s="1">
        <v>57.9</v>
      </c>
      <c r="S8" s="2" t="s">
        <v>42</v>
      </c>
      <c r="T8" s="3">
        <v>18.860200995332175</v>
      </c>
      <c r="U8" s="3">
        <v>15.65013586904832</v>
      </c>
      <c r="V8" s="18">
        <v>38.980232114275744</v>
      </c>
      <c r="W8" s="3">
        <v>4.1700000000000001E-2</v>
      </c>
      <c r="X8" s="3">
        <v>5.6099999999999997E-2</v>
      </c>
      <c r="Y8" s="3">
        <v>1.9800000000000002E-2</v>
      </c>
    </row>
    <row r="9" spans="1:39" x14ac:dyDescent="0.2">
      <c r="A9" s="1">
        <v>0.1</v>
      </c>
      <c r="B9" s="3">
        <v>18.402569406994907</v>
      </c>
      <c r="C9" s="3">
        <v>15.606308156776224</v>
      </c>
      <c r="D9" s="3">
        <v>38.12812096418665</v>
      </c>
      <c r="E9" s="3">
        <v>2.4431223951983485</v>
      </c>
      <c r="F9" s="3">
        <v>1.1791750631942093</v>
      </c>
      <c r="G9" s="3">
        <v>2.07189116481169</v>
      </c>
      <c r="H9" s="3"/>
      <c r="I9" s="3"/>
      <c r="M9" s="9" t="s">
        <v>13</v>
      </c>
      <c r="N9" s="37" t="s">
        <v>183</v>
      </c>
      <c r="O9" s="2">
        <v>12</v>
      </c>
      <c r="P9" s="6">
        <v>181.7</v>
      </c>
      <c r="Q9" s="3">
        <f t="shared" si="0"/>
        <v>1.8450184501845018E-2</v>
      </c>
      <c r="R9" s="1">
        <v>54.2</v>
      </c>
      <c r="S9" s="2" t="s">
        <v>42</v>
      </c>
      <c r="T9" s="3">
        <v>18.764991103630912</v>
      </c>
      <c r="U9" s="3">
        <v>15.60081112885188</v>
      </c>
      <c r="V9" s="18">
        <v>38.627158482383628</v>
      </c>
      <c r="W9" s="3">
        <v>5.0700000000000002E-2</v>
      </c>
      <c r="X9" s="3">
        <v>4.1399999999999999E-2</v>
      </c>
      <c r="Y9" s="3">
        <v>0.11409999999999999</v>
      </c>
    </row>
    <row r="10" spans="1:39" x14ac:dyDescent="0.2">
      <c r="A10" s="1">
        <v>0.1</v>
      </c>
      <c r="B10" s="3">
        <v>18.36152548642222</v>
      </c>
      <c r="C10" s="3">
        <v>15.633698774221367</v>
      </c>
      <c r="D10" s="3">
        <v>38.089712797977548</v>
      </c>
      <c r="E10" s="3">
        <v>2.436385230908007</v>
      </c>
      <c r="F10" s="3">
        <v>1.1744837707055484</v>
      </c>
      <c r="G10" s="3">
        <v>2.0744307343169122</v>
      </c>
      <c r="H10" s="3"/>
      <c r="I10" s="3"/>
      <c r="J10" s="10"/>
      <c r="K10" s="10"/>
      <c r="L10" s="10"/>
      <c r="M10" s="9" t="s">
        <v>14</v>
      </c>
      <c r="N10" s="37" t="s">
        <v>184</v>
      </c>
      <c r="O10" s="2">
        <v>13</v>
      </c>
      <c r="P10" s="2">
        <v>190.2</v>
      </c>
      <c r="Q10" s="3">
        <f t="shared" si="0"/>
        <v>2.3148148148148147E-2</v>
      </c>
      <c r="R10" s="1">
        <v>43.2</v>
      </c>
      <c r="S10" s="2" t="s">
        <v>42</v>
      </c>
      <c r="T10" s="3">
        <v>18.757470601035664</v>
      </c>
      <c r="U10" s="3">
        <v>15.566235207687612</v>
      </c>
      <c r="V10" s="18">
        <v>38.524153664261235</v>
      </c>
      <c r="W10" s="3">
        <v>4.4600000000000001E-2</v>
      </c>
      <c r="X10" s="3">
        <v>5.6599999999999998E-2</v>
      </c>
      <c r="Y10" s="3">
        <v>0.1143</v>
      </c>
    </row>
    <row r="11" spans="1:39" x14ac:dyDescent="0.2">
      <c r="A11" s="1">
        <v>0.1</v>
      </c>
      <c r="B11" s="3">
        <v>18.447243377767268</v>
      </c>
      <c r="C11" s="3">
        <v>15.559114309099321</v>
      </c>
      <c r="D11" s="3">
        <v>38.093112236657724</v>
      </c>
      <c r="E11" s="3">
        <v>2.4482828186678987</v>
      </c>
      <c r="F11" s="3">
        <v>1.185622973859052</v>
      </c>
      <c r="G11" s="3">
        <v>2.0649758588086815</v>
      </c>
      <c r="H11" s="3"/>
      <c r="I11" s="3"/>
      <c r="J11" s="10"/>
      <c r="K11" s="10"/>
      <c r="L11" s="10"/>
      <c r="M11" s="9" t="s">
        <v>15</v>
      </c>
      <c r="N11" s="37" t="s">
        <v>185</v>
      </c>
      <c r="O11" s="2">
        <v>14</v>
      </c>
      <c r="P11" s="6">
        <v>193</v>
      </c>
      <c r="Q11" s="3">
        <f t="shared" si="0"/>
        <v>0.2</v>
      </c>
      <c r="R11" s="1">
        <v>5</v>
      </c>
      <c r="S11" s="2" t="s">
        <v>43</v>
      </c>
      <c r="T11" s="3">
        <v>20.00756442990771</v>
      </c>
      <c r="U11" s="3">
        <v>15.696172971912615</v>
      </c>
      <c r="V11" s="18">
        <v>41.197601465672854</v>
      </c>
      <c r="W11" s="14">
        <v>5.4399999999999997E-2</v>
      </c>
      <c r="X11" s="14">
        <v>0.03</v>
      </c>
      <c r="Y11" s="14">
        <v>8.0600000000000005E-2</v>
      </c>
    </row>
    <row r="12" spans="1:39" x14ac:dyDescent="0.2">
      <c r="A12" s="1">
        <v>0.1</v>
      </c>
      <c r="B12" s="3">
        <v>18.32166337323255</v>
      </c>
      <c r="C12" s="3">
        <v>15.564416517500478</v>
      </c>
      <c r="D12" s="3">
        <v>38.009673590128578</v>
      </c>
      <c r="E12" s="3">
        <v>2.442087921984796</v>
      </c>
      <c r="F12" s="3">
        <v>1.1771506726661967</v>
      </c>
      <c r="G12" s="3">
        <v>2.0745754801749974</v>
      </c>
      <c r="H12" s="3"/>
      <c r="I12" s="3"/>
      <c r="J12" s="10"/>
      <c r="K12" s="10"/>
      <c r="L12" s="11"/>
      <c r="M12" s="9" t="s">
        <v>17</v>
      </c>
      <c r="N12" s="37" t="s">
        <v>187</v>
      </c>
      <c r="O12" s="53">
        <v>16</v>
      </c>
      <c r="P12" s="6">
        <v>189</v>
      </c>
      <c r="Q12" s="3">
        <f t="shared" ref="Q12:Q36" si="1">1/R12</f>
        <v>9.4339622641509441E-2</v>
      </c>
      <c r="R12" s="1">
        <v>10.6</v>
      </c>
      <c r="S12" s="2" t="s">
        <v>43</v>
      </c>
      <c r="T12" s="3">
        <v>19.105118538296718</v>
      </c>
      <c r="U12" s="3">
        <v>15.643463979161051</v>
      </c>
      <c r="V12" s="18">
        <v>39.566964500561276</v>
      </c>
      <c r="W12" s="14">
        <v>6.3399999999999998E-2</v>
      </c>
      <c r="X12" s="14">
        <v>5.4699999999999999E-2</v>
      </c>
      <c r="Y12" s="14">
        <v>0.1022</v>
      </c>
    </row>
    <row r="13" spans="1:39" x14ac:dyDescent="0.2">
      <c r="A13" s="1">
        <v>0.1</v>
      </c>
      <c r="B13" s="3">
        <v>18.323267006768539</v>
      </c>
      <c r="C13" s="3">
        <v>15.559615607985481</v>
      </c>
      <c r="D13" s="3">
        <v>37.965646845760133</v>
      </c>
      <c r="E13" s="3">
        <v>2.4400118744755792</v>
      </c>
      <c r="F13" s="3">
        <v>1.1776169455860273</v>
      </c>
      <c r="G13" s="3">
        <v>2.0719911373739071</v>
      </c>
      <c r="H13" s="3"/>
      <c r="I13" s="3"/>
      <c r="J13" s="10"/>
      <c r="K13" s="10"/>
      <c r="L13" s="11"/>
      <c r="M13" s="9" t="s">
        <v>19</v>
      </c>
      <c r="N13" s="37" t="s">
        <v>188</v>
      </c>
      <c r="O13" s="2">
        <v>17</v>
      </c>
      <c r="P13" s="2">
        <v>194.5</v>
      </c>
      <c r="Q13" s="3">
        <f t="shared" si="1"/>
        <v>0.15625</v>
      </c>
      <c r="R13" s="1">
        <v>6.4</v>
      </c>
      <c r="S13" s="2" t="s">
        <v>43</v>
      </c>
      <c r="T13" s="3">
        <v>19.08327071831738</v>
      </c>
      <c r="U13" s="3">
        <v>15.592722701773322</v>
      </c>
      <c r="V13" s="18">
        <v>39.041078433784065</v>
      </c>
      <c r="W13" s="14">
        <v>0.16350000000000001</v>
      </c>
      <c r="X13" s="14">
        <v>7.0699999999999999E-2</v>
      </c>
      <c r="Y13" s="14">
        <v>0.26819999999999999</v>
      </c>
      <c r="AM13" s="4"/>
    </row>
    <row r="14" spans="1:39" x14ac:dyDescent="0.2">
      <c r="A14" s="1">
        <v>0.1</v>
      </c>
      <c r="B14" s="3">
        <v>18.296513528224974</v>
      </c>
      <c r="C14" s="3">
        <v>15.567081940519316</v>
      </c>
      <c r="D14" s="3">
        <v>37.927684720261489</v>
      </c>
      <c r="E14" s="3">
        <v>2.4364029729643875</v>
      </c>
      <c r="F14" s="3">
        <v>1.1753335402315359</v>
      </c>
      <c r="G14" s="3">
        <v>2.0729460102741784</v>
      </c>
      <c r="H14" s="3"/>
      <c r="I14" s="3"/>
      <c r="M14" s="9" t="s">
        <v>19</v>
      </c>
      <c r="N14" s="37" t="s">
        <v>189</v>
      </c>
      <c r="O14" s="2">
        <v>17</v>
      </c>
      <c r="P14" s="2">
        <v>194.5</v>
      </c>
      <c r="Q14" s="3">
        <f t="shared" si="1"/>
        <v>0.13333333333333333</v>
      </c>
      <c r="R14" s="1">
        <v>7.5</v>
      </c>
      <c r="S14" s="2" t="s">
        <v>43</v>
      </c>
      <c r="T14" s="3">
        <v>19.059642456449385</v>
      </c>
      <c r="U14" s="3">
        <v>15.660864131817739</v>
      </c>
      <c r="V14" s="18">
        <v>38.939463146754662</v>
      </c>
      <c r="W14" s="14">
        <v>2.1299999999999999E-2</v>
      </c>
      <c r="X14" s="14">
        <v>2.1399999999999999E-2</v>
      </c>
      <c r="Y14" s="14">
        <v>4.6399999999999997E-2</v>
      </c>
      <c r="AM14" s="4"/>
    </row>
    <row r="15" spans="1:39" x14ac:dyDescent="0.2">
      <c r="A15" s="1">
        <v>0.1</v>
      </c>
      <c r="B15" s="3">
        <v>18.327921487163728</v>
      </c>
      <c r="C15" s="3">
        <v>15.541912132797691</v>
      </c>
      <c r="D15" s="3">
        <v>37.99441492208733</v>
      </c>
      <c r="E15" s="3">
        <v>2.444642242051331</v>
      </c>
      <c r="F15" s="3">
        <v>1.1792578242986456</v>
      </c>
      <c r="G15" s="3">
        <v>2.0730345745259422</v>
      </c>
      <c r="H15" s="3"/>
      <c r="I15" s="3"/>
      <c r="M15" s="9" t="s">
        <v>18</v>
      </c>
      <c r="N15" s="37" t="s">
        <v>190</v>
      </c>
      <c r="O15" s="2">
        <v>18</v>
      </c>
      <c r="P15" s="2">
        <v>204.5</v>
      </c>
      <c r="Q15" s="3">
        <f t="shared" si="1"/>
        <v>5.9523809523809521E-2</v>
      </c>
      <c r="R15" s="1">
        <v>16.8</v>
      </c>
      <c r="S15" s="2" t="s">
        <v>43</v>
      </c>
      <c r="T15" s="3">
        <v>18.932998913626985</v>
      </c>
      <c r="U15" s="3">
        <v>15.619024350617009</v>
      </c>
      <c r="V15" s="18">
        <v>38.592844878397187</v>
      </c>
      <c r="W15" s="14">
        <v>8.1600000000000006E-2</v>
      </c>
      <c r="X15" s="14">
        <v>4.3099999999999999E-2</v>
      </c>
      <c r="Y15" s="14">
        <v>0.13389999999999999</v>
      </c>
      <c r="AM15" s="4"/>
    </row>
    <row r="16" spans="1:39" x14ac:dyDescent="0.2">
      <c r="A16" s="1">
        <v>0.1</v>
      </c>
      <c r="B16" s="3">
        <v>18.357940236285071</v>
      </c>
      <c r="C16" s="3">
        <v>15.578998870408194</v>
      </c>
      <c r="D16" s="3">
        <v>38.040984056120884</v>
      </c>
      <c r="E16" s="3">
        <v>2.4418118502067876</v>
      </c>
      <c r="F16" s="3">
        <v>1.178377403387286</v>
      </c>
      <c r="G16" s="3">
        <v>2.0721814956632025</v>
      </c>
      <c r="H16" s="3"/>
      <c r="I16" s="3"/>
      <c r="M16" s="9" t="s">
        <v>24</v>
      </c>
      <c r="N16" s="37" t="s">
        <v>211</v>
      </c>
      <c r="O16" s="8">
        <v>23</v>
      </c>
      <c r="P16" s="2">
        <v>214.4</v>
      </c>
      <c r="Q16" s="3">
        <f t="shared" si="1"/>
        <v>0.10526315789473684</v>
      </c>
      <c r="R16" s="1">
        <v>9.5</v>
      </c>
      <c r="S16" s="2" t="s">
        <v>43</v>
      </c>
      <c r="T16" s="3">
        <v>19.014390715641703</v>
      </c>
      <c r="U16" s="3">
        <v>15.555307409453203</v>
      </c>
      <c r="V16" s="18">
        <v>38.686449776989583</v>
      </c>
      <c r="W16" s="33">
        <v>9.6500000000000002E-2</v>
      </c>
      <c r="X16" s="33">
        <v>4.53E-2</v>
      </c>
      <c r="Y16" s="33">
        <v>0.123</v>
      </c>
      <c r="AM16" s="4"/>
    </row>
    <row r="17" spans="1:40" x14ac:dyDescent="0.2">
      <c r="A17" s="1">
        <v>0.1</v>
      </c>
      <c r="B17" s="3">
        <v>18.355350752225977</v>
      </c>
      <c r="C17" s="3">
        <v>15.58045217051386</v>
      </c>
      <c r="D17" s="3">
        <v>38.016915100569555</v>
      </c>
      <c r="E17" s="3">
        <v>2.4400392674428857</v>
      </c>
      <c r="F17" s="3">
        <v>1.1781012868781586</v>
      </c>
      <c r="G17" s="3">
        <v>2.0711625516586327</v>
      </c>
      <c r="H17" s="3"/>
      <c r="I17" s="3"/>
      <c r="M17" s="9" t="s">
        <v>25</v>
      </c>
      <c r="N17" s="37" t="s">
        <v>191</v>
      </c>
      <c r="O17" s="2">
        <v>24</v>
      </c>
      <c r="P17" s="2">
        <v>227.6</v>
      </c>
      <c r="Q17" s="3">
        <f t="shared" si="1"/>
        <v>7.3529411764705885E-2</v>
      </c>
      <c r="R17" s="1">
        <v>13.6</v>
      </c>
      <c r="S17" s="2" t="s">
        <v>43</v>
      </c>
      <c r="T17" s="3">
        <v>19.147410284446124</v>
      </c>
      <c r="U17" s="3">
        <v>15.691213034658034</v>
      </c>
      <c r="V17" s="18">
        <v>39.508226714584431</v>
      </c>
      <c r="W17" s="14">
        <v>6.4600000000000005E-2</v>
      </c>
      <c r="X17" s="14">
        <v>3.7400000000000003E-2</v>
      </c>
      <c r="Y17" s="14">
        <v>0.12770000000000001</v>
      </c>
      <c r="AM17" s="4"/>
      <c r="AN17" s="5"/>
    </row>
    <row r="18" spans="1:40" x14ac:dyDescent="0.2">
      <c r="A18" s="1">
        <v>0.1</v>
      </c>
      <c r="B18" s="3">
        <v>18.272756418997972</v>
      </c>
      <c r="C18" s="3">
        <v>15.555490449922145</v>
      </c>
      <c r="D18" s="3">
        <v>37.871575847163719</v>
      </c>
      <c r="E18" s="3">
        <v>2.4346114941913171</v>
      </c>
      <c r="F18" s="3">
        <v>1.1746821148342146</v>
      </c>
      <c r="G18" s="3">
        <v>2.0725704966870286</v>
      </c>
      <c r="H18" s="3"/>
      <c r="I18" s="3"/>
      <c r="M18" s="9" t="s">
        <v>28</v>
      </c>
      <c r="N18" s="37" t="s">
        <v>192</v>
      </c>
      <c r="O18" s="2">
        <v>27</v>
      </c>
      <c r="P18" s="2">
        <v>246.3</v>
      </c>
      <c r="Q18" s="3">
        <f t="shared" si="1"/>
        <v>0.1</v>
      </c>
      <c r="R18" s="1">
        <v>10</v>
      </c>
      <c r="S18" s="2" t="s">
        <v>43</v>
      </c>
      <c r="T18" s="3">
        <v>19.136394757280058</v>
      </c>
      <c r="U18" s="3">
        <v>15.657886371430383</v>
      </c>
      <c r="V18" s="18">
        <v>40.037029346684278</v>
      </c>
      <c r="W18" s="14">
        <v>6.7699999999999996E-2</v>
      </c>
      <c r="X18" s="14">
        <v>4.0300000000000002E-2</v>
      </c>
      <c r="Y18" s="14">
        <v>0.13220000000000001</v>
      </c>
      <c r="AM18" s="4"/>
      <c r="AN18" s="5"/>
    </row>
    <row r="19" spans="1:40" x14ac:dyDescent="0.2">
      <c r="A19" s="1">
        <v>0.1</v>
      </c>
      <c r="B19" s="3">
        <v>18.508574279624973</v>
      </c>
      <c r="C19" s="3">
        <v>15.581050803146333</v>
      </c>
      <c r="D19" s="3">
        <v>38.076000243743763</v>
      </c>
      <c r="E19" s="3">
        <v>2.4437376352084645</v>
      </c>
      <c r="F19" s="3">
        <v>1.1878899898001407</v>
      </c>
      <c r="G19" s="3">
        <v>2.0572087114056887</v>
      </c>
      <c r="H19" s="3"/>
      <c r="I19" s="3"/>
      <c r="M19" s="9" t="s">
        <v>29</v>
      </c>
      <c r="N19" s="37" t="s">
        <v>193</v>
      </c>
      <c r="O19" s="2">
        <v>28</v>
      </c>
      <c r="P19" s="2">
        <v>273.5</v>
      </c>
      <c r="Q19" s="3">
        <f t="shared" si="1"/>
        <v>0.14285714285714285</v>
      </c>
      <c r="R19" s="1">
        <v>7</v>
      </c>
      <c r="S19" s="2" t="s">
        <v>43</v>
      </c>
      <c r="T19" s="3">
        <v>19.501561111329707</v>
      </c>
      <c r="U19" s="3">
        <v>15.639842103298095</v>
      </c>
      <c r="V19" s="19">
        <v>40.755406536699581</v>
      </c>
      <c r="W19" s="34">
        <v>7.8100000000000003E-2</v>
      </c>
      <c r="X19" s="34">
        <v>6.25E-2</v>
      </c>
      <c r="Y19" s="34">
        <v>0.13139999999999999</v>
      </c>
      <c r="AM19" s="4"/>
      <c r="AN19" s="5"/>
    </row>
    <row r="20" spans="1:40" x14ac:dyDescent="0.2">
      <c r="A20" s="1">
        <v>0.1</v>
      </c>
      <c r="B20" s="3">
        <v>18.256995379995789</v>
      </c>
      <c r="C20" s="3">
        <v>15.550252046350606</v>
      </c>
      <c r="D20" s="3">
        <v>37.785733821918811</v>
      </c>
      <c r="E20" s="3">
        <v>2.4299113422271836</v>
      </c>
      <c r="F20" s="3">
        <v>1.174064274043739</v>
      </c>
      <c r="G20" s="3">
        <v>2.0696578508926327</v>
      </c>
      <c r="H20" s="3"/>
      <c r="I20" s="3"/>
      <c r="M20" s="9" t="s">
        <v>31</v>
      </c>
      <c r="N20" s="37" t="s">
        <v>194</v>
      </c>
      <c r="O20" s="2">
        <v>30</v>
      </c>
      <c r="P20" s="2">
        <v>295.89999999999998</v>
      </c>
      <c r="Q20" s="3">
        <f t="shared" si="1"/>
        <v>8.6956521739130432E-2</v>
      </c>
      <c r="R20" s="1">
        <v>11.5</v>
      </c>
      <c r="S20" s="2" t="s">
        <v>47</v>
      </c>
      <c r="T20" s="3">
        <v>19.220212062024693</v>
      </c>
      <c r="U20" s="3">
        <v>15.709181476807496</v>
      </c>
      <c r="V20" s="18">
        <v>39.359535631524331</v>
      </c>
      <c r="W20" s="14">
        <v>5.5399999999999998E-2</v>
      </c>
      <c r="X20" s="14">
        <v>2.7400000000000001E-2</v>
      </c>
      <c r="Y20" s="14">
        <v>0.14649999999999999</v>
      </c>
      <c r="AM20" s="4"/>
      <c r="AN20" s="5"/>
    </row>
    <row r="21" spans="1:40" x14ac:dyDescent="0.2">
      <c r="A21" s="1">
        <v>0.1</v>
      </c>
      <c r="B21" s="3">
        <v>18.247259713255488</v>
      </c>
      <c r="C21" s="3">
        <v>15.508569180659729</v>
      </c>
      <c r="D21" s="3">
        <v>37.688520120092143</v>
      </c>
      <c r="E21" s="3">
        <v>2.4301739045722131</v>
      </c>
      <c r="F21" s="3">
        <v>1.1765920827829235</v>
      </c>
      <c r="G21" s="3">
        <v>2.0654345207085423</v>
      </c>
      <c r="H21" s="3"/>
      <c r="I21" s="3"/>
      <c r="M21" s="9" t="s">
        <v>32</v>
      </c>
      <c r="N21" s="37" t="s">
        <v>195</v>
      </c>
      <c r="O21" s="2">
        <v>31</v>
      </c>
      <c r="P21" s="2">
        <v>332.9</v>
      </c>
      <c r="Q21" s="3">
        <f t="shared" si="1"/>
        <v>7.407407407407407E-2</v>
      </c>
      <c r="R21" s="1">
        <v>13.5</v>
      </c>
      <c r="S21" s="2" t="s">
        <v>47</v>
      </c>
      <c r="T21" s="3">
        <v>19.126921958436885</v>
      </c>
      <c r="U21" s="3">
        <v>15.664290835332681</v>
      </c>
      <c r="V21" s="18">
        <v>39.082435559219761</v>
      </c>
      <c r="W21" s="14">
        <v>6.2799999999999995E-2</v>
      </c>
      <c r="X21" s="14">
        <v>7.4300000000000005E-2</v>
      </c>
      <c r="Y21" s="14">
        <v>0.19769999999999999</v>
      </c>
      <c r="AM21" s="4"/>
      <c r="AN21" s="5"/>
    </row>
    <row r="22" spans="1:40" x14ac:dyDescent="0.2">
      <c r="A22" s="1">
        <v>0.1</v>
      </c>
      <c r="B22" s="3">
        <v>18.177173770860058</v>
      </c>
      <c r="C22" s="3">
        <v>15.490223475664127</v>
      </c>
      <c r="D22" s="3">
        <v>37.637260868624956</v>
      </c>
      <c r="E22" s="3">
        <v>2.4297429231898993</v>
      </c>
      <c r="F22" s="3">
        <v>1.1734610413734352</v>
      </c>
      <c r="G22" s="3">
        <v>2.0705782616746222</v>
      </c>
      <c r="H22" s="3"/>
      <c r="I22" s="3"/>
      <c r="M22" s="9" t="s">
        <v>34</v>
      </c>
      <c r="N22" s="37" t="s">
        <v>196</v>
      </c>
      <c r="O22" s="2">
        <v>33</v>
      </c>
      <c r="P22" s="2">
        <v>345.8</v>
      </c>
      <c r="Q22" s="3">
        <f t="shared" si="1"/>
        <v>0.16949152542372881</v>
      </c>
      <c r="R22" s="1">
        <v>5.9</v>
      </c>
      <c r="S22" s="2" t="s">
        <v>47</v>
      </c>
      <c r="T22" s="3">
        <v>19.081142953873719</v>
      </c>
      <c r="U22" s="3">
        <v>15.650419742170557</v>
      </c>
      <c r="V22" s="18">
        <v>39.105805218930783</v>
      </c>
      <c r="W22" s="14">
        <v>4.2599999999999999E-2</v>
      </c>
      <c r="X22" s="14">
        <v>3.2599999999999997E-2</v>
      </c>
      <c r="Y22" s="14">
        <v>0.1008</v>
      </c>
      <c r="AM22" s="4"/>
      <c r="AN22" s="5"/>
    </row>
    <row r="23" spans="1:40" x14ac:dyDescent="0.2">
      <c r="A23" s="1">
        <v>0.1</v>
      </c>
      <c r="B23" s="3">
        <v>18.397028960805656</v>
      </c>
      <c r="C23" s="3">
        <v>15.522391598773233</v>
      </c>
      <c r="D23" s="3">
        <v>37.914003067654647</v>
      </c>
      <c r="E23" s="3">
        <v>2.4425361791961921</v>
      </c>
      <c r="F23" s="3">
        <v>1.1851929416765656</v>
      </c>
      <c r="G23" s="3">
        <v>2.0608764137094826</v>
      </c>
      <c r="H23" s="3"/>
      <c r="I23" s="3"/>
      <c r="M23" s="9" t="s">
        <v>35</v>
      </c>
      <c r="N23" s="37" t="s">
        <v>197</v>
      </c>
      <c r="O23" s="2">
        <v>35</v>
      </c>
      <c r="P23" s="2">
        <v>377.6</v>
      </c>
      <c r="Q23" s="3">
        <f t="shared" si="1"/>
        <v>0.14084507042253522</v>
      </c>
      <c r="R23" s="1">
        <v>7.1</v>
      </c>
      <c r="S23" s="2" t="s">
        <v>47</v>
      </c>
      <c r="T23" s="3">
        <v>19.06599306124242</v>
      </c>
      <c r="U23" s="3">
        <v>15.539624162602923</v>
      </c>
      <c r="V23" s="18">
        <v>38.732379453442142</v>
      </c>
      <c r="W23" s="14">
        <v>6.3600000000000004E-2</v>
      </c>
      <c r="X23" s="14">
        <v>2.75E-2</v>
      </c>
      <c r="Y23" s="14">
        <v>0.1169</v>
      </c>
      <c r="AM23" s="4"/>
      <c r="AN23" s="5"/>
    </row>
    <row r="24" spans="1:40" x14ac:dyDescent="0.2">
      <c r="A24" s="1">
        <v>0.1</v>
      </c>
      <c r="B24" s="3">
        <v>18.194942883691297</v>
      </c>
      <c r="C24" s="3">
        <v>15.490942585584508</v>
      </c>
      <c r="D24" s="3">
        <v>37.728074938342544</v>
      </c>
      <c r="E24" s="3">
        <v>2.4354925292571523</v>
      </c>
      <c r="F24" s="3">
        <v>1.1745536324318357</v>
      </c>
      <c r="G24" s="3">
        <v>2.0735473136417157</v>
      </c>
      <c r="H24" s="3"/>
      <c r="I24" s="3"/>
      <c r="M24" s="9" t="s">
        <v>36</v>
      </c>
      <c r="N24" s="37" t="s">
        <v>198</v>
      </c>
      <c r="O24" s="2">
        <v>36</v>
      </c>
      <c r="P24" s="2">
        <v>391.5</v>
      </c>
      <c r="Q24" s="3">
        <f t="shared" si="1"/>
        <v>0.10101010101010101</v>
      </c>
      <c r="R24" s="1">
        <v>9.9</v>
      </c>
      <c r="S24" s="2" t="s">
        <v>47</v>
      </c>
      <c r="T24" s="3">
        <v>19.139263152575822</v>
      </c>
      <c r="U24" s="3">
        <v>15.702571394625746</v>
      </c>
      <c r="V24" s="18">
        <v>39.327031994823216</v>
      </c>
      <c r="W24" s="14">
        <v>5.6000000000000001E-2</v>
      </c>
      <c r="X24" s="14">
        <v>4.3099999999999999E-2</v>
      </c>
      <c r="Y24" s="14">
        <v>9.7199999999999995E-2</v>
      </c>
      <c r="AM24" s="4"/>
      <c r="AN24" s="5"/>
    </row>
    <row r="25" spans="1:40" x14ac:dyDescent="0.2">
      <c r="A25" s="1">
        <v>0.1</v>
      </c>
      <c r="B25" s="3">
        <v>18.324269977551818</v>
      </c>
      <c r="C25" s="3">
        <v>15.508469901852107</v>
      </c>
      <c r="D25" s="3">
        <v>37.854165281563368</v>
      </c>
      <c r="E25" s="3">
        <v>2.4408704095974429</v>
      </c>
      <c r="F25" s="3">
        <v>1.1815653055085358</v>
      </c>
      <c r="G25" s="3">
        <v>2.0657939076392502</v>
      </c>
      <c r="H25" s="3"/>
      <c r="I25" s="3"/>
      <c r="J25" s="10"/>
      <c r="K25" s="10"/>
      <c r="L25" s="10"/>
      <c r="M25" s="9" t="s">
        <v>37</v>
      </c>
      <c r="N25" s="37" t="s">
        <v>199</v>
      </c>
      <c r="O25" s="2">
        <v>37</v>
      </c>
      <c r="P25" s="2">
        <v>421.4</v>
      </c>
      <c r="Q25" s="3">
        <f t="shared" si="1"/>
        <v>0.18867924528301888</v>
      </c>
      <c r="R25" s="1">
        <v>5.3</v>
      </c>
      <c r="S25" s="2" t="s">
        <v>47</v>
      </c>
      <c r="T25" s="3">
        <v>19.317337045966546</v>
      </c>
      <c r="U25" s="3">
        <v>15.678005539682507</v>
      </c>
      <c r="V25" s="18">
        <v>39.521971290590642</v>
      </c>
      <c r="W25" s="14">
        <v>5.5100000000000003E-2</v>
      </c>
      <c r="X25" s="14">
        <v>4.7899999999999998E-2</v>
      </c>
      <c r="Y25" s="14">
        <v>0.11550000000000001</v>
      </c>
      <c r="AM25" s="4"/>
      <c r="AN25" s="5"/>
    </row>
    <row r="26" spans="1:40" x14ac:dyDescent="0.2">
      <c r="A26" s="1">
        <v>0.1</v>
      </c>
      <c r="B26" s="3">
        <v>18.300121454315374</v>
      </c>
      <c r="C26" s="3">
        <v>15.545102232982369</v>
      </c>
      <c r="D26" s="3">
        <v>37.827278987629491</v>
      </c>
      <c r="E26" s="3">
        <v>2.4333888848521408</v>
      </c>
      <c r="F26" s="3">
        <v>1.1772274752550436</v>
      </c>
      <c r="G26" s="3">
        <v>2.0670507068525161</v>
      </c>
      <c r="H26" s="3"/>
      <c r="I26" s="3"/>
      <c r="J26" s="10"/>
      <c r="K26" s="10"/>
      <c r="L26" s="10"/>
      <c r="M26" s="9" t="s">
        <v>38</v>
      </c>
      <c r="N26" s="37" t="s">
        <v>200</v>
      </c>
      <c r="O26" s="2">
        <v>38</v>
      </c>
      <c r="P26" s="2">
        <v>510.7</v>
      </c>
      <c r="Q26" s="3">
        <f t="shared" si="1"/>
        <v>0.12658227848101264</v>
      </c>
      <c r="R26" s="1">
        <v>7.9</v>
      </c>
      <c r="S26" s="2" t="s">
        <v>47</v>
      </c>
      <c r="T26" s="3">
        <v>19.156002995375129</v>
      </c>
      <c r="U26" s="3">
        <v>15.629871619291976</v>
      </c>
      <c r="V26" s="18">
        <v>39.047348276654553</v>
      </c>
      <c r="W26" s="14">
        <v>6.3799999999999996E-2</v>
      </c>
      <c r="X26" s="14">
        <v>5.0799999999999998E-2</v>
      </c>
      <c r="Y26" s="14">
        <v>0.19370000000000001</v>
      </c>
      <c r="AM26" s="4"/>
      <c r="AN26" s="5"/>
    </row>
    <row r="27" spans="1:40" x14ac:dyDescent="0.2">
      <c r="A27" s="1">
        <v>0.1</v>
      </c>
      <c r="B27" s="3">
        <v>18.277281614092562</v>
      </c>
      <c r="C27" s="3">
        <v>15.528852158377001</v>
      </c>
      <c r="D27" s="3">
        <v>37.806112580320843</v>
      </c>
      <c r="E27" s="3">
        <v>2.4345722526520692</v>
      </c>
      <c r="F27" s="3">
        <v>1.1769885776285742</v>
      </c>
      <c r="G27" s="3">
        <v>2.0684756835595683</v>
      </c>
      <c r="H27" s="3"/>
      <c r="I27" s="3"/>
      <c r="J27" s="10"/>
      <c r="K27" s="10"/>
      <c r="L27" s="10"/>
      <c r="M27" s="9" t="s">
        <v>16</v>
      </c>
      <c r="N27" s="37" t="s">
        <v>201</v>
      </c>
      <c r="O27" s="2">
        <v>15</v>
      </c>
      <c r="P27" s="2">
        <v>195.6</v>
      </c>
      <c r="Q27" s="3">
        <f t="shared" si="1"/>
        <v>0.1020408163265306</v>
      </c>
      <c r="R27" s="1">
        <v>9.8000000000000007</v>
      </c>
      <c r="S27" s="2" t="s">
        <v>44</v>
      </c>
      <c r="T27" s="3">
        <v>19.648423081227076</v>
      </c>
      <c r="U27" s="3">
        <v>15.64119783703033</v>
      </c>
      <c r="V27" s="18">
        <v>41.33046370090441</v>
      </c>
      <c r="W27" s="14">
        <v>3.1099999999999999E-2</v>
      </c>
      <c r="X27" s="14">
        <v>9.4000000000000004E-3</v>
      </c>
      <c r="Y27" s="14">
        <v>8.9800000000000005E-2</v>
      </c>
      <c r="AM27" s="4"/>
      <c r="AN27" s="5"/>
    </row>
    <row r="28" spans="1:40" x14ac:dyDescent="0.2">
      <c r="A28" s="1">
        <v>0.1</v>
      </c>
      <c r="B28" s="3">
        <v>18.267765013999721</v>
      </c>
      <c r="C28" s="3">
        <v>15.559947980152707</v>
      </c>
      <c r="D28" s="3">
        <v>37.883756178694753</v>
      </c>
      <c r="E28" s="3">
        <v>2.434696840054793</v>
      </c>
      <c r="F28" s="3">
        <v>1.1740248127629305</v>
      </c>
      <c r="G28" s="3">
        <v>2.0738035632526519</v>
      </c>
      <c r="H28" s="3"/>
      <c r="I28" s="3"/>
      <c r="J28" s="10"/>
      <c r="K28" s="10"/>
      <c r="L28" s="10"/>
      <c r="M28" s="9" t="s">
        <v>20</v>
      </c>
      <c r="N28" s="37" t="s">
        <v>202</v>
      </c>
      <c r="O28" s="2">
        <v>19</v>
      </c>
      <c r="P28" s="2"/>
      <c r="Q28" s="3">
        <f t="shared" si="1"/>
        <v>0.2040816326530612</v>
      </c>
      <c r="R28" s="1">
        <v>4.9000000000000004</v>
      </c>
      <c r="S28" s="2" t="s">
        <v>45</v>
      </c>
      <c r="T28" s="3">
        <v>19.354828284308212</v>
      </c>
      <c r="U28" s="3">
        <v>15.56412509732916</v>
      </c>
      <c r="V28" s="18">
        <v>39.754421218592135</v>
      </c>
      <c r="W28" s="14">
        <v>3.8600000000000002E-2</v>
      </c>
      <c r="X28" s="14">
        <v>2.24E-2</v>
      </c>
      <c r="Y28" s="14">
        <v>9.7999999999999997E-3</v>
      </c>
      <c r="AM28" s="4"/>
      <c r="AN28" s="5"/>
    </row>
    <row r="29" spans="1:40" x14ac:dyDescent="0.2">
      <c r="A29" s="1">
        <v>0.1</v>
      </c>
      <c r="B29" s="3">
        <v>18.242258885031845</v>
      </c>
      <c r="C29" s="3">
        <v>15.54129609511817</v>
      </c>
      <c r="D29" s="3">
        <v>37.817793524548193</v>
      </c>
      <c r="E29" s="3">
        <v>2.4333744941921229</v>
      </c>
      <c r="F29" s="3">
        <v>1.1737926343712157</v>
      </c>
      <c r="G29" s="3">
        <v>2.0730872071757784</v>
      </c>
      <c r="H29" s="3"/>
      <c r="I29" s="3"/>
      <c r="M29" s="9" t="s">
        <v>21</v>
      </c>
      <c r="N29" s="37" t="s">
        <v>203</v>
      </c>
      <c r="O29" s="2">
        <v>20</v>
      </c>
      <c r="P29" s="6">
        <v>194.4</v>
      </c>
      <c r="Q29" s="3">
        <f t="shared" si="1"/>
        <v>0.19607843137254904</v>
      </c>
      <c r="R29" s="1">
        <v>5.0999999999999996</v>
      </c>
      <c r="S29" s="2" t="s">
        <v>45</v>
      </c>
      <c r="T29" s="3">
        <v>19.140332058042748</v>
      </c>
      <c r="U29" s="3">
        <v>15.613555302517945</v>
      </c>
      <c r="V29" s="18">
        <v>39.820685455659088</v>
      </c>
      <c r="W29" s="14">
        <v>6.2600000000000003E-2</v>
      </c>
      <c r="X29" s="14">
        <v>4.9500000000000002E-2</v>
      </c>
      <c r="Y29" s="14">
        <v>0.2089</v>
      </c>
      <c r="AM29" s="4"/>
      <c r="AN29" s="5"/>
    </row>
    <row r="30" spans="1:40" x14ac:dyDescent="0.2">
      <c r="A30" s="1">
        <v>0.1</v>
      </c>
      <c r="B30" s="3">
        <v>18.398341740637139</v>
      </c>
      <c r="C30" s="3">
        <v>15.574101206457316</v>
      </c>
      <c r="D30" s="3">
        <v>37.996287661794128</v>
      </c>
      <c r="E30" s="3">
        <v>2.4397098206887309</v>
      </c>
      <c r="F30" s="3">
        <v>1.1813421202765038</v>
      </c>
      <c r="G30" s="3">
        <v>2.0652017555402962</v>
      </c>
      <c r="H30" s="3"/>
      <c r="I30" s="3"/>
      <c r="M30" s="9" t="s">
        <v>22</v>
      </c>
      <c r="N30" s="37" t="s">
        <v>204</v>
      </c>
      <c r="O30" s="2">
        <v>21</v>
      </c>
      <c r="P30" s="2"/>
      <c r="Q30" s="3">
        <f t="shared" si="1"/>
        <v>0.11363636363636363</v>
      </c>
      <c r="R30" s="1">
        <v>8.8000000000000007</v>
      </c>
      <c r="S30" s="2" t="s">
        <v>45</v>
      </c>
      <c r="T30" s="3">
        <v>19.182428084942778</v>
      </c>
      <c r="U30" s="3">
        <v>15.618021042980779</v>
      </c>
      <c r="V30" s="18">
        <v>39.121247434592988</v>
      </c>
      <c r="W30" s="14">
        <v>2.3300000000000001E-2</v>
      </c>
      <c r="X30" s="14">
        <v>2.0400000000000001E-2</v>
      </c>
      <c r="Y30" s="14">
        <v>2.0299999999999999E-2</v>
      </c>
      <c r="AM30" s="4"/>
      <c r="AN30" s="5"/>
    </row>
    <row r="31" spans="1:40" x14ac:dyDescent="0.2">
      <c r="A31" s="1">
        <v>0.1</v>
      </c>
      <c r="B31" s="3">
        <v>18.258788840856539</v>
      </c>
      <c r="C31" s="3">
        <v>15.572496063394849</v>
      </c>
      <c r="D31" s="3">
        <v>37.864121778147982</v>
      </c>
      <c r="E31" s="3">
        <v>2.4314741595698623</v>
      </c>
      <c r="F31" s="3">
        <v>1.1725023892461379</v>
      </c>
      <c r="G31" s="3">
        <v>2.0737477227088483</v>
      </c>
      <c r="H31" s="3"/>
      <c r="I31" s="3"/>
      <c r="M31" s="9" t="s">
        <v>23</v>
      </c>
      <c r="N31" s="37" t="s">
        <v>205</v>
      </c>
      <c r="O31" s="2">
        <v>22</v>
      </c>
      <c r="P31" s="6">
        <v>211</v>
      </c>
      <c r="Q31" s="3">
        <f t="shared" si="1"/>
        <v>4.9019607843137261E-2</v>
      </c>
      <c r="R31" s="1">
        <v>20.399999999999999</v>
      </c>
      <c r="S31" s="2" t="s">
        <v>45</v>
      </c>
      <c r="T31" s="3">
        <v>18.806552664918378</v>
      </c>
      <c r="U31" s="3">
        <v>15.578216434665354</v>
      </c>
      <c r="V31" s="18">
        <v>38.413580725096296</v>
      </c>
      <c r="W31" s="33">
        <v>5.5399999999999998E-2</v>
      </c>
      <c r="X31" s="33">
        <v>6.7900000000000002E-2</v>
      </c>
      <c r="Y31" s="33">
        <v>0.1656</v>
      </c>
      <c r="AM31" s="4"/>
      <c r="AN31" s="5"/>
    </row>
    <row r="32" spans="1:40" x14ac:dyDescent="0.2">
      <c r="A32" s="1">
        <v>0.1</v>
      </c>
      <c r="B32" s="3">
        <v>18.247736700013625</v>
      </c>
      <c r="C32" s="3">
        <v>15.557026236677931</v>
      </c>
      <c r="D32" s="3">
        <v>37.867600946608377</v>
      </c>
      <c r="E32" s="3">
        <v>2.4341156446294376</v>
      </c>
      <c r="F32" s="3">
        <v>1.1729578919775785</v>
      </c>
      <c r="G32" s="3">
        <v>2.0751943963867094</v>
      </c>
      <c r="H32" s="3"/>
      <c r="I32" s="3"/>
      <c r="M32" s="9" t="s">
        <v>26</v>
      </c>
      <c r="N32" s="37" t="s">
        <v>206</v>
      </c>
      <c r="O32" s="2">
        <v>25</v>
      </c>
      <c r="P32" s="2">
        <v>227</v>
      </c>
      <c r="Q32" s="3">
        <f t="shared" si="1"/>
        <v>6.6666666666666666E-2</v>
      </c>
      <c r="R32" s="1">
        <v>15</v>
      </c>
      <c r="S32" s="2" t="s">
        <v>44</v>
      </c>
      <c r="T32" s="3">
        <v>18.981689077301525</v>
      </c>
      <c r="U32" s="3">
        <v>15.561212447231869</v>
      </c>
      <c r="V32" s="18">
        <v>38.591838635186434</v>
      </c>
      <c r="W32" s="33">
        <v>2.3599999999999999E-2</v>
      </c>
      <c r="X32" s="33">
        <v>1.43E-2</v>
      </c>
      <c r="Y32" s="33">
        <v>8.6699999999999999E-2</v>
      </c>
      <c r="AM32" s="4"/>
      <c r="AN32" s="5"/>
    </row>
    <row r="33" spans="1:40" x14ac:dyDescent="0.2">
      <c r="A33" s="1">
        <v>0.1</v>
      </c>
      <c r="B33" s="3">
        <v>18.364283021938199</v>
      </c>
      <c r="C33" s="3">
        <v>15.608677380732205</v>
      </c>
      <c r="D33" s="3">
        <v>38.035765796783522</v>
      </c>
      <c r="E33" s="3">
        <v>2.436834644537913</v>
      </c>
      <c r="F33" s="3">
        <v>1.176543186459065</v>
      </c>
      <c r="G33" s="3">
        <v>2.0711816383653816</v>
      </c>
      <c r="H33" s="3"/>
      <c r="I33" s="3"/>
      <c r="M33" s="9" t="s">
        <v>27</v>
      </c>
      <c r="N33" s="37" t="s">
        <v>207</v>
      </c>
      <c r="O33" s="2">
        <v>26</v>
      </c>
      <c r="P33" s="2">
        <v>240.5</v>
      </c>
      <c r="Q33" s="3">
        <f t="shared" si="1"/>
        <v>8.5470085470085472E-2</v>
      </c>
      <c r="R33" s="1">
        <v>11.7</v>
      </c>
      <c r="S33" s="2" t="s">
        <v>45</v>
      </c>
      <c r="T33" s="3">
        <v>19.143737463883767</v>
      </c>
      <c r="U33" s="3">
        <v>15.664520530569375</v>
      </c>
      <c r="V33" s="18">
        <v>39.266232042492632</v>
      </c>
      <c r="W33" s="14">
        <v>6.1800000000000001E-2</v>
      </c>
      <c r="X33" s="14">
        <v>6.0299999999999999E-2</v>
      </c>
      <c r="Y33" s="14">
        <v>9.8400000000000001E-2</v>
      </c>
      <c r="AM33" s="4"/>
      <c r="AN33" s="5"/>
    </row>
    <row r="34" spans="1:40" x14ac:dyDescent="0.2">
      <c r="A34" s="1">
        <v>0.1</v>
      </c>
      <c r="B34" s="3">
        <v>18.254518339028689</v>
      </c>
      <c r="C34" s="3">
        <v>15.557292029994194</v>
      </c>
      <c r="D34" s="3">
        <v>37.886550257893802</v>
      </c>
      <c r="E34" s="3">
        <v>2.4352920922773178</v>
      </c>
      <c r="F34" s="3">
        <v>1.173373766066375</v>
      </c>
      <c r="G34" s="3">
        <v>2.0754615133772805</v>
      </c>
      <c r="H34" s="3"/>
      <c r="I34" s="3"/>
      <c r="M34" s="9" t="s">
        <v>30</v>
      </c>
      <c r="N34" s="37" t="s">
        <v>209</v>
      </c>
      <c r="O34" s="2">
        <v>29</v>
      </c>
      <c r="P34" s="2">
        <v>292.5</v>
      </c>
      <c r="Q34" s="3">
        <f t="shared" si="1"/>
        <v>0.19230769230769229</v>
      </c>
      <c r="R34" s="1">
        <v>5.2</v>
      </c>
      <c r="S34" s="2" t="s">
        <v>46</v>
      </c>
      <c r="T34" s="3">
        <v>19.260616138484092</v>
      </c>
      <c r="U34" s="3">
        <v>15.585700503594451</v>
      </c>
      <c r="V34" s="18">
        <v>39.101183384432595</v>
      </c>
      <c r="W34" s="14">
        <v>3.9899999999999998E-2</v>
      </c>
      <c r="X34" s="14">
        <v>2.6700000000000002E-2</v>
      </c>
      <c r="Y34" s="14">
        <v>0.1135</v>
      </c>
      <c r="AM34" s="4"/>
      <c r="AN34" s="5"/>
    </row>
    <row r="35" spans="1:40" x14ac:dyDescent="0.2">
      <c r="A35" s="1">
        <v>0.1</v>
      </c>
      <c r="B35" s="3">
        <v>18.322883191763196</v>
      </c>
      <c r="C35" s="3">
        <v>15.590576865795136</v>
      </c>
      <c r="D35" s="3">
        <v>37.968508050509342</v>
      </c>
      <c r="E35" s="3">
        <v>2.435349787076202</v>
      </c>
      <c r="F35" s="3">
        <v>1.1752537028929693</v>
      </c>
      <c r="G35" s="3">
        <v>2.0721906947252475</v>
      </c>
      <c r="H35" s="3"/>
      <c r="I35" s="3"/>
      <c r="M35" s="9" t="s">
        <v>33</v>
      </c>
      <c r="N35" s="37" t="s">
        <v>208</v>
      </c>
      <c r="O35" s="2">
        <v>32</v>
      </c>
      <c r="P35" s="2">
        <v>332.9</v>
      </c>
      <c r="Q35" s="3">
        <f t="shared" si="1"/>
        <v>0.2</v>
      </c>
      <c r="R35" s="1">
        <v>5</v>
      </c>
      <c r="S35" s="2" t="s">
        <v>45</v>
      </c>
      <c r="T35" s="3">
        <v>19.038060042146014</v>
      </c>
      <c r="U35" s="3">
        <v>15.595333490616158</v>
      </c>
      <c r="V35" s="18">
        <v>38.922134833830832</v>
      </c>
      <c r="W35" s="14">
        <v>1.23E-2</v>
      </c>
      <c r="X35" s="14">
        <v>3.0700000000000002E-2</v>
      </c>
      <c r="Y35" s="14">
        <v>9.5100000000000004E-2</v>
      </c>
      <c r="AM35" s="4"/>
      <c r="AN35" s="5"/>
    </row>
    <row r="36" spans="1:40" x14ac:dyDescent="0.2">
      <c r="A36" s="1">
        <v>0.1</v>
      </c>
      <c r="B36" s="3">
        <v>18.270488001427974</v>
      </c>
      <c r="C36" s="3">
        <v>15.530030774644215</v>
      </c>
      <c r="D36" s="3">
        <v>37.878355741198725</v>
      </c>
      <c r="E36" s="3">
        <v>2.4390393226420697</v>
      </c>
      <c r="F36" s="3">
        <v>1.1764618027195468</v>
      </c>
      <c r="G36" s="3">
        <v>2.0731989062491518</v>
      </c>
      <c r="H36" s="3"/>
      <c r="I36" s="3"/>
      <c r="M36" s="9" t="s">
        <v>39</v>
      </c>
      <c r="N36" s="37" t="s">
        <v>210</v>
      </c>
      <c r="O36" s="2">
        <v>39</v>
      </c>
      <c r="P36" s="2">
        <v>570</v>
      </c>
      <c r="Q36" s="3">
        <f t="shared" si="1"/>
        <v>9.3457943925233655E-2</v>
      </c>
      <c r="R36" s="1">
        <v>10.7</v>
      </c>
      <c r="S36" s="2" t="s">
        <v>48</v>
      </c>
      <c r="T36" s="3">
        <v>20.178557000622458</v>
      </c>
      <c r="U36" s="3">
        <v>15.72308729577072</v>
      </c>
      <c r="V36" s="18">
        <v>39.029073041874518</v>
      </c>
      <c r="W36" s="14">
        <v>9.1300000000000006E-2</v>
      </c>
      <c r="X36" s="14">
        <v>9.8000000000000004E-2</v>
      </c>
      <c r="Y36" s="14">
        <v>0.22539999999999999</v>
      </c>
      <c r="AM36" s="4"/>
      <c r="AN36" s="5"/>
    </row>
    <row r="37" spans="1:40" x14ac:dyDescent="0.2">
      <c r="A37" s="1">
        <v>0.1</v>
      </c>
      <c r="B37" s="3">
        <v>18.306812307765405</v>
      </c>
      <c r="C37" s="3">
        <v>15.593126167607211</v>
      </c>
      <c r="D37" s="3">
        <v>37.987716332336419</v>
      </c>
      <c r="E37" s="3">
        <v>2.4361834775153168</v>
      </c>
      <c r="F37" s="3">
        <v>1.1740309230483583</v>
      </c>
      <c r="G37" s="3">
        <v>2.0750590377890501</v>
      </c>
      <c r="H37" s="3"/>
      <c r="I37" s="3"/>
      <c r="AM37" s="4"/>
      <c r="AN37" s="5"/>
    </row>
    <row r="38" spans="1:40" x14ac:dyDescent="0.2">
      <c r="A38" s="1">
        <v>0.1</v>
      </c>
      <c r="B38" s="3">
        <v>18.253288617811343</v>
      </c>
      <c r="C38" s="3">
        <v>15.540002949470633</v>
      </c>
      <c r="D38" s="3">
        <v>37.867238164709313</v>
      </c>
      <c r="E38" s="3">
        <v>2.4367587501647967</v>
      </c>
      <c r="F38" s="3">
        <v>1.1746000742189779</v>
      </c>
      <c r="G38" s="3">
        <v>2.0745433306609149</v>
      </c>
      <c r="H38" s="3"/>
      <c r="I38" s="3"/>
      <c r="O38" s="10"/>
      <c r="P38" s="10"/>
      <c r="Q38" s="10"/>
      <c r="R38" s="17"/>
      <c r="AM38" s="4"/>
      <c r="AN38" s="5"/>
    </row>
    <row r="39" spans="1:40" x14ac:dyDescent="0.2">
      <c r="A39" s="1">
        <v>0.1</v>
      </c>
      <c r="B39" s="3">
        <v>18.281662122794938</v>
      </c>
      <c r="C39" s="3">
        <v>15.533642236291445</v>
      </c>
      <c r="D39" s="3">
        <v>37.861213761821411</v>
      </c>
      <c r="E39" s="3">
        <v>2.4373687243398576</v>
      </c>
      <c r="F39" s="3">
        <v>1.1769076334256789</v>
      </c>
      <c r="G39" s="3">
        <v>2.0709940653926227</v>
      </c>
      <c r="H39" s="3"/>
      <c r="I39" s="3"/>
      <c r="O39" s="10"/>
      <c r="P39" s="10"/>
      <c r="Q39" s="10"/>
      <c r="R39" s="17"/>
      <c r="AM39" s="4"/>
      <c r="AN39" s="5"/>
    </row>
    <row r="40" spans="1:40" x14ac:dyDescent="0.2">
      <c r="A40" s="1">
        <v>0.1</v>
      </c>
      <c r="B40" s="3">
        <v>18.285382547069016</v>
      </c>
      <c r="C40" s="3">
        <v>15.536766298243728</v>
      </c>
      <c r="D40" s="3">
        <v>37.800980563904396</v>
      </c>
      <c r="E40" s="3">
        <v>2.4330018124928228</v>
      </c>
      <c r="F40" s="3">
        <v>1.1769104455884098</v>
      </c>
      <c r="G40" s="3">
        <v>2.0672786290688547</v>
      </c>
      <c r="H40" s="3"/>
      <c r="I40" s="3"/>
      <c r="O40" s="10"/>
      <c r="P40" s="10"/>
      <c r="Q40" s="10"/>
      <c r="R40" s="17"/>
      <c r="AM40" s="4"/>
      <c r="AN40" s="5"/>
    </row>
    <row r="41" spans="1:40" x14ac:dyDescent="0.2">
      <c r="A41" s="1">
        <v>0.1</v>
      </c>
      <c r="B41" s="3">
        <v>18.234302127305966</v>
      </c>
      <c r="C41" s="3">
        <v>15.533843788675464</v>
      </c>
      <c r="D41" s="3">
        <v>37.701231962655932</v>
      </c>
      <c r="E41" s="3">
        <v>2.4270381803466452</v>
      </c>
      <c r="F41" s="3">
        <v>1.1738435364336031</v>
      </c>
      <c r="G41" s="3">
        <v>2.0675993903927989</v>
      </c>
      <c r="H41" s="3"/>
      <c r="I41" s="3"/>
      <c r="O41" s="10" t="s">
        <v>212</v>
      </c>
      <c r="P41" s="10"/>
      <c r="Q41" s="10"/>
      <c r="R41" s="17" t="s">
        <v>17</v>
      </c>
      <c r="AM41" s="4"/>
      <c r="AN41" s="5"/>
    </row>
    <row r="42" spans="1:40" x14ac:dyDescent="0.2">
      <c r="A42" s="1">
        <v>0.1</v>
      </c>
      <c r="B42" s="3">
        <v>18.291383516114159</v>
      </c>
      <c r="C42" s="3">
        <v>15.5639794589838</v>
      </c>
      <c r="D42" s="3">
        <v>37.90736092830511</v>
      </c>
      <c r="E42" s="3">
        <v>2.4355828166057054</v>
      </c>
      <c r="F42" s="3">
        <v>1.1752382200399303</v>
      </c>
      <c r="G42" s="3">
        <v>2.0724162770361172</v>
      </c>
      <c r="H42" s="3"/>
      <c r="I42" s="3"/>
      <c r="O42" s="10"/>
      <c r="P42" s="10"/>
      <c r="Q42" s="10"/>
      <c r="R42" s="17"/>
      <c r="AM42" s="4"/>
      <c r="AN42" s="5"/>
    </row>
    <row r="43" spans="1:40" x14ac:dyDescent="0.2">
      <c r="A43" s="1">
        <v>0.1</v>
      </c>
      <c r="B43" s="3">
        <v>18.371369748808878</v>
      </c>
      <c r="C43" s="3">
        <v>15.606036223330932</v>
      </c>
      <c r="D43" s="3">
        <v>38.005961470623951</v>
      </c>
      <c r="E43" s="3">
        <v>2.4353372584003914</v>
      </c>
      <c r="F43" s="3">
        <v>1.1771964056666604</v>
      </c>
      <c r="G43" s="3">
        <v>2.0687603586601426</v>
      </c>
      <c r="H43" s="3"/>
      <c r="I43" s="3"/>
      <c r="O43" s="10"/>
      <c r="P43" s="10"/>
      <c r="Q43" s="10"/>
      <c r="R43" s="17"/>
      <c r="AM43" s="4"/>
      <c r="AN43" s="5"/>
    </row>
    <row r="44" spans="1:40" x14ac:dyDescent="0.2">
      <c r="A44" s="1">
        <v>0.1</v>
      </c>
      <c r="B44" s="3">
        <v>18.342953869580477</v>
      </c>
      <c r="C44" s="3">
        <v>15.604925286528514</v>
      </c>
      <c r="D44" s="3">
        <v>37.976376331387073</v>
      </c>
      <c r="E44" s="3">
        <v>2.4336147488108435</v>
      </c>
      <c r="F44" s="3">
        <v>1.1754592561500861</v>
      </c>
      <c r="G44" s="3">
        <v>2.0703522781227837</v>
      </c>
      <c r="H44" s="3"/>
      <c r="I44" s="3"/>
      <c r="O44" s="10"/>
      <c r="P44" s="10"/>
      <c r="Q44" s="10"/>
      <c r="R44" s="17"/>
      <c r="AM44" s="4"/>
      <c r="AN44" s="5"/>
    </row>
    <row r="45" spans="1:40" x14ac:dyDescent="0.2">
      <c r="A45" s="1">
        <v>0.1</v>
      </c>
      <c r="B45" s="3">
        <v>18.320483156573619</v>
      </c>
      <c r="C45" s="3">
        <v>15.564426590367686</v>
      </c>
      <c r="D45" s="3">
        <v>37.973336762287396</v>
      </c>
      <c r="E45" s="3">
        <v>2.4397517339821468</v>
      </c>
      <c r="F45" s="3">
        <v>1.1770740830190023</v>
      </c>
      <c r="G45" s="3">
        <v>2.0727257265953756</v>
      </c>
      <c r="H45" s="3"/>
      <c r="I45" s="3"/>
      <c r="O45" s="10"/>
      <c r="P45" s="10"/>
      <c r="Q45" s="10"/>
      <c r="R45" s="17"/>
      <c r="AM45" s="4"/>
      <c r="AN45" s="5"/>
    </row>
    <row r="46" spans="1:40" x14ac:dyDescent="0.2">
      <c r="A46" s="1">
        <v>0.1</v>
      </c>
      <c r="B46" s="3">
        <v>18.290511141996756</v>
      </c>
      <c r="C46" s="3">
        <v>15.579021339543063</v>
      </c>
      <c r="D46" s="3">
        <v>37.97021252396712</v>
      </c>
      <c r="E46" s="3">
        <v>2.4372655827609768</v>
      </c>
      <c r="F46" s="3">
        <v>1.17404750551123</v>
      </c>
      <c r="G46" s="3">
        <v>2.0759514170593021</v>
      </c>
      <c r="H46" s="3"/>
      <c r="I46" s="3"/>
      <c r="AM46" s="4"/>
      <c r="AN46" s="5"/>
    </row>
    <row r="47" spans="1:40" x14ac:dyDescent="0.2">
      <c r="A47" s="1">
        <v>0.1</v>
      </c>
      <c r="B47" s="3">
        <v>18.270094299265548</v>
      </c>
      <c r="C47" s="3">
        <v>15.544740374763776</v>
      </c>
      <c r="D47" s="3">
        <v>37.811278139268467</v>
      </c>
      <c r="E47" s="3">
        <v>2.4324161888643356</v>
      </c>
      <c r="F47" s="3">
        <v>1.1753232192238003</v>
      </c>
      <c r="G47" s="3">
        <v>2.0695721390331561</v>
      </c>
      <c r="H47" s="3"/>
      <c r="I47" s="3"/>
    </row>
    <row r="48" spans="1:40" x14ac:dyDescent="0.2">
      <c r="A48" s="1">
        <v>0.1</v>
      </c>
      <c r="B48" s="3">
        <v>18.307417676181196</v>
      </c>
      <c r="C48" s="3">
        <v>15.582502454734129</v>
      </c>
      <c r="D48" s="3">
        <v>37.92397460875555</v>
      </c>
      <c r="E48" s="3">
        <v>2.4337538029544059</v>
      </c>
      <c r="F48" s="3">
        <v>1.1748701936266475</v>
      </c>
      <c r="G48" s="3">
        <v>2.0715086791348192</v>
      </c>
      <c r="H48" s="3"/>
      <c r="I48" s="3"/>
    </row>
    <row r="49" spans="1:9" x14ac:dyDescent="0.2">
      <c r="A49" s="1">
        <v>0.1</v>
      </c>
      <c r="B49" s="3">
        <v>18.238918616613255</v>
      </c>
      <c r="C49" s="3">
        <v>15.582532264426577</v>
      </c>
      <c r="D49" s="3">
        <v>37.97447580357148</v>
      </c>
      <c r="E49" s="3">
        <v>2.4369900321184352</v>
      </c>
      <c r="F49" s="3">
        <v>1.1704720585274162</v>
      </c>
      <c r="G49" s="3">
        <v>2.0820574180851779</v>
      </c>
      <c r="H49" s="3"/>
      <c r="I49" s="3"/>
    </row>
    <row r="50" spans="1:9" x14ac:dyDescent="0.2">
      <c r="A50" s="1">
        <v>0.1</v>
      </c>
      <c r="B50" s="3">
        <v>18.474271318099419</v>
      </c>
      <c r="C50" s="3">
        <v>15.700820050418118</v>
      </c>
      <c r="D50" s="3">
        <v>38.381931525140182</v>
      </c>
      <c r="E50" s="3">
        <v>2.4445813277197619</v>
      </c>
      <c r="F50" s="3">
        <v>1.1766437204410507</v>
      </c>
      <c r="G50" s="3">
        <v>2.0775883857209045</v>
      </c>
      <c r="H50" s="3"/>
      <c r="I50" s="3"/>
    </row>
    <row r="51" spans="1:9" x14ac:dyDescent="0.2">
      <c r="A51" s="1">
        <v>0.1</v>
      </c>
      <c r="B51" s="3">
        <v>18.340597103503427</v>
      </c>
      <c r="C51" s="3">
        <v>15.520468394076614</v>
      </c>
      <c r="D51" s="3">
        <v>38.159568258394323</v>
      </c>
      <c r="E51" s="3">
        <v>2.4586608657350779</v>
      </c>
      <c r="F51" s="3">
        <v>1.1817038402335276</v>
      </c>
      <c r="G51" s="3">
        <v>2.0806066478121954</v>
      </c>
      <c r="H51" s="3"/>
      <c r="I51" s="3"/>
    </row>
    <row r="52" spans="1:9" x14ac:dyDescent="0.2">
      <c r="A52" s="1">
        <v>0.1</v>
      </c>
      <c r="B52" s="3">
        <v>18.452596980435985</v>
      </c>
      <c r="C52" s="3">
        <v>15.625859513524048</v>
      </c>
      <c r="D52" s="3">
        <v>38.193990807033281</v>
      </c>
      <c r="E52" s="3">
        <v>2.4442809545277626</v>
      </c>
      <c r="F52" s="3">
        <v>1.1809012467100077</v>
      </c>
      <c r="G52" s="3">
        <v>2.0698436565610647</v>
      </c>
      <c r="H52" s="3"/>
      <c r="I52" s="3"/>
    </row>
    <row r="53" spans="1:9" x14ac:dyDescent="0.2">
      <c r="A53" s="1">
        <v>0.1</v>
      </c>
      <c r="B53" s="3">
        <v>18.39031395534785</v>
      </c>
      <c r="C53" s="3">
        <v>15.644720277955438</v>
      </c>
      <c r="D53" s="3">
        <v>38.145318245150897</v>
      </c>
      <c r="E53" s="3">
        <v>2.4382230917161527</v>
      </c>
      <c r="F53" s="3">
        <v>1.1754965016064336</v>
      </c>
      <c r="G53" s="3">
        <v>2.0742070166811017</v>
      </c>
      <c r="H53" s="3"/>
      <c r="I53" s="3"/>
    </row>
    <row r="54" spans="1:9" x14ac:dyDescent="0.2">
      <c r="A54" s="1">
        <v>0.1</v>
      </c>
      <c r="B54" s="3">
        <v>18.366241205570226</v>
      </c>
      <c r="C54" s="3">
        <v>15.560548672520945</v>
      </c>
      <c r="D54" s="3">
        <v>38.096691868043671</v>
      </c>
      <c r="E54" s="3">
        <v>2.4482871825284858</v>
      </c>
      <c r="F54" s="3">
        <v>1.1803080721699728</v>
      </c>
      <c r="G54" s="3">
        <v>2.0742780976049402</v>
      </c>
      <c r="H54" s="3"/>
      <c r="I54" s="3"/>
    </row>
    <row r="55" spans="1:9" x14ac:dyDescent="0.2">
      <c r="A55" s="1">
        <v>0.1</v>
      </c>
      <c r="B55" s="3">
        <v>18.442699701390175</v>
      </c>
      <c r="C55" s="3">
        <v>15.666218642387117</v>
      </c>
      <c r="D55" s="3">
        <v>38.289929950941243</v>
      </c>
      <c r="E55" s="3">
        <v>2.4441079768504284</v>
      </c>
      <c r="F55" s="3">
        <v>1.1772272634757508</v>
      </c>
      <c r="G55" s="3">
        <v>2.0761564505686239</v>
      </c>
      <c r="H55" s="3"/>
      <c r="I55" s="3"/>
    </row>
    <row r="56" spans="1:9" x14ac:dyDescent="0.2">
      <c r="A56" s="1">
        <v>0.1</v>
      </c>
      <c r="B56" s="3">
        <v>18.36386412064272</v>
      </c>
      <c r="C56" s="3">
        <v>15.597978929590759</v>
      </c>
      <c r="D56" s="3">
        <v>38.044687664298081</v>
      </c>
      <c r="E56" s="3">
        <v>2.4390780264566141</v>
      </c>
      <c r="F56" s="3">
        <v>1.177323306021707</v>
      </c>
      <c r="G56" s="3">
        <v>2.0717147226945691</v>
      </c>
      <c r="H56" s="3"/>
      <c r="I56" s="3"/>
    </row>
    <row r="57" spans="1:9" x14ac:dyDescent="0.2">
      <c r="A57" s="1">
        <v>0.1</v>
      </c>
      <c r="B57" s="3">
        <v>18.381049297713684</v>
      </c>
      <c r="C57" s="3">
        <v>15.647507850393557</v>
      </c>
      <c r="D57" s="3">
        <v>38.225081885694934</v>
      </c>
      <c r="E57" s="3">
        <v>2.4428862571066561</v>
      </c>
      <c r="F57" s="3">
        <v>1.1746950040514839</v>
      </c>
      <c r="G57" s="3">
        <v>2.0795919355077044</v>
      </c>
      <c r="H57" s="3"/>
      <c r="I57" s="3"/>
    </row>
    <row r="58" spans="1:9" x14ac:dyDescent="0.2">
      <c r="A58" s="1">
        <v>0.1</v>
      </c>
      <c r="B58" s="3">
        <v>18.308505813642697</v>
      </c>
      <c r="C58" s="3">
        <v>15.545664818323473</v>
      </c>
      <c r="D58" s="3">
        <v>37.986964222502912</v>
      </c>
      <c r="E58" s="3">
        <v>2.4435728330980204</v>
      </c>
      <c r="F58" s="3">
        <v>1.1777242097785807</v>
      </c>
      <c r="G58" s="3">
        <v>2.0748260185272298</v>
      </c>
      <c r="H58" s="3"/>
      <c r="I58" s="3"/>
    </row>
    <row r="59" spans="1:9" x14ac:dyDescent="0.2">
      <c r="A59" s="1">
        <v>0.1</v>
      </c>
      <c r="B59" s="3">
        <v>18.449084679929136</v>
      </c>
      <c r="C59" s="3">
        <v>15.630569600083914</v>
      </c>
      <c r="D59" s="3">
        <v>38.228855486363244</v>
      </c>
      <c r="E59" s="3">
        <v>2.4457749438739591</v>
      </c>
      <c r="F59" s="3">
        <v>1.1803206890061184</v>
      </c>
      <c r="G59" s="3">
        <v>2.0721274876011941</v>
      </c>
      <c r="H59" s="3"/>
      <c r="I59" s="3"/>
    </row>
    <row r="60" spans="1:9" x14ac:dyDescent="0.2">
      <c r="A60" s="1">
        <v>0.1</v>
      </c>
      <c r="B60" s="3">
        <v>18.40406606102378</v>
      </c>
      <c r="C60" s="3">
        <v>15.641549134037341</v>
      </c>
      <c r="D60" s="3">
        <v>38.229798903469643</v>
      </c>
      <c r="E60" s="3">
        <v>2.4441184550114894</v>
      </c>
      <c r="F60" s="3">
        <v>1.1766140235416305</v>
      </c>
      <c r="G60" s="3">
        <v>2.0772474287316811</v>
      </c>
      <c r="H60" s="3"/>
      <c r="I60" s="3"/>
    </row>
    <row r="61" spans="1:9" x14ac:dyDescent="0.2">
      <c r="A61" s="1">
        <v>0.1</v>
      </c>
      <c r="B61" s="3">
        <v>18.450996848822982</v>
      </c>
      <c r="C61" s="3">
        <v>15.636911792658717</v>
      </c>
      <c r="D61" s="3">
        <v>38.202342525095013</v>
      </c>
      <c r="E61" s="3">
        <v>2.4430874223534604</v>
      </c>
      <c r="F61" s="3">
        <v>1.1799642469995535</v>
      </c>
      <c r="G61" s="3">
        <v>2.0704758034540558</v>
      </c>
      <c r="H61" s="3"/>
      <c r="I61" s="3"/>
    </row>
    <row r="62" spans="1:9" x14ac:dyDescent="0.2">
      <c r="A62" s="1">
        <v>0.1</v>
      </c>
      <c r="B62" s="3">
        <v>18.393702444909461</v>
      </c>
      <c r="C62" s="3">
        <v>15.597984824367773</v>
      </c>
      <c r="D62" s="3">
        <v>38.16574379091076</v>
      </c>
      <c r="E62" s="3">
        <v>2.446838115349796</v>
      </c>
      <c r="F62" s="3">
        <v>1.1792358212949476</v>
      </c>
      <c r="G62" s="3">
        <v>2.0749353701474766</v>
      </c>
      <c r="H62" s="3"/>
      <c r="I62" s="3"/>
    </row>
    <row r="63" spans="1:9" x14ac:dyDescent="0.2">
      <c r="A63" s="1">
        <v>0.1</v>
      </c>
      <c r="B63" s="3">
        <v>18.298951616413976</v>
      </c>
      <c r="C63" s="3">
        <v>15.470475000072252</v>
      </c>
      <c r="D63" s="3">
        <v>37.605418376428155</v>
      </c>
      <c r="E63" s="3">
        <v>2.4307862800755973</v>
      </c>
      <c r="F63" s="3">
        <v>1.1828306251959628</v>
      </c>
      <c r="G63" s="3">
        <v>2.0550586265661508</v>
      </c>
      <c r="H63" s="3"/>
      <c r="I63" s="3"/>
    </row>
    <row r="64" spans="1:9" x14ac:dyDescent="0.2">
      <c r="A64" s="1">
        <v>0.1</v>
      </c>
      <c r="B64" s="3">
        <v>18.431973406512171</v>
      </c>
      <c r="C64" s="3">
        <v>15.5150055668897</v>
      </c>
      <c r="D64" s="3">
        <v>38.220076432417592</v>
      </c>
      <c r="E64" s="3">
        <v>2.4634265368220287</v>
      </c>
      <c r="F64" s="3">
        <v>1.1880094613596222</v>
      </c>
      <c r="G64" s="3">
        <v>2.073574846788468</v>
      </c>
      <c r="H64" s="3"/>
      <c r="I64" s="3"/>
    </row>
    <row r="65" spans="1:7" x14ac:dyDescent="0.2">
      <c r="A65" s="1">
        <v>0.1</v>
      </c>
      <c r="B65" s="3">
        <v>18.319179791489269</v>
      </c>
      <c r="C65" s="3">
        <v>15.491939343006239</v>
      </c>
      <c r="D65" s="3">
        <v>37.90650494470777</v>
      </c>
      <c r="E65" s="3">
        <v>2.4468534316731931</v>
      </c>
      <c r="F65" s="3">
        <v>1.1824975160233488</v>
      </c>
      <c r="G65" s="3">
        <v>2.0692250076784764</v>
      </c>
    </row>
    <row r="66" spans="1:7" x14ac:dyDescent="0.2">
      <c r="A66" s="1">
        <v>0.1</v>
      </c>
      <c r="B66" s="3">
        <v>18.363125206258673</v>
      </c>
      <c r="C66" s="3">
        <v>15.497078470005061</v>
      </c>
      <c r="D66" s="3">
        <v>38.09794762713549</v>
      </c>
      <c r="E66" s="3">
        <v>2.4583954776298587</v>
      </c>
      <c r="F66" s="3">
        <v>1.1849410998209056</v>
      </c>
      <c r="G66" s="3">
        <v>2.0746984622285662</v>
      </c>
    </row>
    <row r="67" spans="1:7" x14ac:dyDescent="0.2">
      <c r="A67" s="1">
        <v>0.1</v>
      </c>
      <c r="B67" s="3">
        <v>18.364998255498229</v>
      </c>
      <c r="C67" s="3">
        <v>15.539420483339555</v>
      </c>
      <c r="D67" s="3">
        <v>37.95865069853523</v>
      </c>
      <c r="E67" s="3">
        <v>2.4427327093202891</v>
      </c>
      <c r="F67" s="3">
        <v>1.1818328923648145</v>
      </c>
      <c r="G67" s="3">
        <v>2.0669019495915788</v>
      </c>
    </row>
    <row r="68" spans="1:7" x14ac:dyDescent="0.2">
      <c r="A68" s="1">
        <v>0.1</v>
      </c>
      <c r="B68" s="3">
        <v>18.354994280476465</v>
      </c>
      <c r="C68" s="3">
        <v>15.487204579226649</v>
      </c>
      <c r="D68" s="3">
        <v>37.819432004241278</v>
      </c>
      <c r="E68" s="3">
        <v>2.4419792358763939</v>
      </c>
      <c r="F68" s="3">
        <v>1.1851715515591787</v>
      </c>
      <c r="G68" s="3">
        <v>2.0604436823207526</v>
      </c>
    </row>
    <row r="69" spans="1:7" x14ac:dyDescent="0.2">
      <c r="A69" s="1">
        <v>0.1</v>
      </c>
      <c r="B69" s="3">
        <v>18.335901589787689</v>
      </c>
      <c r="C69" s="3">
        <v>15.50008233389484</v>
      </c>
      <c r="D69" s="3">
        <v>37.831025960570415</v>
      </c>
      <c r="E69" s="3">
        <v>2.4406983876365183</v>
      </c>
      <c r="F69" s="3">
        <v>1.1829551091926533</v>
      </c>
      <c r="G69" s="3">
        <v>2.0632214770197432</v>
      </c>
    </row>
    <row r="70" spans="1:7" x14ac:dyDescent="0.2">
      <c r="A70" s="1">
        <v>0.1</v>
      </c>
      <c r="B70" s="3">
        <v>18.417622316510521</v>
      </c>
      <c r="C70" s="3">
        <v>15.598628683876989</v>
      </c>
      <c r="D70" s="3">
        <v>38.280438271969395</v>
      </c>
      <c r="E70" s="3">
        <v>2.4540899746871156</v>
      </c>
      <c r="F70" s="3">
        <v>1.1807206062637603</v>
      </c>
      <c r="G70" s="3">
        <v>2.0784679810516478</v>
      </c>
    </row>
    <row r="71" spans="1:7" x14ac:dyDescent="0.2">
      <c r="A71" s="1">
        <v>0.1</v>
      </c>
      <c r="B71" s="3">
        <v>18.36858463723124</v>
      </c>
      <c r="C71" s="3">
        <v>15.509773443850641</v>
      </c>
      <c r="D71" s="3">
        <v>37.702092937644665</v>
      </c>
      <c r="E71" s="3">
        <v>2.4308603264990243</v>
      </c>
      <c r="F71" s="3">
        <v>1.1843232077973433</v>
      </c>
      <c r="G71" s="3">
        <v>2.0525311929165397</v>
      </c>
    </row>
    <row r="72" spans="1:7" x14ac:dyDescent="0.2">
      <c r="A72" s="1">
        <v>0.1</v>
      </c>
      <c r="B72" s="3">
        <v>18.47038784889634</v>
      </c>
      <c r="C72" s="3">
        <v>15.573155539952795</v>
      </c>
      <c r="D72" s="3">
        <v>38.42730287686765</v>
      </c>
      <c r="E72" s="3">
        <v>2.4675347766406581</v>
      </c>
      <c r="F72" s="3">
        <v>1.1860401574690962</v>
      </c>
      <c r="G72" s="3">
        <v>2.080481643982576</v>
      </c>
    </row>
    <row r="73" spans="1:7" x14ac:dyDescent="0.2">
      <c r="A73" s="1">
        <v>0.1</v>
      </c>
      <c r="B73" s="3">
        <v>18.434346548327472</v>
      </c>
      <c r="C73" s="3">
        <v>15.562343826207098</v>
      </c>
      <c r="D73" s="3">
        <v>38.39064918593705</v>
      </c>
      <c r="E73" s="3">
        <v>2.4668937799258055</v>
      </c>
      <c r="F73" s="3">
        <v>1.1845482116443091</v>
      </c>
      <c r="G73" s="3">
        <v>2.0825608917187353</v>
      </c>
    </row>
    <row r="74" spans="1:7" x14ac:dyDescent="0.2">
      <c r="A74" s="1">
        <v>0.1</v>
      </c>
      <c r="B74" s="3">
        <v>18.375792701844745</v>
      </c>
      <c r="C74" s="3">
        <v>15.522566553381214</v>
      </c>
      <c r="D74" s="3">
        <v>37.974289054396131</v>
      </c>
      <c r="E74" s="3">
        <v>2.4463924135100168</v>
      </c>
      <c r="F74" s="3">
        <v>1.1838114939724336</v>
      </c>
      <c r="G74" s="3">
        <v>2.0665388247759182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BC81-E4D8-4CA9-B240-9411FADD8502}">
  <dimension ref="A1:BP74"/>
  <sheetViews>
    <sheetView workbookViewId="0"/>
  </sheetViews>
  <sheetFormatPr defaultRowHeight="12.75" x14ac:dyDescent="0.2"/>
  <cols>
    <col min="1" max="1" width="8.85546875" style="1"/>
    <col min="2" max="2" width="9.85546875" style="1" customWidth="1"/>
    <col min="3" max="3" width="9.7109375" style="1" customWidth="1"/>
    <col min="4" max="4" width="9.5703125" style="1" customWidth="1"/>
    <col min="5" max="7" width="9.7109375" style="1" customWidth="1"/>
    <col min="8" max="12" width="8.85546875" style="1"/>
    <col min="13" max="13" width="62" style="1" customWidth="1"/>
    <col min="14" max="14" width="12.140625" style="1" customWidth="1"/>
    <col min="15" max="15" width="10.28515625" style="1" customWidth="1"/>
    <col min="16" max="18" width="8.85546875" style="1"/>
    <col min="19" max="19" width="9.5703125" style="1" customWidth="1"/>
    <col min="20" max="20" width="16.28515625" style="1" customWidth="1"/>
    <col min="21" max="37" width="8.85546875" style="1"/>
    <col min="41" max="41" width="9.85546875" customWidth="1"/>
    <col min="42" max="42" width="12" customWidth="1"/>
    <col min="43" max="43" width="12.28515625" customWidth="1"/>
    <col min="45" max="49" width="8.85546875" style="1"/>
    <col min="61" max="68" width="8.85546875" style="1"/>
  </cols>
  <sheetData>
    <row r="1" spans="1:63" ht="25.5" x14ac:dyDescent="0.2">
      <c r="A1" s="12" t="s">
        <v>49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/>
      <c r="M1" s="12" t="s">
        <v>52</v>
      </c>
      <c r="N1" s="12"/>
      <c r="O1" s="35" t="s">
        <v>176</v>
      </c>
      <c r="P1" s="1" t="s">
        <v>249</v>
      </c>
      <c r="Q1" s="1" t="s">
        <v>53</v>
      </c>
      <c r="R1" s="27" t="s">
        <v>51</v>
      </c>
      <c r="S1" s="27" t="s">
        <v>235</v>
      </c>
      <c r="T1" s="1" t="s">
        <v>40</v>
      </c>
      <c r="U1" s="7" t="s">
        <v>0</v>
      </c>
      <c r="V1" s="7" t="s">
        <v>1</v>
      </c>
      <c r="W1" s="7" t="s">
        <v>2</v>
      </c>
      <c r="X1" s="7" t="s">
        <v>173</v>
      </c>
      <c r="Y1" s="7" t="s">
        <v>174</v>
      </c>
      <c r="Z1" s="7" t="s">
        <v>175</v>
      </c>
    </row>
    <row r="2" spans="1:63" x14ac:dyDescent="0.2">
      <c r="A2" s="1">
        <v>0.1</v>
      </c>
      <c r="B2" s="3">
        <v>18.379916059269704</v>
      </c>
      <c r="C2" s="3">
        <v>15.590855645689457</v>
      </c>
      <c r="D2" s="3">
        <v>38.069822166214458</v>
      </c>
      <c r="E2" s="3">
        <v>2.4418045443670029</v>
      </c>
      <c r="F2" s="3">
        <v>1.1788907855324389</v>
      </c>
      <c r="G2" s="3">
        <v>2.0712729069844893</v>
      </c>
      <c r="H2" s="3"/>
      <c r="M2" s="9" t="s">
        <v>56</v>
      </c>
      <c r="N2" s="21" t="s">
        <v>115</v>
      </c>
      <c r="O2" s="2" t="s">
        <v>84</v>
      </c>
      <c r="P2" s="2">
        <v>1</v>
      </c>
      <c r="Q2" s="6">
        <v>13.9</v>
      </c>
      <c r="R2" s="3">
        <f>1/S2</f>
        <v>1.1198208286674132E-3</v>
      </c>
      <c r="S2" s="20">
        <v>893</v>
      </c>
      <c r="T2" s="2" t="s">
        <v>55</v>
      </c>
      <c r="U2" s="13">
        <v>18.530798245231271</v>
      </c>
      <c r="V2" s="13">
        <v>15.641684126076729</v>
      </c>
      <c r="W2" s="13">
        <v>38.499922294499243</v>
      </c>
      <c r="X2" s="13">
        <v>5.7000000000000002E-2</v>
      </c>
      <c r="Y2" s="13">
        <v>4.07E-2</v>
      </c>
      <c r="Z2" s="13">
        <v>0.11</v>
      </c>
      <c r="AP2" s="3"/>
      <c r="AQ2" s="3"/>
      <c r="AS2" s="4"/>
      <c r="AT2" s="4"/>
    </row>
    <row r="3" spans="1:63" x14ac:dyDescent="0.2">
      <c r="A3" s="1">
        <v>0.1</v>
      </c>
      <c r="B3" s="3">
        <v>18.535839248041036</v>
      </c>
      <c r="C3" s="3">
        <v>15.622852240024889</v>
      </c>
      <c r="D3" s="3">
        <v>38.256144934299698</v>
      </c>
      <c r="E3" s="3">
        <v>2.4487298699714741</v>
      </c>
      <c r="F3" s="3">
        <v>1.1864567982377274</v>
      </c>
      <c r="G3" s="3">
        <v>2.0639014194268439</v>
      </c>
      <c r="H3" s="3"/>
      <c r="M3" s="9" t="s">
        <v>56</v>
      </c>
      <c r="N3" s="21" t="s">
        <v>115</v>
      </c>
      <c r="O3" s="2" t="s">
        <v>85</v>
      </c>
      <c r="P3" s="2">
        <v>1</v>
      </c>
      <c r="Q3" s="2">
        <v>13.9</v>
      </c>
      <c r="R3" s="3">
        <f t="shared" ref="R3:R17" si="0">1/S3</f>
        <v>1.0351966873706005E-3</v>
      </c>
      <c r="S3" s="20">
        <v>966</v>
      </c>
      <c r="T3" s="2" t="s">
        <v>55</v>
      </c>
      <c r="U3" s="13">
        <v>18.506131739000391</v>
      </c>
      <c r="V3" s="13">
        <v>15.649823419105134</v>
      </c>
      <c r="W3" s="13">
        <v>38.42891260611033</v>
      </c>
      <c r="X3" s="13">
        <v>6.13E-2</v>
      </c>
      <c r="Y3" s="13">
        <v>3.6999999999999998E-2</v>
      </c>
      <c r="Z3" s="13">
        <v>0.104</v>
      </c>
      <c r="AP3" s="3"/>
      <c r="AQ3" s="3"/>
      <c r="AS3" s="4"/>
      <c r="AT3" s="4"/>
    </row>
    <row r="4" spans="1:63" x14ac:dyDescent="0.2">
      <c r="A4" s="1">
        <v>0.1</v>
      </c>
      <c r="B4" s="3">
        <v>18.423658331430495</v>
      </c>
      <c r="C4" s="3">
        <v>15.589720579384844</v>
      </c>
      <c r="D4" s="3">
        <v>38.053869461894188</v>
      </c>
      <c r="E4" s="3">
        <v>2.4409590452964847</v>
      </c>
      <c r="F4" s="3">
        <v>1.1817824596415876</v>
      </c>
      <c r="G4" s="3">
        <v>2.0654893169059068</v>
      </c>
      <c r="H4" s="3"/>
      <c r="M4" s="9" t="s">
        <v>57</v>
      </c>
      <c r="N4" s="21" t="s">
        <v>116</v>
      </c>
      <c r="O4" s="2" t="s">
        <v>86</v>
      </c>
      <c r="P4" s="2">
        <v>3</v>
      </c>
      <c r="Q4" s="2">
        <v>12.5</v>
      </c>
      <c r="R4" s="3">
        <f t="shared" si="0"/>
        <v>6.0975609756097563E-3</v>
      </c>
      <c r="S4" s="20">
        <v>164</v>
      </c>
      <c r="T4" s="2" t="s">
        <v>55</v>
      </c>
      <c r="U4" s="13">
        <v>18.598025324561924</v>
      </c>
      <c r="V4" s="13">
        <v>15.606827249436437</v>
      </c>
      <c r="W4" s="13">
        <v>38.242012091883367</v>
      </c>
      <c r="X4" s="13">
        <v>8.8999999999999999E-3</v>
      </c>
      <c r="Y4" s="13">
        <v>3.56E-2</v>
      </c>
      <c r="Z4" s="13">
        <v>4.87E-2</v>
      </c>
      <c r="AP4" s="3"/>
      <c r="AQ4" s="3"/>
      <c r="AS4" s="4"/>
      <c r="AT4" s="4"/>
    </row>
    <row r="5" spans="1:63" x14ac:dyDescent="0.2">
      <c r="A5" s="1">
        <v>0.1</v>
      </c>
      <c r="B5" s="3">
        <v>18.541876946106015</v>
      </c>
      <c r="C5" s="3">
        <v>15.633297092652482</v>
      </c>
      <c r="D5" s="3">
        <v>38.247426779204687</v>
      </c>
      <c r="E5" s="3">
        <v>2.4465361690836578</v>
      </c>
      <c r="F5" s="3">
        <v>1.1860503153119595</v>
      </c>
      <c r="G5" s="3">
        <v>2.0627591742936811</v>
      </c>
      <c r="H5" s="3"/>
      <c r="M5" s="9" t="s">
        <v>58</v>
      </c>
      <c r="N5" s="21" t="s">
        <v>7</v>
      </c>
      <c r="O5" s="1" t="s">
        <v>87</v>
      </c>
      <c r="P5" s="2">
        <v>6</v>
      </c>
      <c r="Q5" s="2">
        <v>94.2</v>
      </c>
      <c r="R5" s="3">
        <f t="shared" si="0"/>
        <v>2.0661157024793389E-2</v>
      </c>
      <c r="S5" s="20">
        <v>48.4</v>
      </c>
      <c r="T5" s="1" t="s">
        <v>41</v>
      </c>
      <c r="U5" s="13">
        <v>18.79526219684745</v>
      </c>
      <c r="V5" s="13">
        <v>15.594570769975784</v>
      </c>
      <c r="W5" s="13">
        <v>38.271189541025265</v>
      </c>
      <c r="X5" s="13">
        <v>1.1599999999999999E-2</v>
      </c>
      <c r="Y5" s="13">
        <v>1.43E-2</v>
      </c>
      <c r="Z5" s="13">
        <v>4.8399999999999999E-2</v>
      </c>
      <c r="AP5" s="3"/>
      <c r="AQ5" s="3"/>
      <c r="AS5" s="4"/>
      <c r="AT5" s="4"/>
    </row>
    <row r="6" spans="1:63" x14ac:dyDescent="0.2">
      <c r="A6" s="1">
        <v>0.1</v>
      </c>
      <c r="B6" s="3">
        <v>18.575079688338175</v>
      </c>
      <c r="C6" s="3">
        <v>15.617670631063238</v>
      </c>
      <c r="D6" s="3">
        <v>38.243544947275325</v>
      </c>
      <c r="E6" s="3">
        <v>2.4487355285371222</v>
      </c>
      <c r="F6" s="3">
        <v>1.1893630059909643</v>
      </c>
      <c r="G6" s="3">
        <v>2.0588630352571475</v>
      </c>
      <c r="H6" s="3"/>
      <c r="M6" s="9" t="s">
        <v>59</v>
      </c>
      <c r="N6" s="21" t="s">
        <v>8</v>
      </c>
      <c r="O6" s="2" t="s">
        <v>88</v>
      </c>
      <c r="P6" s="2">
        <v>7</v>
      </c>
      <c r="Q6" s="2">
        <v>103.2</v>
      </c>
      <c r="R6" s="3">
        <f t="shared" si="0"/>
        <v>1.7667844522968199E-2</v>
      </c>
      <c r="S6" s="20">
        <v>56.6</v>
      </c>
      <c r="T6" s="2" t="s">
        <v>41</v>
      </c>
      <c r="U6" s="13">
        <v>18.749350961233969</v>
      </c>
      <c r="V6" s="13">
        <v>15.638639043008123</v>
      </c>
      <c r="W6" s="13">
        <v>38.421043550156796</v>
      </c>
      <c r="X6" s="13">
        <v>8.09E-2</v>
      </c>
      <c r="Y6" s="13">
        <v>5.3400000000000003E-2</v>
      </c>
      <c r="Z6" s="13">
        <v>0.14929999999999999</v>
      </c>
      <c r="AP6" s="3"/>
      <c r="AQ6" s="3"/>
      <c r="AS6" s="4"/>
      <c r="AT6" s="4"/>
    </row>
    <row r="7" spans="1:63" x14ac:dyDescent="0.2">
      <c r="A7" s="1">
        <v>0.1</v>
      </c>
      <c r="B7" s="3">
        <v>18.302959279467249</v>
      </c>
      <c r="C7" s="3">
        <v>15.566187561727395</v>
      </c>
      <c r="D7" s="3">
        <v>37.978009460047815</v>
      </c>
      <c r="E7" s="3">
        <v>2.439775912338638</v>
      </c>
      <c r="F7" s="3">
        <v>1.1758151574935893</v>
      </c>
      <c r="G7" s="3">
        <v>2.0749655222504138</v>
      </c>
      <c r="H7" s="3"/>
      <c r="M7" s="9" t="s">
        <v>60</v>
      </c>
      <c r="N7" s="21" t="s">
        <v>9</v>
      </c>
      <c r="O7" s="2" t="s">
        <v>89</v>
      </c>
      <c r="P7" s="2">
        <v>8</v>
      </c>
      <c r="Q7" s="2">
        <v>130.69999999999999</v>
      </c>
      <c r="R7" s="3">
        <f t="shared" si="0"/>
        <v>3.717472118959108E-2</v>
      </c>
      <c r="S7" s="20">
        <v>26.9</v>
      </c>
      <c r="T7" s="2" t="s">
        <v>41</v>
      </c>
      <c r="U7" s="13">
        <v>18.773942677435844</v>
      </c>
      <c r="V7" s="13">
        <v>15.552220978268643</v>
      </c>
      <c r="W7" s="13">
        <v>38.369989159802834</v>
      </c>
      <c r="X7" s="13">
        <v>5.1999999999999998E-2</v>
      </c>
      <c r="Y7" s="13">
        <v>3.9600000000000003E-2</v>
      </c>
      <c r="Z7" s="13">
        <v>0.2009</v>
      </c>
      <c r="AP7" s="3"/>
      <c r="AQ7" s="3"/>
      <c r="AS7" s="4"/>
      <c r="AT7" s="4"/>
    </row>
    <row r="8" spans="1:63" x14ac:dyDescent="0.2">
      <c r="A8" s="1">
        <v>0.1</v>
      </c>
      <c r="B8" s="3">
        <v>18.275665656117432</v>
      </c>
      <c r="C8" s="3">
        <v>15.557550971651663</v>
      </c>
      <c r="D8" s="3">
        <v>37.910138511319794</v>
      </c>
      <c r="E8" s="3">
        <v>2.4367677522251481</v>
      </c>
      <c r="F8" s="3">
        <v>1.1747135323174327</v>
      </c>
      <c r="G8" s="3">
        <v>2.074350626929427</v>
      </c>
      <c r="H8" s="3"/>
      <c r="M8" s="9" t="s">
        <v>61</v>
      </c>
      <c r="N8" s="21" t="s">
        <v>10</v>
      </c>
      <c r="O8" s="2" t="s">
        <v>90</v>
      </c>
      <c r="P8" s="2">
        <v>9</v>
      </c>
      <c r="Q8" s="2">
        <v>135.69999999999999</v>
      </c>
      <c r="R8" s="3">
        <f t="shared" si="0"/>
        <v>1.9960079840319361E-2</v>
      </c>
      <c r="S8" s="20">
        <v>50.1</v>
      </c>
      <c r="T8" s="2" t="s">
        <v>42</v>
      </c>
      <c r="U8" s="13">
        <v>18.738443025547809</v>
      </c>
      <c r="V8" s="13">
        <v>15.594757718337613</v>
      </c>
      <c r="W8" s="13">
        <v>38.305748214513549</v>
      </c>
      <c r="X8" s="13">
        <v>4.9700000000000001E-2</v>
      </c>
      <c r="Y8" s="13">
        <v>3.8300000000000001E-2</v>
      </c>
      <c r="Z8" s="13">
        <v>6.4299999999999996E-2</v>
      </c>
      <c r="AP8" s="3"/>
      <c r="AQ8" s="3"/>
      <c r="AS8" s="4"/>
      <c r="AT8" s="4"/>
    </row>
    <row r="9" spans="1:63" x14ac:dyDescent="0.2">
      <c r="A9" s="1">
        <v>0.1</v>
      </c>
      <c r="B9" s="3">
        <v>18.402569406994907</v>
      </c>
      <c r="C9" s="3">
        <v>15.606308156776224</v>
      </c>
      <c r="D9" s="3">
        <v>38.12812096418665</v>
      </c>
      <c r="E9" s="3">
        <v>2.4431223951983485</v>
      </c>
      <c r="F9" s="3">
        <v>1.1791750631942093</v>
      </c>
      <c r="G9" s="3">
        <v>2.07189116481169</v>
      </c>
      <c r="H9" s="3"/>
      <c r="M9" s="9" t="s">
        <v>62</v>
      </c>
      <c r="N9" s="21" t="s">
        <v>11</v>
      </c>
      <c r="O9" s="2" t="s">
        <v>91</v>
      </c>
      <c r="P9" s="2">
        <v>10</v>
      </c>
      <c r="Q9" s="6">
        <v>147.5</v>
      </c>
      <c r="R9" s="3">
        <f t="shared" si="0"/>
        <v>1.7730496453900711E-2</v>
      </c>
      <c r="S9" s="20">
        <v>56.4</v>
      </c>
      <c r="T9" s="2" t="s">
        <v>42</v>
      </c>
      <c r="U9" s="13">
        <v>18.690722372116653</v>
      </c>
      <c r="V9" s="13">
        <v>15.584319813308449</v>
      </c>
      <c r="W9" s="13">
        <v>38.245486650200526</v>
      </c>
      <c r="X9" s="13">
        <v>6.0199999999999997E-2</v>
      </c>
      <c r="Y9" s="13">
        <v>0.05</v>
      </c>
      <c r="Z9" s="13">
        <v>0.10580000000000001</v>
      </c>
      <c r="AP9" s="3"/>
      <c r="AQ9" s="3"/>
      <c r="AS9" s="4"/>
      <c r="AT9" s="4"/>
    </row>
    <row r="10" spans="1:63" x14ac:dyDescent="0.2">
      <c r="A10" s="1">
        <v>0.1</v>
      </c>
      <c r="B10" s="3">
        <v>18.36152548642222</v>
      </c>
      <c r="C10" s="3">
        <v>15.633698774221367</v>
      </c>
      <c r="D10" s="3">
        <v>38.089712797977548</v>
      </c>
      <c r="E10" s="3">
        <v>2.436385230908007</v>
      </c>
      <c r="F10" s="3">
        <v>1.1744837707055484</v>
      </c>
      <c r="G10" s="3">
        <v>2.0744307343169122</v>
      </c>
      <c r="H10" s="3"/>
      <c r="I10" s="10"/>
      <c r="J10" s="10"/>
      <c r="K10" s="10"/>
      <c r="L10" s="10"/>
      <c r="M10" s="9" t="s">
        <v>63</v>
      </c>
      <c r="N10" s="21" t="s">
        <v>12</v>
      </c>
      <c r="O10" s="2" t="s">
        <v>92</v>
      </c>
      <c r="P10" s="2">
        <v>11</v>
      </c>
      <c r="Q10" s="2">
        <v>162.9</v>
      </c>
      <c r="R10" s="3">
        <f t="shared" si="0"/>
        <v>4.1493775933609957E-2</v>
      </c>
      <c r="S10" s="20">
        <v>24.1</v>
      </c>
      <c r="T10" s="2" t="s">
        <v>42</v>
      </c>
      <c r="U10" s="13">
        <v>18.37851760815926</v>
      </c>
      <c r="V10" s="13">
        <v>15.582110192292287</v>
      </c>
      <c r="W10" s="13">
        <v>38.002053738867545</v>
      </c>
      <c r="X10" s="13">
        <v>6.1499999999999999E-2</v>
      </c>
      <c r="Y10" s="13">
        <v>3.9699999999999999E-2</v>
      </c>
      <c r="Z10" s="13">
        <v>3.44E-2</v>
      </c>
      <c r="AP10" s="3"/>
      <c r="AQ10" s="3"/>
      <c r="AS10" s="4"/>
      <c r="AT10" s="4"/>
    </row>
    <row r="11" spans="1:63" x14ac:dyDescent="0.2">
      <c r="A11" s="1">
        <v>0.1</v>
      </c>
      <c r="B11" s="3">
        <v>18.447243377767268</v>
      </c>
      <c r="C11" s="3">
        <v>15.559114309099321</v>
      </c>
      <c r="D11" s="3">
        <v>38.093112236657724</v>
      </c>
      <c r="E11" s="3">
        <v>2.4482828186678987</v>
      </c>
      <c r="F11" s="3">
        <v>1.185622973859052</v>
      </c>
      <c r="G11" s="3">
        <v>2.0649758588086815</v>
      </c>
      <c r="H11" s="3"/>
      <c r="I11" s="10"/>
      <c r="J11" s="10"/>
      <c r="K11" s="10"/>
      <c r="L11" s="10"/>
      <c r="M11" s="9" t="s">
        <v>64</v>
      </c>
      <c r="N11" s="21" t="s">
        <v>117</v>
      </c>
      <c r="O11" s="2" t="s">
        <v>93</v>
      </c>
      <c r="P11" s="2">
        <v>12</v>
      </c>
      <c r="Q11" s="6">
        <v>181.7</v>
      </c>
      <c r="R11" s="3">
        <f t="shared" si="0"/>
        <v>3.6764705882352942E-2</v>
      </c>
      <c r="S11" s="20">
        <v>27.2</v>
      </c>
      <c r="T11" s="2" t="s">
        <v>42</v>
      </c>
      <c r="U11" s="13">
        <v>18.909275949423098</v>
      </c>
      <c r="V11" s="13">
        <v>15.664460422189928</v>
      </c>
      <c r="W11" s="18">
        <v>38.683015751688153</v>
      </c>
      <c r="X11" s="18">
        <v>1.89E-2</v>
      </c>
      <c r="Y11" s="18">
        <v>7.4999999999999997E-2</v>
      </c>
      <c r="Z11" s="18">
        <v>0.19289999999999999</v>
      </c>
      <c r="AP11" s="3"/>
      <c r="AQ11" s="3"/>
      <c r="AS11" s="4"/>
      <c r="AT11" s="4"/>
    </row>
    <row r="12" spans="1:63" x14ac:dyDescent="0.2">
      <c r="A12" s="1">
        <v>0.1</v>
      </c>
      <c r="B12" s="3">
        <v>18.32166337323255</v>
      </c>
      <c r="C12" s="3">
        <v>15.564416517500478</v>
      </c>
      <c r="D12" s="3">
        <v>38.009673590128578</v>
      </c>
      <c r="E12" s="3">
        <v>2.442087921984796</v>
      </c>
      <c r="F12" s="3">
        <v>1.1771506726661967</v>
      </c>
      <c r="G12" s="3">
        <v>2.0745754801749974</v>
      </c>
      <c r="H12" s="3"/>
      <c r="I12" s="10"/>
      <c r="J12" s="10"/>
      <c r="K12" s="10"/>
      <c r="L12" s="11"/>
      <c r="M12" s="9" t="s">
        <v>119</v>
      </c>
      <c r="N12" s="21" t="s">
        <v>14</v>
      </c>
      <c r="O12" s="2" t="s">
        <v>94</v>
      </c>
      <c r="P12" s="2">
        <v>13</v>
      </c>
      <c r="Q12" s="2">
        <v>190.2</v>
      </c>
      <c r="R12" s="3">
        <f t="shared" si="0"/>
        <v>3.2051282051282055E-2</v>
      </c>
      <c r="S12" s="20">
        <v>31.2</v>
      </c>
      <c r="T12" s="2" t="s">
        <v>42</v>
      </c>
      <c r="U12" s="13">
        <v>18.799873188062428</v>
      </c>
      <c r="V12" s="13">
        <v>15.591086610254438</v>
      </c>
      <c r="W12" s="18">
        <v>38.609021196136986</v>
      </c>
      <c r="X12" s="18">
        <v>7.2700000000000001E-2</v>
      </c>
      <c r="Y12" s="18">
        <v>3.9E-2</v>
      </c>
      <c r="Z12" s="18">
        <v>3.15E-2</v>
      </c>
      <c r="AP12" s="3"/>
      <c r="AQ12" s="3"/>
      <c r="AS12" s="4"/>
      <c r="AT12" s="4"/>
    </row>
    <row r="13" spans="1:63" x14ac:dyDescent="0.2">
      <c r="A13" s="1">
        <v>0.1</v>
      </c>
      <c r="B13" s="3">
        <v>18.323267006768539</v>
      </c>
      <c r="C13" s="3">
        <v>15.559615607985481</v>
      </c>
      <c r="D13" s="3">
        <v>37.965646845760133</v>
      </c>
      <c r="E13" s="3">
        <v>2.4400118744755792</v>
      </c>
      <c r="F13" s="3">
        <v>1.1776169455860273</v>
      </c>
      <c r="G13" s="3">
        <v>2.0719911373739071</v>
      </c>
      <c r="H13" s="3"/>
      <c r="I13" s="10"/>
      <c r="J13" s="10"/>
      <c r="K13" s="10"/>
      <c r="L13" s="11"/>
      <c r="M13" s="9" t="s">
        <v>65</v>
      </c>
      <c r="N13" s="21" t="s">
        <v>15</v>
      </c>
      <c r="O13" s="2" t="s">
        <v>95</v>
      </c>
      <c r="P13" s="2">
        <v>14</v>
      </c>
      <c r="Q13" s="6">
        <v>193</v>
      </c>
      <c r="R13" s="3">
        <f t="shared" si="0"/>
        <v>8.771929824561403E-2</v>
      </c>
      <c r="S13" s="20">
        <v>11.4</v>
      </c>
      <c r="T13" s="2" t="s">
        <v>43</v>
      </c>
      <c r="U13" s="13">
        <v>18.988641978982653</v>
      </c>
      <c r="V13" s="13">
        <v>15.584322296190331</v>
      </c>
      <c r="W13" s="18">
        <v>38.938893142376024</v>
      </c>
      <c r="X13" s="18">
        <v>2.23E-2</v>
      </c>
      <c r="Y13" s="18">
        <v>6.25E-2</v>
      </c>
      <c r="Z13" s="18">
        <v>0.1784</v>
      </c>
      <c r="AP13" s="3"/>
      <c r="AQ13" s="3"/>
      <c r="AS13" s="4"/>
      <c r="AT13" s="4"/>
      <c r="BK13" s="4"/>
    </row>
    <row r="14" spans="1:63" x14ac:dyDescent="0.2">
      <c r="A14" s="1">
        <v>0.1</v>
      </c>
      <c r="B14" s="3">
        <v>18.296513528224974</v>
      </c>
      <c r="C14" s="3">
        <v>15.567081940519316</v>
      </c>
      <c r="D14" s="3">
        <v>37.927684720261489</v>
      </c>
      <c r="E14" s="3">
        <v>2.4364029729643875</v>
      </c>
      <c r="F14" s="3">
        <v>1.1753335402315359</v>
      </c>
      <c r="G14" s="3">
        <v>2.0729460102741784</v>
      </c>
      <c r="H14" s="3"/>
      <c r="M14" s="9" t="s">
        <v>66</v>
      </c>
      <c r="N14" s="21" t="s">
        <v>17</v>
      </c>
      <c r="O14" s="25" t="s">
        <v>96</v>
      </c>
      <c r="P14" s="54">
        <v>16</v>
      </c>
      <c r="Q14" s="25">
        <v>189</v>
      </c>
      <c r="R14" s="26">
        <f t="shared" si="0"/>
        <v>0.1234567901234568</v>
      </c>
      <c r="S14" s="30">
        <v>8.1</v>
      </c>
      <c r="T14" s="25" t="s">
        <v>43</v>
      </c>
      <c r="U14" s="28">
        <v>19.671725241981076</v>
      </c>
      <c r="V14" s="28">
        <v>15.7452097139488</v>
      </c>
      <c r="W14" s="19">
        <v>39.811576436365577</v>
      </c>
      <c r="X14" s="19">
        <v>6.2300000000000001E-2</v>
      </c>
      <c r="Y14" s="19">
        <v>4.6100000000000002E-2</v>
      </c>
      <c r="Z14" s="19">
        <v>0.10100000000000001</v>
      </c>
      <c r="AP14" s="3"/>
      <c r="AQ14" s="3"/>
      <c r="AS14" s="4"/>
      <c r="AT14" s="4"/>
      <c r="BK14" s="4"/>
    </row>
    <row r="15" spans="1:63" x14ac:dyDescent="0.2">
      <c r="A15" s="1">
        <v>0.1</v>
      </c>
      <c r="B15" s="3">
        <v>18.327921487163728</v>
      </c>
      <c r="C15" s="3">
        <v>15.541912132797691</v>
      </c>
      <c r="D15" s="3">
        <v>37.99441492208733</v>
      </c>
      <c r="E15" s="3">
        <v>2.444642242051331</v>
      </c>
      <c r="F15" s="3">
        <v>1.1792578242986456</v>
      </c>
      <c r="G15" s="3">
        <v>2.0730345745259422</v>
      </c>
      <c r="H15" s="3"/>
      <c r="M15" s="9" t="s">
        <v>67</v>
      </c>
      <c r="N15" s="21" t="s">
        <v>19</v>
      </c>
      <c r="O15" s="2" t="s">
        <v>97</v>
      </c>
      <c r="P15" s="2">
        <v>17</v>
      </c>
      <c r="Q15" s="2">
        <v>194.5</v>
      </c>
      <c r="R15" s="3">
        <f t="shared" si="0"/>
        <v>7.2992700729927015E-2</v>
      </c>
      <c r="S15" s="20">
        <v>13.7</v>
      </c>
      <c r="T15" s="2" t="s">
        <v>43</v>
      </c>
      <c r="U15" s="13">
        <v>18.822607923775696</v>
      </c>
      <c r="V15" s="13">
        <v>15.549826238685171</v>
      </c>
      <c r="W15" s="18">
        <v>38.37675718430998</v>
      </c>
      <c r="X15" s="18">
        <v>9.01E-2</v>
      </c>
      <c r="Y15" s="18">
        <v>4.2599999999999999E-2</v>
      </c>
      <c r="Z15" s="18">
        <v>0.13789999999999999</v>
      </c>
      <c r="AP15" s="3"/>
      <c r="AQ15" s="3"/>
      <c r="AS15" s="4"/>
      <c r="AT15" s="4"/>
      <c r="BK15" s="4"/>
    </row>
    <row r="16" spans="1:63" x14ac:dyDescent="0.2">
      <c r="A16" s="1">
        <v>0.1</v>
      </c>
      <c r="B16" s="3">
        <v>18.357940236285071</v>
      </c>
      <c r="C16" s="3">
        <v>15.578998870408194</v>
      </c>
      <c r="D16" s="3">
        <v>38.040984056120884</v>
      </c>
      <c r="E16" s="3">
        <v>2.4418118502067876</v>
      </c>
      <c r="F16" s="3">
        <v>1.178377403387286</v>
      </c>
      <c r="G16" s="3">
        <v>2.0721814956632025</v>
      </c>
      <c r="H16" s="3"/>
      <c r="M16" s="9" t="s">
        <v>67</v>
      </c>
      <c r="N16" s="21" t="s">
        <v>19</v>
      </c>
      <c r="O16" s="2" t="s">
        <v>98</v>
      </c>
      <c r="P16" s="2">
        <v>17</v>
      </c>
      <c r="Q16" s="2">
        <v>194.5</v>
      </c>
      <c r="R16" s="3">
        <f t="shared" si="0"/>
        <v>8.771929824561403E-2</v>
      </c>
      <c r="S16" s="20">
        <v>11.4</v>
      </c>
      <c r="T16" s="2" t="s">
        <v>43</v>
      </c>
      <c r="U16" s="13">
        <v>18.900565779786483</v>
      </c>
      <c r="V16" s="13">
        <v>15.644543340343324</v>
      </c>
      <c r="W16" s="18">
        <v>38.633909624350551</v>
      </c>
      <c r="X16" s="18">
        <v>0.1346</v>
      </c>
      <c r="Y16" s="18">
        <v>2.69E-2</v>
      </c>
      <c r="Z16" s="18">
        <v>0.14330000000000001</v>
      </c>
      <c r="AP16" s="3"/>
      <c r="AQ16" s="3"/>
      <c r="AS16" s="4"/>
      <c r="AT16" s="4"/>
      <c r="BK16" s="4"/>
    </row>
    <row r="17" spans="1:64" x14ac:dyDescent="0.2">
      <c r="A17" s="1">
        <v>0.1</v>
      </c>
      <c r="B17" s="3">
        <v>18.355350752225977</v>
      </c>
      <c r="C17" s="3">
        <v>15.58045217051386</v>
      </c>
      <c r="D17" s="3">
        <v>38.016915100569555</v>
      </c>
      <c r="E17" s="3">
        <v>2.4400392674428857</v>
      </c>
      <c r="F17" s="3">
        <v>1.1781012868781586</v>
      </c>
      <c r="G17" s="3">
        <v>2.0711625516586327</v>
      </c>
      <c r="H17" s="3"/>
      <c r="M17" s="9" t="s">
        <v>68</v>
      </c>
      <c r="N17" s="21" t="s">
        <v>18</v>
      </c>
      <c r="O17" s="2" t="s">
        <v>99</v>
      </c>
      <c r="P17" s="2">
        <v>18</v>
      </c>
      <c r="Q17" s="2">
        <v>204.5</v>
      </c>
      <c r="R17" s="3">
        <f t="shared" si="0"/>
        <v>7.5187969924812026E-2</v>
      </c>
      <c r="S17" s="20">
        <v>13.3</v>
      </c>
      <c r="T17" s="2" t="s">
        <v>43</v>
      </c>
      <c r="U17" s="13">
        <v>19.040629173856441</v>
      </c>
      <c r="V17" s="13">
        <v>15.613733826162269</v>
      </c>
      <c r="W17" s="18">
        <v>38.865114553357799</v>
      </c>
      <c r="X17" s="18">
        <v>3.3500000000000002E-2</v>
      </c>
      <c r="Y17" s="18">
        <v>4.1000000000000002E-2</v>
      </c>
      <c r="Z17" s="18">
        <v>0.14899999999999999</v>
      </c>
      <c r="AP17" s="3"/>
      <c r="AQ17" s="3"/>
      <c r="AS17" s="4"/>
      <c r="AT17" s="4"/>
      <c r="BK17" s="4"/>
      <c r="BL17" s="5"/>
    </row>
    <row r="18" spans="1:64" x14ac:dyDescent="0.2">
      <c r="A18" s="1">
        <v>0.1</v>
      </c>
      <c r="B18" s="3">
        <v>18.272756418997972</v>
      </c>
      <c r="C18" s="3">
        <v>15.555490449922145</v>
      </c>
      <c r="D18" s="3">
        <v>37.871575847163719</v>
      </c>
      <c r="E18" s="3">
        <v>2.4346114941913171</v>
      </c>
      <c r="F18" s="3">
        <v>1.1746821148342146</v>
      </c>
      <c r="G18" s="3">
        <v>2.0725704966870286</v>
      </c>
      <c r="H18" s="3"/>
      <c r="M18" s="9" t="s">
        <v>72</v>
      </c>
      <c r="N18" s="21" t="s">
        <v>24</v>
      </c>
      <c r="O18" s="1" t="s">
        <v>103</v>
      </c>
      <c r="P18" s="8">
        <v>20</v>
      </c>
      <c r="Q18" s="2">
        <v>214.4</v>
      </c>
      <c r="R18" s="3">
        <f t="shared" ref="R18:R32" si="1">1/S18</f>
        <v>6.6225165562913912E-2</v>
      </c>
      <c r="S18" s="20">
        <v>15.1</v>
      </c>
      <c r="T18" s="1" t="s">
        <v>43</v>
      </c>
      <c r="U18" s="13">
        <v>19.209614431590097</v>
      </c>
      <c r="V18" s="13">
        <v>15.633887354047708</v>
      </c>
      <c r="W18" s="18">
        <v>39.008327437871138</v>
      </c>
      <c r="X18" s="18">
        <v>1.6799999999999999E-2</v>
      </c>
      <c r="Y18" s="18">
        <v>3.1899999999999998E-2</v>
      </c>
      <c r="Z18" s="18">
        <v>0.14480000000000001</v>
      </c>
      <c r="AP18" s="3"/>
      <c r="AQ18" s="3"/>
      <c r="AS18" s="4"/>
      <c r="AT18" s="4"/>
      <c r="BK18" s="4"/>
      <c r="BL18" s="5"/>
    </row>
    <row r="19" spans="1:64" x14ac:dyDescent="0.2">
      <c r="A19" s="1">
        <v>0.1</v>
      </c>
      <c r="B19" s="3">
        <v>18.508574279624973</v>
      </c>
      <c r="C19" s="3">
        <v>15.581050803146333</v>
      </c>
      <c r="D19" s="3">
        <v>38.076000243743763</v>
      </c>
      <c r="E19" s="3">
        <v>2.4437376352084645</v>
      </c>
      <c r="F19" s="3">
        <v>1.1878899898001407</v>
      </c>
      <c r="G19" s="3">
        <v>2.0572087114056887</v>
      </c>
      <c r="H19" s="3"/>
      <c r="M19" s="9" t="s">
        <v>73</v>
      </c>
      <c r="N19" s="21" t="s">
        <v>25</v>
      </c>
      <c r="O19" s="2" t="s">
        <v>104</v>
      </c>
      <c r="P19" s="2">
        <v>24</v>
      </c>
      <c r="Q19" s="2">
        <v>227.6</v>
      </c>
      <c r="R19" s="3">
        <f t="shared" si="1"/>
        <v>8.3333333333333329E-2</v>
      </c>
      <c r="S19" s="20">
        <v>12</v>
      </c>
      <c r="T19" s="2" t="s">
        <v>43</v>
      </c>
      <c r="U19" s="13">
        <v>18.947280913642416</v>
      </c>
      <c r="V19" s="13">
        <v>15.584228719636595</v>
      </c>
      <c r="W19" s="18">
        <v>38.685831113638329</v>
      </c>
      <c r="X19" s="18">
        <v>7.4899999999999994E-2</v>
      </c>
      <c r="Y19" s="18">
        <v>7.9000000000000008E-3</v>
      </c>
      <c r="Z19" s="18">
        <v>4.4200000000000003E-2</v>
      </c>
      <c r="AP19" s="3"/>
      <c r="AQ19" s="3"/>
      <c r="AS19" s="4"/>
      <c r="AT19" s="4"/>
      <c r="BK19" s="4"/>
      <c r="BL19" s="5"/>
    </row>
    <row r="20" spans="1:64" x14ac:dyDescent="0.2">
      <c r="A20" s="1">
        <v>0.1</v>
      </c>
      <c r="B20" s="3">
        <v>18.256995379995789</v>
      </c>
      <c r="C20" s="3">
        <v>15.550252046350606</v>
      </c>
      <c r="D20" s="3">
        <v>37.785733821918811</v>
      </c>
      <c r="E20" s="3">
        <v>2.4299113422271836</v>
      </c>
      <c r="F20" s="3">
        <v>1.174064274043739</v>
      </c>
      <c r="G20" s="3">
        <v>2.0696578508926327</v>
      </c>
      <c r="H20" s="3"/>
      <c r="M20" s="9" t="s">
        <v>75</v>
      </c>
      <c r="N20" s="21" t="s">
        <v>28</v>
      </c>
      <c r="O20" s="2" t="s">
        <v>106</v>
      </c>
      <c r="P20" s="2">
        <v>27</v>
      </c>
      <c r="Q20" s="2">
        <v>246.3</v>
      </c>
      <c r="R20" s="3">
        <f t="shared" si="1"/>
        <v>4.8543689320388349E-2</v>
      </c>
      <c r="S20" s="20">
        <v>20.6</v>
      </c>
      <c r="T20" s="2" t="s">
        <v>43</v>
      </c>
      <c r="U20" s="13">
        <v>19.209574432703661</v>
      </c>
      <c r="V20" s="13">
        <v>15.700700673177717</v>
      </c>
      <c r="W20" s="18">
        <v>39.119451570710858</v>
      </c>
      <c r="X20" s="18">
        <v>3.5000000000000003E-2</v>
      </c>
      <c r="Y20" s="18">
        <v>2.6200000000000001E-2</v>
      </c>
      <c r="Z20" s="18">
        <v>8.8900000000000007E-2</v>
      </c>
      <c r="AP20" s="3"/>
      <c r="AQ20" s="3"/>
      <c r="AS20" s="4"/>
      <c r="AT20" s="4"/>
      <c r="BK20" s="4"/>
      <c r="BL20" s="5"/>
    </row>
    <row r="21" spans="1:64" x14ac:dyDescent="0.2">
      <c r="A21" s="1">
        <v>0.1</v>
      </c>
      <c r="B21" s="3">
        <v>18.247259713255488</v>
      </c>
      <c r="C21" s="3">
        <v>15.508569180659729</v>
      </c>
      <c r="D21" s="3">
        <v>37.688520120092143</v>
      </c>
      <c r="E21" s="3">
        <v>2.4301739045722131</v>
      </c>
      <c r="F21" s="3">
        <v>1.1765920827829235</v>
      </c>
      <c r="G21" s="3">
        <v>2.0654345207085423</v>
      </c>
      <c r="H21" s="3"/>
      <c r="M21" s="9" t="s">
        <v>76</v>
      </c>
      <c r="N21" s="21" t="s">
        <v>29</v>
      </c>
      <c r="O21" s="2" t="s">
        <v>107</v>
      </c>
      <c r="P21" s="2">
        <v>28</v>
      </c>
      <c r="Q21" s="2">
        <v>273.5</v>
      </c>
      <c r="R21" s="3">
        <f t="shared" si="1"/>
        <v>6.2893081761006289E-2</v>
      </c>
      <c r="S21" s="20">
        <v>15.9</v>
      </c>
      <c r="T21" s="2" t="s">
        <v>43</v>
      </c>
      <c r="U21" s="13">
        <v>19.129840201692112</v>
      </c>
      <c r="V21" s="13">
        <v>15.658525643207657</v>
      </c>
      <c r="W21" s="18">
        <v>38.902549128594011</v>
      </c>
      <c r="X21" s="18">
        <v>3.3500000000000002E-2</v>
      </c>
      <c r="Y21" s="18">
        <v>3.8699999999999998E-2</v>
      </c>
      <c r="Z21" s="18">
        <v>4.1099999999999998E-2</v>
      </c>
      <c r="AP21" s="3"/>
      <c r="AQ21" s="3"/>
      <c r="AS21" s="4"/>
      <c r="AT21" s="4"/>
      <c r="BK21" s="4"/>
      <c r="BL21" s="5"/>
    </row>
    <row r="22" spans="1:64" x14ac:dyDescent="0.2">
      <c r="A22" s="1">
        <v>0.1</v>
      </c>
      <c r="B22" s="3">
        <v>18.177173770860058</v>
      </c>
      <c r="C22" s="3">
        <v>15.490223475664127</v>
      </c>
      <c r="D22" s="3">
        <v>37.637260868624956</v>
      </c>
      <c r="E22" s="3">
        <v>2.4297429231898993</v>
      </c>
      <c r="F22" s="3">
        <v>1.1734610413734352</v>
      </c>
      <c r="G22" s="3">
        <v>2.0705782616746222</v>
      </c>
      <c r="H22" s="3"/>
      <c r="M22" s="9" t="s">
        <v>77</v>
      </c>
      <c r="N22" s="21" t="s">
        <v>32</v>
      </c>
      <c r="O22" s="2" t="s">
        <v>108</v>
      </c>
      <c r="P22" s="2">
        <v>31</v>
      </c>
      <c r="Q22" s="2">
        <v>332.9</v>
      </c>
      <c r="R22" s="3">
        <f t="shared" si="1"/>
        <v>7.4626865671641784E-2</v>
      </c>
      <c r="S22" s="20">
        <v>13.4</v>
      </c>
      <c r="T22" s="2" t="s">
        <v>47</v>
      </c>
      <c r="U22" s="13">
        <v>19.20165115032621</v>
      </c>
      <c r="V22" s="13">
        <v>15.693156984816024</v>
      </c>
      <c r="W22" s="19">
        <v>39.127173370520374</v>
      </c>
      <c r="X22" s="19">
        <v>8.0299999999999996E-2</v>
      </c>
      <c r="Y22" s="19">
        <v>4.6100000000000002E-2</v>
      </c>
      <c r="Z22" s="19">
        <v>8.1299999999999997E-2</v>
      </c>
      <c r="AP22" s="3"/>
      <c r="AQ22" s="3"/>
      <c r="AS22" s="4"/>
      <c r="AT22" s="4"/>
      <c r="BK22" s="4"/>
      <c r="BL22" s="5"/>
    </row>
    <row r="23" spans="1:64" x14ac:dyDescent="0.2">
      <c r="A23" s="1">
        <v>0.1</v>
      </c>
      <c r="B23" s="3">
        <v>18.397028960805656</v>
      </c>
      <c r="C23" s="3">
        <v>15.522391598773233</v>
      </c>
      <c r="D23" s="3">
        <v>37.914003067654647</v>
      </c>
      <c r="E23" s="3">
        <v>2.4425361791961921</v>
      </c>
      <c r="F23" s="3">
        <v>1.1851929416765656</v>
      </c>
      <c r="G23" s="3">
        <v>2.0608764137094826</v>
      </c>
      <c r="H23" s="3"/>
      <c r="M23" s="9" t="s">
        <v>79</v>
      </c>
      <c r="N23" s="21" t="s">
        <v>34</v>
      </c>
      <c r="O23" s="2" t="s">
        <v>110</v>
      </c>
      <c r="P23" s="2">
        <v>33</v>
      </c>
      <c r="Q23" s="2">
        <v>345.8</v>
      </c>
      <c r="R23" s="3">
        <f t="shared" si="1"/>
        <v>0.2040816326530612</v>
      </c>
      <c r="S23" s="20">
        <v>4.9000000000000004</v>
      </c>
      <c r="T23" s="2" t="s">
        <v>47</v>
      </c>
      <c r="U23" s="13">
        <v>19.054657722847647</v>
      </c>
      <c r="V23" s="13">
        <v>15.658498278943281</v>
      </c>
      <c r="W23" s="18">
        <v>39.064989773237947</v>
      </c>
      <c r="X23" s="18">
        <v>3.2840000000000001E-2</v>
      </c>
      <c r="Y23" s="18">
        <v>8.5900000000000004E-2</v>
      </c>
      <c r="Z23" s="18">
        <v>4.4269999999999997E-2</v>
      </c>
      <c r="AP23" s="3"/>
      <c r="AQ23" s="3"/>
      <c r="AS23" s="4"/>
      <c r="AT23" s="4"/>
      <c r="BK23" s="4"/>
      <c r="BL23" s="5"/>
    </row>
    <row r="24" spans="1:64" x14ac:dyDescent="0.2">
      <c r="A24" s="1">
        <v>0.1</v>
      </c>
      <c r="B24" s="3">
        <v>18.194942883691297</v>
      </c>
      <c r="C24" s="3">
        <v>15.490942585584508</v>
      </c>
      <c r="D24" s="3">
        <v>37.728074938342544</v>
      </c>
      <c r="E24" s="3">
        <v>2.4354925292571523</v>
      </c>
      <c r="F24" s="3">
        <v>1.1745536324318357</v>
      </c>
      <c r="G24" s="3">
        <v>2.0735473136417157</v>
      </c>
      <c r="H24" s="3"/>
      <c r="M24" s="9" t="s">
        <v>80</v>
      </c>
      <c r="N24" s="21" t="s">
        <v>35</v>
      </c>
      <c r="O24" s="2" t="s">
        <v>111</v>
      </c>
      <c r="P24" s="2">
        <v>35</v>
      </c>
      <c r="Q24" s="2">
        <v>377.6</v>
      </c>
      <c r="R24" s="3">
        <f t="shared" si="1"/>
        <v>8.6956521739130432E-2</v>
      </c>
      <c r="S24" s="20">
        <v>11.5</v>
      </c>
      <c r="T24" s="2" t="s">
        <v>47</v>
      </c>
      <c r="U24" s="13">
        <v>19.246147041201382</v>
      </c>
      <c r="V24" s="13">
        <v>15.680234110362543</v>
      </c>
      <c r="W24" s="18">
        <v>39.180074248810037</v>
      </c>
      <c r="X24" s="18">
        <v>4.53E-2</v>
      </c>
      <c r="Y24" s="18">
        <v>0.13300000000000001</v>
      </c>
      <c r="Z24" s="18">
        <v>0.24959999999999999</v>
      </c>
      <c r="AP24" s="3"/>
      <c r="AQ24" s="3"/>
      <c r="AS24" s="4"/>
      <c r="AT24" s="4"/>
      <c r="BK24" s="4"/>
      <c r="BL24" s="5"/>
    </row>
    <row r="25" spans="1:64" x14ac:dyDescent="0.2">
      <c r="A25" s="1">
        <v>0.1</v>
      </c>
      <c r="B25" s="3">
        <v>18.324269977551818</v>
      </c>
      <c r="C25" s="3">
        <v>15.508469901852107</v>
      </c>
      <c r="D25" s="3">
        <v>37.854165281563368</v>
      </c>
      <c r="E25" s="3">
        <v>2.4408704095974429</v>
      </c>
      <c r="F25" s="3">
        <v>1.1815653055085358</v>
      </c>
      <c r="G25" s="3">
        <v>2.0657939076392502</v>
      </c>
      <c r="H25" s="3"/>
      <c r="I25" s="10"/>
      <c r="J25" s="10"/>
      <c r="K25" s="10"/>
      <c r="L25" s="10"/>
      <c r="M25" s="9" t="s">
        <v>81</v>
      </c>
      <c r="N25" s="21" t="s">
        <v>36</v>
      </c>
      <c r="O25" s="2" t="s">
        <v>112</v>
      </c>
      <c r="P25" s="2">
        <v>36</v>
      </c>
      <c r="Q25" s="2">
        <v>391.5</v>
      </c>
      <c r="R25" s="3">
        <f t="shared" si="1"/>
        <v>0.17857142857142858</v>
      </c>
      <c r="S25" s="20">
        <v>5.6</v>
      </c>
      <c r="T25" s="2" t="s">
        <v>47</v>
      </c>
      <c r="U25" s="13">
        <v>19.109346389786303</v>
      </c>
      <c r="V25" s="13">
        <v>15.661429826875075</v>
      </c>
      <c r="W25" s="18">
        <v>39.018396907268134</v>
      </c>
      <c r="X25" s="18">
        <v>4.4200000000000003E-2</v>
      </c>
      <c r="Y25" s="18">
        <v>4.2200000000000001E-2</v>
      </c>
      <c r="Z25" s="18">
        <v>0.1457</v>
      </c>
      <c r="AP25" s="3"/>
      <c r="AQ25" s="3"/>
      <c r="AS25" s="4"/>
      <c r="AT25" s="4"/>
      <c r="BK25" s="4"/>
      <c r="BL25" s="5"/>
    </row>
    <row r="26" spans="1:64" x14ac:dyDescent="0.2">
      <c r="A26" s="1">
        <v>0.1</v>
      </c>
      <c r="B26" s="3">
        <v>18.300121454315374</v>
      </c>
      <c r="C26" s="3">
        <v>15.545102232982369</v>
      </c>
      <c r="D26" s="3">
        <v>37.827278987629491</v>
      </c>
      <c r="E26" s="3">
        <v>2.4333888848521408</v>
      </c>
      <c r="F26" s="3">
        <v>1.1772274752550436</v>
      </c>
      <c r="G26" s="3">
        <v>2.0670507068525161</v>
      </c>
      <c r="H26" s="3"/>
      <c r="I26" s="10"/>
      <c r="J26" s="10"/>
      <c r="K26" s="10"/>
      <c r="L26" s="10"/>
      <c r="M26" s="9" t="s">
        <v>82</v>
      </c>
      <c r="N26" s="21" t="s">
        <v>37</v>
      </c>
      <c r="O26" s="2" t="s">
        <v>113</v>
      </c>
      <c r="P26" s="2">
        <v>37</v>
      </c>
      <c r="Q26" s="2">
        <v>421.4</v>
      </c>
      <c r="R26" s="3">
        <f t="shared" si="1"/>
        <v>8.8495575221238937E-2</v>
      </c>
      <c r="S26" s="20">
        <v>11.3</v>
      </c>
      <c r="T26" s="2" t="s">
        <v>47</v>
      </c>
      <c r="U26" s="13">
        <v>19.138578991724977</v>
      </c>
      <c r="V26" s="13">
        <v>15.587074973905054</v>
      </c>
      <c r="W26" s="18">
        <v>38.831127130831099</v>
      </c>
      <c r="X26" s="18">
        <v>8.5599999999999996E-2</v>
      </c>
      <c r="Y26" s="18">
        <v>0.1628</v>
      </c>
      <c r="Z26" s="18">
        <v>0.20169999999999999</v>
      </c>
      <c r="AP26" s="3"/>
      <c r="AQ26" s="3"/>
      <c r="AS26" s="4"/>
      <c r="AT26" s="4"/>
      <c r="BK26" s="4"/>
      <c r="BL26" s="5"/>
    </row>
    <row r="27" spans="1:64" x14ac:dyDescent="0.2">
      <c r="A27" s="1">
        <v>0.1</v>
      </c>
      <c r="B27" s="3">
        <v>18.277281614092562</v>
      </c>
      <c r="C27" s="3">
        <v>15.528852158377001</v>
      </c>
      <c r="D27" s="3">
        <v>37.806112580320843</v>
      </c>
      <c r="E27" s="3">
        <v>2.4345722526520692</v>
      </c>
      <c r="F27" s="3">
        <v>1.1769885776285742</v>
      </c>
      <c r="G27" s="3">
        <v>2.0684756835595683</v>
      </c>
      <c r="H27" s="3"/>
      <c r="I27" s="10"/>
      <c r="J27" s="10"/>
      <c r="K27" s="10"/>
      <c r="L27" s="10"/>
      <c r="M27" s="16" t="s">
        <v>83</v>
      </c>
      <c r="N27" s="21" t="s">
        <v>38</v>
      </c>
      <c r="O27" s="2" t="s">
        <v>114</v>
      </c>
      <c r="P27" s="2">
        <v>38</v>
      </c>
      <c r="Q27" s="2">
        <v>510.7</v>
      </c>
      <c r="R27" s="3">
        <f t="shared" si="1"/>
        <v>2.4875621890547261E-2</v>
      </c>
      <c r="S27" s="20">
        <v>40.200000000000003</v>
      </c>
      <c r="T27" s="2" t="s">
        <v>47</v>
      </c>
      <c r="U27" s="13">
        <v>19.111000000000001</v>
      </c>
      <c r="V27" s="13">
        <v>15.598293171469287</v>
      </c>
      <c r="W27" s="18">
        <v>38.869999999999997</v>
      </c>
      <c r="X27" s="18">
        <v>0.23880000000000001</v>
      </c>
      <c r="Y27" s="18">
        <v>0.125</v>
      </c>
      <c r="Z27" s="18">
        <v>0.14330000000000001</v>
      </c>
      <c r="AP27" s="3"/>
      <c r="AQ27" s="3"/>
      <c r="AS27" s="4"/>
      <c r="AT27" s="4"/>
      <c r="BK27" s="4"/>
      <c r="BL27" s="5"/>
    </row>
    <row r="28" spans="1:64" x14ac:dyDescent="0.2">
      <c r="A28" s="1">
        <v>0.1</v>
      </c>
      <c r="B28" s="3">
        <v>18.267765013999721</v>
      </c>
      <c r="C28" s="3">
        <v>15.559947980152707</v>
      </c>
      <c r="D28" s="3">
        <v>37.883756178694753</v>
      </c>
      <c r="E28" s="3">
        <v>2.434696840054793</v>
      </c>
      <c r="F28" s="3">
        <v>1.1740248127629305</v>
      </c>
      <c r="G28" s="3">
        <v>2.0738035632526519</v>
      </c>
      <c r="H28" s="3"/>
      <c r="I28" s="10"/>
      <c r="J28" s="10"/>
      <c r="K28" s="10"/>
      <c r="L28" s="10"/>
      <c r="M28" s="9" t="s">
        <v>69</v>
      </c>
      <c r="N28" s="21" t="s">
        <v>118</v>
      </c>
      <c r="O28" s="2" t="s">
        <v>100</v>
      </c>
      <c r="P28" s="2">
        <v>19</v>
      </c>
      <c r="Q28" s="6"/>
      <c r="R28" s="3">
        <f t="shared" si="1"/>
        <v>0.2040816326530612</v>
      </c>
      <c r="S28" s="20">
        <v>4.9000000000000004</v>
      </c>
      <c r="T28" s="2" t="s">
        <v>45</v>
      </c>
      <c r="U28" s="13">
        <v>19.206020700113882</v>
      </c>
      <c r="V28" s="13">
        <v>15.647438662582301</v>
      </c>
      <c r="W28" s="18">
        <v>39.241774613139881</v>
      </c>
      <c r="X28" s="18">
        <v>7.2599999999999998E-2</v>
      </c>
      <c r="Y28" s="18">
        <v>7.0199999999999999E-2</v>
      </c>
      <c r="Z28" s="18">
        <v>0.16070000000000001</v>
      </c>
      <c r="BK28" s="4"/>
      <c r="BL28" s="5"/>
    </row>
    <row r="29" spans="1:64" x14ac:dyDescent="0.2">
      <c r="A29" s="1">
        <v>0.1</v>
      </c>
      <c r="B29" s="3">
        <v>18.242258885031845</v>
      </c>
      <c r="C29" s="3">
        <v>15.54129609511817</v>
      </c>
      <c r="D29" s="3">
        <v>37.817793524548193</v>
      </c>
      <c r="E29" s="3">
        <v>2.4333744941921229</v>
      </c>
      <c r="F29" s="3">
        <v>1.1737926343712157</v>
      </c>
      <c r="G29" s="3">
        <v>2.0730872071757784</v>
      </c>
      <c r="H29" s="3"/>
      <c r="M29" s="9" t="s">
        <v>70</v>
      </c>
      <c r="N29" s="21" t="s">
        <v>22</v>
      </c>
      <c r="O29" s="2" t="s">
        <v>101</v>
      </c>
      <c r="P29" s="2">
        <v>21</v>
      </c>
      <c r="Q29" s="2"/>
      <c r="R29" s="3">
        <f t="shared" si="1"/>
        <v>0.10869565217391305</v>
      </c>
      <c r="S29" s="20">
        <v>9.1999999999999993</v>
      </c>
      <c r="T29" s="2" t="s">
        <v>45</v>
      </c>
      <c r="U29" s="13">
        <v>19.310976481496244</v>
      </c>
      <c r="V29" s="13">
        <v>15.667124350629418</v>
      </c>
      <c r="W29" s="18">
        <v>38.86347972198638</v>
      </c>
      <c r="X29" s="18">
        <v>4.7100000000000003E-2</v>
      </c>
      <c r="Y29" s="18">
        <v>8.8999999999999999E-3</v>
      </c>
      <c r="Z29" s="18">
        <v>0.17560000000000001</v>
      </c>
      <c r="BK29" s="4"/>
      <c r="BL29" s="5"/>
    </row>
    <row r="30" spans="1:64" x14ac:dyDescent="0.2">
      <c r="A30" s="1">
        <v>0.1</v>
      </c>
      <c r="B30" s="3">
        <v>18.398341740637139</v>
      </c>
      <c r="C30" s="3">
        <v>15.574101206457316</v>
      </c>
      <c r="D30" s="3">
        <v>37.996287661794128</v>
      </c>
      <c r="E30" s="3">
        <v>2.4397098206887309</v>
      </c>
      <c r="F30" s="3">
        <v>1.1813421202765038</v>
      </c>
      <c r="G30" s="3">
        <v>2.0652017555402962</v>
      </c>
      <c r="H30" s="3"/>
      <c r="M30" s="9" t="s">
        <v>71</v>
      </c>
      <c r="N30" s="21" t="s">
        <v>23</v>
      </c>
      <c r="O30" s="2" t="s">
        <v>102</v>
      </c>
      <c r="P30" s="2">
        <v>22</v>
      </c>
      <c r="Q30" s="6">
        <v>211</v>
      </c>
      <c r="R30" s="3">
        <f t="shared" si="1"/>
        <v>8.4033613445378144E-2</v>
      </c>
      <c r="S30" s="20">
        <v>11.9</v>
      </c>
      <c r="T30" s="2" t="s">
        <v>45</v>
      </c>
      <c r="U30" s="13">
        <v>18.847021419323944</v>
      </c>
      <c r="V30" s="13">
        <v>15.602896542293681</v>
      </c>
      <c r="W30" s="18">
        <v>38.530950080431111</v>
      </c>
      <c r="X30" s="18">
        <v>2.4E-2</v>
      </c>
      <c r="Y30" s="18">
        <v>3.1899999999999998E-2</v>
      </c>
      <c r="Z30" s="18">
        <v>1.04E-2</v>
      </c>
      <c r="BK30" s="4"/>
      <c r="BL30" s="5"/>
    </row>
    <row r="31" spans="1:64" x14ac:dyDescent="0.2">
      <c r="A31" s="1">
        <v>0.1</v>
      </c>
      <c r="B31" s="3">
        <v>18.258788840856539</v>
      </c>
      <c r="C31" s="3">
        <v>15.572496063394849</v>
      </c>
      <c r="D31" s="3">
        <v>37.864121778147982</v>
      </c>
      <c r="E31" s="3">
        <v>2.4314741595698623</v>
      </c>
      <c r="F31" s="3">
        <v>1.1725023892461379</v>
      </c>
      <c r="G31" s="3">
        <v>2.0737477227088483</v>
      </c>
      <c r="H31" s="3"/>
      <c r="M31" s="9" t="s">
        <v>74</v>
      </c>
      <c r="N31" s="21" t="s">
        <v>27</v>
      </c>
      <c r="O31" s="2" t="s">
        <v>105</v>
      </c>
      <c r="P31" s="2">
        <v>26</v>
      </c>
      <c r="Q31" s="2">
        <v>240.5</v>
      </c>
      <c r="R31" s="3">
        <f t="shared" si="1"/>
        <v>7.7519379844961239E-2</v>
      </c>
      <c r="S31" s="20">
        <v>12.9</v>
      </c>
      <c r="T31" s="2" t="s">
        <v>45</v>
      </c>
      <c r="U31" s="13">
        <v>19.421059269912551</v>
      </c>
      <c r="V31" s="13">
        <v>15.708981954511485</v>
      </c>
      <c r="W31" s="18">
        <v>39.101022514126107</v>
      </c>
      <c r="X31" s="18">
        <v>4.41E-2</v>
      </c>
      <c r="Y31" s="18">
        <v>4.6899999999999997E-2</v>
      </c>
      <c r="Z31" s="18">
        <v>9.5399999999999999E-2</v>
      </c>
      <c r="BK31" s="4"/>
      <c r="BL31" s="5"/>
    </row>
    <row r="32" spans="1:64" x14ac:dyDescent="0.2">
      <c r="A32" s="1">
        <v>0.1</v>
      </c>
      <c r="B32" s="3">
        <v>18.247736700013625</v>
      </c>
      <c r="C32" s="3">
        <v>15.557026236677931</v>
      </c>
      <c r="D32" s="3">
        <v>37.867600946608377</v>
      </c>
      <c r="E32" s="3">
        <v>2.4341156446294376</v>
      </c>
      <c r="F32" s="3">
        <v>1.1729578919775785</v>
      </c>
      <c r="G32" s="3">
        <v>2.0751943963867094</v>
      </c>
      <c r="H32" s="3"/>
      <c r="M32" s="9" t="s">
        <v>78</v>
      </c>
      <c r="N32" s="21" t="s">
        <v>33</v>
      </c>
      <c r="O32" s="2" t="s">
        <v>109</v>
      </c>
      <c r="P32" s="2">
        <v>32</v>
      </c>
      <c r="Q32" s="2">
        <v>332.9</v>
      </c>
      <c r="R32" s="3">
        <f t="shared" si="1"/>
        <v>0.17543859649122806</v>
      </c>
      <c r="S32" s="20">
        <v>5.7</v>
      </c>
      <c r="T32" s="2" t="s">
        <v>45</v>
      </c>
      <c r="U32" s="13">
        <v>19.129194011327552</v>
      </c>
      <c r="V32" s="13">
        <v>15.607458045132393</v>
      </c>
      <c r="W32" s="18">
        <v>39.053365871043958</v>
      </c>
      <c r="X32" s="18">
        <v>3.0300000000000001E-2</v>
      </c>
      <c r="Y32" s="18">
        <v>7.0000000000000007E-2</v>
      </c>
      <c r="Z32" s="18">
        <v>0.1142</v>
      </c>
      <c r="BK32" s="4"/>
      <c r="BL32" s="5"/>
    </row>
    <row r="33" spans="1:64" x14ac:dyDescent="0.2">
      <c r="A33" s="1">
        <v>0.1</v>
      </c>
      <c r="B33" s="3">
        <v>18.364283021938199</v>
      </c>
      <c r="C33" s="3">
        <v>15.608677380732205</v>
      </c>
      <c r="D33" s="3">
        <v>38.035765796783522</v>
      </c>
      <c r="E33" s="3">
        <v>2.436834644537913</v>
      </c>
      <c r="F33" s="3">
        <v>1.176543186459065</v>
      </c>
      <c r="G33" s="3">
        <v>2.0711816383653816</v>
      </c>
      <c r="H33" s="3"/>
      <c r="BK33" s="4"/>
      <c r="BL33" s="5"/>
    </row>
    <row r="34" spans="1:64" x14ac:dyDescent="0.2">
      <c r="A34" s="1">
        <v>0.1</v>
      </c>
      <c r="B34" s="3">
        <v>18.254518339028689</v>
      </c>
      <c r="C34" s="3">
        <v>15.557292029994194</v>
      </c>
      <c r="D34" s="3">
        <v>37.886550257893802</v>
      </c>
      <c r="E34" s="3">
        <v>2.4352920922773178</v>
      </c>
      <c r="F34" s="3">
        <v>1.173373766066375</v>
      </c>
      <c r="G34" s="3">
        <v>2.0754615133772805</v>
      </c>
      <c r="H34" s="3"/>
      <c r="M34" s="55" t="s">
        <v>237</v>
      </c>
      <c r="BK34" s="4"/>
      <c r="BL34" s="5"/>
    </row>
    <row r="35" spans="1:64" x14ac:dyDescent="0.2">
      <c r="A35" s="1">
        <v>0.1</v>
      </c>
      <c r="B35" s="3">
        <v>18.322883191763196</v>
      </c>
      <c r="C35" s="3">
        <v>15.590576865795136</v>
      </c>
      <c r="D35" s="3">
        <v>37.968508050509342</v>
      </c>
      <c r="E35" s="3">
        <v>2.435349787076202</v>
      </c>
      <c r="F35" s="3">
        <v>1.1752537028929693</v>
      </c>
      <c r="G35" s="3">
        <v>2.0721906947252475</v>
      </c>
      <c r="H35" s="3"/>
      <c r="M35" s="7" t="s">
        <v>120</v>
      </c>
      <c r="N35" s="22"/>
      <c r="O35" s="22"/>
      <c r="P35" s="2">
        <v>3</v>
      </c>
      <c r="Q35" s="2">
        <v>12.5</v>
      </c>
      <c r="R35" s="3"/>
      <c r="T35" s="2"/>
      <c r="U35" s="13">
        <v>18.400578461019133</v>
      </c>
      <c r="V35" s="13">
        <v>15.64627396105943</v>
      </c>
      <c r="W35" s="18">
        <v>38.001569697229471</v>
      </c>
      <c r="X35" s="18"/>
      <c r="Y35" s="18"/>
      <c r="Z35" s="18"/>
      <c r="BK35" s="4"/>
      <c r="BL35" s="5"/>
    </row>
    <row r="36" spans="1:64" x14ac:dyDescent="0.2">
      <c r="A36" s="1">
        <v>0.1</v>
      </c>
      <c r="B36" s="3">
        <v>18.270488001427974</v>
      </c>
      <c r="C36" s="3">
        <v>15.530030774644215</v>
      </c>
      <c r="D36" s="3">
        <v>37.878355741198725</v>
      </c>
      <c r="E36" s="3">
        <v>2.4390393226420697</v>
      </c>
      <c r="F36" s="3">
        <v>1.1764618027195468</v>
      </c>
      <c r="G36" s="3">
        <v>2.0731989062491518</v>
      </c>
      <c r="H36" s="3"/>
      <c r="M36" s="7" t="s">
        <v>121</v>
      </c>
      <c r="N36" s="22"/>
      <c r="O36" s="22"/>
      <c r="P36" s="2">
        <v>1</v>
      </c>
      <c r="Q36" s="2">
        <v>13.9</v>
      </c>
      <c r="R36" s="3"/>
      <c r="T36" s="2"/>
      <c r="U36" s="13">
        <v>18.617592933724907</v>
      </c>
      <c r="V36" s="13">
        <v>15.583404755563507</v>
      </c>
      <c r="W36" s="18">
        <v>37.954967746911493</v>
      </c>
      <c r="X36" s="18"/>
      <c r="Y36" s="18"/>
      <c r="Z36" s="18"/>
      <c r="BK36" s="4"/>
      <c r="BL36" s="5"/>
    </row>
    <row r="37" spans="1:64" x14ac:dyDescent="0.2">
      <c r="A37" s="1">
        <v>0.1</v>
      </c>
      <c r="B37" s="3">
        <v>18.306812307765405</v>
      </c>
      <c r="C37" s="3">
        <v>15.593126167607211</v>
      </c>
      <c r="D37" s="3">
        <v>37.987716332336419</v>
      </c>
      <c r="E37" s="3">
        <v>2.4361834775153168</v>
      </c>
      <c r="F37" s="3">
        <v>1.1740309230483583</v>
      </c>
      <c r="G37" s="3">
        <v>2.0750590377890501</v>
      </c>
      <c r="H37" s="3"/>
      <c r="M37" s="24" t="s">
        <v>122</v>
      </c>
      <c r="N37" s="23"/>
      <c r="O37" s="23"/>
      <c r="P37" s="1">
        <v>2</v>
      </c>
      <c r="Q37" s="1">
        <v>15.1</v>
      </c>
      <c r="U37" s="13">
        <v>18.342025174835584</v>
      </c>
      <c r="V37" s="13">
        <v>15.527883804114172</v>
      </c>
      <c r="W37" s="13">
        <v>37.655824479523694</v>
      </c>
      <c r="X37" s="13"/>
      <c r="Y37" s="13"/>
      <c r="Z37" s="13"/>
      <c r="BK37" s="4"/>
      <c r="BL37" s="5"/>
    </row>
    <row r="38" spans="1:64" x14ac:dyDescent="0.2">
      <c r="A38" s="1">
        <v>0.1</v>
      </c>
      <c r="B38" s="3">
        <v>18.253288617811343</v>
      </c>
      <c r="C38" s="3">
        <v>15.540002949470633</v>
      </c>
      <c r="D38" s="3">
        <v>37.867238164709313</v>
      </c>
      <c r="E38" s="3">
        <v>2.4367587501647967</v>
      </c>
      <c r="F38" s="3">
        <v>1.1746000742189779</v>
      </c>
      <c r="G38" s="3">
        <v>2.0745433306609149</v>
      </c>
      <c r="H38" s="3"/>
      <c r="M38" s="24" t="s">
        <v>123</v>
      </c>
      <c r="N38" s="23"/>
      <c r="O38" s="23"/>
      <c r="P38" s="1">
        <v>4</v>
      </c>
      <c r="Q38" s="1">
        <v>16.399999999999999</v>
      </c>
      <c r="U38" s="13">
        <v>18.362613621514658</v>
      </c>
      <c r="V38" s="13">
        <v>15.567370293478998</v>
      </c>
      <c r="W38" s="13">
        <v>37.970027361013535</v>
      </c>
      <c r="X38" s="13"/>
      <c r="Y38" s="13"/>
      <c r="Z38" s="13"/>
      <c r="BK38" s="4"/>
      <c r="BL38" s="5"/>
    </row>
    <row r="39" spans="1:64" x14ac:dyDescent="0.2">
      <c r="A39" s="1">
        <v>0.1</v>
      </c>
      <c r="B39" s="3">
        <v>18.281662122794938</v>
      </c>
      <c r="C39" s="3">
        <v>15.533642236291445</v>
      </c>
      <c r="D39" s="3">
        <v>37.861213761821411</v>
      </c>
      <c r="E39" s="3">
        <v>2.4373687243398576</v>
      </c>
      <c r="F39" s="3">
        <v>1.1769076334256789</v>
      </c>
      <c r="G39" s="3">
        <v>2.0709940653926227</v>
      </c>
      <c r="H39" s="3"/>
      <c r="M39" s="7" t="s">
        <v>124</v>
      </c>
      <c r="N39" s="23"/>
      <c r="O39" s="23"/>
      <c r="P39" s="1">
        <v>19</v>
      </c>
      <c r="U39" s="3">
        <v>18.938230086878995</v>
      </c>
      <c r="V39" s="3">
        <v>15.626544409338363</v>
      </c>
      <c r="W39" s="3">
        <v>38.797449601050921</v>
      </c>
      <c r="X39" s="3"/>
      <c r="Y39" s="3"/>
      <c r="Z39" s="3"/>
      <c r="BK39" s="4"/>
      <c r="BL39" s="5"/>
    </row>
    <row r="40" spans="1:64" x14ac:dyDescent="0.2">
      <c r="A40" s="1">
        <v>0.1</v>
      </c>
      <c r="B40" s="3">
        <v>18.285382547069016</v>
      </c>
      <c r="C40" s="3">
        <v>15.536766298243728</v>
      </c>
      <c r="D40" s="3">
        <v>37.800980563904396</v>
      </c>
      <c r="E40" s="3">
        <v>2.4330018124928228</v>
      </c>
      <c r="F40" s="3">
        <v>1.1769104455884098</v>
      </c>
      <c r="G40" s="3">
        <v>2.0672786290688547</v>
      </c>
      <c r="H40" s="3"/>
      <c r="M40" s="7" t="s">
        <v>125</v>
      </c>
      <c r="N40" s="23"/>
      <c r="O40" s="23"/>
      <c r="P40" s="1">
        <v>32</v>
      </c>
      <c r="Q40" s="1">
        <v>332.9</v>
      </c>
      <c r="U40" s="3">
        <v>19.09090829620494</v>
      </c>
      <c r="V40" s="3">
        <v>15.584626733828609</v>
      </c>
      <c r="W40" s="3">
        <v>38.748186034225931</v>
      </c>
      <c r="X40" s="3"/>
      <c r="Y40" s="3"/>
      <c r="Z40" s="3"/>
      <c r="BK40" s="4"/>
      <c r="BL40" s="5"/>
    </row>
    <row r="41" spans="1:64" x14ac:dyDescent="0.2">
      <c r="A41" s="1">
        <v>0.1</v>
      </c>
      <c r="B41" s="3">
        <v>18.234302127305966</v>
      </c>
      <c r="C41" s="3">
        <v>15.533843788675464</v>
      </c>
      <c r="D41" s="3">
        <v>37.701231962655932</v>
      </c>
      <c r="E41" s="3">
        <v>2.4270381803466452</v>
      </c>
      <c r="F41" s="3">
        <v>1.1738435364336031</v>
      </c>
      <c r="G41" s="3">
        <v>2.0675993903927989</v>
      </c>
      <c r="H41" s="3"/>
      <c r="M41" s="7" t="s">
        <v>126</v>
      </c>
      <c r="N41" s="23"/>
      <c r="O41" s="23"/>
      <c r="P41" s="1">
        <v>36</v>
      </c>
      <c r="Q41" s="1">
        <v>391.5</v>
      </c>
      <c r="U41" s="3">
        <v>19.413173126257227</v>
      </c>
      <c r="V41" s="3">
        <v>15.755410030959894</v>
      </c>
      <c r="W41" s="3">
        <v>39.134381031374694</v>
      </c>
      <c r="X41" s="3"/>
      <c r="Y41" s="3"/>
      <c r="Z41" s="3"/>
      <c r="BK41" s="4"/>
      <c r="BL41" s="5"/>
    </row>
    <row r="42" spans="1:64" x14ac:dyDescent="0.2">
      <c r="A42" s="1">
        <v>0.1</v>
      </c>
      <c r="B42" s="3">
        <v>18.291383516114159</v>
      </c>
      <c r="C42" s="3">
        <v>15.5639794589838</v>
      </c>
      <c r="D42" s="3">
        <v>37.90736092830511</v>
      </c>
      <c r="E42" s="3">
        <v>2.4355828166057054</v>
      </c>
      <c r="F42" s="3">
        <v>1.1752382200399303</v>
      </c>
      <c r="G42" s="3">
        <v>2.0724162770361172</v>
      </c>
      <c r="H42" s="3"/>
      <c r="BK42" s="4"/>
      <c r="BL42" s="5"/>
    </row>
    <row r="43" spans="1:64" x14ac:dyDescent="0.2">
      <c r="A43" s="1">
        <v>0.1</v>
      </c>
      <c r="B43" s="3">
        <v>18.371369748808878</v>
      </c>
      <c r="C43" s="3">
        <v>15.606036223330932</v>
      </c>
      <c r="D43" s="3">
        <v>38.005961470623951</v>
      </c>
      <c r="E43" s="3">
        <v>2.4353372584003914</v>
      </c>
      <c r="F43" s="3">
        <v>1.1771964056666604</v>
      </c>
      <c r="G43" s="3">
        <v>2.0687603586601426</v>
      </c>
      <c r="H43" s="3"/>
      <c r="BK43" s="4"/>
      <c r="BL43" s="5"/>
    </row>
    <row r="44" spans="1:64" x14ac:dyDescent="0.2">
      <c r="A44" s="1">
        <v>0.1</v>
      </c>
      <c r="B44" s="3">
        <v>18.342953869580477</v>
      </c>
      <c r="C44" s="3">
        <v>15.604925286528514</v>
      </c>
      <c r="D44" s="3">
        <v>37.976376331387073</v>
      </c>
      <c r="E44" s="3">
        <v>2.4336147488108435</v>
      </c>
      <c r="F44" s="3">
        <v>1.1754592561500861</v>
      </c>
      <c r="G44" s="3">
        <v>2.0703522781227837</v>
      </c>
      <c r="H44" s="3"/>
      <c r="U44" s="3"/>
      <c r="V44" s="3"/>
      <c r="W44" s="3"/>
      <c r="BK44" s="4"/>
      <c r="BL44" s="5"/>
    </row>
    <row r="45" spans="1:64" x14ac:dyDescent="0.2">
      <c r="A45" s="1">
        <v>0.1</v>
      </c>
      <c r="B45" s="3">
        <v>18.320483156573619</v>
      </c>
      <c r="C45" s="3">
        <v>15.564426590367686</v>
      </c>
      <c r="D45" s="3">
        <v>37.973336762287396</v>
      </c>
      <c r="E45" s="3">
        <v>2.4397517339821468</v>
      </c>
      <c r="F45" s="3">
        <v>1.1770740830190023</v>
      </c>
      <c r="G45" s="3">
        <v>2.0727257265953756</v>
      </c>
      <c r="H45" s="3"/>
      <c r="U45" s="3"/>
      <c r="V45" s="3"/>
      <c r="W45" s="3"/>
      <c r="BK45" s="4"/>
      <c r="BL45" s="5"/>
    </row>
    <row r="46" spans="1:64" x14ac:dyDescent="0.2">
      <c r="A46" s="1">
        <v>0.1</v>
      </c>
      <c r="B46" s="3">
        <v>18.290511141996756</v>
      </c>
      <c r="C46" s="3">
        <v>15.579021339543063</v>
      </c>
      <c r="D46" s="3">
        <v>37.97021252396712</v>
      </c>
      <c r="E46" s="3">
        <v>2.4372655827609768</v>
      </c>
      <c r="F46" s="3">
        <v>1.17404750551123</v>
      </c>
      <c r="G46" s="3">
        <v>2.0759514170593021</v>
      </c>
      <c r="H46" s="3"/>
      <c r="U46" s="3"/>
      <c r="V46" s="3"/>
      <c r="W46" s="3"/>
      <c r="BK46" s="4"/>
      <c r="BL46" s="5"/>
    </row>
    <row r="47" spans="1:64" x14ac:dyDescent="0.2">
      <c r="A47" s="1">
        <v>0.1</v>
      </c>
      <c r="B47" s="3">
        <v>18.270094299265548</v>
      </c>
      <c r="C47" s="3">
        <v>15.544740374763776</v>
      </c>
      <c r="D47" s="3">
        <v>37.811278139268467</v>
      </c>
      <c r="E47" s="3">
        <v>2.4324161888643356</v>
      </c>
      <c r="F47" s="3">
        <v>1.1753232192238003</v>
      </c>
      <c r="G47" s="3">
        <v>2.0695721390331561</v>
      </c>
      <c r="H47" s="3"/>
      <c r="U47" s="3"/>
      <c r="V47" s="3"/>
      <c r="W47" s="3"/>
    </row>
    <row r="48" spans="1:64" x14ac:dyDescent="0.2">
      <c r="A48" s="1">
        <v>0.1</v>
      </c>
      <c r="B48" s="3">
        <v>18.307417676181196</v>
      </c>
      <c r="C48" s="3">
        <v>15.582502454734129</v>
      </c>
      <c r="D48" s="3">
        <v>37.92397460875555</v>
      </c>
      <c r="E48" s="3">
        <v>2.4337538029544059</v>
      </c>
      <c r="F48" s="3">
        <v>1.1748701936266475</v>
      </c>
      <c r="G48" s="3">
        <v>2.0715086791348192</v>
      </c>
      <c r="H48" s="3"/>
    </row>
    <row r="49" spans="1:8" x14ac:dyDescent="0.2">
      <c r="A49" s="1">
        <v>0.1</v>
      </c>
      <c r="B49" s="3">
        <v>18.238918616613255</v>
      </c>
      <c r="C49" s="3">
        <v>15.582532264426577</v>
      </c>
      <c r="D49" s="3">
        <v>37.97447580357148</v>
      </c>
      <c r="E49" s="3">
        <v>2.4369900321184352</v>
      </c>
      <c r="F49" s="3">
        <v>1.1704720585274162</v>
      </c>
      <c r="G49" s="3">
        <v>2.0820574180851779</v>
      </c>
      <c r="H49" s="3"/>
    </row>
    <row r="50" spans="1:8" x14ac:dyDescent="0.2">
      <c r="A50" s="1">
        <v>0.1</v>
      </c>
      <c r="B50" s="3">
        <v>18.474271318099419</v>
      </c>
      <c r="C50" s="3">
        <v>15.700820050418118</v>
      </c>
      <c r="D50" s="3">
        <v>38.381931525140182</v>
      </c>
      <c r="E50" s="3">
        <v>2.4445813277197619</v>
      </c>
      <c r="F50" s="3">
        <v>1.1766437204410507</v>
      </c>
      <c r="G50" s="3">
        <v>2.0775883857209045</v>
      </c>
      <c r="H50" s="3"/>
    </row>
    <row r="51" spans="1:8" x14ac:dyDescent="0.2">
      <c r="A51" s="1">
        <v>0.1</v>
      </c>
      <c r="B51" s="3">
        <v>18.340597103503427</v>
      </c>
      <c r="C51" s="3">
        <v>15.520468394076614</v>
      </c>
      <c r="D51" s="3">
        <v>38.159568258394323</v>
      </c>
      <c r="E51" s="3">
        <v>2.4586608657350779</v>
      </c>
      <c r="F51" s="3">
        <v>1.1817038402335276</v>
      </c>
      <c r="G51" s="3">
        <v>2.0806066478121954</v>
      </c>
      <c r="H51" s="3"/>
    </row>
    <row r="52" spans="1:8" x14ac:dyDescent="0.2">
      <c r="A52" s="1">
        <v>0.1</v>
      </c>
      <c r="B52" s="3">
        <v>18.452596980435985</v>
      </c>
      <c r="C52" s="3">
        <v>15.625859513524048</v>
      </c>
      <c r="D52" s="3">
        <v>38.193990807033281</v>
      </c>
      <c r="E52" s="3">
        <v>2.4442809545277626</v>
      </c>
      <c r="F52" s="3">
        <v>1.1809012467100077</v>
      </c>
      <c r="G52" s="3">
        <v>2.0698436565610647</v>
      </c>
      <c r="H52" s="3"/>
    </row>
    <row r="53" spans="1:8" x14ac:dyDescent="0.2">
      <c r="A53" s="1">
        <v>0.1</v>
      </c>
      <c r="B53" s="3">
        <v>18.39031395534785</v>
      </c>
      <c r="C53" s="3">
        <v>15.644720277955438</v>
      </c>
      <c r="D53" s="3">
        <v>38.145318245150897</v>
      </c>
      <c r="E53" s="3">
        <v>2.4382230917161527</v>
      </c>
      <c r="F53" s="3">
        <v>1.1754965016064336</v>
      </c>
      <c r="G53" s="3">
        <v>2.0742070166811017</v>
      </c>
      <c r="H53" s="3"/>
    </row>
    <row r="54" spans="1:8" x14ac:dyDescent="0.2">
      <c r="A54" s="1">
        <v>0.1</v>
      </c>
      <c r="B54" s="3">
        <v>18.366241205570226</v>
      </c>
      <c r="C54" s="3">
        <v>15.560548672520945</v>
      </c>
      <c r="D54" s="3">
        <v>38.096691868043671</v>
      </c>
      <c r="E54" s="3">
        <v>2.4482871825284858</v>
      </c>
      <c r="F54" s="3">
        <v>1.1803080721699728</v>
      </c>
      <c r="G54" s="3">
        <v>2.0742780976049402</v>
      </c>
      <c r="H54" s="3"/>
    </row>
    <row r="55" spans="1:8" x14ac:dyDescent="0.2">
      <c r="A55" s="1">
        <v>0.1</v>
      </c>
      <c r="B55" s="3">
        <v>18.442699701390175</v>
      </c>
      <c r="C55" s="3">
        <v>15.666218642387117</v>
      </c>
      <c r="D55" s="3">
        <v>38.289929950941243</v>
      </c>
      <c r="E55" s="3">
        <v>2.4441079768504284</v>
      </c>
      <c r="F55" s="3">
        <v>1.1772272634757508</v>
      </c>
      <c r="G55" s="3">
        <v>2.0761564505686239</v>
      </c>
      <c r="H55" s="3"/>
    </row>
    <row r="56" spans="1:8" x14ac:dyDescent="0.2">
      <c r="A56" s="1">
        <v>0.1</v>
      </c>
      <c r="B56" s="3">
        <v>18.36386412064272</v>
      </c>
      <c r="C56" s="3">
        <v>15.597978929590759</v>
      </c>
      <c r="D56" s="3">
        <v>38.044687664298081</v>
      </c>
      <c r="E56" s="3">
        <v>2.4390780264566141</v>
      </c>
      <c r="F56" s="3">
        <v>1.177323306021707</v>
      </c>
      <c r="G56" s="3">
        <v>2.0717147226945691</v>
      </c>
      <c r="H56" s="3"/>
    </row>
    <row r="57" spans="1:8" x14ac:dyDescent="0.2">
      <c r="A57" s="1">
        <v>0.1</v>
      </c>
      <c r="B57" s="3">
        <v>18.381049297713684</v>
      </c>
      <c r="C57" s="3">
        <v>15.647507850393557</v>
      </c>
      <c r="D57" s="3">
        <v>38.225081885694934</v>
      </c>
      <c r="E57" s="3">
        <v>2.4428862571066561</v>
      </c>
      <c r="F57" s="3">
        <v>1.1746950040514839</v>
      </c>
      <c r="G57" s="3">
        <v>2.0795919355077044</v>
      </c>
      <c r="H57" s="3"/>
    </row>
    <row r="58" spans="1:8" x14ac:dyDescent="0.2">
      <c r="A58" s="1">
        <v>0.1</v>
      </c>
      <c r="B58" s="3">
        <v>18.308505813642697</v>
      </c>
      <c r="C58" s="3">
        <v>15.545664818323473</v>
      </c>
      <c r="D58" s="3">
        <v>37.986964222502912</v>
      </c>
      <c r="E58" s="3">
        <v>2.4435728330980204</v>
      </c>
      <c r="F58" s="3">
        <v>1.1777242097785807</v>
      </c>
      <c r="G58" s="3">
        <v>2.0748260185272298</v>
      </c>
      <c r="H58" s="3"/>
    </row>
    <row r="59" spans="1:8" x14ac:dyDescent="0.2">
      <c r="A59" s="1">
        <v>0.1</v>
      </c>
      <c r="B59" s="3">
        <v>18.449084679929136</v>
      </c>
      <c r="C59" s="3">
        <v>15.630569600083914</v>
      </c>
      <c r="D59" s="3">
        <v>38.228855486363244</v>
      </c>
      <c r="E59" s="3">
        <v>2.4457749438739591</v>
      </c>
      <c r="F59" s="3">
        <v>1.1803206890061184</v>
      </c>
      <c r="G59" s="3">
        <v>2.0721274876011941</v>
      </c>
      <c r="H59" s="3"/>
    </row>
    <row r="60" spans="1:8" x14ac:dyDescent="0.2">
      <c r="A60" s="1">
        <v>0.1</v>
      </c>
      <c r="B60" s="3">
        <v>18.40406606102378</v>
      </c>
      <c r="C60" s="3">
        <v>15.641549134037341</v>
      </c>
      <c r="D60" s="3">
        <v>38.229798903469643</v>
      </c>
      <c r="E60" s="3">
        <v>2.4441184550114894</v>
      </c>
      <c r="F60" s="3">
        <v>1.1766140235416305</v>
      </c>
      <c r="G60" s="3">
        <v>2.0772474287316811</v>
      </c>
      <c r="H60" s="3"/>
    </row>
    <row r="61" spans="1:8" x14ac:dyDescent="0.2">
      <c r="A61" s="1">
        <v>0.1</v>
      </c>
      <c r="B61" s="3">
        <v>18.450996848822982</v>
      </c>
      <c r="C61" s="3">
        <v>15.636911792658717</v>
      </c>
      <c r="D61" s="3">
        <v>38.202342525095013</v>
      </c>
      <c r="E61" s="3">
        <v>2.4430874223534604</v>
      </c>
      <c r="F61" s="3">
        <v>1.1799642469995535</v>
      </c>
      <c r="G61" s="3">
        <v>2.0704758034540558</v>
      </c>
      <c r="H61" s="3"/>
    </row>
    <row r="62" spans="1:8" x14ac:dyDescent="0.2">
      <c r="A62" s="1">
        <v>0.1</v>
      </c>
      <c r="B62" s="3">
        <v>18.393702444909461</v>
      </c>
      <c r="C62" s="3">
        <v>15.597984824367773</v>
      </c>
      <c r="D62" s="3">
        <v>38.16574379091076</v>
      </c>
      <c r="E62" s="3">
        <v>2.446838115349796</v>
      </c>
      <c r="F62" s="3">
        <v>1.1792358212949476</v>
      </c>
      <c r="G62" s="3">
        <v>2.0749353701474766</v>
      </c>
      <c r="H62" s="3"/>
    </row>
    <row r="63" spans="1:8" x14ac:dyDescent="0.2">
      <c r="A63" s="1">
        <v>0.1</v>
      </c>
      <c r="B63" s="3">
        <v>18.298951616413976</v>
      </c>
      <c r="C63" s="3">
        <v>15.470475000072252</v>
      </c>
      <c r="D63" s="3">
        <v>37.605418376428155</v>
      </c>
      <c r="E63" s="3">
        <v>2.4307862800755973</v>
      </c>
      <c r="F63" s="3">
        <v>1.1828306251959628</v>
      </c>
      <c r="G63" s="3">
        <v>2.0550586265661508</v>
      </c>
      <c r="H63" s="3"/>
    </row>
    <row r="64" spans="1:8" x14ac:dyDescent="0.2">
      <c r="A64" s="1">
        <v>0.1</v>
      </c>
      <c r="B64" s="3">
        <v>18.431973406512171</v>
      </c>
      <c r="C64" s="3">
        <v>15.5150055668897</v>
      </c>
      <c r="D64" s="3">
        <v>38.220076432417592</v>
      </c>
      <c r="E64" s="3">
        <v>2.4634265368220287</v>
      </c>
      <c r="F64" s="3">
        <v>1.1880094613596222</v>
      </c>
      <c r="G64" s="3">
        <v>2.073574846788468</v>
      </c>
      <c r="H64" s="3"/>
    </row>
    <row r="65" spans="1:7" x14ac:dyDescent="0.2">
      <c r="A65" s="1">
        <v>0.1</v>
      </c>
      <c r="B65" s="3">
        <v>18.319179791489269</v>
      </c>
      <c r="C65" s="3">
        <v>15.491939343006239</v>
      </c>
      <c r="D65" s="3">
        <v>37.90650494470777</v>
      </c>
      <c r="E65" s="3">
        <v>2.4468534316731931</v>
      </c>
      <c r="F65" s="3">
        <v>1.1824975160233488</v>
      </c>
      <c r="G65" s="3">
        <v>2.0692250076784764</v>
      </c>
    </row>
    <row r="66" spans="1:7" x14ac:dyDescent="0.2">
      <c r="A66" s="1">
        <v>0.1</v>
      </c>
      <c r="B66" s="3">
        <v>18.363125206258673</v>
      </c>
      <c r="C66" s="3">
        <v>15.497078470005061</v>
      </c>
      <c r="D66" s="3">
        <v>38.09794762713549</v>
      </c>
      <c r="E66" s="3">
        <v>2.4583954776298587</v>
      </c>
      <c r="F66" s="3">
        <v>1.1849410998209056</v>
      </c>
      <c r="G66" s="3">
        <v>2.0746984622285662</v>
      </c>
    </row>
    <row r="67" spans="1:7" x14ac:dyDescent="0.2">
      <c r="A67" s="1">
        <v>0.1</v>
      </c>
      <c r="B67" s="3">
        <v>18.364998255498229</v>
      </c>
      <c r="C67" s="3">
        <v>15.539420483339555</v>
      </c>
      <c r="D67" s="3">
        <v>37.95865069853523</v>
      </c>
      <c r="E67" s="3">
        <v>2.4427327093202891</v>
      </c>
      <c r="F67" s="3">
        <v>1.1818328923648145</v>
      </c>
      <c r="G67" s="3">
        <v>2.0669019495915788</v>
      </c>
    </row>
    <row r="68" spans="1:7" x14ac:dyDescent="0.2">
      <c r="A68" s="1">
        <v>0.1</v>
      </c>
      <c r="B68" s="3">
        <v>18.354994280476465</v>
      </c>
      <c r="C68" s="3">
        <v>15.487204579226649</v>
      </c>
      <c r="D68" s="3">
        <v>37.819432004241278</v>
      </c>
      <c r="E68" s="3">
        <v>2.4419792358763939</v>
      </c>
      <c r="F68" s="3">
        <v>1.1851715515591787</v>
      </c>
      <c r="G68" s="3">
        <v>2.0604436823207526</v>
      </c>
    </row>
    <row r="69" spans="1:7" x14ac:dyDescent="0.2">
      <c r="A69" s="1">
        <v>0.1</v>
      </c>
      <c r="B69" s="3">
        <v>18.335901589787689</v>
      </c>
      <c r="C69" s="3">
        <v>15.50008233389484</v>
      </c>
      <c r="D69" s="3">
        <v>37.831025960570415</v>
      </c>
      <c r="E69" s="3">
        <v>2.4406983876365183</v>
      </c>
      <c r="F69" s="3">
        <v>1.1829551091926533</v>
      </c>
      <c r="G69" s="3">
        <v>2.0632214770197432</v>
      </c>
    </row>
    <row r="70" spans="1:7" x14ac:dyDescent="0.2">
      <c r="A70" s="1">
        <v>0.1</v>
      </c>
      <c r="B70" s="3">
        <v>18.417622316510521</v>
      </c>
      <c r="C70" s="3">
        <v>15.598628683876989</v>
      </c>
      <c r="D70" s="3">
        <v>38.280438271969395</v>
      </c>
      <c r="E70" s="3">
        <v>2.4540899746871156</v>
      </c>
      <c r="F70" s="3">
        <v>1.1807206062637603</v>
      </c>
      <c r="G70" s="3">
        <v>2.0784679810516478</v>
      </c>
    </row>
    <row r="71" spans="1:7" x14ac:dyDescent="0.2">
      <c r="A71" s="1">
        <v>0.1</v>
      </c>
      <c r="B71" s="3">
        <v>18.36858463723124</v>
      </c>
      <c r="C71" s="3">
        <v>15.509773443850641</v>
      </c>
      <c r="D71" s="3">
        <v>37.702092937644665</v>
      </c>
      <c r="E71" s="3">
        <v>2.4308603264990243</v>
      </c>
      <c r="F71" s="3">
        <v>1.1843232077973433</v>
      </c>
      <c r="G71" s="3">
        <v>2.0525311929165397</v>
      </c>
    </row>
    <row r="72" spans="1:7" x14ac:dyDescent="0.2">
      <c r="A72" s="1">
        <v>0.1</v>
      </c>
      <c r="B72" s="3">
        <v>18.47038784889634</v>
      </c>
      <c r="C72" s="3">
        <v>15.573155539952795</v>
      </c>
      <c r="D72" s="3">
        <v>38.42730287686765</v>
      </c>
      <c r="E72" s="3">
        <v>2.4675347766406581</v>
      </c>
      <c r="F72" s="3">
        <v>1.1860401574690962</v>
      </c>
      <c r="G72" s="3">
        <v>2.080481643982576</v>
      </c>
    </row>
    <row r="73" spans="1:7" x14ac:dyDescent="0.2">
      <c r="A73" s="1">
        <v>0.1</v>
      </c>
      <c r="B73" s="3">
        <v>18.434346548327472</v>
      </c>
      <c r="C73" s="3">
        <v>15.562343826207098</v>
      </c>
      <c r="D73" s="3">
        <v>38.39064918593705</v>
      </c>
      <c r="E73" s="3">
        <v>2.4668937799258055</v>
      </c>
      <c r="F73" s="3">
        <v>1.1845482116443091</v>
      </c>
      <c r="G73" s="3">
        <v>2.0825608917187353</v>
      </c>
    </row>
    <row r="74" spans="1:7" x14ac:dyDescent="0.2">
      <c r="A74" s="1">
        <v>0.1</v>
      </c>
      <c r="B74" s="3">
        <v>18.375792701844745</v>
      </c>
      <c r="C74" s="3">
        <v>15.522566553381214</v>
      </c>
      <c r="D74" s="3">
        <v>37.974289054396131</v>
      </c>
      <c r="E74" s="3">
        <v>2.4463924135100168</v>
      </c>
      <c r="F74" s="3">
        <v>1.1838114939724336</v>
      </c>
      <c r="G74" s="3">
        <v>2.0665388247759182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011AB-83B6-42F7-A8C1-5612B584E151}">
  <dimension ref="A1:AI74"/>
  <sheetViews>
    <sheetView workbookViewId="0">
      <selection activeCell="P2" sqref="P2"/>
    </sheetView>
  </sheetViews>
  <sheetFormatPr defaultRowHeight="12.75" x14ac:dyDescent="0.2"/>
  <cols>
    <col min="1" max="1" width="8.85546875" style="1"/>
    <col min="2" max="2" width="9.85546875" style="1" customWidth="1"/>
    <col min="3" max="3" width="10" style="1" customWidth="1"/>
    <col min="4" max="5" width="9.85546875" style="1" customWidth="1"/>
    <col min="6" max="6" width="9.5703125" style="1" customWidth="1"/>
    <col min="7" max="7" width="9.7109375" style="1" customWidth="1"/>
    <col min="13" max="13" width="62.7109375" style="1" customWidth="1"/>
    <col min="14" max="14" width="15.7109375" style="1" customWidth="1"/>
    <col min="15" max="15" width="17.85546875" style="1" customWidth="1"/>
    <col min="16" max="18" width="8.85546875" style="1"/>
    <col min="19" max="19" width="10.140625" style="1" customWidth="1"/>
    <col min="20" max="20" width="16.28515625" style="1" customWidth="1"/>
    <col min="21" max="26" width="8.85546875" style="1"/>
  </cols>
  <sheetData>
    <row r="1" spans="1:26" ht="25.5" x14ac:dyDescent="0.2">
      <c r="A1" s="12" t="s">
        <v>49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M1" s="12" t="s">
        <v>52</v>
      </c>
      <c r="N1" s="12"/>
      <c r="O1" s="56" t="s">
        <v>176</v>
      </c>
      <c r="P1" s="1" t="s">
        <v>249</v>
      </c>
      <c r="Q1" s="1" t="s">
        <v>53</v>
      </c>
      <c r="R1" s="27" t="s">
        <v>51</v>
      </c>
      <c r="S1" s="27" t="s">
        <v>235</v>
      </c>
      <c r="T1" s="1" t="s">
        <v>40</v>
      </c>
      <c r="U1" s="7" t="s">
        <v>0</v>
      </c>
      <c r="V1" s="7" t="s">
        <v>1</v>
      </c>
      <c r="W1" s="7" t="s">
        <v>2</v>
      </c>
      <c r="X1" s="7" t="s">
        <v>173</v>
      </c>
      <c r="Y1" s="7" t="s">
        <v>174</v>
      </c>
      <c r="Z1" s="7" t="s">
        <v>175</v>
      </c>
    </row>
    <row r="2" spans="1:26" x14ac:dyDescent="0.2">
      <c r="A2" s="1">
        <v>0.1</v>
      </c>
      <c r="B2" s="3">
        <v>18.379916059269704</v>
      </c>
      <c r="C2" s="3">
        <v>15.590855645689457</v>
      </c>
      <c r="D2" s="3">
        <v>38.069822166214458</v>
      </c>
      <c r="E2" s="3">
        <v>2.4418045443670029</v>
      </c>
      <c r="F2" s="3">
        <v>1.1788907855324389</v>
      </c>
      <c r="G2" s="3">
        <v>2.0712729069844893</v>
      </c>
      <c r="M2" s="9" t="s">
        <v>58</v>
      </c>
      <c r="N2" s="21" t="s">
        <v>7</v>
      </c>
      <c r="O2" s="2" t="s">
        <v>136</v>
      </c>
      <c r="P2" s="2">
        <v>6</v>
      </c>
      <c r="Q2" s="6">
        <v>94.2</v>
      </c>
      <c r="R2" s="3">
        <f>1/S2</f>
        <v>0.02</v>
      </c>
      <c r="S2" s="20">
        <v>50</v>
      </c>
      <c r="T2" s="1" t="s">
        <v>41</v>
      </c>
      <c r="U2" s="13">
        <v>18.649169781855388</v>
      </c>
      <c r="V2" s="13">
        <v>15.570074529240157</v>
      </c>
      <c r="W2" s="13">
        <v>38.137309999167421</v>
      </c>
      <c r="X2" s="13">
        <v>3.3E-3</v>
      </c>
      <c r="Y2" s="13">
        <v>5.7299999999999997E-2</v>
      </c>
      <c r="Z2" s="13">
        <v>8.9300000000000004E-2</v>
      </c>
    </row>
    <row r="3" spans="1:26" x14ac:dyDescent="0.2">
      <c r="A3" s="1">
        <v>0.1</v>
      </c>
      <c r="B3" s="3">
        <v>18.535839248041036</v>
      </c>
      <c r="C3" s="3">
        <v>15.622852240024889</v>
      </c>
      <c r="D3" s="3">
        <v>38.256144934299698</v>
      </c>
      <c r="E3" s="3">
        <v>2.4487298699714741</v>
      </c>
      <c r="F3" s="3">
        <v>1.1864567982377274</v>
      </c>
      <c r="G3" s="3">
        <v>2.0639014194268439</v>
      </c>
      <c r="M3" s="9" t="s">
        <v>59</v>
      </c>
      <c r="N3" s="21" t="s">
        <v>127</v>
      </c>
      <c r="O3" s="2" t="s">
        <v>137</v>
      </c>
      <c r="P3" s="2">
        <v>7</v>
      </c>
      <c r="Q3" s="6">
        <v>103.2</v>
      </c>
      <c r="R3" s="3">
        <f t="shared" ref="R3:R13" si="0">1/S3</f>
        <v>1.5384615384615385E-2</v>
      </c>
      <c r="S3" s="20">
        <v>65</v>
      </c>
      <c r="T3" s="1" t="s">
        <v>41</v>
      </c>
      <c r="U3" s="13">
        <v>18.846107844647985</v>
      </c>
      <c r="V3" s="13">
        <v>15.694367540662489</v>
      </c>
      <c r="W3" s="13">
        <v>39.102862075349066</v>
      </c>
      <c r="X3" s="13">
        <v>8.9499999999999996E-2</v>
      </c>
      <c r="Y3" s="13">
        <v>9.2100000000000001E-2</v>
      </c>
      <c r="Z3" s="13">
        <v>0.14130000000000001</v>
      </c>
    </row>
    <row r="4" spans="1:26" x14ac:dyDescent="0.2">
      <c r="A4" s="1">
        <v>0.1</v>
      </c>
      <c r="B4" s="3">
        <v>18.423658331430495</v>
      </c>
      <c r="C4" s="3">
        <v>15.589720579384844</v>
      </c>
      <c r="D4" s="3">
        <v>38.053869461894188</v>
      </c>
      <c r="E4" s="3">
        <v>2.4409590452964847</v>
      </c>
      <c r="F4" s="3">
        <v>1.1817824596415876</v>
      </c>
      <c r="G4" s="3">
        <v>2.0654893169059068</v>
      </c>
      <c r="M4" s="9" t="s">
        <v>60</v>
      </c>
      <c r="N4" s="21" t="s">
        <v>128</v>
      </c>
      <c r="O4" s="2" t="s">
        <v>138</v>
      </c>
      <c r="P4" s="2">
        <v>8</v>
      </c>
      <c r="Q4" s="6">
        <v>130.69999999999999</v>
      </c>
      <c r="R4" s="3">
        <f t="shared" si="0"/>
        <v>4.1666666666666664E-2</v>
      </c>
      <c r="S4" s="20">
        <v>24</v>
      </c>
      <c r="T4" s="1" t="s">
        <v>41</v>
      </c>
      <c r="U4" s="13">
        <v>18.993956508684267</v>
      </c>
      <c r="V4" s="13">
        <v>15.735898475868739</v>
      </c>
      <c r="W4" s="13">
        <v>39.340516927800905</v>
      </c>
      <c r="X4" s="13">
        <v>0.1205</v>
      </c>
      <c r="Y4" s="13">
        <v>6.9400000000000003E-2</v>
      </c>
      <c r="Z4" s="13">
        <v>0.21679999999999999</v>
      </c>
    </row>
    <row r="5" spans="1:26" x14ac:dyDescent="0.2">
      <c r="A5" s="1">
        <v>0.1</v>
      </c>
      <c r="B5" s="3">
        <v>18.541876946106015</v>
      </c>
      <c r="C5" s="3">
        <v>15.633297092652482</v>
      </c>
      <c r="D5" s="3">
        <v>38.247426779204687</v>
      </c>
      <c r="E5" s="3">
        <v>2.4465361690836578</v>
      </c>
      <c r="F5" s="3">
        <v>1.1860503153119595</v>
      </c>
      <c r="G5" s="3">
        <v>2.0627591742936811</v>
      </c>
      <c r="M5" s="9" t="s">
        <v>61</v>
      </c>
      <c r="N5" s="21" t="s">
        <v>10</v>
      </c>
      <c r="O5" s="1" t="s">
        <v>139</v>
      </c>
      <c r="P5" s="2">
        <v>9</v>
      </c>
      <c r="Q5" s="6">
        <v>135.69999999999999</v>
      </c>
      <c r="R5" s="3">
        <f t="shared" si="0"/>
        <v>1.8518518518518517E-2</v>
      </c>
      <c r="S5" s="20">
        <v>54</v>
      </c>
      <c r="T5" s="1" t="s">
        <v>42</v>
      </c>
      <c r="U5" s="13">
        <v>18.813350864292783</v>
      </c>
      <c r="V5" s="13">
        <v>15.691748908571887</v>
      </c>
      <c r="W5" s="13">
        <v>38.984811061302281</v>
      </c>
      <c r="X5" s="13">
        <v>1.6899999999999998E-2</v>
      </c>
      <c r="Y5" s="13">
        <v>5.0200000000000002E-2</v>
      </c>
      <c r="Z5" s="13">
        <v>4.3200000000000002E-2</v>
      </c>
    </row>
    <row r="6" spans="1:26" x14ac:dyDescent="0.2">
      <c r="A6" s="1">
        <v>0.1</v>
      </c>
      <c r="B6" s="3">
        <v>18.575079688338175</v>
      </c>
      <c r="C6" s="3">
        <v>15.617670631063238</v>
      </c>
      <c r="D6" s="3">
        <v>38.243544947275325</v>
      </c>
      <c r="E6" s="3">
        <v>2.4487355285371222</v>
      </c>
      <c r="F6" s="3">
        <v>1.1893630059909643</v>
      </c>
      <c r="G6" s="3">
        <v>2.0588630352571475</v>
      </c>
      <c r="M6" s="9" t="s">
        <v>63</v>
      </c>
      <c r="N6" s="21" t="s">
        <v>129</v>
      </c>
      <c r="O6" s="2" t="s">
        <v>140</v>
      </c>
      <c r="P6" s="2">
        <v>11</v>
      </c>
      <c r="Q6" s="6">
        <v>162.9</v>
      </c>
      <c r="R6" s="3">
        <f t="shared" si="0"/>
        <v>0.05</v>
      </c>
      <c r="S6" s="20">
        <v>20</v>
      </c>
      <c r="T6" s="1" t="s">
        <v>42</v>
      </c>
      <c r="U6" s="13">
        <v>18.985466012646629</v>
      </c>
      <c r="V6" s="13">
        <v>15.672351659608546</v>
      </c>
      <c r="W6" s="13">
        <v>39.218297592107156</v>
      </c>
      <c r="X6" s="13">
        <v>3.78E-2</v>
      </c>
      <c r="Y6" s="13">
        <v>3.1800000000000002E-2</v>
      </c>
      <c r="Z6" s="13">
        <v>8.5300000000000001E-2</v>
      </c>
    </row>
    <row r="7" spans="1:26" x14ac:dyDescent="0.2">
      <c r="A7" s="1">
        <v>0.1</v>
      </c>
      <c r="B7" s="3">
        <v>18.302959279467249</v>
      </c>
      <c r="C7" s="3">
        <v>15.566187561727395</v>
      </c>
      <c r="D7" s="3">
        <v>37.978009460047815</v>
      </c>
      <c r="E7" s="3">
        <v>2.439775912338638</v>
      </c>
      <c r="F7" s="3">
        <v>1.1758151574935893</v>
      </c>
      <c r="G7" s="3">
        <v>2.0749655222504138</v>
      </c>
      <c r="M7" s="9" t="s">
        <v>64</v>
      </c>
      <c r="N7" s="21" t="s">
        <v>117</v>
      </c>
      <c r="O7" s="2" t="s">
        <v>141</v>
      </c>
      <c r="P7" s="2">
        <v>12</v>
      </c>
      <c r="Q7" s="6">
        <v>181.7</v>
      </c>
      <c r="R7" s="3">
        <f t="shared" si="0"/>
        <v>3.2258064516129031E-2</v>
      </c>
      <c r="S7" s="20">
        <v>31</v>
      </c>
      <c r="T7" s="1" t="s">
        <v>42</v>
      </c>
      <c r="U7" s="13">
        <v>18.993583567401341</v>
      </c>
      <c r="V7" s="13">
        <v>15.670543713799288</v>
      </c>
      <c r="W7" s="13">
        <v>39.081805994007283</v>
      </c>
      <c r="X7" s="13">
        <v>8.1199999999999994E-2</v>
      </c>
      <c r="Y7" s="13">
        <v>5.0599999999999999E-2</v>
      </c>
      <c r="Z7" s="13">
        <v>8.48E-2</v>
      </c>
    </row>
    <row r="8" spans="1:26" x14ac:dyDescent="0.2">
      <c r="A8" s="1">
        <v>0.1</v>
      </c>
      <c r="B8" s="3">
        <v>18.275665656117432</v>
      </c>
      <c r="C8" s="3">
        <v>15.557550971651663</v>
      </c>
      <c r="D8" s="3">
        <v>37.910138511319794</v>
      </c>
      <c r="E8" s="3">
        <v>2.4367677522251481</v>
      </c>
      <c r="F8" s="3">
        <v>1.1747135323174327</v>
      </c>
      <c r="G8" s="3">
        <v>2.074350626929427</v>
      </c>
      <c r="M8" s="9" t="s">
        <v>119</v>
      </c>
      <c r="N8" s="21" t="s">
        <v>14</v>
      </c>
      <c r="O8" s="2" t="s">
        <v>142</v>
      </c>
      <c r="P8" s="2">
        <v>13</v>
      </c>
      <c r="Q8" s="6">
        <v>190.2</v>
      </c>
      <c r="R8" s="3">
        <f t="shared" si="0"/>
        <v>2.564102564102564E-2</v>
      </c>
      <c r="S8" s="20">
        <v>39</v>
      </c>
      <c r="T8" s="1" t="s">
        <v>42</v>
      </c>
      <c r="U8" s="13">
        <v>18.833559428528108</v>
      </c>
      <c r="V8" s="13">
        <v>15.662147419598456</v>
      </c>
      <c r="W8" s="13">
        <v>38.78522902429588</v>
      </c>
      <c r="X8" s="13">
        <v>1.3299999999999999E-2</v>
      </c>
      <c r="Y8" s="13">
        <v>6.3E-3</v>
      </c>
      <c r="Z8" s="13">
        <v>8.9599999999999999E-2</v>
      </c>
    </row>
    <row r="9" spans="1:26" x14ac:dyDescent="0.2">
      <c r="A9" s="1">
        <v>0.1</v>
      </c>
      <c r="B9" s="3">
        <v>18.402569406994907</v>
      </c>
      <c r="C9" s="3">
        <v>15.606308156776224</v>
      </c>
      <c r="D9" s="3">
        <v>38.12812096418665</v>
      </c>
      <c r="E9" s="3">
        <v>2.4431223951983485</v>
      </c>
      <c r="F9" s="3">
        <v>1.1791750631942093</v>
      </c>
      <c r="G9" s="3">
        <v>2.07189116481169</v>
      </c>
      <c r="M9" s="9" t="s">
        <v>65</v>
      </c>
      <c r="N9" s="21" t="s">
        <v>130</v>
      </c>
      <c r="O9" s="2" t="s">
        <v>143</v>
      </c>
      <c r="P9" s="2">
        <v>14</v>
      </c>
      <c r="Q9" s="6">
        <v>193</v>
      </c>
      <c r="R9" s="3">
        <f t="shared" si="0"/>
        <v>6.6666666666666666E-2</v>
      </c>
      <c r="S9" s="20">
        <v>15</v>
      </c>
      <c r="T9" s="1" t="s">
        <v>42</v>
      </c>
      <c r="U9" s="13">
        <v>19.207729931788631</v>
      </c>
      <c r="V9" s="13">
        <v>15.722861250799969</v>
      </c>
      <c r="W9" s="13">
        <v>39.508478043190117</v>
      </c>
      <c r="X9" s="13">
        <v>2.5100000000000001E-2</v>
      </c>
      <c r="Y9" s="13">
        <v>6.5699999999999995E-2</v>
      </c>
      <c r="Z9" s="13">
        <v>3.9699999999999999E-2</v>
      </c>
    </row>
    <row r="10" spans="1:26" x14ac:dyDescent="0.2">
      <c r="A10" s="1">
        <v>0.1</v>
      </c>
      <c r="B10" s="3">
        <v>18.36152548642222</v>
      </c>
      <c r="C10" s="3">
        <v>15.633698774221367</v>
      </c>
      <c r="D10" s="3">
        <v>38.089712797977548</v>
      </c>
      <c r="E10" s="3">
        <v>2.436385230908007</v>
      </c>
      <c r="F10" s="3">
        <v>1.1744837707055484</v>
      </c>
      <c r="G10" s="3">
        <v>2.0744307343169122</v>
      </c>
      <c r="M10" s="9" t="s">
        <v>66</v>
      </c>
      <c r="N10" s="21" t="s">
        <v>17</v>
      </c>
      <c r="O10" s="25" t="s">
        <v>144</v>
      </c>
      <c r="P10" s="54">
        <v>16</v>
      </c>
      <c r="Q10" s="29">
        <v>189</v>
      </c>
      <c r="R10" s="26">
        <f t="shared" si="0"/>
        <v>0.25</v>
      </c>
      <c r="S10" s="30">
        <v>4</v>
      </c>
      <c r="T10" s="27" t="s">
        <v>43</v>
      </c>
      <c r="U10" s="28">
        <v>19.824405679871273</v>
      </c>
      <c r="V10" s="28">
        <v>15.720203965751207</v>
      </c>
      <c r="W10" s="28">
        <v>40.79617419956233</v>
      </c>
      <c r="X10" s="28">
        <v>9.8400000000000001E-2</v>
      </c>
      <c r="Y10" s="28">
        <v>4.2099999999999999E-2</v>
      </c>
      <c r="Z10" s="28">
        <v>0.2082</v>
      </c>
    </row>
    <row r="11" spans="1:26" x14ac:dyDescent="0.2">
      <c r="A11" s="1">
        <v>0.1</v>
      </c>
      <c r="B11" s="3">
        <v>18.447243377767268</v>
      </c>
      <c r="C11" s="3">
        <v>15.559114309099321</v>
      </c>
      <c r="D11" s="3">
        <v>38.093112236657724</v>
      </c>
      <c r="E11" s="3">
        <v>2.4482828186678987</v>
      </c>
      <c r="F11" s="3">
        <v>1.185622973859052</v>
      </c>
      <c r="G11" s="3">
        <v>2.0649758588086815</v>
      </c>
      <c r="M11" s="9" t="s">
        <v>67</v>
      </c>
      <c r="N11" s="21" t="s">
        <v>131</v>
      </c>
      <c r="O11" s="2" t="s">
        <v>145</v>
      </c>
      <c r="P11" s="2">
        <v>17</v>
      </c>
      <c r="Q11" s="6">
        <v>194.45</v>
      </c>
      <c r="R11" s="3">
        <f t="shared" si="0"/>
        <v>7.6923076923076927E-2</v>
      </c>
      <c r="S11" s="20">
        <v>13</v>
      </c>
      <c r="T11" s="1" t="s">
        <v>43</v>
      </c>
      <c r="U11" s="13">
        <v>19.105761071067931</v>
      </c>
      <c r="V11" s="13">
        <v>15.752627658998541</v>
      </c>
      <c r="W11" s="18">
        <v>39.516639289194671</v>
      </c>
      <c r="X11" s="18">
        <v>0.11210000000000001</v>
      </c>
      <c r="Y11" s="18">
        <v>0.1135</v>
      </c>
      <c r="Z11" s="18">
        <v>0.15970000000000001</v>
      </c>
    </row>
    <row r="12" spans="1:26" x14ac:dyDescent="0.2">
      <c r="A12" s="1">
        <v>0.1</v>
      </c>
      <c r="B12" s="3">
        <v>18.32166337323255</v>
      </c>
      <c r="C12" s="3">
        <v>15.564416517500478</v>
      </c>
      <c r="D12" s="3">
        <v>38.009673590128578</v>
      </c>
      <c r="E12" s="3">
        <v>2.442087921984796</v>
      </c>
      <c r="F12" s="3">
        <v>1.1771506726661967</v>
      </c>
      <c r="G12" s="3">
        <v>2.0745754801749974</v>
      </c>
      <c r="M12" s="9" t="s">
        <v>67</v>
      </c>
      <c r="N12" s="21" t="s">
        <v>131</v>
      </c>
      <c r="O12" s="2" t="s">
        <v>146</v>
      </c>
      <c r="P12" s="2">
        <v>17</v>
      </c>
      <c r="Q12" s="6">
        <v>194.45</v>
      </c>
      <c r="R12" s="3">
        <f t="shared" si="0"/>
        <v>9.0909090909090912E-2</v>
      </c>
      <c r="S12" s="20">
        <v>11</v>
      </c>
      <c r="T12" s="1" t="s">
        <v>43</v>
      </c>
      <c r="U12" s="13">
        <v>19.154399641190118</v>
      </c>
      <c r="V12" s="13">
        <v>15.745919616315232</v>
      </c>
      <c r="W12" s="18">
        <v>39.563609354160548</v>
      </c>
      <c r="X12" s="18">
        <v>8.3799999999999999E-2</v>
      </c>
      <c r="Y12" s="18">
        <v>2.5499999999999998E-2</v>
      </c>
      <c r="Z12" s="18">
        <v>7.2700000000000001E-2</v>
      </c>
    </row>
    <row r="13" spans="1:26" x14ac:dyDescent="0.2">
      <c r="A13" s="1">
        <v>0.1</v>
      </c>
      <c r="B13" s="3">
        <v>18.323267006768539</v>
      </c>
      <c r="C13" s="3">
        <v>15.559615607985481</v>
      </c>
      <c r="D13" s="3">
        <v>37.965646845760133</v>
      </c>
      <c r="E13" s="3">
        <v>2.4400118744755792</v>
      </c>
      <c r="F13" s="3">
        <v>1.1776169455860273</v>
      </c>
      <c r="G13" s="3">
        <v>2.0719911373739071</v>
      </c>
      <c r="M13" s="9" t="s">
        <v>68</v>
      </c>
      <c r="N13" s="21" t="s">
        <v>132</v>
      </c>
      <c r="O13" s="2" t="s">
        <v>147</v>
      </c>
      <c r="P13" s="2">
        <v>18</v>
      </c>
      <c r="Q13" s="6">
        <v>204.5</v>
      </c>
      <c r="R13" s="3">
        <f t="shared" si="0"/>
        <v>0.1</v>
      </c>
      <c r="S13" s="20">
        <v>10</v>
      </c>
      <c r="T13" s="1" t="s">
        <v>43</v>
      </c>
      <c r="U13" s="13">
        <v>19.186860973587599</v>
      </c>
      <c r="V13" s="13">
        <v>15.711803485727469</v>
      </c>
      <c r="W13" s="18">
        <v>39.512813934123173</v>
      </c>
      <c r="X13" s="18">
        <v>5.6300000000000003E-2</v>
      </c>
      <c r="Y13" s="18">
        <v>5.3699999999999998E-2</v>
      </c>
      <c r="Z13" s="18">
        <v>7.9399999999999998E-2</v>
      </c>
    </row>
    <row r="14" spans="1:26" x14ac:dyDescent="0.2">
      <c r="A14" s="1">
        <v>0.1</v>
      </c>
      <c r="B14" s="3">
        <v>18.296513528224974</v>
      </c>
      <c r="C14" s="3">
        <v>15.567081940519316</v>
      </c>
      <c r="D14" s="3">
        <v>37.927684720261489</v>
      </c>
      <c r="E14" s="3">
        <v>2.4364029729643875</v>
      </c>
      <c r="F14" s="3">
        <v>1.1753335402315359</v>
      </c>
      <c r="G14" s="3">
        <v>2.0729460102741784</v>
      </c>
      <c r="M14" s="9" t="s">
        <v>72</v>
      </c>
      <c r="N14" s="21" t="s">
        <v>169</v>
      </c>
      <c r="O14" s="2" t="s">
        <v>152</v>
      </c>
      <c r="P14" s="2">
        <v>23</v>
      </c>
      <c r="Q14" s="6">
        <v>214.4</v>
      </c>
      <c r="R14" s="3">
        <f t="shared" ref="R14:R31" si="1">1/S14</f>
        <v>0.25</v>
      </c>
      <c r="S14" s="20">
        <v>4</v>
      </c>
      <c r="T14" s="1" t="s">
        <v>43</v>
      </c>
      <c r="U14" s="13">
        <v>19.161160674577502</v>
      </c>
      <c r="V14" s="13">
        <v>15.709168183119184</v>
      </c>
      <c r="W14" s="18">
        <v>39.371179080418443</v>
      </c>
      <c r="X14" s="18">
        <v>5.67E-2</v>
      </c>
      <c r="Y14" s="18">
        <v>4.2500000000000003E-2</v>
      </c>
      <c r="Z14" s="18">
        <v>9.1399999999999995E-2</v>
      </c>
    </row>
    <row r="15" spans="1:26" x14ac:dyDescent="0.2">
      <c r="A15" s="1">
        <v>0.1</v>
      </c>
      <c r="B15" s="3">
        <v>18.327921487163728</v>
      </c>
      <c r="C15" s="3">
        <v>15.541912132797691</v>
      </c>
      <c r="D15" s="3">
        <v>37.99441492208733</v>
      </c>
      <c r="E15" s="3">
        <v>2.444642242051331</v>
      </c>
      <c r="F15" s="3">
        <v>1.1792578242986456</v>
      </c>
      <c r="G15" s="3">
        <v>2.0730345745259422</v>
      </c>
      <c r="M15" s="9" t="s">
        <v>73</v>
      </c>
      <c r="N15" s="21" t="s">
        <v>25</v>
      </c>
      <c r="O15" s="2" t="s">
        <v>153</v>
      </c>
      <c r="P15" s="2">
        <v>24</v>
      </c>
      <c r="Q15" s="6">
        <v>227.6</v>
      </c>
      <c r="R15" s="3">
        <f t="shared" si="1"/>
        <v>0.25</v>
      </c>
      <c r="S15" s="20">
        <v>4</v>
      </c>
      <c r="T15" s="1" t="s">
        <v>43</v>
      </c>
      <c r="U15" s="13">
        <v>19.080233674977517</v>
      </c>
      <c r="V15" s="13">
        <v>15.664740396937578</v>
      </c>
      <c r="W15" s="18">
        <v>39.230981111393476</v>
      </c>
      <c r="X15" s="18">
        <v>9.6100000000000005E-2</v>
      </c>
      <c r="Y15" s="18">
        <v>4.4600000000000001E-2</v>
      </c>
      <c r="Z15" s="18">
        <v>0.1686</v>
      </c>
    </row>
    <row r="16" spans="1:26" x14ac:dyDescent="0.2">
      <c r="A16" s="1">
        <v>0.1</v>
      </c>
      <c r="B16" s="3">
        <v>18.357940236285071</v>
      </c>
      <c r="C16" s="3">
        <v>15.578998870408194</v>
      </c>
      <c r="D16" s="3">
        <v>38.040984056120884</v>
      </c>
      <c r="E16" s="3">
        <v>2.4418118502067876</v>
      </c>
      <c r="F16" s="3">
        <v>1.178377403387286</v>
      </c>
      <c r="G16" s="3">
        <v>2.0721814956632025</v>
      </c>
      <c r="M16" s="9" t="s">
        <v>75</v>
      </c>
      <c r="N16" s="21" t="s">
        <v>133</v>
      </c>
      <c r="O16" s="1" t="s">
        <v>155</v>
      </c>
      <c r="P16" s="8">
        <v>27</v>
      </c>
      <c r="Q16" s="6">
        <v>246.3</v>
      </c>
      <c r="R16" s="3">
        <f t="shared" si="1"/>
        <v>0.1</v>
      </c>
      <c r="S16" s="20">
        <v>10</v>
      </c>
      <c r="T16" s="1" t="s">
        <v>43</v>
      </c>
      <c r="U16" s="13">
        <v>19.129227997950036</v>
      </c>
      <c r="V16" s="13">
        <v>15.73524874281622</v>
      </c>
      <c r="W16" s="18">
        <v>39.547578676626223</v>
      </c>
      <c r="X16" s="18">
        <v>9.7999999999999997E-3</v>
      </c>
      <c r="Y16" s="18">
        <v>3.1399999999999997E-2</v>
      </c>
      <c r="Z16" s="18">
        <v>3.0499999999999999E-2</v>
      </c>
    </row>
    <row r="17" spans="1:35" x14ac:dyDescent="0.2">
      <c r="A17" s="1">
        <v>0.1</v>
      </c>
      <c r="B17" s="3">
        <v>18.355350752225977</v>
      </c>
      <c r="C17" s="3">
        <v>15.58045217051386</v>
      </c>
      <c r="D17" s="3">
        <v>38.016915100569555</v>
      </c>
      <c r="E17" s="3">
        <v>2.4400392674428857</v>
      </c>
      <c r="F17" s="3">
        <v>1.1781012868781586</v>
      </c>
      <c r="G17" s="3">
        <v>2.0711625516586327</v>
      </c>
      <c r="M17" s="9" t="s">
        <v>76</v>
      </c>
      <c r="N17" s="21" t="s">
        <v>29</v>
      </c>
      <c r="O17" s="2" t="s">
        <v>156</v>
      </c>
      <c r="P17" s="2">
        <v>28</v>
      </c>
      <c r="Q17" s="6">
        <v>273.5</v>
      </c>
      <c r="R17" s="3">
        <f t="shared" si="1"/>
        <v>9.0909090909090912E-2</v>
      </c>
      <c r="S17" s="20">
        <v>11</v>
      </c>
      <c r="T17" s="1" t="s">
        <v>43</v>
      </c>
      <c r="U17" s="13">
        <v>19.357098922670488</v>
      </c>
      <c r="V17" s="13">
        <v>15.83139594395859</v>
      </c>
      <c r="W17" s="18">
        <v>40.134073412320205</v>
      </c>
      <c r="X17" s="18">
        <v>6.1800000000000001E-2</v>
      </c>
      <c r="Y17" s="18">
        <v>5.8799999999999998E-2</v>
      </c>
      <c r="Z17" s="18">
        <v>8.7499999999999994E-2</v>
      </c>
    </row>
    <row r="18" spans="1:35" x14ac:dyDescent="0.2">
      <c r="A18" s="1">
        <v>0.1</v>
      </c>
      <c r="B18" s="3">
        <v>18.272756418997972</v>
      </c>
      <c r="C18" s="3">
        <v>15.555490449922145</v>
      </c>
      <c r="D18" s="3">
        <v>37.871575847163719</v>
      </c>
      <c r="E18" s="3">
        <v>2.4346114941913171</v>
      </c>
      <c r="F18" s="3">
        <v>1.1746821148342146</v>
      </c>
      <c r="G18" s="3">
        <v>2.0725704966870286</v>
      </c>
      <c r="M18" s="9" t="s">
        <v>167</v>
      </c>
      <c r="N18" s="21" t="s">
        <v>166</v>
      </c>
      <c r="O18" s="2" t="s">
        <v>157</v>
      </c>
      <c r="P18" s="2">
        <v>30</v>
      </c>
      <c r="Q18" s="6">
        <v>295.89999999999998</v>
      </c>
      <c r="R18" s="3">
        <f t="shared" si="1"/>
        <v>9.0909090909090912E-2</v>
      </c>
      <c r="S18" s="20">
        <v>11</v>
      </c>
      <c r="T18" s="2" t="s">
        <v>47</v>
      </c>
      <c r="U18" s="13">
        <v>19.370089763461401</v>
      </c>
      <c r="V18" s="13">
        <v>15.817916779629432</v>
      </c>
      <c r="W18" s="18">
        <v>39.895977038226839</v>
      </c>
      <c r="X18" s="18">
        <v>5.8900000000000001E-2</v>
      </c>
      <c r="Y18" s="18">
        <v>3.7900000000000003E-2</v>
      </c>
      <c r="Z18" s="18">
        <v>0.13750000000000001</v>
      </c>
    </row>
    <row r="19" spans="1:35" x14ac:dyDescent="0.2">
      <c r="A19" s="1">
        <v>0.1</v>
      </c>
      <c r="B19" s="3">
        <v>18.508574279624973</v>
      </c>
      <c r="C19" s="3">
        <v>15.581050803146333</v>
      </c>
      <c r="D19" s="3">
        <v>38.076000243743763</v>
      </c>
      <c r="E19" s="3">
        <v>2.4437376352084645</v>
      </c>
      <c r="F19" s="3">
        <v>1.1878899898001407</v>
      </c>
      <c r="G19" s="3">
        <v>2.0572087114056887</v>
      </c>
      <c r="M19" s="9" t="s">
        <v>77</v>
      </c>
      <c r="N19" s="21" t="s">
        <v>32</v>
      </c>
      <c r="O19" s="2" t="s">
        <v>158</v>
      </c>
      <c r="P19" s="2">
        <v>31</v>
      </c>
      <c r="Q19" s="6">
        <v>332.9</v>
      </c>
      <c r="R19" s="3">
        <f t="shared" si="1"/>
        <v>0.25</v>
      </c>
      <c r="S19" s="20">
        <v>4</v>
      </c>
      <c r="T19" s="2" t="s">
        <v>47</v>
      </c>
      <c r="U19" s="13">
        <v>19.265000000000001</v>
      </c>
      <c r="V19" s="13">
        <v>15.799217481200357</v>
      </c>
      <c r="W19" s="18">
        <v>39.81508278818481</v>
      </c>
      <c r="X19" s="18">
        <v>8.6400000000000005E-2</v>
      </c>
      <c r="Y19" s="18">
        <v>5.5399999999999998E-2</v>
      </c>
      <c r="Z19" s="18">
        <v>0.20280000000000001</v>
      </c>
    </row>
    <row r="20" spans="1:35" x14ac:dyDescent="0.2">
      <c r="A20" s="1">
        <v>0.1</v>
      </c>
      <c r="B20" s="3">
        <v>18.256995379995789</v>
      </c>
      <c r="C20" s="3">
        <v>15.550252046350606</v>
      </c>
      <c r="D20" s="3">
        <v>37.785733821918811</v>
      </c>
      <c r="E20" s="3">
        <v>2.4299113422271836</v>
      </c>
      <c r="F20" s="3">
        <v>1.174064274043739</v>
      </c>
      <c r="G20" s="3">
        <v>2.0696578508926327</v>
      </c>
      <c r="M20" s="9" t="s">
        <v>79</v>
      </c>
      <c r="N20" s="21" t="s">
        <v>134</v>
      </c>
      <c r="O20" s="2" t="s">
        <v>161</v>
      </c>
      <c r="P20" s="2">
        <v>33</v>
      </c>
      <c r="Q20" s="6">
        <v>345.8</v>
      </c>
      <c r="R20" s="3">
        <f t="shared" si="1"/>
        <v>0.25</v>
      </c>
      <c r="S20" s="20">
        <v>4</v>
      </c>
      <c r="T20" s="2" t="s">
        <v>47</v>
      </c>
      <c r="U20" s="13">
        <v>19.313160964577332</v>
      </c>
      <c r="V20" s="13">
        <v>15.678613905899116</v>
      </c>
      <c r="W20" s="18">
        <v>40.091592276494936</v>
      </c>
      <c r="X20" s="18">
        <v>6.1699999999999998E-2</v>
      </c>
      <c r="Y20" s="18">
        <v>6.4600000000000005E-2</v>
      </c>
      <c r="Z20" s="18">
        <v>4.5400000000000003E-2</v>
      </c>
    </row>
    <row r="21" spans="1:35" x14ac:dyDescent="0.2">
      <c r="A21" s="1">
        <v>0.1</v>
      </c>
      <c r="B21" s="3">
        <v>18.247259713255488</v>
      </c>
      <c r="C21" s="3">
        <v>15.508569180659729</v>
      </c>
      <c r="D21" s="3">
        <v>37.688520120092143</v>
      </c>
      <c r="E21" s="3">
        <v>2.4301739045722131</v>
      </c>
      <c r="F21" s="3">
        <v>1.1765920827829235</v>
      </c>
      <c r="G21" s="3">
        <v>2.0654345207085423</v>
      </c>
      <c r="M21" s="9" t="s">
        <v>80</v>
      </c>
      <c r="N21" s="21" t="s">
        <v>35</v>
      </c>
      <c r="O21" s="2" t="s">
        <v>162</v>
      </c>
      <c r="P21" s="2">
        <v>35</v>
      </c>
      <c r="Q21" s="6">
        <v>377.6</v>
      </c>
      <c r="R21" s="3">
        <f t="shared" si="1"/>
        <v>0.25</v>
      </c>
      <c r="S21" s="20">
        <v>4</v>
      </c>
      <c r="T21" s="2" t="s">
        <v>47</v>
      </c>
      <c r="U21" s="13">
        <v>19.106035992394709</v>
      </c>
      <c r="V21" s="13">
        <v>15.647193466835439</v>
      </c>
      <c r="W21" s="18">
        <v>39.018536345633272</v>
      </c>
      <c r="X21" s="18">
        <v>7.17E-2</v>
      </c>
      <c r="Y21" s="18">
        <v>3.0599999999999999E-2</v>
      </c>
      <c r="Z21" s="18">
        <v>0.13150000000000001</v>
      </c>
    </row>
    <row r="22" spans="1:35" x14ac:dyDescent="0.2">
      <c r="A22" s="1">
        <v>0.1</v>
      </c>
      <c r="B22" s="3">
        <v>18.177173770860058</v>
      </c>
      <c r="C22" s="3">
        <v>15.490223475664127</v>
      </c>
      <c r="D22" s="3">
        <v>37.637260868624956</v>
      </c>
      <c r="E22" s="3">
        <v>2.4297429231898993</v>
      </c>
      <c r="F22" s="3">
        <v>1.1734610413734352</v>
      </c>
      <c r="G22" s="3">
        <v>2.0705782616746222</v>
      </c>
      <c r="M22" s="9" t="s">
        <v>81</v>
      </c>
      <c r="N22" s="21" t="s">
        <v>36</v>
      </c>
      <c r="O22" s="2" t="s">
        <v>163</v>
      </c>
      <c r="P22" s="2">
        <v>36</v>
      </c>
      <c r="Q22" s="6">
        <v>391.5</v>
      </c>
      <c r="R22" s="3">
        <f t="shared" si="1"/>
        <v>0.25</v>
      </c>
      <c r="S22" s="20">
        <v>4</v>
      </c>
      <c r="T22" s="2" t="s">
        <v>47</v>
      </c>
      <c r="U22" s="13">
        <v>19.184793347381785</v>
      </c>
      <c r="V22" s="13">
        <v>15.687302179226167</v>
      </c>
      <c r="W22" s="18">
        <v>39.324202707526133</v>
      </c>
      <c r="X22" s="18">
        <v>9.4799999999999995E-2</v>
      </c>
      <c r="Y22" s="18">
        <v>5.1499999999999997E-2</v>
      </c>
      <c r="Z22" s="18">
        <v>0.14130000000000001</v>
      </c>
    </row>
    <row r="23" spans="1:35" x14ac:dyDescent="0.2">
      <c r="A23" s="1">
        <v>0.1</v>
      </c>
      <c r="B23" s="3">
        <v>18.397028960805656</v>
      </c>
      <c r="C23" s="3">
        <v>15.522391598773233</v>
      </c>
      <c r="D23" s="3">
        <v>37.914003067654647</v>
      </c>
      <c r="E23" s="3">
        <v>2.4425361791961921</v>
      </c>
      <c r="F23" s="3">
        <v>1.1851929416765656</v>
      </c>
      <c r="G23" s="3">
        <v>2.0608764137094826</v>
      </c>
      <c r="M23" s="9" t="s">
        <v>82</v>
      </c>
      <c r="N23" s="21" t="s">
        <v>37</v>
      </c>
      <c r="O23" s="2" t="s">
        <v>164</v>
      </c>
      <c r="P23" s="2">
        <v>37</v>
      </c>
      <c r="Q23" s="6">
        <v>421.4</v>
      </c>
      <c r="R23" s="3">
        <f t="shared" si="1"/>
        <v>0.25</v>
      </c>
      <c r="S23" s="20">
        <v>4</v>
      </c>
      <c r="T23" s="2" t="s">
        <v>47</v>
      </c>
      <c r="U23" s="13">
        <v>19.265109411906234</v>
      </c>
      <c r="V23" s="13">
        <v>15.73656759848523</v>
      </c>
      <c r="W23" s="18">
        <v>39.777680744732308</v>
      </c>
      <c r="X23" s="18">
        <v>0.1336</v>
      </c>
      <c r="Y23" s="18">
        <v>5.9499999999999997E-2</v>
      </c>
      <c r="Z23" s="18">
        <v>0.30530000000000002</v>
      </c>
    </row>
    <row r="24" spans="1:35" x14ac:dyDescent="0.2">
      <c r="A24" s="1">
        <v>0.1</v>
      </c>
      <c r="B24" s="3">
        <v>18.194942883691297</v>
      </c>
      <c r="C24" s="3">
        <v>15.490942585584508</v>
      </c>
      <c r="D24" s="3">
        <v>37.728074938342544</v>
      </c>
      <c r="E24" s="3">
        <v>2.4354925292571523</v>
      </c>
      <c r="F24" s="3">
        <v>1.1745536324318357</v>
      </c>
      <c r="G24" s="3">
        <v>2.0735473136417157</v>
      </c>
      <c r="M24" s="9" t="s">
        <v>83</v>
      </c>
      <c r="N24" s="21" t="s">
        <v>135</v>
      </c>
      <c r="O24" s="2" t="s">
        <v>165</v>
      </c>
      <c r="P24" s="2">
        <v>38</v>
      </c>
      <c r="Q24" s="6">
        <v>510.7</v>
      </c>
      <c r="R24" s="3">
        <f t="shared" si="1"/>
        <v>9.0909090909090912E-2</v>
      </c>
      <c r="S24" s="20">
        <v>11</v>
      </c>
      <c r="T24" s="2" t="s">
        <v>47</v>
      </c>
      <c r="U24" s="13">
        <v>19.314749283767732</v>
      </c>
      <c r="V24" s="13">
        <v>15.729774584958022</v>
      </c>
      <c r="W24" s="18">
        <v>39.729622701685052</v>
      </c>
      <c r="X24" s="18">
        <v>2.58E-2</v>
      </c>
      <c r="Y24" s="18">
        <v>3.8300000000000001E-2</v>
      </c>
      <c r="Z24" s="18">
        <v>0.1346</v>
      </c>
    </row>
    <row r="25" spans="1:35" x14ac:dyDescent="0.2">
      <c r="A25" s="1">
        <v>0.1</v>
      </c>
      <c r="B25" s="3">
        <v>18.324269977551818</v>
      </c>
      <c r="C25" s="3">
        <v>15.508469901852107</v>
      </c>
      <c r="D25" s="3">
        <v>37.854165281563368</v>
      </c>
      <c r="E25" s="3">
        <v>2.4408704095974429</v>
      </c>
      <c r="F25" s="3">
        <v>1.1815653055085358</v>
      </c>
      <c r="G25" s="3">
        <v>2.0657939076392502</v>
      </c>
      <c r="M25" s="9" t="s">
        <v>69</v>
      </c>
      <c r="N25" s="21" t="s">
        <v>118</v>
      </c>
      <c r="O25" s="25" t="s">
        <v>148</v>
      </c>
      <c r="P25" s="25">
        <v>19</v>
      </c>
      <c r="Q25" s="29"/>
      <c r="R25" s="26">
        <f t="shared" si="1"/>
        <v>0.25</v>
      </c>
      <c r="S25" s="30">
        <v>4</v>
      </c>
      <c r="T25" s="27" t="s">
        <v>45</v>
      </c>
      <c r="U25" s="28">
        <v>19.342704429597937</v>
      </c>
      <c r="V25" s="28">
        <v>15.671621599262954</v>
      </c>
      <c r="W25" s="19">
        <v>39.842539752787467</v>
      </c>
      <c r="X25" s="19">
        <v>2.0799999999999999E-2</v>
      </c>
      <c r="Y25" s="19">
        <v>4.19E-2</v>
      </c>
      <c r="Z25" s="19">
        <v>4.82E-2</v>
      </c>
    </row>
    <row r="26" spans="1:35" x14ac:dyDescent="0.2">
      <c r="A26" s="1">
        <v>0.1</v>
      </c>
      <c r="B26" s="3">
        <v>18.300121454315374</v>
      </c>
      <c r="C26" s="3">
        <v>15.545102232982369</v>
      </c>
      <c r="D26" s="3">
        <v>37.827278987629491</v>
      </c>
      <c r="E26" s="3">
        <v>2.4333888848521408</v>
      </c>
      <c r="F26" s="3">
        <v>1.1772274752550436</v>
      </c>
      <c r="G26" s="3">
        <v>2.0670507068525161</v>
      </c>
      <c r="M26" s="9" t="s">
        <v>168</v>
      </c>
      <c r="N26" s="21" t="s">
        <v>21</v>
      </c>
      <c r="O26" s="2" t="s">
        <v>149</v>
      </c>
      <c r="P26" s="2">
        <v>20</v>
      </c>
      <c r="Q26" s="6"/>
      <c r="R26" s="3">
        <f t="shared" si="1"/>
        <v>0.25</v>
      </c>
      <c r="S26" s="20">
        <v>4</v>
      </c>
      <c r="T26" s="1" t="s">
        <v>45</v>
      </c>
      <c r="U26" s="13">
        <v>19.420179594888388</v>
      </c>
      <c r="V26" s="13">
        <v>15.690612859021813</v>
      </c>
      <c r="W26" s="18">
        <v>40.256609816098823</v>
      </c>
      <c r="X26" s="18">
        <v>9.1600000000000001E-2</v>
      </c>
      <c r="Y26" s="18">
        <v>3.6700000000000003E-2</v>
      </c>
      <c r="Z26" s="18">
        <v>0.21820000000000001</v>
      </c>
    </row>
    <row r="27" spans="1:35" x14ac:dyDescent="0.2">
      <c r="A27" s="1">
        <v>0.1</v>
      </c>
      <c r="B27" s="3">
        <v>18.277281614092562</v>
      </c>
      <c r="C27" s="3">
        <v>15.528852158377001</v>
      </c>
      <c r="D27" s="3">
        <v>37.806112580320843</v>
      </c>
      <c r="E27" s="3">
        <v>2.4345722526520692</v>
      </c>
      <c r="F27" s="3">
        <v>1.1769885776285742</v>
      </c>
      <c r="G27" s="3">
        <v>2.0684756835595683</v>
      </c>
      <c r="M27" s="9" t="s">
        <v>70</v>
      </c>
      <c r="N27" s="21" t="s">
        <v>22</v>
      </c>
      <c r="O27" s="2" t="s">
        <v>150</v>
      </c>
      <c r="P27" s="2">
        <v>21</v>
      </c>
      <c r="Q27" s="6"/>
      <c r="R27" s="3">
        <f t="shared" si="1"/>
        <v>0.25</v>
      </c>
      <c r="S27" s="20">
        <v>4</v>
      </c>
      <c r="T27" s="1" t="s">
        <v>45</v>
      </c>
      <c r="U27" s="13">
        <v>20.096661621788261</v>
      </c>
      <c r="V27" s="13">
        <v>15.786028590461894</v>
      </c>
      <c r="W27" s="18">
        <v>39.992906141564795</v>
      </c>
      <c r="X27" s="18">
        <v>6.3E-2</v>
      </c>
      <c r="Y27" s="18">
        <v>3.9600000000000003E-2</v>
      </c>
      <c r="Z27" s="18">
        <v>8.8800000000000004E-2</v>
      </c>
    </row>
    <row r="28" spans="1:35" x14ac:dyDescent="0.2">
      <c r="A28" s="1">
        <v>0.1</v>
      </c>
      <c r="B28" s="3">
        <v>18.267765013999721</v>
      </c>
      <c r="C28" s="3">
        <v>15.559947980152707</v>
      </c>
      <c r="D28" s="3">
        <v>37.883756178694753</v>
      </c>
      <c r="E28" s="3">
        <v>2.434696840054793</v>
      </c>
      <c r="F28" s="3">
        <v>1.1740248127629305</v>
      </c>
      <c r="G28" s="3">
        <v>2.0738035632526519</v>
      </c>
      <c r="M28" s="9" t="s">
        <v>71</v>
      </c>
      <c r="N28" s="21" t="s">
        <v>23</v>
      </c>
      <c r="O28" s="2" t="s">
        <v>151</v>
      </c>
      <c r="P28" s="2">
        <v>22</v>
      </c>
      <c r="Q28" s="6">
        <v>211</v>
      </c>
      <c r="R28" s="3">
        <f t="shared" si="1"/>
        <v>0.25</v>
      </c>
      <c r="S28" s="20">
        <v>4</v>
      </c>
      <c r="T28" s="1" t="s">
        <v>45</v>
      </c>
      <c r="U28" s="13">
        <v>19.026948147373211</v>
      </c>
      <c r="V28" s="13">
        <v>15.687335812882656</v>
      </c>
      <c r="W28" s="18">
        <v>39.308197157642667</v>
      </c>
      <c r="X28" s="18">
        <v>2.9899999999999999E-2</v>
      </c>
      <c r="Y28" s="18">
        <v>4.4299999999999999E-2</v>
      </c>
      <c r="Z28" s="18">
        <v>8.2400000000000001E-2</v>
      </c>
    </row>
    <row r="29" spans="1:35" x14ac:dyDescent="0.2">
      <c r="A29" s="1">
        <v>0.1</v>
      </c>
      <c r="B29" s="3">
        <v>18.242258885031845</v>
      </c>
      <c r="C29" s="3">
        <v>15.54129609511817</v>
      </c>
      <c r="D29" s="3">
        <v>37.817793524548193</v>
      </c>
      <c r="E29" s="3">
        <v>2.4333744941921229</v>
      </c>
      <c r="F29" s="3">
        <v>1.1737926343712157</v>
      </c>
      <c r="G29" s="3">
        <v>2.0730872071757784</v>
      </c>
      <c r="M29" s="9" t="s">
        <v>74</v>
      </c>
      <c r="N29" s="21" t="s">
        <v>27</v>
      </c>
      <c r="O29" s="2" t="s">
        <v>154</v>
      </c>
      <c r="P29" s="2">
        <v>26</v>
      </c>
      <c r="Q29" s="6">
        <v>240.5</v>
      </c>
      <c r="R29" s="3">
        <f t="shared" si="1"/>
        <v>8.3333333333333329E-2</v>
      </c>
      <c r="S29" s="20">
        <v>12</v>
      </c>
      <c r="T29" s="1" t="s">
        <v>45</v>
      </c>
      <c r="U29" s="13">
        <v>19.698113364866746</v>
      </c>
      <c r="V29" s="13">
        <v>15.845275664038146</v>
      </c>
      <c r="W29" s="18">
        <v>40.356913299597814</v>
      </c>
      <c r="X29" s="18">
        <v>8.0100000000000005E-2</v>
      </c>
      <c r="Y29" s="18">
        <v>4.1300000000000003E-2</v>
      </c>
      <c r="Z29" s="18">
        <v>0.15359999999999999</v>
      </c>
      <c r="AG29" s="5"/>
      <c r="AH29" s="5"/>
      <c r="AI29" s="5"/>
    </row>
    <row r="30" spans="1:35" x14ac:dyDescent="0.2">
      <c r="A30" s="1">
        <v>0.1</v>
      </c>
      <c r="B30" s="3">
        <v>18.398341740637139</v>
      </c>
      <c r="C30" s="3">
        <v>15.574101206457316</v>
      </c>
      <c r="D30" s="3">
        <v>37.996287661794128</v>
      </c>
      <c r="E30" s="3">
        <v>2.4397098206887309</v>
      </c>
      <c r="F30" s="3">
        <v>1.1813421202765038</v>
      </c>
      <c r="G30" s="3">
        <v>2.0652017555402962</v>
      </c>
      <c r="M30" s="9" t="s">
        <v>78</v>
      </c>
      <c r="N30" s="21" t="s">
        <v>33</v>
      </c>
      <c r="O30" s="2" t="s">
        <v>159</v>
      </c>
      <c r="P30" s="2">
        <v>32</v>
      </c>
      <c r="Q30" s="6">
        <v>332.9</v>
      </c>
      <c r="R30" s="3">
        <f t="shared" si="1"/>
        <v>0.25</v>
      </c>
      <c r="S30" s="20">
        <v>4</v>
      </c>
      <c r="T30" s="2" t="s">
        <v>45</v>
      </c>
      <c r="U30" s="13">
        <v>19.17716469095831</v>
      </c>
      <c r="V30" s="13">
        <v>15.696737700957181</v>
      </c>
      <c r="W30" s="18">
        <v>39.587921118699214</v>
      </c>
      <c r="X30" s="18">
        <v>9.3799999999999994E-2</v>
      </c>
      <c r="Y30" s="18">
        <v>2.8000000000000001E-2</v>
      </c>
      <c r="Z30" s="18">
        <v>0.22489999999999999</v>
      </c>
      <c r="AG30" s="5"/>
      <c r="AH30" s="5"/>
      <c r="AI30" s="5"/>
    </row>
    <row r="31" spans="1:35" x14ac:dyDescent="0.2">
      <c r="A31" s="1">
        <v>0.1</v>
      </c>
      <c r="B31" s="3">
        <v>18.258788840856539</v>
      </c>
      <c r="C31" s="3">
        <v>15.572496063394849</v>
      </c>
      <c r="D31" s="3">
        <v>37.864121778147982</v>
      </c>
      <c r="E31" s="3">
        <v>2.4314741595698623</v>
      </c>
      <c r="F31" s="3">
        <v>1.1725023892461379</v>
      </c>
      <c r="G31" s="3">
        <v>2.0737477227088483</v>
      </c>
      <c r="M31" s="9" t="s">
        <v>78</v>
      </c>
      <c r="N31" s="21" t="s">
        <v>33</v>
      </c>
      <c r="O31" s="2" t="s">
        <v>160</v>
      </c>
      <c r="P31" s="2">
        <v>32</v>
      </c>
      <c r="Q31" s="6">
        <v>332.9</v>
      </c>
      <c r="R31" s="3">
        <f t="shared" si="1"/>
        <v>0.25</v>
      </c>
      <c r="S31" s="20">
        <v>4</v>
      </c>
      <c r="T31" s="2" t="s">
        <v>45</v>
      </c>
      <c r="U31" s="13">
        <v>19.329968629127706</v>
      </c>
      <c r="V31" s="13">
        <v>15.773153584302973</v>
      </c>
      <c r="W31" s="19">
        <v>39.871410730506021</v>
      </c>
      <c r="X31" s="19">
        <v>4.3700000000000003E-2</v>
      </c>
      <c r="Y31" s="19">
        <v>4.02E-2</v>
      </c>
      <c r="Z31" s="19">
        <v>2.63E-2</v>
      </c>
    </row>
    <row r="32" spans="1:35" x14ac:dyDescent="0.2">
      <c r="A32" s="1">
        <v>0.1</v>
      </c>
      <c r="B32" s="3">
        <v>18.247736700013625</v>
      </c>
      <c r="C32" s="3">
        <v>15.557026236677931</v>
      </c>
      <c r="D32" s="3">
        <v>37.867600946608377</v>
      </c>
      <c r="E32" s="3">
        <v>2.4341156446294376</v>
      </c>
      <c r="F32" s="3">
        <v>1.1729578919775785</v>
      </c>
      <c r="G32" s="3">
        <v>2.0751943963867094</v>
      </c>
      <c r="O32" s="27"/>
    </row>
    <row r="33" spans="1:26" x14ac:dyDescent="0.2">
      <c r="A33" s="1">
        <v>0.1</v>
      </c>
      <c r="B33" s="3">
        <v>18.364283021938199</v>
      </c>
      <c r="C33" s="3">
        <v>15.608677380732205</v>
      </c>
      <c r="D33" s="3">
        <v>38.035765796783522</v>
      </c>
      <c r="E33" s="3">
        <v>2.436834644537913</v>
      </c>
      <c r="F33" s="3">
        <v>1.176543186459065</v>
      </c>
      <c r="G33" s="3">
        <v>2.0711816383653816</v>
      </c>
      <c r="M33" s="17"/>
      <c r="N33" s="17"/>
      <c r="O33" s="17"/>
      <c r="P33" s="2"/>
      <c r="Q33" s="2"/>
      <c r="R33" s="3"/>
      <c r="T33" s="2"/>
      <c r="U33" s="3"/>
      <c r="V33" s="3"/>
      <c r="W33" s="15"/>
      <c r="X33" s="15"/>
      <c r="Y33" s="15"/>
      <c r="Z33" s="15"/>
    </row>
    <row r="34" spans="1:26" x14ac:dyDescent="0.2">
      <c r="A34" s="1">
        <v>0.1</v>
      </c>
      <c r="B34" s="3">
        <v>18.254518339028689</v>
      </c>
      <c r="C34" s="3">
        <v>15.557292029994194</v>
      </c>
      <c r="D34" s="3">
        <v>37.886550257893802</v>
      </c>
      <c r="E34" s="3">
        <v>2.4352920922773178</v>
      </c>
      <c r="F34" s="3">
        <v>1.173373766066375</v>
      </c>
      <c r="G34" s="3">
        <v>2.0754615133772805</v>
      </c>
      <c r="M34" s="17"/>
      <c r="N34" s="17"/>
      <c r="O34" s="17"/>
      <c r="P34" s="2"/>
      <c r="Q34" s="2"/>
      <c r="R34" s="3"/>
      <c r="T34" s="2"/>
      <c r="U34" s="3"/>
      <c r="V34" s="3"/>
      <c r="W34" s="15"/>
      <c r="X34" s="15"/>
      <c r="Y34" s="15"/>
      <c r="Z34" s="15"/>
    </row>
    <row r="35" spans="1:26" x14ac:dyDescent="0.2">
      <c r="A35" s="1">
        <v>0.1</v>
      </c>
      <c r="B35" s="3">
        <v>18.322883191763196</v>
      </c>
      <c r="C35" s="3">
        <v>15.590576865795136</v>
      </c>
      <c r="D35" s="3">
        <v>37.968508050509342</v>
      </c>
      <c r="E35" s="3">
        <v>2.435349787076202</v>
      </c>
      <c r="F35" s="3">
        <v>1.1752537028929693</v>
      </c>
      <c r="G35" s="3">
        <v>2.0721906947252475</v>
      </c>
      <c r="M35" s="24"/>
      <c r="N35" s="22"/>
      <c r="O35" s="22"/>
      <c r="P35" s="25"/>
      <c r="Q35" s="25"/>
      <c r="R35" s="26"/>
      <c r="S35" s="27"/>
      <c r="T35" s="25"/>
      <c r="U35" s="28"/>
      <c r="V35" s="28"/>
      <c r="W35" s="19"/>
      <c r="X35" s="19"/>
      <c r="Y35" s="19"/>
      <c r="Z35" s="19"/>
    </row>
    <row r="36" spans="1:26" x14ac:dyDescent="0.2">
      <c r="A36" s="1">
        <v>0.1</v>
      </c>
      <c r="B36" s="3">
        <v>18.270488001427974</v>
      </c>
      <c r="C36" s="3">
        <v>15.530030774644215</v>
      </c>
      <c r="D36" s="3">
        <v>37.878355741198725</v>
      </c>
      <c r="E36" s="3">
        <v>2.4390393226420697</v>
      </c>
      <c r="F36" s="3">
        <v>1.1764618027195468</v>
      </c>
      <c r="G36" s="3">
        <v>2.0731989062491518</v>
      </c>
      <c r="O36" s="27"/>
    </row>
    <row r="37" spans="1:26" x14ac:dyDescent="0.2">
      <c r="A37" s="1">
        <v>0.1</v>
      </c>
      <c r="B37" s="3">
        <v>18.306812307765405</v>
      </c>
      <c r="C37" s="3">
        <v>15.593126167607211</v>
      </c>
      <c r="D37" s="3">
        <v>37.987716332336419</v>
      </c>
      <c r="E37" s="3">
        <v>2.4361834775153168</v>
      </c>
      <c r="F37" s="3">
        <v>1.1740309230483583</v>
      </c>
      <c r="G37" s="3">
        <v>2.0750590377890501</v>
      </c>
      <c r="O37" s="27"/>
    </row>
    <row r="38" spans="1:26" x14ac:dyDescent="0.2">
      <c r="A38" s="1">
        <v>0.1</v>
      </c>
      <c r="B38" s="3">
        <v>18.253288617811343</v>
      </c>
      <c r="C38" s="3">
        <v>15.540002949470633</v>
      </c>
      <c r="D38" s="3">
        <v>37.867238164709313</v>
      </c>
      <c r="E38" s="3">
        <v>2.4367587501647967</v>
      </c>
      <c r="F38" s="3">
        <v>1.1746000742189779</v>
      </c>
      <c r="G38" s="3">
        <v>2.0745433306609149</v>
      </c>
      <c r="O38" s="27"/>
    </row>
    <row r="39" spans="1:26" x14ac:dyDescent="0.2">
      <c r="A39" s="1">
        <v>0.1</v>
      </c>
      <c r="B39" s="3">
        <v>18.281662122794938</v>
      </c>
      <c r="C39" s="3">
        <v>15.533642236291445</v>
      </c>
      <c r="D39" s="3">
        <v>37.861213761821411</v>
      </c>
      <c r="E39" s="3">
        <v>2.4373687243398576</v>
      </c>
      <c r="F39" s="3">
        <v>1.1769076334256789</v>
      </c>
      <c r="G39" s="3">
        <v>2.0709940653926227</v>
      </c>
    </row>
    <row r="40" spans="1:26" x14ac:dyDescent="0.2">
      <c r="A40" s="1">
        <v>0.1</v>
      </c>
      <c r="B40" s="3">
        <v>18.285382547069016</v>
      </c>
      <c r="C40" s="3">
        <v>15.536766298243728</v>
      </c>
      <c r="D40" s="3">
        <v>37.800980563904396</v>
      </c>
      <c r="E40" s="3">
        <v>2.4330018124928228</v>
      </c>
      <c r="F40" s="3">
        <v>1.1769104455884098</v>
      </c>
      <c r="G40" s="3">
        <v>2.0672786290688547</v>
      </c>
    </row>
    <row r="41" spans="1:26" x14ac:dyDescent="0.2">
      <c r="A41" s="1">
        <v>0.1</v>
      </c>
      <c r="B41" s="3">
        <v>18.234302127305966</v>
      </c>
      <c r="C41" s="3">
        <v>15.533843788675464</v>
      </c>
      <c r="D41" s="3">
        <v>37.701231962655932</v>
      </c>
      <c r="E41" s="3">
        <v>2.4270381803466452</v>
      </c>
      <c r="F41" s="3">
        <v>1.1738435364336031</v>
      </c>
      <c r="G41" s="3">
        <v>2.0675993903927989</v>
      </c>
    </row>
    <row r="42" spans="1:26" x14ac:dyDescent="0.2">
      <c r="A42" s="1">
        <v>0.1</v>
      </c>
      <c r="B42" s="3">
        <v>18.291383516114159</v>
      </c>
      <c r="C42" s="3">
        <v>15.5639794589838</v>
      </c>
      <c r="D42" s="3">
        <v>37.90736092830511</v>
      </c>
      <c r="E42" s="3">
        <v>2.4355828166057054</v>
      </c>
      <c r="F42" s="3">
        <v>1.1752382200399303</v>
      </c>
      <c r="G42" s="3">
        <v>2.0724162770361172</v>
      </c>
      <c r="M42" s="27"/>
      <c r="N42" s="27"/>
      <c r="O42" s="27"/>
      <c r="P42" s="27"/>
      <c r="Q42" s="27"/>
      <c r="R42" s="27"/>
      <c r="S42" s="27"/>
      <c r="T42" s="25"/>
      <c r="U42" s="27"/>
      <c r="V42" s="27"/>
      <c r="W42" s="27"/>
      <c r="X42" s="27"/>
      <c r="Y42" s="27"/>
      <c r="Z42" s="27"/>
    </row>
    <row r="43" spans="1:26" x14ac:dyDescent="0.2">
      <c r="A43" s="1">
        <v>0.1</v>
      </c>
      <c r="B43" s="3">
        <v>18.371369748808878</v>
      </c>
      <c r="C43" s="3">
        <v>15.606036223330932</v>
      </c>
      <c r="D43" s="3">
        <v>38.005961470623951</v>
      </c>
      <c r="E43" s="3">
        <v>2.4353372584003914</v>
      </c>
      <c r="F43" s="3">
        <v>1.1771964056666604</v>
      </c>
      <c r="G43" s="3">
        <v>2.0687603586601426</v>
      </c>
      <c r="M43" s="27"/>
      <c r="N43" s="27"/>
      <c r="O43" s="27"/>
      <c r="P43" s="27"/>
      <c r="Q43" s="27"/>
      <c r="R43" s="27"/>
      <c r="S43" s="27"/>
      <c r="T43" s="25"/>
      <c r="U43" s="27"/>
      <c r="V43" s="27"/>
      <c r="W43" s="27"/>
      <c r="X43" s="27"/>
      <c r="Y43" s="27"/>
      <c r="Z43" s="27"/>
    </row>
    <row r="44" spans="1:26" x14ac:dyDescent="0.2">
      <c r="A44" s="1">
        <v>0.1</v>
      </c>
      <c r="B44" s="3">
        <v>18.342953869580477</v>
      </c>
      <c r="C44" s="3">
        <v>15.604925286528514</v>
      </c>
      <c r="D44" s="3">
        <v>37.976376331387073</v>
      </c>
      <c r="E44" s="3">
        <v>2.4336147488108435</v>
      </c>
      <c r="F44" s="3">
        <v>1.1754592561500861</v>
      </c>
      <c r="G44" s="3">
        <v>2.0703522781227837</v>
      </c>
      <c r="M44" s="27"/>
      <c r="N44" s="27"/>
      <c r="O44" s="27"/>
      <c r="P44" s="27"/>
      <c r="Q44" s="27"/>
      <c r="R44" s="27"/>
      <c r="S44" s="27"/>
      <c r="T44" s="25"/>
      <c r="U44" s="27"/>
      <c r="V44" s="27"/>
      <c r="W44" s="27"/>
      <c r="X44" s="27"/>
      <c r="Y44" s="27"/>
      <c r="Z44" s="27"/>
    </row>
    <row r="45" spans="1:26" x14ac:dyDescent="0.2">
      <c r="A45" s="1">
        <v>0.1</v>
      </c>
      <c r="B45" s="3">
        <v>18.320483156573619</v>
      </c>
      <c r="C45" s="3">
        <v>15.564426590367686</v>
      </c>
      <c r="D45" s="3">
        <v>37.973336762287396</v>
      </c>
      <c r="E45" s="3">
        <v>2.4397517339821468</v>
      </c>
      <c r="F45" s="3">
        <v>1.1770740830190023</v>
      </c>
      <c r="G45" s="3">
        <v>2.0727257265953756</v>
      </c>
      <c r="M45" s="27"/>
      <c r="N45" s="27"/>
      <c r="O45" s="27"/>
      <c r="P45" s="27"/>
      <c r="Q45" s="27"/>
      <c r="R45" s="27"/>
      <c r="S45" s="27"/>
      <c r="T45" s="25"/>
      <c r="U45" s="27"/>
      <c r="V45" s="27"/>
      <c r="W45" s="27"/>
      <c r="X45" s="27"/>
      <c r="Y45" s="27"/>
      <c r="Z45" s="27"/>
    </row>
    <row r="46" spans="1:26" x14ac:dyDescent="0.2">
      <c r="A46" s="1">
        <v>0.1</v>
      </c>
      <c r="B46" s="3">
        <v>18.290511141996756</v>
      </c>
      <c r="C46" s="3">
        <v>15.579021339543063</v>
      </c>
      <c r="D46" s="3">
        <v>37.97021252396712</v>
      </c>
      <c r="E46" s="3">
        <v>2.4372655827609768</v>
      </c>
      <c r="F46" s="3">
        <v>1.17404750551123</v>
      </c>
      <c r="G46" s="3">
        <v>2.0759514170593021</v>
      </c>
      <c r="M46" s="27"/>
      <c r="N46" s="27"/>
      <c r="O46" s="27"/>
      <c r="P46" s="27"/>
      <c r="Q46" s="27"/>
      <c r="R46" s="27"/>
      <c r="S46" s="27"/>
      <c r="T46" s="25"/>
      <c r="U46" s="27"/>
      <c r="V46" s="27"/>
      <c r="W46" s="27"/>
      <c r="X46" s="27"/>
      <c r="Y46" s="27"/>
      <c r="Z46" s="27"/>
    </row>
    <row r="47" spans="1:26" x14ac:dyDescent="0.2">
      <c r="A47" s="1">
        <v>0.1</v>
      </c>
      <c r="B47" s="3">
        <v>18.270094299265548</v>
      </c>
      <c r="C47" s="3">
        <v>15.544740374763776</v>
      </c>
      <c r="D47" s="3">
        <v>37.811278139268467</v>
      </c>
      <c r="E47" s="3">
        <v>2.4324161888643356</v>
      </c>
      <c r="F47" s="3">
        <v>1.1753232192238003</v>
      </c>
      <c r="G47" s="3">
        <v>2.0695721390331561</v>
      </c>
      <c r="M47" s="27"/>
      <c r="N47" s="27"/>
      <c r="O47" s="27"/>
      <c r="P47" s="27"/>
      <c r="Q47" s="27"/>
      <c r="R47" s="27"/>
      <c r="S47" s="27"/>
      <c r="T47" s="25"/>
      <c r="U47" s="27"/>
      <c r="V47" s="27"/>
      <c r="W47" s="27"/>
      <c r="X47" s="27"/>
      <c r="Y47" s="27"/>
      <c r="Z47" s="27"/>
    </row>
    <row r="48" spans="1:26" x14ac:dyDescent="0.2">
      <c r="A48" s="1">
        <v>0.1</v>
      </c>
      <c r="B48" s="3">
        <v>18.307417676181196</v>
      </c>
      <c r="C48" s="3">
        <v>15.582502454734129</v>
      </c>
      <c r="D48" s="3">
        <v>37.92397460875555</v>
      </c>
      <c r="E48" s="3">
        <v>2.4337538029544059</v>
      </c>
      <c r="F48" s="3">
        <v>1.1748701936266475</v>
      </c>
      <c r="G48" s="3">
        <v>2.0715086791348192</v>
      </c>
      <c r="M48" s="27"/>
      <c r="N48" s="27"/>
      <c r="O48" s="27"/>
      <c r="P48" s="27"/>
      <c r="Q48" s="27"/>
      <c r="R48" s="27"/>
      <c r="S48" s="27"/>
      <c r="T48" s="25"/>
      <c r="U48" s="27"/>
      <c r="V48" s="27"/>
      <c r="W48" s="27"/>
      <c r="X48" s="27"/>
      <c r="Y48" s="27"/>
      <c r="Z48" s="27"/>
    </row>
    <row r="49" spans="1:26" x14ac:dyDescent="0.2">
      <c r="A49" s="1">
        <v>0.1</v>
      </c>
      <c r="B49" s="3">
        <v>18.238918616613255</v>
      </c>
      <c r="C49" s="3">
        <v>15.582532264426577</v>
      </c>
      <c r="D49" s="3">
        <v>37.97447580357148</v>
      </c>
      <c r="E49" s="3">
        <v>2.4369900321184352</v>
      </c>
      <c r="F49" s="3">
        <v>1.1704720585274162</v>
      </c>
      <c r="G49" s="3">
        <v>2.0820574180851779</v>
      </c>
      <c r="M49" s="27"/>
      <c r="N49" s="27"/>
      <c r="O49" s="27"/>
      <c r="P49" s="27"/>
      <c r="Q49" s="27"/>
      <c r="R49" s="27"/>
      <c r="S49" s="27"/>
      <c r="T49" s="25"/>
      <c r="U49" s="27"/>
      <c r="V49" s="27"/>
      <c r="W49" s="27"/>
      <c r="X49" s="27"/>
      <c r="Y49" s="27"/>
      <c r="Z49" s="27"/>
    </row>
    <row r="50" spans="1:26" x14ac:dyDescent="0.2">
      <c r="A50" s="1">
        <v>0.1</v>
      </c>
      <c r="B50" s="3">
        <v>18.474271318099419</v>
      </c>
      <c r="C50" s="3">
        <v>15.700820050418118</v>
      </c>
      <c r="D50" s="3">
        <v>38.381931525140182</v>
      </c>
      <c r="E50" s="3">
        <v>2.4445813277197619</v>
      </c>
      <c r="F50" s="3">
        <v>1.1766437204410507</v>
      </c>
      <c r="G50" s="3">
        <v>2.0775883857209045</v>
      </c>
      <c r="M50" s="27"/>
      <c r="N50" s="27"/>
      <c r="O50" s="27"/>
      <c r="P50" s="27"/>
      <c r="Q50" s="27"/>
      <c r="R50" s="27"/>
      <c r="S50" s="27"/>
      <c r="T50" s="25"/>
      <c r="U50" s="27"/>
      <c r="V50" s="27"/>
      <c r="W50" s="27"/>
      <c r="X50" s="27"/>
      <c r="Y50" s="27"/>
      <c r="Z50" s="27"/>
    </row>
    <row r="51" spans="1:26" x14ac:dyDescent="0.2">
      <c r="A51" s="1">
        <v>0.1</v>
      </c>
      <c r="B51" s="3">
        <v>18.340597103503427</v>
      </c>
      <c r="C51" s="3">
        <v>15.520468394076614</v>
      </c>
      <c r="D51" s="3">
        <v>38.159568258394323</v>
      </c>
      <c r="E51" s="3">
        <v>2.4586608657350779</v>
      </c>
      <c r="F51" s="3">
        <v>1.1817038402335276</v>
      </c>
      <c r="G51" s="3">
        <v>2.0806066478121954</v>
      </c>
      <c r="M51" s="27"/>
      <c r="N51" s="27"/>
      <c r="O51" s="27"/>
      <c r="P51" s="27"/>
      <c r="Q51" s="27"/>
      <c r="R51" s="27"/>
      <c r="S51" s="27"/>
      <c r="T51" s="25"/>
      <c r="U51" s="27"/>
      <c r="V51" s="27"/>
      <c r="W51" s="27"/>
      <c r="X51" s="27"/>
      <c r="Y51" s="27"/>
      <c r="Z51" s="27"/>
    </row>
    <row r="52" spans="1:26" x14ac:dyDescent="0.2">
      <c r="A52" s="1">
        <v>0.1</v>
      </c>
      <c r="B52" s="3">
        <v>18.452596980435985</v>
      </c>
      <c r="C52" s="3">
        <v>15.625859513524048</v>
      </c>
      <c r="D52" s="3">
        <v>38.193990807033281</v>
      </c>
      <c r="E52" s="3">
        <v>2.4442809545277626</v>
      </c>
      <c r="F52" s="3">
        <v>1.1809012467100077</v>
      </c>
      <c r="G52" s="3">
        <v>2.0698436565610647</v>
      </c>
      <c r="M52" s="27"/>
      <c r="N52" s="27"/>
      <c r="O52" s="27"/>
      <c r="P52" s="27"/>
      <c r="Q52" s="27"/>
      <c r="R52" s="27"/>
      <c r="S52" s="27"/>
      <c r="T52" s="25"/>
      <c r="U52" s="27"/>
      <c r="V52" s="27"/>
      <c r="W52" s="27"/>
      <c r="X52" s="27"/>
      <c r="Y52" s="27"/>
      <c r="Z52" s="27"/>
    </row>
    <row r="53" spans="1:26" x14ac:dyDescent="0.2">
      <c r="A53" s="1">
        <v>0.1</v>
      </c>
      <c r="B53" s="3">
        <v>18.39031395534785</v>
      </c>
      <c r="C53" s="3">
        <v>15.644720277955438</v>
      </c>
      <c r="D53" s="3">
        <v>38.145318245150897</v>
      </c>
      <c r="E53" s="3">
        <v>2.4382230917161527</v>
      </c>
      <c r="F53" s="3">
        <v>1.1754965016064336</v>
      </c>
      <c r="G53" s="3">
        <v>2.0742070166811017</v>
      </c>
      <c r="M53" s="27"/>
      <c r="N53" s="27"/>
      <c r="O53" s="27"/>
      <c r="P53" s="27"/>
      <c r="Q53" s="27"/>
      <c r="R53" s="27"/>
      <c r="S53" s="27"/>
      <c r="T53" s="25"/>
      <c r="U53" s="27"/>
      <c r="V53" s="27"/>
      <c r="W53" s="27"/>
      <c r="X53" s="27"/>
      <c r="Y53" s="27"/>
      <c r="Z53" s="27"/>
    </row>
    <row r="54" spans="1:26" x14ac:dyDescent="0.2">
      <c r="A54" s="1">
        <v>0.1</v>
      </c>
      <c r="B54" s="3">
        <v>18.366241205570226</v>
      </c>
      <c r="C54" s="3">
        <v>15.560548672520945</v>
      </c>
      <c r="D54" s="3">
        <v>38.096691868043671</v>
      </c>
      <c r="E54" s="3">
        <v>2.4482871825284858</v>
      </c>
      <c r="F54" s="3">
        <v>1.1803080721699728</v>
      </c>
      <c r="G54" s="3">
        <v>2.0742780976049402</v>
      </c>
      <c r="M54" s="27"/>
      <c r="N54" s="27"/>
      <c r="O54" s="27"/>
      <c r="P54" s="27"/>
      <c r="Q54" s="27"/>
      <c r="R54" s="27"/>
      <c r="S54" s="27"/>
      <c r="T54" s="25"/>
      <c r="U54" s="27"/>
      <c r="V54" s="27"/>
      <c r="W54" s="27"/>
      <c r="X54" s="27"/>
      <c r="Y54" s="27"/>
      <c r="Z54" s="27"/>
    </row>
    <row r="55" spans="1:26" x14ac:dyDescent="0.2">
      <c r="A55" s="1">
        <v>0.1</v>
      </c>
      <c r="B55" s="3">
        <v>18.442699701390175</v>
      </c>
      <c r="C55" s="3">
        <v>15.666218642387117</v>
      </c>
      <c r="D55" s="3">
        <v>38.289929950941243</v>
      </c>
      <c r="E55" s="3">
        <v>2.4441079768504284</v>
      </c>
      <c r="F55" s="3">
        <v>1.1772272634757508</v>
      </c>
      <c r="G55" s="3">
        <v>2.0761564505686239</v>
      </c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x14ac:dyDescent="0.2">
      <c r="A56" s="1">
        <v>0.1</v>
      </c>
      <c r="B56" s="3">
        <v>18.36386412064272</v>
      </c>
      <c r="C56" s="3">
        <v>15.597978929590759</v>
      </c>
      <c r="D56" s="3">
        <v>38.044687664298081</v>
      </c>
      <c r="E56" s="3">
        <v>2.4390780264566141</v>
      </c>
      <c r="F56" s="3">
        <v>1.177323306021707</v>
      </c>
      <c r="G56" s="3">
        <v>2.0717147226945691</v>
      </c>
      <c r="M56" s="27"/>
      <c r="N56" s="27"/>
      <c r="O56" s="27"/>
      <c r="P56" s="27"/>
      <c r="Q56" s="27"/>
      <c r="R56" s="27"/>
      <c r="S56" s="27"/>
      <c r="T56" s="25"/>
      <c r="U56" s="27"/>
      <c r="V56" s="27"/>
      <c r="W56" s="27"/>
      <c r="X56" s="27"/>
      <c r="Y56" s="27"/>
      <c r="Z56" s="27"/>
    </row>
    <row r="57" spans="1:26" x14ac:dyDescent="0.2">
      <c r="A57" s="1">
        <v>0.1</v>
      </c>
      <c r="B57" s="3">
        <v>18.381049297713684</v>
      </c>
      <c r="C57" s="3">
        <v>15.647507850393557</v>
      </c>
      <c r="D57" s="3">
        <v>38.225081885694934</v>
      </c>
      <c r="E57" s="3">
        <v>2.4428862571066561</v>
      </c>
      <c r="F57" s="3">
        <v>1.1746950040514839</v>
      </c>
      <c r="G57" s="3">
        <v>2.0795919355077044</v>
      </c>
      <c r="M57" s="27"/>
      <c r="N57" s="27"/>
      <c r="O57" s="27"/>
      <c r="P57" s="27"/>
      <c r="Q57" s="27"/>
      <c r="R57" s="27"/>
      <c r="S57" s="27"/>
      <c r="T57" s="25"/>
      <c r="U57" s="27"/>
      <c r="V57" s="27"/>
      <c r="W57" s="27"/>
      <c r="X57" s="27"/>
      <c r="Y57" s="27"/>
      <c r="Z57" s="27"/>
    </row>
    <row r="58" spans="1:26" x14ac:dyDescent="0.2">
      <c r="A58" s="1">
        <v>0.1</v>
      </c>
      <c r="B58" s="3">
        <v>18.308505813642697</v>
      </c>
      <c r="C58" s="3">
        <v>15.545664818323473</v>
      </c>
      <c r="D58" s="3">
        <v>37.986964222502912</v>
      </c>
      <c r="E58" s="3">
        <v>2.4435728330980204</v>
      </c>
      <c r="F58" s="3">
        <v>1.1777242097785807</v>
      </c>
      <c r="G58" s="3">
        <v>2.0748260185272298</v>
      </c>
      <c r="M58" s="27"/>
      <c r="N58" s="27"/>
      <c r="O58" s="27"/>
      <c r="P58" s="27"/>
      <c r="Q58" s="27"/>
      <c r="R58" s="27"/>
      <c r="S58" s="27"/>
      <c r="T58" s="25"/>
      <c r="U58" s="27"/>
      <c r="V58" s="27"/>
      <c r="W58" s="27"/>
      <c r="X58" s="27"/>
      <c r="Y58" s="27"/>
      <c r="Z58" s="27"/>
    </row>
    <row r="59" spans="1:26" x14ac:dyDescent="0.2">
      <c r="A59" s="1">
        <v>0.1</v>
      </c>
      <c r="B59" s="3">
        <v>18.449084679929136</v>
      </c>
      <c r="C59" s="3">
        <v>15.630569600083914</v>
      </c>
      <c r="D59" s="3">
        <v>38.228855486363244</v>
      </c>
      <c r="E59" s="3">
        <v>2.4457749438739591</v>
      </c>
      <c r="F59" s="3">
        <v>1.1803206890061184</v>
      </c>
      <c r="G59" s="3">
        <v>2.0721274876011941</v>
      </c>
      <c r="M59" s="27"/>
      <c r="N59" s="27"/>
      <c r="O59" s="27"/>
      <c r="P59" s="27"/>
      <c r="Q59" s="27"/>
      <c r="R59" s="27"/>
      <c r="S59" s="27"/>
      <c r="T59" s="25"/>
      <c r="U59" s="27"/>
      <c r="V59" s="27"/>
      <c r="W59" s="27"/>
      <c r="X59" s="27"/>
      <c r="Y59" s="27"/>
      <c r="Z59" s="27"/>
    </row>
    <row r="60" spans="1:26" x14ac:dyDescent="0.2">
      <c r="A60" s="1">
        <v>0.1</v>
      </c>
      <c r="B60" s="3">
        <v>18.40406606102378</v>
      </c>
      <c r="C60" s="3">
        <v>15.641549134037341</v>
      </c>
      <c r="D60" s="3">
        <v>38.229798903469643</v>
      </c>
      <c r="E60" s="3">
        <v>2.4441184550114894</v>
      </c>
      <c r="F60" s="3">
        <v>1.1766140235416305</v>
      </c>
      <c r="G60" s="3">
        <v>2.0772474287316811</v>
      </c>
      <c r="M60" s="27"/>
      <c r="N60" s="27"/>
      <c r="O60" s="27"/>
      <c r="P60" s="27"/>
      <c r="Q60" s="27"/>
      <c r="R60" s="27"/>
      <c r="S60" s="27"/>
      <c r="T60" s="25"/>
      <c r="U60" s="27"/>
      <c r="V60" s="27"/>
      <c r="W60" s="27"/>
      <c r="X60" s="27"/>
      <c r="Y60" s="27"/>
      <c r="Z60" s="27"/>
    </row>
    <row r="61" spans="1:26" x14ac:dyDescent="0.2">
      <c r="A61" s="1">
        <v>0.1</v>
      </c>
      <c r="B61" s="3">
        <v>18.450996848822982</v>
      </c>
      <c r="C61" s="3">
        <v>15.636911792658717</v>
      </c>
      <c r="D61" s="3">
        <v>38.202342525095013</v>
      </c>
      <c r="E61" s="3">
        <v>2.4430874223534604</v>
      </c>
      <c r="F61" s="3">
        <v>1.1799642469995535</v>
      </c>
      <c r="G61" s="3">
        <v>2.0704758034540558</v>
      </c>
      <c r="M61" s="27"/>
      <c r="N61" s="27"/>
      <c r="O61" s="27"/>
      <c r="P61" s="27"/>
      <c r="Q61" s="27"/>
      <c r="R61" s="27"/>
      <c r="S61" s="27"/>
      <c r="T61" s="25"/>
      <c r="U61" s="27"/>
      <c r="V61" s="27"/>
      <c r="W61" s="27"/>
      <c r="X61" s="27"/>
      <c r="Y61" s="27"/>
      <c r="Z61" s="27"/>
    </row>
    <row r="62" spans="1:26" x14ac:dyDescent="0.2">
      <c r="A62" s="1">
        <v>0.1</v>
      </c>
      <c r="B62" s="3">
        <v>18.393702444909461</v>
      </c>
      <c r="C62" s="3">
        <v>15.597984824367773</v>
      </c>
      <c r="D62" s="3">
        <v>38.16574379091076</v>
      </c>
      <c r="E62" s="3">
        <v>2.446838115349796</v>
      </c>
      <c r="F62" s="3">
        <v>1.1792358212949476</v>
      </c>
      <c r="G62" s="3">
        <v>2.0749353701474766</v>
      </c>
      <c r="M62" s="27"/>
      <c r="N62" s="27"/>
      <c r="O62" s="27"/>
      <c r="P62" s="27"/>
      <c r="Q62" s="27"/>
      <c r="R62" s="27"/>
      <c r="S62" s="27"/>
      <c r="T62" s="25"/>
      <c r="U62" s="27"/>
      <c r="V62" s="27"/>
      <c r="W62" s="27"/>
      <c r="X62" s="27"/>
      <c r="Y62" s="27"/>
      <c r="Z62" s="27"/>
    </row>
    <row r="63" spans="1:26" x14ac:dyDescent="0.2">
      <c r="A63" s="1">
        <v>0.1</v>
      </c>
      <c r="B63" s="3">
        <v>18.298951616413976</v>
      </c>
      <c r="C63" s="3">
        <v>15.470475000072252</v>
      </c>
      <c r="D63" s="3">
        <v>37.605418376428155</v>
      </c>
      <c r="E63" s="3">
        <v>2.4307862800755973</v>
      </c>
      <c r="F63" s="3">
        <v>1.1828306251959628</v>
      </c>
      <c r="G63" s="3">
        <v>2.0550586265661508</v>
      </c>
      <c r="M63" s="27"/>
      <c r="N63" s="27"/>
      <c r="O63" s="27"/>
      <c r="P63" s="27"/>
      <c r="Q63" s="27"/>
      <c r="R63" s="27"/>
      <c r="S63" s="27"/>
      <c r="T63" s="25"/>
      <c r="U63" s="27"/>
      <c r="V63" s="27"/>
      <c r="W63" s="27"/>
      <c r="X63" s="27"/>
      <c r="Y63" s="27"/>
      <c r="Z63" s="27"/>
    </row>
    <row r="64" spans="1:26" x14ac:dyDescent="0.2">
      <c r="A64" s="1">
        <v>0.1</v>
      </c>
      <c r="B64" s="3">
        <v>18.431973406512171</v>
      </c>
      <c r="C64" s="3">
        <v>15.5150055668897</v>
      </c>
      <c r="D64" s="3">
        <v>38.220076432417592</v>
      </c>
      <c r="E64" s="3">
        <v>2.4634265368220287</v>
      </c>
      <c r="F64" s="3">
        <v>1.1880094613596222</v>
      </c>
      <c r="G64" s="3">
        <v>2.073574846788468</v>
      </c>
      <c r="M64" s="27"/>
      <c r="N64" s="27"/>
      <c r="O64" s="27"/>
      <c r="P64" s="27"/>
      <c r="Q64" s="27"/>
      <c r="R64" s="27"/>
      <c r="S64" s="27"/>
      <c r="T64" s="25"/>
      <c r="U64" s="27"/>
      <c r="V64" s="27"/>
      <c r="W64" s="27"/>
      <c r="X64" s="27"/>
      <c r="Y64" s="27"/>
      <c r="Z64" s="27"/>
    </row>
    <row r="65" spans="1:26" x14ac:dyDescent="0.2">
      <c r="A65" s="1">
        <v>0.1</v>
      </c>
      <c r="B65" s="3">
        <v>18.319179791489269</v>
      </c>
      <c r="C65" s="3">
        <v>15.491939343006239</v>
      </c>
      <c r="D65" s="3">
        <v>37.90650494470777</v>
      </c>
      <c r="E65" s="3">
        <v>2.4468534316731931</v>
      </c>
      <c r="F65" s="3">
        <v>1.1824975160233488</v>
      </c>
      <c r="G65" s="3">
        <v>2.0692250076784764</v>
      </c>
      <c r="M65" s="27"/>
      <c r="N65" s="27"/>
      <c r="O65" s="27"/>
      <c r="P65" s="27"/>
      <c r="Q65" s="27"/>
      <c r="R65" s="27"/>
      <c r="S65" s="27"/>
      <c r="T65" s="25"/>
      <c r="U65" s="27"/>
      <c r="V65" s="27"/>
      <c r="W65" s="27"/>
      <c r="X65" s="27"/>
      <c r="Y65" s="27"/>
      <c r="Z65" s="27"/>
    </row>
    <row r="66" spans="1:26" x14ac:dyDescent="0.2">
      <c r="A66" s="1">
        <v>0.1</v>
      </c>
      <c r="B66" s="3">
        <v>18.363125206258673</v>
      </c>
      <c r="C66" s="3">
        <v>15.497078470005061</v>
      </c>
      <c r="D66" s="3">
        <v>38.09794762713549</v>
      </c>
      <c r="E66" s="3">
        <v>2.4583954776298587</v>
      </c>
      <c r="F66" s="3">
        <v>1.1849410998209056</v>
      </c>
      <c r="G66" s="3">
        <v>2.0746984622285662</v>
      </c>
    </row>
    <row r="67" spans="1:26" x14ac:dyDescent="0.2">
      <c r="A67" s="1">
        <v>0.1</v>
      </c>
      <c r="B67" s="3">
        <v>18.364998255498229</v>
      </c>
      <c r="C67" s="3">
        <v>15.539420483339555</v>
      </c>
      <c r="D67" s="3">
        <v>37.95865069853523</v>
      </c>
      <c r="E67" s="3">
        <v>2.4427327093202891</v>
      </c>
      <c r="F67" s="3">
        <v>1.1818328923648145</v>
      </c>
      <c r="G67" s="3">
        <v>2.0669019495915788</v>
      </c>
    </row>
    <row r="68" spans="1:26" x14ac:dyDescent="0.2">
      <c r="A68" s="1">
        <v>0.1</v>
      </c>
      <c r="B68" s="3">
        <v>18.354994280476465</v>
      </c>
      <c r="C68" s="3">
        <v>15.487204579226649</v>
      </c>
      <c r="D68" s="3">
        <v>37.819432004241278</v>
      </c>
      <c r="E68" s="3">
        <v>2.4419792358763939</v>
      </c>
      <c r="F68" s="3">
        <v>1.1851715515591787</v>
      </c>
      <c r="G68" s="3">
        <v>2.0604436823207526</v>
      </c>
    </row>
    <row r="69" spans="1:26" x14ac:dyDescent="0.2">
      <c r="A69" s="1">
        <v>0.1</v>
      </c>
      <c r="B69" s="3">
        <v>18.335901589787689</v>
      </c>
      <c r="C69" s="3">
        <v>15.50008233389484</v>
      </c>
      <c r="D69" s="3">
        <v>37.831025960570415</v>
      </c>
      <c r="E69" s="3">
        <v>2.4406983876365183</v>
      </c>
      <c r="F69" s="3">
        <v>1.1829551091926533</v>
      </c>
      <c r="G69" s="3">
        <v>2.0632214770197432</v>
      </c>
    </row>
    <row r="70" spans="1:26" x14ac:dyDescent="0.2">
      <c r="A70" s="1">
        <v>0.1</v>
      </c>
      <c r="B70" s="3">
        <v>18.417622316510521</v>
      </c>
      <c r="C70" s="3">
        <v>15.598628683876989</v>
      </c>
      <c r="D70" s="3">
        <v>38.280438271969395</v>
      </c>
      <c r="E70" s="3">
        <v>2.4540899746871156</v>
      </c>
      <c r="F70" s="3">
        <v>1.1807206062637603</v>
      </c>
      <c r="G70" s="3">
        <v>2.0784679810516478</v>
      </c>
    </row>
    <row r="71" spans="1:26" x14ac:dyDescent="0.2">
      <c r="A71" s="1">
        <v>0.1</v>
      </c>
      <c r="B71" s="3">
        <v>18.36858463723124</v>
      </c>
      <c r="C71" s="3">
        <v>15.509773443850641</v>
      </c>
      <c r="D71" s="3">
        <v>37.702092937644665</v>
      </c>
      <c r="E71" s="3">
        <v>2.4308603264990243</v>
      </c>
      <c r="F71" s="3">
        <v>1.1843232077973433</v>
      </c>
      <c r="G71" s="3">
        <v>2.0525311929165397</v>
      </c>
    </row>
    <row r="72" spans="1:26" x14ac:dyDescent="0.2">
      <c r="A72" s="1">
        <v>0.1</v>
      </c>
      <c r="B72" s="3">
        <v>18.47038784889634</v>
      </c>
      <c r="C72" s="3">
        <v>15.573155539952795</v>
      </c>
      <c r="D72" s="3">
        <v>38.42730287686765</v>
      </c>
      <c r="E72" s="3">
        <v>2.4675347766406581</v>
      </c>
      <c r="F72" s="3">
        <v>1.1860401574690962</v>
      </c>
      <c r="G72" s="3">
        <v>2.080481643982576</v>
      </c>
    </row>
    <row r="73" spans="1:26" x14ac:dyDescent="0.2">
      <c r="A73" s="1">
        <v>0.1</v>
      </c>
      <c r="B73" s="3">
        <v>18.434346548327472</v>
      </c>
      <c r="C73" s="3">
        <v>15.562343826207098</v>
      </c>
      <c r="D73" s="3">
        <v>38.39064918593705</v>
      </c>
      <c r="E73" s="3">
        <v>2.4668937799258055</v>
      </c>
      <c r="F73" s="3">
        <v>1.1845482116443091</v>
      </c>
      <c r="G73" s="3">
        <v>2.0825608917187353</v>
      </c>
    </row>
    <row r="74" spans="1:26" x14ac:dyDescent="0.2">
      <c r="A74" s="1">
        <v>0.1</v>
      </c>
      <c r="B74" s="3">
        <v>18.375792701844745</v>
      </c>
      <c r="C74" s="3">
        <v>15.522566553381214</v>
      </c>
      <c r="D74" s="3">
        <v>37.974289054396131</v>
      </c>
      <c r="E74" s="3">
        <v>2.4463924135100168</v>
      </c>
      <c r="F74" s="3">
        <v>1.1838114939724336</v>
      </c>
      <c r="G74" s="3">
        <v>2.0665388247759182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355A-E3AD-443B-BE44-B8B222A435E1}">
  <dimension ref="A1:AP74"/>
  <sheetViews>
    <sheetView workbookViewId="0">
      <selection activeCell="I2" sqref="I2"/>
    </sheetView>
  </sheetViews>
  <sheetFormatPr defaultRowHeight="12.75" x14ac:dyDescent="0.2"/>
  <cols>
    <col min="5" max="5" width="9.140625" style="1"/>
    <col min="8" max="8" width="15.28515625" customWidth="1"/>
    <col min="13" max="13" width="14.5703125" customWidth="1"/>
    <col min="14" max="14" width="12.42578125" customWidth="1"/>
    <col min="15" max="15" width="12.85546875" customWidth="1"/>
    <col min="16" max="16" width="11.85546875" customWidth="1"/>
    <col min="17" max="18" width="11.85546875" style="1" customWidth="1"/>
    <col min="20" max="20" width="9.140625" style="1"/>
    <col min="21" max="21" width="15.28515625" style="1" customWidth="1"/>
    <col min="22" max="25" width="8.85546875" style="1"/>
    <col min="26" max="26" width="14.5703125" style="1" customWidth="1"/>
    <col min="27" max="27" width="12.42578125" style="1" customWidth="1"/>
    <col min="28" max="28" width="12.85546875" style="1" customWidth="1"/>
    <col min="29" max="31" width="11.85546875" style="1" customWidth="1"/>
    <col min="32" max="32" width="8.85546875" style="1"/>
    <col min="42" max="42" width="8.85546875" style="1"/>
  </cols>
  <sheetData>
    <row r="1" spans="1:42" ht="25.5" x14ac:dyDescent="0.2">
      <c r="A1" s="12" t="s">
        <v>49</v>
      </c>
      <c r="B1" s="7" t="s">
        <v>0</v>
      </c>
      <c r="C1" s="7" t="s">
        <v>1</v>
      </c>
      <c r="D1" s="7" t="s">
        <v>2</v>
      </c>
      <c r="E1" s="7" t="s">
        <v>239</v>
      </c>
      <c r="F1" s="7" t="s">
        <v>240</v>
      </c>
      <c r="H1" t="s">
        <v>52</v>
      </c>
      <c r="I1" t="s">
        <v>249</v>
      </c>
      <c r="J1" t="s">
        <v>53</v>
      </c>
      <c r="K1" t="s">
        <v>51</v>
      </c>
      <c r="L1" t="s">
        <v>50</v>
      </c>
      <c r="M1" t="s">
        <v>40</v>
      </c>
      <c r="N1" t="s">
        <v>0</v>
      </c>
      <c r="O1" t="s">
        <v>1</v>
      </c>
      <c r="P1" t="s">
        <v>2</v>
      </c>
      <c r="Q1" s="1" t="s">
        <v>239</v>
      </c>
      <c r="R1" s="1" t="s">
        <v>240</v>
      </c>
      <c r="U1" s="1" t="s">
        <v>52</v>
      </c>
      <c r="V1" s="1" t="s">
        <v>54</v>
      </c>
      <c r="W1" s="1" t="s">
        <v>53</v>
      </c>
      <c r="X1" s="1" t="s">
        <v>51</v>
      </c>
      <c r="Y1" s="1" t="s">
        <v>50</v>
      </c>
      <c r="Z1" s="1" t="s">
        <v>40</v>
      </c>
      <c r="AA1" s="1" t="s">
        <v>0</v>
      </c>
      <c r="AB1" s="1" t="s">
        <v>1</v>
      </c>
      <c r="AC1" s="1" t="s">
        <v>2</v>
      </c>
      <c r="AD1" s="1" t="s">
        <v>239</v>
      </c>
      <c r="AE1" s="1" t="s">
        <v>240</v>
      </c>
      <c r="AF1" s="1" t="s">
        <v>248</v>
      </c>
      <c r="AM1" s="3">
        <v>18.379916059269704</v>
      </c>
      <c r="AN1" s="13">
        <v>18.756</v>
      </c>
      <c r="AO1" s="3">
        <v>19.105118538296718</v>
      </c>
      <c r="AP1" s="3"/>
    </row>
    <row r="2" spans="1:42" x14ac:dyDescent="0.2">
      <c r="A2" s="1"/>
      <c r="B2" s="3">
        <v>18.379916059269704</v>
      </c>
      <c r="C2" s="3">
        <v>15.590855645689457</v>
      </c>
      <c r="D2" s="3">
        <v>38.069822166214458</v>
      </c>
      <c r="E2" s="3">
        <v>1.1788907855324389</v>
      </c>
      <c r="F2" s="3">
        <v>2.4418045443670029</v>
      </c>
      <c r="H2" t="s">
        <v>6</v>
      </c>
      <c r="I2">
        <v>5</v>
      </c>
      <c r="J2">
        <v>64</v>
      </c>
      <c r="K2" s="4">
        <v>1.8796992481203006E-2</v>
      </c>
      <c r="L2" s="31">
        <v>53.2</v>
      </c>
      <c r="M2" t="s">
        <v>41</v>
      </c>
      <c r="N2" s="13">
        <v>18.756</v>
      </c>
      <c r="O2" s="3">
        <v>15.622852798120773</v>
      </c>
      <c r="P2" s="3">
        <v>38.29827112714711</v>
      </c>
      <c r="Q2" s="3">
        <f>N2/O2</f>
        <v>1.2005489805457366</v>
      </c>
      <c r="R2" s="3">
        <f>P2/O2</f>
        <v>2.4514262293858327</v>
      </c>
      <c r="S2" s="32">
        <v>43862</v>
      </c>
      <c r="T2" s="18"/>
      <c r="U2" s="1" t="s">
        <v>17</v>
      </c>
      <c r="V2" s="1">
        <v>16</v>
      </c>
      <c r="W2" s="1">
        <v>189</v>
      </c>
      <c r="X2" s="4">
        <v>9.4339622641509441E-2</v>
      </c>
      <c r="Y2" s="31">
        <v>10.6</v>
      </c>
      <c r="Z2" s="1" t="s">
        <v>43</v>
      </c>
      <c r="AA2" s="3">
        <v>19.105118538296718</v>
      </c>
      <c r="AB2" s="3">
        <v>15.643463979161051</v>
      </c>
      <c r="AC2" s="3">
        <v>39.566964500561276</v>
      </c>
      <c r="AD2" s="3">
        <f>AA2/AB2</f>
        <v>1.2212844011880617</v>
      </c>
      <c r="AE2" s="3">
        <f>AC2/AB2</f>
        <v>2.5292968714134645</v>
      </c>
      <c r="AF2" s="32">
        <v>43862</v>
      </c>
      <c r="AM2" s="3">
        <v>18.535839248041036</v>
      </c>
      <c r="AN2" s="3">
        <v>18.603422100773724</v>
      </c>
      <c r="AO2" s="3">
        <v>19.08327071831738</v>
      </c>
      <c r="AP2" s="3"/>
    </row>
    <row r="3" spans="1:42" x14ac:dyDescent="0.2">
      <c r="A3" s="1"/>
      <c r="B3" s="3">
        <v>18.535839248041036</v>
      </c>
      <c r="C3" s="3">
        <v>15.622852240024889</v>
      </c>
      <c r="D3" s="3">
        <v>38.256144934299698</v>
      </c>
      <c r="E3" s="3">
        <v>1.1864567982377274</v>
      </c>
      <c r="F3" s="3">
        <v>2.4487298699714741</v>
      </c>
      <c r="H3" t="s">
        <v>7</v>
      </c>
      <c r="I3">
        <v>6</v>
      </c>
      <c r="J3">
        <v>94.2</v>
      </c>
      <c r="K3" s="4">
        <v>8.6206896551724137E-3</v>
      </c>
      <c r="L3" s="31">
        <v>116</v>
      </c>
      <c r="M3" t="s">
        <v>41</v>
      </c>
      <c r="N3" s="3">
        <v>18.603422100773724</v>
      </c>
      <c r="O3" s="3">
        <v>15.55585939660833</v>
      </c>
      <c r="P3" s="3">
        <v>37.809166904717713</v>
      </c>
      <c r="Q3" s="3">
        <f t="shared" ref="Q3:Q31" si="0">N3/O3</f>
        <v>1.195910918610505</v>
      </c>
      <c r="R3" s="3">
        <f t="shared" ref="R3:R31" si="1">P3/O3</f>
        <v>2.4305418261212433</v>
      </c>
      <c r="S3" s="32">
        <v>43862</v>
      </c>
      <c r="T3" s="18"/>
      <c r="U3" s="1" t="s">
        <v>19</v>
      </c>
      <c r="V3" s="1">
        <v>17</v>
      </c>
      <c r="W3" s="1">
        <v>194.5</v>
      </c>
      <c r="X3" s="4">
        <v>0.15625</v>
      </c>
      <c r="Y3" s="31">
        <v>6.4</v>
      </c>
      <c r="Z3" s="1" t="s">
        <v>43</v>
      </c>
      <c r="AA3" s="3">
        <v>19.08327071831738</v>
      </c>
      <c r="AB3" s="3">
        <v>15.592722701773322</v>
      </c>
      <c r="AC3" s="3">
        <v>39.041078433784065</v>
      </c>
      <c r="AD3" s="3">
        <f t="shared" ref="AD3:AD45" si="2">AA3/AB3</f>
        <v>1.2238575060497348</v>
      </c>
      <c r="AE3" s="3">
        <f t="shared" ref="AE3:AE45" si="3">AC3/AB3</f>
        <v>2.5038012398786531</v>
      </c>
      <c r="AF3" s="32">
        <v>43862</v>
      </c>
      <c r="AM3" s="3">
        <v>18.423658331430495</v>
      </c>
      <c r="AN3" s="3">
        <v>18.773645273479609</v>
      </c>
      <c r="AO3" s="3">
        <v>19.059642456449385</v>
      </c>
      <c r="AP3" s="3"/>
    </row>
    <row r="4" spans="1:42" x14ac:dyDescent="0.2">
      <c r="A4" s="1"/>
      <c r="B4" s="3">
        <v>18.423658331430495</v>
      </c>
      <c r="C4" s="3">
        <v>15.589720579384844</v>
      </c>
      <c r="D4" s="3">
        <v>38.053869461894188</v>
      </c>
      <c r="E4" s="3">
        <v>1.1817824596415876</v>
      </c>
      <c r="F4" s="3">
        <v>2.4409590452964847</v>
      </c>
      <c r="H4" t="s">
        <v>8</v>
      </c>
      <c r="I4">
        <v>7</v>
      </c>
      <c r="J4">
        <v>103.2</v>
      </c>
      <c r="K4" s="4">
        <v>6.0606060606060606E-3</v>
      </c>
      <c r="L4" s="31">
        <v>165</v>
      </c>
      <c r="M4" t="s">
        <v>41</v>
      </c>
      <c r="N4" s="3">
        <v>18.773645273479609</v>
      </c>
      <c r="O4" s="3">
        <v>15.630257929681127</v>
      </c>
      <c r="P4" s="3">
        <v>38.487092028899227</v>
      </c>
      <c r="Q4" s="3">
        <f t="shared" si="0"/>
        <v>1.2011091152775757</v>
      </c>
      <c r="R4" s="3">
        <f t="shared" si="1"/>
        <v>2.4623452921921425</v>
      </c>
      <c r="S4" s="32">
        <v>43862</v>
      </c>
      <c r="T4" s="18"/>
      <c r="U4" s="1" t="s">
        <v>19</v>
      </c>
      <c r="V4" s="1">
        <v>17</v>
      </c>
      <c r="W4" s="1">
        <v>194.5</v>
      </c>
      <c r="X4" s="4">
        <v>0.13333333333333333</v>
      </c>
      <c r="Y4" s="31">
        <v>7.5</v>
      </c>
      <c r="Z4" s="1" t="s">
        <v>43</v>
      </c>
      <c r="AA4" s="3">
        <v>19.059642456449385</v>
      </c>
      <c r="AB4" s="3">
        <v>15.660864131817739</v>
      </c>
      <c r="AC4" s="3">
        <v>38.939463146754662</v>
      </c>
      <c r="AD4" s="3">
        <f t="shared" si="2"/>
        <v>1.2170236773669751</v>
      </c>
      <c r="AE4" s="3">
        <f t="shared" si="3"/>
        <v>2.4864185538550485</v>
      </c>
      <c r="AF4" s="32">
        <v>43862</v>
      </c>
      <c r="AM4" s="3">
        <v>18.541876946106015</v>
      </c>
      <c r="AN4" s="3">
        <v>18.542763352130727</v>
      </c>
      <c r="AO4" s="3">
        <v>18.932998913626985</v>
      </c>
      <c r="AP4" s="3"/>
    </row>
    <row r="5" spans="1:42" x14ac:dyDescent="0.2">
      <c r="A5" s="1"/>
      <c r="B5" s="3">
        <v>18.541876946106015</v>
      </c>
      <c r="C5" s="3">
        <v>15.633297092652482</v>
      </c>
      <c r="D5" s="3">
        <v>38.247426779204687</v>
      </c>
      <c r="E5" s="3">
        <v>1.1860503153119595</v>
      </c>
      <c r="F5" s="3">
        <v>2.4465361690836578</v>
      </c>
      <c r="H5" t="s">
        <v>9</v>
      </c>
      <c r="I5">
        <v>8</v>
      </c>
      <c r="J5">
        <v>130.69999999999999</v>
      </c>
      <c r="K5" s="4">
        <v>1.7543859649122806E-2</v>
      </c>
      <c r="L5" s="31">
        <v>57</v>
      </c>
      <c r="M5" t="s">
        <v>41</v>
      </c>
      <c r="N5" s="3">
        <v>18.542763352130727</v>
      </c>
      <c r="O5" s="3">
        <v>15.542611397839691</v>
      </c>
      <c r="P5" s="3">
        <v>37.997780504549844</v>
      </c>
      <c r="Q5" s="3">
        <f t="shared" si="0"/>
        <v>1.1930275342731682</v>
      </c>
      <c r="R5" s="3">
        <f t="shared" si="1"/>
        <v>2.4447487961920773</v>
      </c>
      <c r="S5" s="32">
        <v>43862</v>
      </c>
      <c r="T5" s="18"/>
      <c r="U5" s="1" t="s">
        <v>18</v>
      </c>
      <c r="V5" s="1">
        <v>18</v>
      </c>
      <c r="W5" s="1">
        <v>204.5</v>
      </c>
      <c r="X5" s="4">
        <v>5.9523809523809521E-2</v>
      </c>
      <c r="Y5" s="31">
        <v>16.8</v>
      </c>
      <c r="Z5" s="1" t="s">
        <v>43</v>
      </c>
      <c r="AA5" s="3">
        <v>18.932998913626985</v>
      </c>
      <c r="AB5" s="3">
        <v>15.619024350617009</v>
      </c>
      <c r="AC5" s="3">
        <v>38.592844878397187</v>
      </c>
      <c r="AD5" s="3">
        <f t="shared" si="2"/>
        <v>1.2121755167683737</v>
      </c>
      <c r="AE5" s="3">
        <f t="shared" si="3"/>
        <v>2.4708870421136533</v>
      </c>
      <c r="AF5" s="32">
        <v>43862</v>
      </c>
      <c r="AM5" s="3">
        <v>18.575079688338175</v>
      </c>
      <c r="AN5" s="3">
        <v>18.697299610699599</v>
      </c>
      <c r="AO5" s="3">
        <v>19.014390715641703</v>
      </c>
      <c r="AP5" s="3"/>
    </row>
    <row r="6" spans="1:42" x14ac:dyDescent="0.2">
      <c r="A6" s="1"/>
      <c r="B6" s="3">
        <v>18.575079688338175</v>
      </c>
      <c r="C6" s="3">
        <v>15.617670631063238</v>
      </c>
      <c r="D6" s="3">
        <v>38.243544947275325</v>
      </c>
      <c r="E6" s="3">
        <v>1.1893630059909643</v>
      </c>
      <c r="F6" s="3">
        <v>2.4487355285371222</v>
      </c>
      <c r="H6" t="s">
        <v>10</v>
      </c>
      <c r="I6">
        <v>9</v>
      </c>
      <c r="J6">
        <v>135.69999999999999</v>
      </c>
      <c r="K6" s="4">
        <v>1.1723329425556858E-2</v>
      </c>
      <c r="L6" s="31">
        <v>85.3</v>
      </c>
      <c r="M6" t="s">
        <v>42</v>
      </c>
      <c r="N6" s="3">
        <v>18.697299610699599</v>
      </c>
      <c r="O6" s="3">
        <v>15.557922935784177</v>
      </c>
      <c r="P6" s="3">
        <v>38.066987928794973</v>
      </c>
      <c r="Q6" s="3">
        <f t="shared" si="0"/>
        <v>1.2017863623488365</v>
      </c>
      <c r="R6" s="3">
        <f t="shared" si="1"/>
        <v>2.4467911356752237</v>
      </c>
      <c r="S6" s="32">
        <v>43862</v>
      </c>
      <c r="T6" s="18"/>
      <c r="U6" s="1" t="s">
        <v>24</v>
      </c>
      <c r="V6" s="1">
        <v>23</v>
      </c>
      <c r="W6" s="1">
        <v>214.4</v>
      </c>
      <c r="X6" s="4">
        <v>0.10526315789473684</v>
      </c>
      <c r="Y6" s="31">
        <v>9.5</v>
      </c>
      <c r="AA6" s="3">
        <v>19.014390715641703</v>
      </c>
      <c r="AB6" s="3">
        <v>15.555307409453203</v>
      </c>
      <c r="AC6" s="3">
        <v>38.686449776989583</v>
      </c>
      <c r="AD6" s="3">
        <f t="shared" si="2"/>
        <v>1.2223731884646882</v>
      </c>
      <c r="AE6" s="3">
        <f t="shared" si="3"/>
        <v>2.4870257307470007</v>
      </c>
      <c r="AF6" s="32">
        <v>43862</v>
      </c>
      <c r="AM6" s="3">
        <v>18.302959279467249</v>
      </c>
      <c r="AN6" s="3">
        <v>18.619192122164637</v>
      </c>
      <c r="AO6" s="3">
        <v>19.147410284446124</v>
      </c>
      <c r="AP6" s="3"/>
    </row>
    <row r="7" spans="1:42" x14ac:dyDescent="0.2">
      <c r="A7" s="1"/>
      <c r="B7" s="3">
        <v>18.302959279467249</v>
      </c>
      <c r="C7" s="3">
        <v>15.566187561727395</v>
      </c>
      <c r="D7" s="3">
        <v>37.978009460047815</v>
      </c>
      <c r="E7" s="3">
        <v>1.1758151574935893</v>
      </c>
      <c r="F7" s="3">
        <v>2.439775912338638</v>
      </c>
      <c r="H7" t="s">
        <v>11</v>
      </c>
      <c r="I7">
        <v>10</v>
      </c>
      <c r="J7">
        <v>147.5</v>
      </c>
      <c r="K7" s="4">
        <v>1.937984496124031E-2</v>
      </c>
      <c r="L7" s="31">
        <v>51.6</v>
      </c>
      <c r="M7" t="s">
        <v>42</v>
      </c>
      <c r="N7" s="3">
        <v>18.619192122164637</v>
      </c>
      <c r="O7" s="3">
        <v>15.573493385348085</v>
      </c>
      <c r="P7" s="3">
        <v>38.162852880807876</v>
      </c>
      <c r="Q7" s="3">
        <f t="shared" si="0"/>
        <v>1.195569398686233</v>
      </c>
      <c r="R7" s="3">
        <f t="shared" si="1"/>
        <v>2.4505004713144452</v>
      </c>
      <c r="S7" s="32">
        <v>43862</v>
      </c>
      <c r="T7" s="18"/>
      <c r="U7" s="1" t="s">
        <v>25</v>
      </c>
      <c r="V7" s="1">
        <v>24</v>
      </c>
      <c r="W7" s="1">
        <v>227.6</v>
      </c>
      <c r="X7" s="4">
        <v>7.3529411764705885E-2</v>
      </c>
      <c r="Y7" s="31">
        <v>13.6</v>
      </c>
      <c r="Z7" s="1" t="s">
        <v>43</v>
      </c>
      <c r="AA7" s="3">
        <v>19.147410284446124</v>
      </c>
      <c r="AB7" s="3">
        <v>15.691213034658034</v>
      </c>
      <c r="AC7" s="3">
        <v>39.508226714584431</v>
      </c>
      <c r="AD7" s="3">
        <f t="shared" si="2"/>
        <v>1.2202632289902762</v>
      </c>
      <c r="AE7" s="3">
        <f t="shared" si="3"/>
        <v>2.5178567537972025</v>
      </c>
      <c r="AF7" s="32">
        <v>43862</v>
      </c>
      <c r="AM7" s="3">
        <v>18.275665656117432</v>
      </c>
      <c r="AN7" s="3">
        <v>18.860200995332175</v>
      </c>
      <c r="AO7" s="3">
        <v>19.136394757280058</v>
      </c>
      <c r="AP7" s="3"/>
    </row>
    <row r="8" spans="1:42" x14ac:dyDescent="0.2">
      <c r="A8" s="1"/>
      <c r="B8" s="3">
        <v>18.275665656117432</v>
      </c>
      <c r="C8" s="3">
        <v>15.557550971651663</v>
      </c>
      <c r="D8" s="3">
        <v>37.910138511319794</v>
      </c>
      <c r="E8" s="3">
        <v>1.1747135323174327</v>
      </c>
      <c r="F8" s="3">
        <v>2.4367677522251481</v>
      </c>
      <c r="H8" t="s">
        <v>12</v>
      </c>
      <c r="I8">
        <v>11</v>
      </c>
      <c r="J8">
        <v>162.9</v>
      </c>
      <c r="K8" s="4">
        <v>1.7271157167530225E-2</v>
      </c>
      <c r="L8" s="31">
        <v>57.9</v>
      </c>
      <c r="M8" t="s">
        <v>42</v>
      </c>
      <c r="N8" s="3">
        <v>18.860200995332175</v>
      </c>
      <c r="O8" s="3">
        <v>15.65013586904832</v>
      </c>
      <c r="P8" s="3">
        <v>38.980232114275744</v>
      </c>
      <c r="Q8" s="3">
        <f t="shared" si="0"/>
        <v>1.2051142017643748</v>
      </c>
      <c r="R8" s="3">
        <f t="shared" si="1"/>
        <v>2.4907280320401539</v>
      </c>
      <c r="S8" s="32">
        <v>43862</v>
      </c>
      <c r="T8" s="18"/>
      <c r="U8" s="1" t="s">
        <v>28</v>
      </c>
      <c r="V8" s="1">
        <v>27</v>
      </c>
      <c r="W8" s="1">
        <v>246.3</v>
      </c>
      <c r="X8" s="4">
        <v>0.1</v>
      </c>
      <c r="Y8" s="31">
        <v>10</v>
      </c>
      <c r="Z8" s="1" t="s">
        <v>43</v>
      </c>
      <c r="AA8" s="3">
        <v>19.136394757280058</v>
      </c>
      <c r="AB8" s="3">
        <v>15.657886371430383</v>
      </c>
      <c r="AC8" s="3">
        <v>40.037029346684278</v>
      </c>
      <c r="AD8" s="3">
        <f t="shared" si="2"/>
        <v>1.2221569567778072</v>
      </c>
      <c r="AE8" s="3">
        <f t="shared" si="3"/>
        <v>2.556988114292134</v>
      </c>
      <c r="AF8" s="32">
        <v>43862</v>
      </c>
      <c r="AM8" s="3">
        <v>18.402569406994907</v>
      </c>
      <c r="AN8" s="3">
        <v>18.764991103630912</v>
      </c>
      <c r="AO8" s="3">
        <v>19.501561111329707</v>
      </c>
      <c r="AP8" s="3"/>
    </row>
    <row r="9" spans="1:42" x14ac:dyDescent="0.2">
      <c r="A9" s="1"/>
      <c r="B9" s="3">
        <v>18.402569406994907</v>
      </c>
      <c r="C9" s="3">
        <v>15.606308156776224</v>
      </c>
      <c r="D9" s="3">
        <v>38.12812096418665</v>
      </c>
      <c r="E9" s="3">
        <v>1.1791750631942093</v>
      </c>
      <c r="F9" s="3">
        <v>2.4431223951983485</v>
      </c>
      <c r="H9" t="s">
        <v>13</v>
      </c>
      <c r="I9">
        <v>12</v>
      </c>
      <c r="J9">
        <v>181.7</v>
      </c>
      <c r="K9" s="4">
        <v>1.8450184501845018E-2</v>
      </c>
      <c r="L9" s="31">
        <v>54.2</v>
      </c>
      <c r="M9" t="s">
        <v>42</v>
      </c>
      <c r="N9" s="3">
        <v>18.764991103630912</v>
      </c>
      <c r="O9" s="3">
        <v>15.60081112885188</v>
      </c>
      <c r="P9" s="3">
        <v>38.627158482383628</v>
      </c>
      <c r="Q9" s="3">
        <f t="shared" si="0"/>
        <v>1.2028215038721448</v>
      </c>
      <c r="R9" s="3">
        <f t="shared" si="1"/>
        <v>2.4759711635087487</v>
      </c>
      <c r="S9" s="32">
        <v>43862</v>
      </c>
      <c r="T9" s="18"/>
      <c r="U9" s="1" t="s">
        <v>29</v>
      </c>
      <c r="V9" s="1">
        <v>28</v>
      </c>
      <c r="W9" s="1">
        <v>273.5</v>
      </c>
      <c r="X9" s="4">
        <v>0.14285714285714285</v>
      </c>
      <c r="Y9" s="31">
        <v>7</v>
      </c>
      <c r="Z9" s="1" t="s">
        <v>43</v>
      </c>
      <c r="AA9" s="3">
        <v>19.501561111329707</v>
      </c>
      <c r="AB9" s="3">
        <v>15.639842103298095</v>
      </c>
      <c r="AC9" s="3">
        <v>40.755406536699581</v>
      </c>
      <c r="AD9" s="3">
        <f t="shared" si="2"/>
        <v>1.2469154728369836</v>
      </c>
      <c r="AE9" s="3">
        <f t="shared" si="3"/>
        <v>2.60587071579867</v>
      </c>
      <c r="AF9" s="32">
        <v>43862</v>
      </c>
      <c r="AM9" s="3">
        <v>18.36152548642222</v>
      </c>
      <c r="AN9" s="3">
        <v>18.757470601035664</v>
      </c>
      <c r="AO9" s="3">
        <v>19.220212062024693</v>
      </c>
      <c r="AP9" s="3"/>
    </row>
    <row r="10" spans="1:42" x14ac:dyDescent="0.2">
      <c r="A10" s="1"/>
      <c r="B10" s="3">
        <v>18.36152548642222</v>
      </c>
      <c r="C10" s="3">
        <v>15.633698774221367</v>
      </c>
      <c r="D10" s="3">
        <v>38.089712797977548</v>
      </c>
      <c r="E10" s="3">
        <v>1.1744837707055484</v>
      </c>
      <c r="F10" s="3">
        <v>2.436385230908007</v>
      </c>
      <c r="H10" t="s">
        <v>14</v>
      </c>
      <c r="I10">
        <v>13</v>
      </c>
      <c r="J10">
        <v>190.2</v>
      </c>
      <c r="K10" s="4">
        <v>2.3148148148148147E-2</v>
      </c>
      <c r="L10" s="31">
        <v>43.2</v>
      </c>
      <c r="M10" t="s">
        <v>42</v>
      </c>
      <c r="N10" s="3">
        <v>18.757470601035664</v>
      </c>
      <c r="O10" s="3">
        <v>15.566235207687612</v>
      </c>
      <c r="P10" s="3">
        <v>38.524153664261235</v>
      </c>
      <c r="Q10" s="3">
        <f t="shared" si="0"/>
        <v>1.2050100972245372</v>
      </c>
      <c r="R10" s="3">
        <f t="shared" si="1"/>
        <v>2.4748536271143791</v>
      </c>
      <c r="S10" s="32">
        <v>43862</v>
      </c>
      <c r="T10" s="18"/>
      <c r="U10" s="1" t="s">
        <v>31</v>
      </c>
      <c r="V10" s="1">
        <v>30</v>
      </c>
      <c r="W10" s="1">
        <v>295.89999999999998</v>
      </c>
      <c r="X10" s="4">
        <v>8.6956521739130432E-2</v>
      </c>
      <c r="Y10" s="31">
        <v>11.5</v>
      </c>
      <c r="Z10" s="1" t="s">
        <v>47</v>
      </c>
      <c r="AA10" s="3">
        <v>19.220212062024693</v>
      </c>
      <c r="AB10" s="3">
        <v>15.709181476807496</v>
      </c>
      <c r="AC10" s="3">
        <v>39.359535631524331</v>
      </c>
      <c r="AD10" s="3">
        <f t="shared" si="2"/>
        <v>1.2235018158266722</v>
      </c>
      <c r="AE10" s="3">
        <f t="shared" si="3"/>
        <v>2.5055115500214584</v>
      </c>
      <c r="AF10" s="32">
        <v>43862</v>
      </c>
      <c r="AM10" s="3">
        <v>18.447243377767268</v>
      </c>
      <c r="AN10" s="3">
        <v>20.00756442990771</v>
      </c>
      <c r="AO10" s="3">
        <v>19.126921958436885</v>
      </c>
      <c r="AP10" s="3"/>
    </row>
    <row r="11" spans="1:42" x14ac:dyDescent="0.2">
      <c r="A11" s="1"/>
      <c r="B11" s="3">
        <v>18.447243377767268</v>
      </c>
      <c r="C11" s="3">
        <v>15.559114309099321</v>
      </c>
      <c r="D11" s="3">
        <v>38.093112236657724</v>
      </c>
      <c r="E11" s="3">
        <v>1.185622973859052</v>
      </c>
      <c r="F11" s="3">
        <v>2.4482828186678987</v>
      </c>
      <c r="H11" t="s">
        <v>15</v>
      </c>
      <c r="I11">
        <v>14</v>
      </c>
      <c r="J11">
        <v>193</v>
      </c>
      <c r="K11" s="4">
        <v>0.2</v>
      </c>
      <c r="L11" s="31">
        <v>5</v>
      </c>
      <c r="M11" t="s">
        <v>42</v>
      </c>
      <c r="N11" s="3">
        <v>20.00756442990771</v>
      </c>
      <c r="O11" s="3">
        <v>15.696172971912615</v>
      </c>
      <c r="P11" s="3">
        <v>41.197601465672854</v>
      </c>
      <c r="Q11" s="3">
        <f t="shared" si="0"/>
        <v>1.2746778763020818</v>
      </c>
      <c r="R11" s="3">
        <f t="shared" si="1"/>
        <v>2.6246908427546991</v>
      </c>
      <c r="S11" s="32">
        <v>43862</v>
      </c>
      <c r="T11" s="18"/>
      <c r="U11" s="1" t="s">
        <v>32</v>
      </c>
      <c r="V11" s="1">
        <v>31</v>
      </c>
      <c r="W11" s="1">
        <v>332.9</v>
      </c>
      <c r="X11" s="4">
        <v>7.407407407407407E-2</v>
      </c>
      <c r="Y11" s="31">
        <v>13.5</v>
      </c>
      <c r="Z11" s="1" t="s">
        <v>47</v>
      </c>
      <c r="AA11" s="3">
        <v>19.126921958436885</v>
      </c>
      <c r="AB11" s="3">
        <v>15.664290835332681</v>
      </c>
      <c r="AC11" s="3">
        <v>39.082435559219761</v>
      </c>
      <c r="AD11" s="3">
        <f t="shared" si="2"/>
        <v>1.221052530210549</v>
      </c>
      <c r="AE11" s="3">
        <f t="shared" si="3"/>
        <v>2.4950019104002239</v>
      </c>
      <c r="AF11" s="32">
        <v>43862</v>
      </c>
      <c r="AM11" s="3">
        <v>18.32166337323255</v>
      </c>
      <c r="AN11" s="3">
        <v>18.530798245231271</v>
      </c>
      <c r="AO11" s="3">
        <v>19.081142953873719</v>
      </c>
      <c r="AP11" s="3"/>
    </row>
    <row r="12" spans="1:42" x14ac:dyDescent="0.2">
      <c r="A12" s="1"/>
      <c r="B12" s="3">
        <v>18.32166337323255</v>
      </c>
      <c r="C12" s="3">
        <v>15.564416517500478</v>
      </c>
      <c r="D12" s="3">
        <v>38.009673590128578</v>
      </c>
      <c r="E12" s="3">
        <v>1.1771506726661967</v>
      </c>
      <c r="F12" s="3">
        <v>2.442087921984796</v>
      </c>
      <c r="H12" t="s">
        <v>115</v>
      </c>
      <c r="I12">
        <v>1</v>
      </c>
      <c r="J12">
        <v>13.9</v>
      </c>
      <c r="K12" s="4">
        <v>1.1198208286674132E-3</v>
      </c>
      <c r="L12" s="31">
        <v>893</v>
      </c>
      <c r="M12" t="s">
        <v>55</v>
      </c>
      <c r="N12" s="3">
        <v>18.530798245231271</v>
      </c>
      <c r="O12" s="3">
        <v>15.641684126076729</v>
      </c>
      <c r="P12" s="3">
        <v>38.499922294499243</v>
      </c>
      <c r="Q12" s="3">
        <f t="shared" si="0"/>
        <v>1.1847060774189917</v>
      </c>
      <c r="R12" s="3">
        <f t="shared" si="1"/>
        <v>2.4613668185713355</v>
      </c>
      <c r="S12" s="32">
        <v>44075</v>
      </c>
      <c r="T12" s="13"/>
      <c r="U12" s="1" t="s">
        <v>34</v>
      </c>
      <c r="V12" s="1">
        <v>33</v>
      </c>
      <c r="W12" s="1">
        <v>345.8</v>
      </c>
      <c r="X12" s="4">
        <v>0.16949152542372881</v>
      </c>
      <c r="Y12" s="31">
        <v>5.9</v>
      </c>
      <c r="Z12" s="1" t="s">
        <v>47</v>
      </c>
      <c r="AA12" s="3">
        <v>19.081142953873719</v>
      </c>
      <c r="AB12" s="3">
        <v>15.650419742170557</v>
      </c>
      <c r="AC12" s="3">
        <v>39.105805218930783</v>
      </c>
      <c r="AD12" s="3">
        <f t="shared" si="2"/>
        <v>1.2192096613523387</v>
      </c>
      <c r="AE12" s="3">
        <f t="shared" si="3"/>
        <v>2.4987064796453309</v>
      </c>
      <c r="AF12" s="32">
        <v>43862</v>
      </c>
      <c r="AM12" s="3">
        <v>18.323267006768539</v>
      </c>
      <c r="AN12" s="3">
        <v>18.506131739000391</v>
      </c>
      <c r="AO12" s="3">
        <v>19.06599306124242</v>
      </c>
      <c r="AP12" s="3"/>
    </row>
    <row r="13" spans="1:42" x14ac:dyDescent="0.2">
      <c r="A13" s="1"/>
      <c r="B13" s="3">
        <v>18.323267006768539</v>
      </c>
      <c r="C13" s="3">
        <v>15.559615607985481</v>
      </c>
      <c r="D13" s="3">
        <v>37.965646845760133</v>
      </c>
      <c r="E13" s="3">
        <v>1.1776169455860273</v>
      </c>
      <c r="F13" s="3">
        <v>2.4400118744755792</v>
      </c>
      <c r="H13" t="s">
        <v>115</v>
      </c>
      <c r="I13">
        <v>1</v>
      </c>
      <c r="J13">
        <v>13.9</v>
      </c>
      <c r="K13" s="4">
        <v>1.0351966873706005E-3</v>
      </c>
      <c r="L13" s="31">
        <v>966</v>
      </c>
      <c r="M13" t="s">
        <v>55</v>
      </c>
      <c r="N13" s="3">
        <v>18.506131739000391</v>
      </c>
      <c r="O13" s="3">
        <v>15.649823419105134</v>
      </c>
      <c r="P13" s="3">
        <v>38.42891260611033</v>
      </c>
      <c r="Q13" s="3">
        <f t="shared" si="0"/>
        <v>1.1825137730569093</v>
      </c>
      <c r="R13" s="3">
        <f t="shared" si="1"/>
        <v>2.4555492785430877</v>
      </c>
      <c r="S13" s="32">
        <v>44075</v>
      </c>
      <c r="T13" s="13"/>
      <c r="U13" s="1" t="s">
        <v>35</v>
      </c>
      <c r="V13" s="1">
        <v>35</v>
      </c>
      <c r="W13" s="1">
        <v>377.6</v>
      </c>
      <c r="X13" s="4">
        <v>0.14084507042253522</v>
      </c>
      <c r="Y13" s="31">
        <v>7.1</v>
      </c>
      <c r="Z13" s="1" t="s">
        <v>47</v>
      </c>
      <c r="AA13" s="3">
        <v>19.06599306124242</v>
      </c>
      <c r="AB13" s="3">
        <v>15.539624162602923</v>
      </c>
      <c r="AC13" s="3">
        <v>38.732379453442142</v>
      </c>
      <c r="AD13" s="3">
        <f t="shared" si="2"/>
        <v>1.2269275538288709</v>
      </c>
      <c r="AE13" s="3">
        <f t="shared" si="3"/>
        <v>2.4924913915649283</v>
      </c>
      <c r="AF13" s="32">
        <v>43862</v>
      </c>
      <c r="AM13" s="3">
        <v>18.296513528224974</v>
      </c>
      <c r="AN13" s="3">
        <v>18.598025324561924</v>
      </c>
      <c r="AO13" s="3">
        <v>19.139263152575822</v>
      </c>
      <c r="AP13" s="3"/>
    </row>
    <row r="14" spans="1:42" x14ac:dyDescent="0.2">
      <c r="A14" s="1"/>
      <c r="B14" s="3">
        <v>18.296513528224974</v>
      </c>
      <c r="C14" s="3">
        <v>15.567081940519316</v>
      </c>
      <c r="D14" s="3">
        <v>37.927684720261489</v>
      </c>
      <c r="E14" s="3">
        <v>1.1753335402315359</v>
      </c>
      <c r="F14" s="3">
        <v>2.4364029729643875</v>
      </c>
      <c r="H14" t="s">
        <v>116</v>
      </c>
      <c r="I14">
        <v>3</v>
      </c>
      <c r="J14">
        <v>12.5</v>
      </c>
      <c r="K14" s="4">
        <v>6.0975609756097563E-3</v>
      </c>
      <c r="L14" s="31">
        <v>164</v>
      </c>
      <c r="M14" t="s">
        <v>55</v>
      </c>
      <c r="N14" s="3">
        <v>18.598025324561924</v>
      </c>
      <c r="O14" s="3">
        <v>15.606827249436437</v>
      </c>
      <c r="P14" s="3">
        <v>38.242012091883367</v>
      </c>
      <c r="Q14" s="3">
        <f t="shared" si="0"/>
        <v>1.1916595876483158</v>
      </c>
      <c r="R14" s="3">
        <f t="shared" si="1"/>
        <v>2.4503386550436947</v>
      </c>
      <c r="S14" s="32">
        <v>44075</v>
      </c>
      <c r="T14" s="13"/>
      <c r="U14" s="1" t="s">
        <v>36</v>
      </c>
      <c r="V14" s="1">
        <v>36</v>
      </c>
      <c r="W14" s="1">
        <v>391.5</v>
      </c>
      <c r="X14" s="4">
        <v>0.10101010101010101</v>
      </c>
      <c r="Y14" s="31">
        <v>9.9</v>
      </c>
      <c r="Z14" s="1" t="s">
        <v>47</v>
      </c>
      <c r="AA14" s="3">
        <v>19.139263152575822</v>
      </c>
      <c r="AB14" s="3">
        <v>15.702571394625746</v>
      </c>
      <c r="AC14" s="3">
        <v>39.327031994823216</v>
      </c>
      <c r="AD14" s="3">
        <f t="shared" si="2"/>
        <v>1.2188617183505559</v>
      </c>
      <c r="AE14" s="3">
        <f t="shared" si="3"/>
        <v>2.5044963023242812</v>
      </c>
      <c r="AF14" s="32">
        <v>43862</v>
      </c>
      <c r="AM14" s="3">
        <v>18.327921487163728</v>
      </c>
      <c r="AN14" s="3">
        <v>18.79526219684745</v>
      </c>
      <c r="AO14" s="3">
        <v>19.317337045966546</v>
      </c>
      <c r="AP14" s="3"/>
    </row>
    <row r="15" spans="1:42" x14ac:dyDescent="0.2">
      <c r="A15" s="1"/>
      <c r="B15" s="3">
        <v>18.327921487163728</v>
      </c>
      <c r="C15" s="3">
        <v>15.541912132797691</v>
      </c>
      <c r="D15" s="3">
        <v>37.99441492208733</v>
      </c>
      <c r="E15" s="3">
        <v>1.1792578242986456</v>
      </c>
      <c r="F15" s="3">
        <v>2.444642242051331</v>
      </c>
      <c r="H15" t="s">
        <v>7</v>
      </c>
      <c r="I15">
        <v>6</v>
      </c>
      <c r="J15">
        <v>94.2</v>
      </c>
      <c r="K15" s="4">
        <v>2.0661157024793389E-2</v>
      </c>
      <c r="L15" s="31">
        <v>48.4</v>
      </c>
      <c r="M15" t="s">
        <v>41</v>
      </c>
      <c r="N15" s="3">
        <v>18.79526219684745</v>
      </c>
      <c r="O15" s="3">
        <v>15.594570769975784</v>
      </c>
      <c r="P15" s="3">
        <v>38.271189541025265</v>
      </c>
      <c r="Q15" s="3">
        <f t="shared" si="0"/>
        <v>1.2052439579186081</v>
      </c>
      <c r="R15" s="3">
        <f t="shared" si="1"/>
        <v>2.4541354876345016</v>
      </c>
      <c r="S15" s="32">
        <v>44075</v>
      </c>
      <c r="T15" s="13"/>
      <c r="U15" s="1" t="s">
        <v>37</v>
      </c>
      <c r="V15" s="1">
        <v>37</v>
      </c>
      <c r="W15" s="1">
        <v>421.4</v>
      </c>
      <c r="X15" s="4">
        <v>0.18867924528301888</v>
      </c>
      <c r="Y15" s="31">
        <v>5.3</v>
      </c>
      <c r="Z15" s="1" t="s">
        <v>47</v>
      </c>
      <c r="AA15" s="3">
        <v>19.317337045966546</v>
      </c>
      <c r="AB15" s="3">
        <v>15.678005539682507</v>
      </c>
      <c r="AC15" s="3">
        <v>39.521971290590642</v>
      </c>
      <c r="AD15" s="3">
        <f t="shared" si="2"/>
        <v>1.2321297499910016</v>
      </c>
      <c r="AE15" s="3">
        <f t="shared" si="3"/>
        <v>2.520854530288104</v>
      </c>
      <c r="AF15" s="32">
        <v>43862</v>
      </c>
      <c r="AM15" s="3">
        <v>18.357940236285071</v>
      </c>
      <c r="AN15" s="3">
        <v>18.749350961233969</v>
      </c>
      <c r="AO15" s="3">
        <v>19.156002995375129</v>
      </c>
      <c r="AP15" s="3"/>
    </row>
    <row r="16" spans="1:42" x14ac:dyDescent="0.2">
      <c r="A16" s="1"/>
      <c r="B16" s="3">
        <v>18.357940236285071</v>
      </c>
      <c r="C16" s="3">
        <v>15.578998870408194</v>
      </c>
      <c r="D16" s="3">
        <v>38.040984056120884</v>
      </c>
      <c r="E16" s="3">
        <v>1.178377403387286</v>
      </c>
      <c r="F16" s="3">
        <v>2.4418118502067876</v>
      </c>
      <c r="H16" t="s">
        <v>8</v>
      </c>
      <c r="I16">
        <v>7</v>
      </c>
      <c r="J16">
        <v>103.2</v>
      </c>
      <c r="K16" s="4">
        <v>1.7667844522968199E-2</v>
      </c>
      <c r="L16" s="31">
        <v>56.6</v>
      </c>
      <c r="M16" t="s">
        <v>41</v>
      </c>
      <c r="N16" s="3">
        <v>18.749350961233969</v>
      </c>
      <c r="O16" s="3">
        <v>15.638639043008123</v>
      </c>
      <c r="P16" s="3">
        <v>38.421043550156796</v>
      </c>
      <c r="Q16" s="3">
        <f t="shared" si="0"/>
        <v>1.1989119327884619</v>
      </c>
      <c r="R16" s="3">
        <f t="shared" si="1"/>
        <v>2.4568022475929232</v>
      </c>
      <c r="S16" s="32">
        <v>44075</v>
      </c>
      <c r="T16" s="13"/>
      <c r="U16" s="1" t="s">
        <v>38</v>
      </c>
      <c r="V16" s="1">
        <v>38</v>
      </c>
      <c r="W16" s="1">
        <v>510.7</v>
      </c>
      <c r="X16" s="4">
        <v>0.12658227848101264</v>
      </c>
      <c r="Y16" s="31">
        <v>7.9</v>
      </c>
      <c r="Z16" s="1" t="s">
        <v>47</v>
      </c>
      <c r="AA16" s="3">
        <v>19.156002995375129</v>
      </c>
      <c r="AB16" s="3">
        <v>15.629871619291976</v>
      </c>
      <c r="AC16" s="3">
        <v>39.047348276654553</v>
      </c>
      <c r="AD16" s="3">
        <f t="shared" si="2"/>
        <v>1.225602069036245</v>
      </c>
      <c r="AE16" s="3">
        <f t="shared" si="3"/>
        <v>2.4982513758115803</v>
      </c>
      <c r="AF16" s="32">
        <v>43862</v>
      </c>
      <c r="AM16" s="3">
        <v>18.355350752225977</v>
      </c>
      <c r="AN16" s="3">
        <v>18.773942677435844</v>
      </c>
      <c r="AO16" s="3">
        <v>19.671725241981076</v>
      </c>
      <c r="AP16" s="3"/>
    </row>
    <row r="17" spans="1:42" x14ac:dyDescent="0.2">
      <c r="A17" s="1"/>
      <c r="B17" s="3">
        <v>18.355350752225977</v>
      </c>
      <c r="C17" s="3">
        <v>15.58045217051386</v>
      </c>
      <c r="D17" s="3">
        <v>38.016915100569555</v>
      </c>
      <c r="E17" s="3">
        <v>1.1781012868781586</v>
      </c>
      <c r="F17" s="3">
        <v>2.4400392674428857</v>
      </c>
      <c r="H17" t="s">
        <v>9</v>
      </c>
      <c r="I17">
        <v>8</v>
      </c>
      <c r="J17">
        <v>130.69999999999999</v>
      </c>
      <c r="K17" s="4">
        <v>3.717472118959108E-2</v>
      </c>
      <c r="L17" s="31">
        <v>26.9</v>
      </c>
      <c r="M17" t="s">
        <v>41</v>
      </c>
      <c r="N17" s="3">
        <v>18.773942677435844</v>
      </c>
      <c r="O17" s="3">
        <v>15.552220978268643</v>
      </c>
      <c r="P17" s="3">
        <v>38.369989159802834</v>
      </c>
      <c r="Q17" s="3">
        <f t="shared" si="0"/>
        <v>1.2071550876025336</v>
      </c>
      <c r="R17" s="3">
        <f t="shared" si="1"/>
        <v>2.4671710370768141</v>
      </c>
      <c r="S17" s="32">
        <v>44075</v>
      </c>
      <c r="T17" s="13"/>
      <c r="U17" s="1" t="s">
        <v>17</v>
      </c>
      <c r="V17" s="1">
        <v>16</v>
      </c>
      <c r="W17" s="1">
        <v>189</v>
      </c>
      <c r="X17" s="4">
        <v>0.1234567901234568</v>
      </c>
      <c r="Y17" s="31">
        <v>8.1</v>
      </c>
      <c r="Z17" s="1" t="s">
        <v>43</v>
      </c>
      <c r="AA17" s="3">
        <v>19.671725241981076</v>
      </c>
      <c r="AB17" s="3">
        <v>15.7452097139488</v>
      </c>
      <c r="AC17" s="3">
        <v>39.811576436365577</v>
      </c>
      <c r="AD17" s="3">
        <f t="shared" si="2"/>
        <v>1.2493784204445206</v>
      </c>
      <c r="AE17" s="3">
        <f t="shared" si="3"/>
        <v>2.528488166219609</v>
      </c>
      <c r="AF17" s="32">
        <v>44075</v>
      </c>
      <c r="AM17" s="3">
        <v>18.272756418997972</v>
      </c>
      <c r="AN17" s="3">
        <v>18.738443025547809</v>
      </c>
      <c r="AO17" s="3">
        <v>18.822607923775696</v>
      </c>
      <c r="AP17" s="3"/>
    </row>
    <row r="18" spans="1:42" x14ac:dyDescent="0.2">
      <c r="A18" s="1"/>
      <c r="B18" s="3">
        <v>18.272756418997972</v>
      </c>
      <c r="C18" s="3">
        <v>15.555490449922145</v>
      </c>
      <c r="D18" s="3">
        <v>37.871575847163719</v>
      </c>
      <c r="E18" s="3">
        <v>1.1746821148342146</v>
      </c>
      <c r="F18" s="3">
        <v>2.4346114941913171</v>
      </c>
      <c r="H18" t="s">
        <v>10</v>
      </c>
      <c r="I18">
        <v>9</v>
      </c>
      <c r="J18">
        <v>135.69999999999999</v>
      </c>
      <c r="K18" s="4">
        <v>1.9960079840319361E-2</v>
      </c>
      <c r="L18" s="31">
        <v>50.1</v>
      </c>
      <c r="M18" t="s">
        <v>42</v>
      </c>
      <c r="N18" s="3">
        <v>18.738443025547809</v>
      </c>
      <c r="O18" s="3">
        <v>15.594757718337613</v>
      </c>
      <c r="P18" s="3">
        <v>38.305748214513549</v>
      </c>
      <c r="Q18" s="3">
        <f t="shared" si="0"/>
        <v>1.2015860306385902</v>
      </c>
      <c r="R18" s="3">
        <f t="shared" si="1"/>
        <v>2.456322111979365</v>
      </c>
      <c r="S18" s="32">
        <v>44075</v>
      </c>
      <c r="T18" s="13"/>
      <c r="U18" s="1" t="s">
        <v>19</v>
      </c>
      <c r="V18" s="1">
        <v>17</v>
      </c>
      <c r="W18" s="1">
        <v>194.5</v>
      </c>
      <c r="X18" s="4">
        <v>7.2992700729927015E-2</v>
      </c>
      <c r="Y18" s="31">
        <v>13.7</v>
      </c>
      <c r="Z18" s="1" t="s">
        <v>43</v>
      </c>
      <c r="AA18" s="3">
        <v>18.822607923775696</v>
      </c>
      <c r="AB18" s="3">
        <v>15.549826238685171</v>
      </c>
      <c r="AC18" s="3">
        <v>38.37675718430998</v>
      </c>
      <c r="AD18" s="3">
        <f t="shared" si="2"/>
        <v>1.2104706274433108</v>
      </c>
      <c r="AE18" s="3">
        <f t="shared" si="3"/>
        <v>2.4679862395398033</v>
      </c>
      <c r="AF18" s="32">
        <v>44075</v>
      </c>
      <c r="AM18" s="3">
        <v>18.508574279624973</v>
      </c>
      <c r="AN18" s="3">
        <v>18.690722372116653</v>
      </c>
      <c r="AO18" s="3">
        <v>18.900565779786483</v>
      </c>
      <c r="AP18" s="3"/>
    </row>
    <row r="19" spans="1:42" x14ac:dyDescent="0.2">
      <c r="A19" s="1"/>
      <c r="B19" s="3">
        <v>18.508574279624973</v>
      </c>
      <c r="C19" s="3">
        <v>15.581050803146333</v>
      </c>
      <c r="D19" s="3">
        <v>38.076000243743763</v>
      </c>
      <c r="E19" s="3">
        <v>1.1878899898001407</v>
      </c>
      <c r="F19" s="3">
        <v>2.4437376352084645</v>
      </c>
      <c r="H19" t="s">
        <v>11</v>
      </c>
      <c r="I19">
        <v>10</v>
      </c>
      <c r="J19">
        <v>147.5</v>
      </c>
      <c r="K19" s="4">
        <v>1.7730496453900711E-2</v>
      </c>
      <c r="L19" s="31">
        <v>56.4</v>
      </c>
      <c r="M19" t="s">
        <v>42</v>
      </c>
      <c r="N19" s="3">
        <v>18.690722372116653</v>
      </c>
      <c r="O19" s="3">
        <v>15.584319813308449</v>
      </c>
      <c r="P19" s="3">
        <v>38.245486650200526</v>
      </c>
      <c r="Q19" s="3">
        <f t="shared" si="0"/>
        <v>1.1993287224608575</v>
      </c>
      <c r="R19" s="3">
        <f t="shared" si="1"/>
        <v>2.4541004746027002</v>
      </c>
      <c r="S19" s="32">
        <v>44075</v>
      </c>
      <c r="T19" s="13"/>
      <c r="U19" s="1" t="s">
        <v>19</v>
      </c>
      <c r="V19" s="1">
        <v>17</v>
      </c>
      <c r="W19" s="1">
        <v>194.5</v>
      </c>
      <c r="X19" s="4">
        <v>8.771929824561403E-2</v>
      </c>
      <c r="Y19" s="31">
        <v>11.4</v>
      </c>
      <c r="Z19" s="1" t="s">
        <v>43</v>
      </c>
      <c r="AA19" s="3">
        <v>18.900565779786483</v>
      </c>
      <c r="AB19" s="3">
        <v>15.644543340343324</v>
      </c>
      <c r="AC19" s="3">
        <v>38.633909624350551</v>
      </c>
      <c r="AD19" s="3">
        <f t="shared" si="2"/>
        <v>1.2081251186825441</v>
      </c>
      <c r="AE19" s="3">
        <f t="shared" si="3"/>
        <v>2.4694814533015776</v>
      </c>
      <c r="AF19" s="32">
        <v>44075</v>
      </c>
      <c r="AM19" s="3">
        <v>18.256995379995789</v>
      </c>
      <c r="AN19" s="3">
        <v>18.37851760815926</v>
      </c>
      <c r="AO19" s="3">
        <v>19.040629173856441</v>
      </c>
      <c r="AP19" s="3"/>
    </row>
    <row r="20" spans="1:42" x14ac:dyDescent="0.2">
      <c r="A20" s="1"/>
      <c r="B20" s="3">
        <v>18.256995379995789</v>
      </c>
      <c r="C20" s="3">
        <v>15.550252046350606</v>
      </c>
      <c r="D20" s="3">
        <v>37.785733821918811</v>
      </c>
      <c r="E20" s="3">
        <v>1.174064274043739</v>
      </c>
      <c r="F20" s="3">
        <v>2.4299113422271836</v>
      </c>
      <c r="H20" t="s">
        <v>12</v>
      </c>
      <c r="I20">
        <v>11</v>
      </c>
      <c r="J20">
        <v>162.9</v>
      </c>
      <c r="K20" s="4">
        <v>4.1493775933609957E-2</v>
      </c>
      <c r="L20" s="31">
        <v>24.1</v>
      </c>
      <c r="M20" t="s">
        <v>42</v>
      </c>
      <c r="N20" s="3">
        <v>18.37851760815926</v>
      </c>
      <c r="O20" s="3">
        <v>15.582110192292287</v>
      </c>
      <c r="P20" s="3">
        <v>38.002053738867545</v>
      </c>
      <c r="Q20" s="3">
        <f t="shared" si="0"/>
        <v>1.1794626903132941</v>
      </c>
      <c r="R20" s="3">
        <f t="shared" si="1"/>
        <v>2.4388258887852889</v>
      </c>
      <c r="S20" s="32">
        <v>44075</v>
      </c>
      <c r="T20" s="13"/>
      <c r="U20" s="1" t="s">
        <v>18</v>
      </c>
      <c r="V20" s="1">
        <v>18</v>
      </c>
      <c r="W20" s="1">
        <v>204.5</v>
      </c>
      <c r="X20" s="4">
        <v>7.5187969924812026E-2</v>
      </c>
      <c r="Y20" s="31">
        <v>13.3</v>
      </c>
      <c r="Z20" s="1" t="s">
        <v>43</v>
      </c>
      <c r="AA20" s="3">
        <v>19.040629173856441</v>
      </c>
      <c r="AB20" s="3">
        <v>15.613733826162269</v>
      </c>
      <c r="AC20" s="3">
        <v>38.865114553357799</v>
      </c>
      <c r="AD20" s="3">
        <f t="shared" si="2"/>
        <v>1.2194795547207349</v>
      </c>
      <c r="AE20" s="3">
        <f t="shared" si="3"/>
        <v>2.4891621047257555</v>
      </c>
      <c r="AF20" s="32">
        <v>44075</v>
      </c>
      <c r="AM20" s="3">
        <v>18.247259713255488</v>
      </c>
      <c r="AN20" s="3">
        <v>18.909275949423098</v>
      </c>
      <c r="AO20" s="3">
        <v>19.209614431590097</v>
      </c>
      <c r="AP20" s="3"/>
    </row>
    <row r="21" spans="1:42" x14ac:dyDescent="0.2">
      <c r="A21" s="1"/>
      <c r="B21" s="3">
        <v>18.247259713255488</v>
      </c>
      <c r="C21" s="3">
        <v>15.508569180659729</v>
      </c>
      <c r="D21" s="3">
        <v>37.688520120092143</v>
      </c>
      <c r="E21" s="3">
        <v>1.1765920827829235</v>
      </c>
      <c r="F21" s="3">
        <v>2.4301739045722131</v>
      </c>
      <c r="H21" t="s">
        <v>117</v>
      </c>
      <c r="I21">
        <v>12</v>
      </c>
      <c r="J21">
        <v>181.7</v>
      </c>
      <c r="K21" s="4">
        <v>3.6764705882352942E-2</v>
      </c>
      <c r="L21" s="31">
        <v>27.2</v>
      </c>
      <c r="M21" t="s">
        <v>42</v>
      </c>
      <c r="N21" s="3">
        <v>18.909275949423098</v>
      </c>
      <c r="O21" s="3">
        <v>15.664460422189928</v>
      </c>
      <c r="P21" s="3">
        <v>38.683015751688153</v>
      </c>
      <c r="Q21" s="3">
        <f t="shared" si="0"/>
        <v>1.2071450557362726</v>
      </c>
      <c r="R21" s="3">
        <f t="shared" si="1"/>
        <v>2.4694764268350187</v>
      </c>
      <c r="S21" s="32">
        <v>44075</v>
      </c>
      <c r="T21" s="18"/>
      <c r="U21" s="1" t="s">
        <v>24</v>
      </c>
      <c r="V21" s="1">
        <v>20</v>
      </c>
      <c r="W21" s="1">
        <v>214.4</v>
      </c>
      <c r="X21" s="4">
        <v>6.6225165562913912E-2</v>
      </c>
      <c r="Y21" s="31">
        <v>15.1</v>
      </c>
      <c r="Z21" s="1" t="s">
        <v>43</v>
      </c>
      <c r="AA21" s="3">
        <v>19.209614431590097</v>
      </c>
      <c r="AB21" s="3">
        <v>15.633887354047708</v>
      </c>
      <c r="AC21" s="3">
        <v>39.008327437871138</v>
      </c>
      <c r="AD21" s="3">
        <f t="shared" si="2"/>
        <v>1.2287164411873936</v>
      </c>
      <c r="AE21" s="3">
        <f t="shared" si="3"/>
        <v>2.495113758624572</v>
      </c>
      <c r="AF21" s="32">
        <v>44075</v>
      </c>
      <c r="AM21" s="3">
        <v>18.177173770860058</v>
      </c>
      <c r="AN21" s="3">
        <v>18.799873188062428</v>
      </c>
      <c r="AO21" s="3">
        <v>18.947280913642416</v>
      </c>
      <c r="AP21" s="3"/>
    </row>
    <row r="22" spans="1:42" x14ac:dyDescent="0.2">
      <c r="A22" s="1"/>
      <c r="B22" s="3">
        <v>18.177173770860058</v>
      </c>
      <c r="C22" s="3">
        <v>15.490223475664127</v>
      </c>
      <c r="D22" s="3">
        <v>37.637260868624956</v>
      </c>
      <c r="E22" s="3">
        <v>1.1734610413734352</v>
      </c>
      <c r="F22" s="3">
        <v>2.4297429231898993</v>
      </c>
      <c r="H22" t="s">
        <v>14</v>
      </c>
      <c r="I22">
        <v>13</v>
      </c>
      <c r="J22">
        <v>190.2</v>
      </c>
      <c r="K22" s="4">
        <v>3.2051282051282055E-2</v>
      </c>
      <c r="L22" s="31">
        <v>31.2</v>
      </c>
      <c r="M22" t="s">
        <v>42</v>
      </c>
      <c r="N22" s="3">
        <v>18.799873188062428</v>
      </c>
      <c r="O22" s="3">
        <v>15.591086610254438</v>
      </c>
      <c r="P22" s="3">
        <v>38.609021196136986</v>
      </c>
      <c r="Q22" s="3">
        <f t="shared" si="0"/>
        <v>1.2058090406410502</v>
      </c>
      <c r="R22" s="3">
        <f t="shared" si="1"/>
        <v>2.4763521723202659</v>
      </c>
      <c r="S22" s="32">
        <v>44075</v>
      </c>
      <c r="T22" s="18"/>
      <c r="U22" s="1" t="s">
        <v>25</v>
      </c>
      <c r="V22" s="1">
        <v>24</v>
      </c>
      <c r="W22" s="1">
        <v>227.6</v>
      </c>
      <c r="X22" s="4">
        <v>8.3333333333333329E-2</v>
      </c>
      <c r="Y22" s="31">
        <v>12</v>
      </c>
      <c r="Z22" s="1" t="s">
        <v>43</v>
      </c>
      <c r="AA22" s="3">
        <v>18.947280913642416</v>
      </c>
      <c r="AB22" s="3">
        <v>15.584228719636595</v>
      </c>
      <c r="AC22" s="3">
        <v>38.685831113638329</v>
      </c>
      <c r="AD22" s="3">
        <f t="shared" si="2"/>
        <v>1.2157984366443668</v>
      </c>
      <c r="AE22" s="3">
        <f t="shared" si="3"/>
        <v>2.4823705946315471</v>
      </c>
      <c r="AF22" s="32">
        <v>44075</v>
      </c>
      <c r="AM22" s="3">
        <v>18.397028960805656</v>
      </c>
      <c r="AN22" s="3">
        <v>18.988641978982653</v>
      </c>
      <c r="AO22" s="3">
        <v>19.209574432703661</v>
      </c>
      <c r="AP22" s="3"/>
    </row>
    <row r="23" spans="1:42" x14ac:dyDescent="0.2">
      <c r="A23" s="1"/>
      <c r="B23" s="3">
        <v>18.397028960805656</v>
      </c>
      <c r="C23" s="3">
        <v>15.522391598773233</v>
      </c>
      <c r="D23" s="3">
        <v>37.914003067654647</v>
      </c>
      <c r="E23" s="3">
        <v>1.1851929416765656</v>
      </c>
      <c r="F23" s="3">
        <v>2.4425361791961921</v>
      </c>
      <c r="H23" t="s">
        <v>15</v>
      </c>
      <c r="I23">
        <v>14</v>
      </c>
      <c r="J23">
        <v>193</v>
      </c>
      <c r="K23" s="4">
        <v>8.771929824561403E-2</v>
      </c>
      <c r="L23" s="31">
        <v>11.4</v>
      </c>
      <c r="M23" t="s">
        <v>42</v>
      </c>
      <c r="N23" s="3">
        <v>18.988641978982653</v>
      </c>
      <c r="O23" s="3">
        <v>15.584322296190331</v>
      </c>
      <c r="P23" s="3">
        <v>38.938893142376024</v>
      </c>
      <c r="Q23" s="3">
        <f t="shared" si="0"/>
        <v>1.2184451539239871</v>
      </c>
      <c r="R23" s="3">
        <f t="shared" si="1"/>
        <v>2.4985939332052212</v>
      </c>
      <c r="S23" s="32">
        <v>44228</v>
      </c>
      <c r="T23" s="18"/>
      <c r="U23" s="1" t="s">
        <v>28</v>
      </c>
      <c r="V23" s="1">
        <v>27</v>
      </c>
      <c r="W23" s="1">
        <v>246.3</v>
      </c>
      <c r="X23" s="4">
        <v>4.8543689320388349E-2</v>
      </c>
      <c r="Y23" s="31">
        <v>20.6</v>
      </c>
      <c r="Z23" s="1" t="s">
        <v>43</v>
      </c>
      <c r="AA23" s="3">
        <v>19.209574432703661</v>
      </c>
      <c r="AB23" s="3">
        <v>15.700700673177717</v>
      </c>
      <c r="AC23" s="3">
        <v>39.119451570710858</v>
      </c>
      <c r="AD23" s="3">
        <f t="shared" si="2"/>
        <v>1.2234851700294067</v>
      </c>
      <c r="AE23" s="3">
        <f t="shared" si="3"/>
        <v>2.4915736173189105</v>
      </c>
      <c r="AF23" s="32">
        <v>44075</v>
      </c>
      <c r="AM23" s="3">
        <v>18.194942883691297</v>
      </c>
      <c r="AN23" s="3">
        <v>18.649169781855388</v>
      </c>
      <c r="AO23" s="3">
        <v>19.129840201692112</v>
      </c>
      <c r="AP23" s="3"/>
    </row>
    <row r="24" spans="1:42" x14ac:dyDescent="0.2">
      <c r="A24" s="1"/>
      <c r="B24" s="3">
        <v>18.194942883691297</v>
      </c>
      <c r="C24" s="3">
        <v>15.490942585584508</v>
      </c>
      <c r="D24" s="3">
        <v>37.728074938342544</v>
      </c>
      <c r="E24" s="3">
        <v>1.1745536324318357</v>
      </c>
      <c r="F24" s="3">
        <v>2.4354925292571523</v>
      </c>
      <c r="H24" t="s">
        <v>7</v>
      </c>
      <c r="I24">
        <v>6</v>
      </c>
      <c r="J24">
        <v>94.2</v>
      </c>
      <c r="K24" s="4">
        <v>0.02</v>
      </c>
      <c r="L24">
        <v>50</v>
      </c>
      <c r="M24" t="s">
        <v>41</v>
      </c>
      <c r="N24" s="3">
        <v>18.649169781855388</v>
      </c>
      <c r="O24" s="3">
        <v>15.570074529240157</v>
      </c>
      <c r="P24" s="3">
        <v>38.137309999167421</v>
      </c>
      <c r="Q24" s="3">
        <f t="shared" si="0"/>
        <v>1.1977572584403997</v>
      </c>
      <c r="R24" s="3">
        <f t="shared" si="1"/>
        <v>2.4493980377259361</v>
      </c>
      <c r="S24" s="32">
        <v>44228</v>
      </c>
      <c r="T24" s="20"/>
      <c r="U24" s="1" t="s">
        <v>29</v>
      </c>
      <c r="V24" s="1">
        <v>28</v>
      </c>
      <c r="W24" s="1">
        <v>273.5</v>
      </c>
      <c r="X24" s="4">
        <v>6.2893081761006289E-2</v>
      </c>
      <c r="Y24" s="1">
        <v>15.9</v>
      </c>
      <c r="Z24" s="1" t="s">
        <v>43</v>
      </c>
      <c r="AA24" s="3">
        <v>19.129840201692112</v>
      </c>
      <c r="AB24" s="3">
        <v>15.658525643207657</v>
      </c>
      <c r="AC24" s="3">
        <v>38.902549128594011</v>
      </c>
      <c r="AD24" s="3">
        <f t="shared" si="2"/>
        <v>1.2216884678405364</v>
      </c>
      <c r="AE24" s="3">
        <f t="shared" si="3"/>
        <v>2.4844324437064182</v>
      </c>
      <c r="AF24" s="32">
        <v>44075</v>
      </c>
      <c r="AM24" s="3">
        <v>18.324269977551818</v>
      </c>
      <c r="AN24" s="3">
        <v>18.846107844647985</v>
      </c>
      <c r="AO24" s="3">
        <v>19.20165115032621</v>
      </c>
      <c r="AP24" s="3"/>
    </row>
    <row r="25" spans="1:42" x14ac:dyDescent="0.2">
      <c r="A25" s="1"/>
      <c r="B25" s="3">
        <v>18.324269977551818</v>
      </c>
      <c r="C25" s="3">
        <v>15.508469901852107</v>
      </c>
      <c r="D25" s="3">
        <v>37.854165281563368</v>
      </c>
      <c r="E25" s="3">
        <v>1.1815653055085358</v>
      </c>
      <c r="F25" s="3">
        <v>2.4408704095974429</v>
      </c>
      <c r="H25" t="s">
        <v>127</v>
      </c>
      <c r="I25">
        <v>7</v>
      </c>
      <c r="J25">
        <v>103.2</v>
      </c>
      <c r="K25" s="4">
        <v>1.5384615384615385E-2</v>
      </c>
      <c r="L25">
        <v>65</v>
      </c>
      <c r="M25" t="s">
        <v>41</v>
      </c>
      <c r="N25" s="3">
        <v>18.846107844647985</v>
      </c>
      <c r="O25" s="3">
        <v>15.694367540662489</v>
      </c>
      <c r="P25" s="3">
        <v>39.102862075349066</v>
      </c>
      <c r="Q25" s="3">
        <f t="shared" si="0"/>
        <v>1.2008198352574362</v>
      </c>
      <c r="R25" s="3">
        <f t="shared" si="1"/>
        <v>2.4915220045686826</v>
      </c>
      <c r="S25" s="32">
        <v>44228</v>
      </c>
      <c r="T25" s="20"/>
      <c r="U25" s="1" t="s">
        <v>32</v>
      </c>
      <c r="V25" s="1">
        <v>31</v>
      </c>
      <c r="W25" s="1">
        <v>332.9</v>
      </c>
      <c r="X25" s="4">
        <v>7.4626865671641784E-2</v>
      </c>
      <c r="Y25" s="1">
        <v>13.4</v>
      </c>
      <c r="Z25" s="1" t="s">
        <v>47</v>
      </c>
      <c r="AA25" s="3">
        <v>19.20165115032621</v>
      </c>
      <c r="AB25" s="3">
        <v>15.693156984816024</v>
      </c>
      <c r="AC25" s="3">
        <v>39.127173370520374</v>
      </c>
      <c r="AD25" s="3">
        <f t="shared" si="2"/>
        <v>1.2235684106712781</v>
      </c>
      <c r="AE25" s="3">
        <f t="shared" si="3"/>
        <v>2.4932633636672357</v>
      </c>
      <c r="AF25" s="32">
        <v>44075</v>
      </c>
      <c r="AM25" s="3">
        <v>18.300121454315374</v>
      </c>
      <c r="AN25" s="3">
        <v>18.993956508684267</v>
      </c>
      <c r="AO25" s="3">
        <v>19.054657722847647</v>
      </c>
      <c r="AP25" s="3"/>
    </row>
    <row r="26" spans="1:42" x14ac:dyDescent="0.2">
      <c r="A26" s="1"/>
      <c r="B26" s="3">
        <v>18.300121454315374</v>
      </c>
      <c r="C26" s="3">
        <v>15.545102232982369</v>
      </c>
      <c r="D26" s="3">
        <v>37.827278987629491</v>
      </c>
      <c r="E26" s="3">
        <v>1.1772274752550436</v>
      </c>
      <c r="F26" s="3">
        <v>2.4333888848521408</v>
      </c>
      <c r="H26" t="s">
        <v>128</v>
      </c>
      <c r="I26">
        <v>8</v>
      </c>
      <c r="J26">
        <v>130.69999999999999</v>
      </c>
      <c r="K26" s="4">
        <v>4.1666666666666664E-2</v>
      </c>
      <c r="L26">
        <v>24</v>
      </c>
      <c r="M26" t="s">
        <v>41</v>
      </c>
      <c r="N26" s="3">
        <v>18.993956508684267</v>
      </c>
      <c r="O26" s="3">
        <v>15.735898475868739</v>
      </c>
      <c r="P26" s="3">
        <v>39.340516927800905</v>
      </c>
      <c r="Q26" s="3">
        <f t="shared" si="0"/>
        <v>1.207046203164809</v>
      </c>
      <c r="R26" s="3">
        <f t="shared" si="1"/>
        <v>2.5000489796073762</v>
      </c>
      <c r="S26" s="32">
        <v>44228</v>
      </c>
      <c r="T26" s="20"/>
      <c r="U26" s="1" t="s">
        <v>34</v>
      </c>
      <c r="V26" s="1">
        <v>33</v>
      </c>
      <c r="W26" s="1">
        <v>345.8</v>
      </c>
      <c r="X26" s="4">
        <v>0.2040816326530612</v>
      </c>
      <c r="Y26" s="1">
        <v>4.9000000000000004</v>
      </c>
      <c r="Z26" s="1" t="s">
        <v>47</v>
      </c>
      <c r="AA26" s="3">
        <v>19.054657722847647</v>
      </c>
      <c r="AB26" s="3">
        <v>15.658498278943281</v>
      </c>
      <c r="AC26" s="3">
        <v>39.064989773237947</v>
      </c>
      <c r="AD26" s="3">
        <f t="shared" si="2"/>
        <v>1.2168892178167137</v>
      </c>
      <c r="AE26" s="3">
        <f t="shared" si="3"/>
        <v>2.4948107460451987</v>
      </c>
      <c r="AF26" s="32">
        <v>44075</v>
      </c>
      <c r="AM26" s="3">
        <v>18.277281614092562</v>
      </c>
      <c r="AN26" s="3">
        <v>18.813350864292783</v>
      </c>
      <c r="AO26" s="3">
        <v>19.246147041201382</v>
      </c>
      <c r="AP26" s="3"/>
    </row>
    <row r="27" spans="1:42" x14ac:dyDescent="0.2">
      <c r="A27" s="1"/>
      <c r="B27" s="3">
        <v>18.277281614092562</v>
      </c>
      <c r="C27" s="3">
        <v>15.528852158377001</v>
      </c>
      <c r="D27" s="3">
        <v>37.806112580320843</v>
      </c>
      <c r="E27" s="3">
        <v>1.1769885776285742</v>
      </c>
      <c r="F27" s="3">
        <v>2.4345722526520692</v>
      </c>
      <c r="H27" t="s">
        <v>10</v>
      </c>
      <c r="I27">
        <v>9</v>
      </c>
      <c r="J27">
        <v>135.69999999999999</v>
      </c>
      <c r="K27" s="4">
        <v>1.8518518518518517E-2</v>
      </c>
      <c r="L27">
        <v>54</v>
      </c>
      <c r="M27" t="s">
        <v>42</v>
      </c>
      <c r="N27" s="3">
        <v>18.813350864292783</v>
      </c>
      <c r="O27" s="3">
        <v>15.691748908571887</v>
      </c>
      <c r="P27" s="3">
        <v>38.984811061302281</v>
      </c>
      <c r="Q27" s="3">
        <f t="shared" si="0"/>
        <v>1.1989326985735584</v>
      </c>
      <c r="R27" s="3">
        <f t="shared" si="1"/>
        <v>2.4844146620270071</v>
      </c>
      <c r="S27" s="32">
        <v>44228</v>
      </c>
      <c r="T27" s="20"/>
      <c r="U27" s="1" t="s">
        <v>35</v>
      </c>
      <c r="V27" s="1">
        <v>35</v>
      </c>
      <c r="W27" s="1">
        <v>377.6</v>
      </c>
      <c r="X27" s="4">
        <v>8.6956521739130432E-2</v>
      </c>
      <c r="Y27" s="1">
        <v>11.5</v>
      </c>
      <c r="Z27" s="1" t="s">
        <v>47</v>
      </c>
      <c r="AA27" s="3">
        <v>19.246147041201382</v>
      </c>
      <c r="AB27" s="3">
        <v>15.680234110362543</v>
      </c>
      <c r="AC27" s="3">
        <v>39.180074248810037</v>
      </c>
      <c r="AD27" s="3">
        <f t="shared" si="2"/>
        <v>1.2274145210932945</v>
      </c>
      <c r="AE27" s="3">
        <f t="shared" si="3"/>
        <v>2.4986919183124465</v>
      </c>
      <c r="AF27" s="32">
        <v>44075</v>
      </c>
      <c r="AM27" s="3">
        <v>18.267765013999721</v>
      </c>
      <c r="AN27" s="3">
        <v>18.985466012646629</v>
      </c>
      <c r="AO27" s="3">
        <v>19.109346389786303</v>
      </c>
      <c r="AP27" s="3"/>
    </row>
    <row r="28" spans="1:42" x14ac:dyDescent="0.2">
      <c r="A28" s="1"/>
      <c r="B28" s="3">
        <v>18.267765013999721</v>
      </c>
      <c r="C28" s="3">
        <v>15.559947980152707</v>
      </c>
      <c r="D28" s="3">
        <v>37.883756178694753</v>
      </c>
      <c r="E28" s="3">
        <v>1.1740248127629305</v>
      </c>
      <c r="F28" s="3">
        <v>2.434696840054793</v>
      </c>
      <c r="H28" t="s">
        <v>129</v>
      </c>
      <c r="I28">
        <v>11</v>
      </c>
      <c r="J28">
        <v>162.9</v>
      </c>
      <c r="K28" s="4">
        <v>0.05</v>
      </c>
      <c r="L28">
        <v>20</v>
      </c>
      <c r="M28" t="s">
        <v>42</v>
      </c>
      <c r="N28" s="3">
        <v>18.985466012646629</v>
      </c>
      <c r="O28" s="3">
        <v>15.672351659608546</v>
      </c>
      <c r="P28" s="3">
        <v>39.218297592107156</v>
      </c>
      <c r="Q28" s="3">
        <f t="shared" si="0"/>
        <v>1.2113986736002602</v>
      </c>
      <c r="R28" s="3">
        <f t="shared" si="1"/>
        <v>2.5023875448878692</v>
      </c>
      <c r="S28" s="32">
        <v>44228</v>
      </c>
      <c r="T28" s="20"/>
      <c r="U28" s="1" t="s">
        <v>36</v>
      </c>
      <c r="V28" s="1">
        <v>36</v>
      </c>
      <c r="W28" s="1">
        <v>391.5</v>
      </c>
      <c r="X28" s="4">
        <v>0.17857142857142858</v>
      </c>
      <c r="Y28" s="1">
        <v>5.6</v>
      </c>
      <c r="Z28" s="1" t="s">
        <v>47</v>
      </c>
      <c r="AA28" s="3">
        <v>19.109346389786303</v>
      </c>
      <c r="AB28" s="3">
        <v>15.661429826875075</v>
      </c>
      <c r="AC28" s="3">
        <v>39.018396907268134</v>
      </c>
      <c r="AD28" s="3">
        <f t="shared" si="2"/>
        <v>1.2201533704792771</v>
      </c>
      <c r="AE28" s="3">
        <f t="shared" si="3"/>
        <v>2.4913687535931368</v>
      </c>
      <c r="AF28" s="32">
        <v>44075</v>
      </c>
      <c r="AM28" s="3">
        <v>18.242258885031845</v>
      </c>
      <c r="AN28" s="3">
        <v>18.993583567401341</v>
      </c>
      <c r="AO28" s="3">
        <v>19.138578991724977</v>
      </c>
      <c r="AP28" s="3"/>
    </row>
    <row r="29" spans="1:42" x14ac:dyDescent="0.2">
      <c r="A29" s="1"/>
      <c r="B29" s="3">
        <v>18.242258885031845</v>
      </c>
      <c r="C29" s="3">
        <v>15.54129609511817</v>
      </c>
      <c r="D29" s="3">
        <v>37.817793524548193</v>
      </c>
      <c r="E29" s="3">
        <v>1.1737926343712157</v>
      </c>
      <c r="F29" s="3">
        <v>2.4333744941921229</v>
      </c>
      <c r="H29" t="s">
        <v>117</v>
      </c>
      <c r="I29">
        <v>12</v>
      </c>
      <c r="J29">
        <v>181.7</v>
      </c>
      <c r="K29" s="4">
        <v>3.2258064516129031E-2</v>
      </c>
      <c r="L29">
        <v>31</v>
      </c>
      <c r="M29" t="s">
        <v>42</v>
      </c>
      <c r="N29" s="3">
        <v>18.993583567401341</v>
      </c>
      <c r="O29" s="3">
        <v>15.670543713799288</v>
      </c>
      <c r="P29" s="3">
        <v>39.081805994007283</v>
      </c>
      <c r="Q29" s="3">
        <f t="shared" si="0"/>
        <v>1.212056448984334</v>
      </c>
      <c r="R29" s="3">
        <f t="shared" si="1"/>
        <v>2.4939661767825148</v>
      </c>
      <c r="S29" s="32">
        <v>44228</v>
      </c>
      <c r="T29" s="20"/>
      <c r="U29" s="1" t="s">
        <v>37</v>
      </c>
      <c r="V29" s="1">
        <v>37</v>
      </c>
      <c r="W29" s="1">
        <v>421.4</v>
      </c>
      <c r="X29" s="4">
        <v>8.8495575221238937E-2</v>
      </c>
      <c r="Y29" s="1">
        <v>11.3</v>
      </c>
      <c r="Z29" s="1" t="s">
        <v>47</v>
      </c>
      <c r="AA29" s="3">
        <v>19.138578991724977</v>
      </c>
      <c r="AB29" s="3">
        <v>15.587074973905054</v>
      </c>
      <c r="AC29" s="3">
        <v>38.831127130831099</v>
      </c>
      <c r="AD29" s="3">
        <f t="shared" si="2"/>
        <v>1.2278492933257612</v>
      </c>
      <c r="AE29" s="3">
        <f t="shared" si="3"/>
        <v>2.4912388755324422</v>
      </c>
      <c r="AF29" s="32">
        <v>44075</v>
      </c>
      <c r="AM29" s="3">
        <v>18.398341740637139</v>
      </c>
      <c r="AN29" s="3">
        <v>18.833559428528108</v>
      </c>
      <c r="AO29" s="3">
        <v>19.111000000000001</v>
      </c>
      <c r="AP29" s="3"/>
    </row>
    <row r="30" spans="1:42" x14ac:dyDescent="0.2">
      <c r="A30" s="1"/>
      <c r="B30" s="3">
        <v>18.398341740637139</v>
      </c>
      <c r="C30" s="3">
        <v>15.574101206457316</v>
      </c>
      <c r="D30" s="3">
        <v>37.996287661794128</v>
      </c>
      <c r="E30" s="3">
        <v>1.1813421202765038</v>
      </c>
      <c r="F30" s="3">
        <v>2.4397098206887309</v>
      </c>
      <c r="H30" t="s">
        <v>14</v>
      </c>
      <c r="I30">
        <v>13</v>
      </c>
      <c r="J30">
        <v>190.2</v>
      </c>
      <c r="K30" s="4">
        <v>2.564102564102564E-2</v>
      </c>
      <c r="L30">
        <v>39</v>
      </c>
      <c r="M30" t="s">
        <v>42</v>
      </c>
      <c r="N30" s="3">
        <v>18.833559428528108</v>
      </c>
      <c r="O30" s="3">
        <v>15.662147419598456</v>
      </c>
      <c r="P30" s="3">
        <v>38.78522902429588</v>
      </c>
      <c r="Q30" s="3">
        <f t="shared" si="0"/>
        <v>1.2024889642502778</v>
      </c>
      <c r="R30" s="3">
        <f t="shared" si="1"/>
        <v>2.4763672557291159</v>
      </c>
      <c r="S30" s="32">
        <v>44228</v>
      </c>
      <c r="T30" s="20"/>
      <c r="U30" s="1" t="s">
        <v>38</v>
      </c>
      <c r="V30" s="1">
        <v>38</v>
      </c>
      <c r="W30" s="1">
        <v>510.7</v>
      </c>
      <c r="X30" s="4">
        <v>2.4875621890547261E-2</v>
      </c>
      <c r="Y30" s="1">
        <v>40.200000000000003</v>
      </c>
      <c r="Z30" s="1" t="s">
        <v>47</v>
      </c>
      <c r="AA30" s="3">
        <v>19.111000000000001</v>
      </c>
      <c r="AB30" s="3">
        <v>15.598293171469287</v>
      </c>
      <c r="AC30" s="3">
        <v>38.869999999999997</v>
      </c>
      <c r="AD30" s="3">
        <f t="shared" si="2"/>
        <v>1.2251981540490455</v>
      </c>
      <c r="AE30" s="3">
        <f t="shared" si="3"/>
        <v>2.4919393149435609</v>
      </c>
      <c r="AF30" s="32">
        <v>44075</v>
      </c>
      <c r="AM30" s="3">
        <v>18.258788840856539</v>
      </c>
      <c r="AN30" s="3">
        <v>19.207729931788631</v>
      </c>
      <c r="AO30" s="3">
        <v>19.824405679871273</v>
      </c>
      <c r="AP30" s="3"/>
    </row>
    <row r="31" spans="1:42" x14ac:dyDescent="0.2">
      <c r="A31" s="1"/>
      <c r="B31" s="3">
        <v>18.258788840856539</v>
      </c>
      <c r="C31" s="3">
        <v>15.572496063394849</v>
      </c>
      <c r="D31" s="3">
        <v>37.864121778147982</v>
      </c>
      <c r="E31" s="3">
        <v>1.1725023892461379</v>
      </c>
      <c r="F31" s="3">
        <v>2.4314741595698623</v>
      </c>
      <c r="H31" t="s">
        <v>130</v>
      </c>
      <c r="I31">
        <v>14</v>
      </c>
      <c r="J31">
        <v>193</v>
      </c>
      <c r="K31" s="4">
        <v>6.6666666666666666E-2</v>
      </c>
      <c r="L31">
        <v>15</v>
      </c>
      <c r="M31" t="s">
        <v>42</v>
      </c>
      <c r="N31" s="3">
        <v>19.207729931788631</v>
      </c>
      <c r="O31" s="3">
        <v>15.722861250799969</v>
      </c>
      <c r="P31" s="3">
        <v>39.508478043190117</v>
      </c>
      <c r="Q31" s="3">
        <f t="shared" si="0"/>
        <v>1.2216434162586884</v>
      </c>
      <c r="R31" s="3">
        <f t="shared" si="1"/>
        <v>2.5128045979023028</v>
      </c>
      <c r="S31" s="32">
        <v>44228</v>
      </c>
      <c r="T31" s="20"/>
      <c r="U31" s="1" t="s">
        <v>17</v>
      </c>
      <c r="V31" s="1">
        <v>16</v>
      </c>
      <c r="W31" s="1">
        <v>189</v>
      </c>
      <c r="X31" s="4">
        <v>0.25</v>
      </c>
      <c r="Y31" s="1">
        <v>4</v>
      </c>
      <c r="Z31" s="1" t="s">
        <v>43</v>
      </c>
      <c r="AA31" s="3">
        <v>19.824405679871273</v>
      </c>
      <c r="AB31" s="3">
        <v>15.720203965751207</v>
      </c>
      <c r="AC31" s="3">
        <v>40.79617419956233</v>
      </c>
      <c r="AD31" s="3">
        <f t="shared" si="2"/>
        <v>1.2610781465088925</v>
      </c>
      <c r="AE31" s="3">
        <f t="shared" si="3"/>
        <v>2.5951428040274056</v>
      </c>
      <c r="AF31" s="32">
        <v>44228</v>
      </c>
      <c r="AM31" s="3">
        <v>18.247736700013625</v>
      </c>
      <c r="AO31" s="3">
        <v>19.105761071067931</v>
      </c>
      <c r="AP31" s="3"/>
    </row>
    <row r="32" spans="1:42" x14ac:dyDescent="0.2">
      <c r="A32" s="1"/>
      <c r="B32" s="3">
        <v>18.247736700013625</v>
      </c>
      <c r="C32" s="3">
        <v>15.557026236677931</v>
      </c>
      <c r="D32" s="3">
        <v>37.867600946608377</v>
      </c>
      <c r="E32" s="3">
        <v>1.1729578919775785</v>
      </c>
      <c r="F32" s="3">
        <v>2.4341156446294376</v>
      </c>
      <c r="T32" s="25"/>
      <c r="U32" s="1" t="s">
        <v>131</v>
      </c>
      <c r="V32" s="1">
        <v>17</v>
      </c>
      <c r="W32" s="1">
        <v>194.45</v>
      </c>
      <c r="X32" s="4">
        <v>7.6923076923076927E-2</v>
      </c>
      <c r="Y32" s="1">
        <v>13</v>
      </c>
      <c r="Z32" s="1" t="s">
        <v>43</v>
      </c>
      <c r="AA32" s="3">
        <v>19.105761071067931</v>
      </c>
      <c r="AB32" s="3">
        <v>15.752627658998541</v>
      </c>
      <c r="AC32" s="3">
        <v>39.516639289194671</v>
      </c>
      <c r="AD32" s="3">
        <f t="shared" si="2"/>
        <v>1.2128618465855723</v>
      </c>
      <c r="AE32" s="3">
        <f t="shared" si="3"/>
        <v>2.5085744514897588</v>
      </c>
      <c r="AF32" s="32">
        <v>44228</v>
      </c>
      <c r="AM32" s="3">
        <v>18.364283021938199</v>
      </c>
      <c r="AO32" s="3">
        <v>19.154399641190118</v>
      </c>
      <c r="AP32" s="3"/>
    </row>
    <row r="33" spans="1:42" x14ac:dyDescent="0.2">
      <c r="A33" s="1"/>
      <c r="B33" s="3">
        <v>18.364283021938199</v>
      </c>
      <c r="C33" s="3">
        <v>15.608677380732205</v>
      </c>
      <c r="D33" s="3">
        <v>38.035765796783522</v>
      </c>
      <c r="E33" s="3">
        <v>1.176543186459065</v>
      </c>
      <c r="F33" s="3">
        <v>2.436834644537913</v>
      </c>
      <c r="U33" s="1" t="s">
        <v>131</v>
      </c>
      <c r="V33" s="1">
        <v>17</v>
      </c>
      <c r="W33" s="1">
        <v>194.45</v>
      </c>
      <c r="X33" s="4">
        <v>9.0909090909090912E-2</v>
      </c>
      <c r="Y33" s="1">
        <v>11</v>
      </c>
      <c r="Z33" s="1" t="s">
        <v>43</v>
      </c>
      <c r="AA33" s="3">
        <v>19.154399641190118</v>
      </c>
      <c r="AB33" s="3">
        <v>15.745919616315232</v>
      </c>
      <c r="AC33" s="3">
        <v>39.563609354160548</v>
      </c>
      <c r="AD33" s="3">
        <f t="shared" si="2"/>
        <v>1.2164675108174163</v>
      </c>
      <c r="AE33" s="3">
        <f t="shared" si="3"/>
        <v>2.5126261481207148</v>
      </c>
      <c r="AF33" s="32">
        <v>44228</v>
      </c>
      <c r="AM33" s="3">
        <v>18.254518339028689</v>
      </c>
      <c r="AO33" s="3">
        <v>19.186860973587599</v>
      </c>
      <c r="AP33" s="3"/>
    </row>
    <row r="34" spans="1:42" x14ac:dyDescent="0.2">
      <c r="A34" s="1"/>
      <c r="B34" s="3">
        <v>18.254518339028689</v>
      </c>
      <c r="C34" s="3">
        <v>15.557292029994194</v>
      </c>
      <c r="D34" s="3">
        <v>37.886550257893802</v>
      </c>
      <c r="E34" s="3">
        <v>1.173373766066375</v>
      </c>
      <c r="F34" s="3">
        <v>2.4352920922773178</v>
      </c>
      <c r="U34" s="1" t="s">
        <v>132</v>
      </c>
      <c r="V34" s="1">
        <v>18</v>
      </c>
      <c r="W34" s="1">
        <v>204.5</v>
      </c>
      <c r="X34" s="4">
        <v>0.1</v>
      </c>
      <c r="Y34" s="1">
        <v>10</v>
      </c>
      <c r="Z34" s="1" t="s">
        <v>43</v>
      </c>
      <c r="AA34" s="3">
        <v>19.186860973587599</v>
      </c>
      <c r="AB34" s="3">
        <v>15.711803485727469</v>
      </c>
      <c r="AC34" s="3">
        <v>39.512813934123173</v>
      </c>
      <c r="AD34" s="3">
        <f t="shared" si="2"/>
        <v>1.2211749587510343</v>
      </c>
      <c r="AE34" s="3">
        <f t="shared" si="3"/>
        <v>2.5148490413603017</v>
      </c>
      <c r="AF34" s="32">
        <v>44228</v>
      </c>
      <c r="AM34" s="3">
        <v>18.322883191763196</v>
      </c>
      <c r="AO34" s="3">
        <v>19.161160674577502</v>
      </c>
      <c r="AP34" s="3"/>
    </row>
    <row r="35" spans="1:42" x14ac:dyDescent="0.2">
      <c r="A35" s="1"/>
      <c r="B35" s="3">
        <v>18.322883191763196</v>
      </c>
      <c r="C35" s="3">
        <v>15.590576865795136</v>
      </c>
      <c r="D35" s="3">
        <v>37.968508050509342</v>
      </c>
      <c r="E35" s="3">
        <v>1.1752537028929693</v>
      </c>
      <c r="F35" s="3">
        <v>2.435349787076202</v>
      </c>
      <c r="U35" s="1" t="s">
        <v>169</v>
      </c>
      <c r="V35" s="1">
        <v>23</v>
      </c>
      <c r="W35" s="1">
        <v>214.4</v>
      </c>
      <c r="X35" s="4">
        <v>0.25</v>
      </c>
      <c r="Y35" s="1">
        <v>4</v>
      </c>
      <c r="AA35" s="3">
        <v>19.161160674577502</v>
      </c>
      <c r="AB35" s="3">
        <v>15.709168183119184</v>
      </c>
      <c r="AC35" s="3">
        <v>39.371179080418443</v>
      </c>
      <c r="AD35" s="3">
        <f t="shared" si="2"/>
        <v>1.2197438114621355</v>
      </c>
      <c r="AE35" s="3">
        <f t="shared" si="3"/>
        <v>2.5062548584033921</v>
      </c>
      <c r="AF35" s="32">
        <v>44228</v>
      </c>
      <c r="AM35" s="3">
        <v>18.270488001427974</v>
      </c>
      <c r="AO35" s="3">
        <v>19.080233674977517</v>
      </c>
      <c r="AP35" s="3"/>
    </row>
    <row r="36" spans="1:42" x14ac:dyDescent="0.2">
      <c r="A36" s="1"/>
      <c r="B36" s="3">
        <v>18.270488001427974</v>
      </c>
      <c r="C36" s="3">
        <v>15.530030774644215</v>
      </c>
      <c r="D36" s="3">
        <v>37.878355741198725</v>
      </c>
      <c r="E36" s="3">
        <v>1.1764618027195468</v>
      </c>
      <c r="F36" s="3">
        <v>2.4390393226420697</v>
      </c>
      <c r="U36" s="1" t="s">
        <v>25</v>
      </c>
      <c r="V36" s="1">
        <v>24</v>
      </c>
      <c r="W36" s="1">
        <v>227.6</v>
      </c>
      <c r="X36" s="4">
        <v>0.25</v>
      </c>
      <c r="Y36" s="1">
        <v>4</v>
      </c>
      <c r="Z36" s="1" t="s">
        <v>43</v>
      </c>
      <c r="AA36" s="3">
        <v>19.080233674977517</v>
      </c>
      <c r="AB36" s="3">
        <v>15.664740396937578</v>
      </c>
      <c r="AC36" s="3">
        <v>39.230981111393476</v>
      </c>
      <c r="AD36" s="3">
        <f t="shared" si="2"/>
        <v>1.2180370176263924</v>
      </c>
      <c r="AE36" s="3">
        <f t="shared" si="3"/>
        <v>2.5044131033964052</v>
      </c>
      <c r="AF36" s="32">
        <v>44228</v>
      </c>
      <c r="AM36" s="3">
        <v>18.306812307765405</v>
      </c>
      <c r="AO36" s="3">
        <v>19.129227997950036</v>
      </c>
      <c r="AP36" s="3"/>
    </row>
    <row r="37" spans="1:42" x14ac:dyDescent="0.2">
      <c r="A37" s="1"/>
      <c r="B37" s="3">
        <v>18.306812307765405</v>
      </c>
      <c r="C37" s="3">
        <v>15.593126167607211</v>
      </c>
      <c r="D37" s="3">
        <v>37.987716332336419</v>
      </c>
      <c r="E37" s="3">
        <v>1.1740309230483583</v>
      </c>
      <c r="F37" s="3">
        <v>2.4361834775153168</v>
      </c>
      <c r="U37" s="1" t="s">
        <v>133</v>
      </c>
      <c r="V37" s="1">
        <v>27</v>
      </c>
      <c r="W37" s="1">
        <v>246.3</v>
      </c>
      <c r="X37" s="4">
        <v>0.1</v>
      </c>
      <c r="Y37" s="1">
        <v>10</v>
      </c>
      <c r="Z37" s="1" t="s">
        <v>43</v>
      </c>
      <c r="AA37" s="3">
        <v>19.129227997950036</v>
      </c>
      <c r="AB37" s="3">
        <v>15.73524874281622</v>
      </c>
      <c r="AC37" s="3">
        <v>39.547578676626223</v>
      </c>
      <c r="AD37" s="3">
        <f t="shared" si="2"/>
        <v>1.2156927615576021</v>
      </c>
      <c r="AE37" s="3">
        <f t="shared" si="3"/>
        <v>2.5133113129006812</v>
      </c>
      <c r="AF37" s="32">
        <v>44228</v>
      </c>
      <c r="AM37" s="3">
        <v>18.253288617811343</v>
      </c>
      <c r="AO37" s="3">
        <v>19.357098922670488</v>
      </c>
      <c r="AP37" s="3"/>
    </row>
    <row r="38" spans="1:42" x14ac:dyDescent="0.2">
      <c r="A38" s="1"/>
      <c r="B38" s="3">
        <v>18.253288617811343</v>
      </c>
      <c r="C38" s="3">
        <v>15.540002949470633</v>
      </c>
      <c r="D38" s="3">
        <v>37.867238164709313</v>
      </c>
      <c r="E38" s="3">
        <v>1.1746000742189779</v>
      </c>
      <c r="F38" s="3">
        <v>2.4367587501647967</v>
      </c>
      <c r="U38" s="1" t="s">
        <v>29</v>
      </c>
      <c r="V38" s="1">
        <v>28</v>
      </c>
      <c r="W38" s="1">
        <v>273.5</v>
      </c>
      <c r="X38" s="4">
        <v>9.0909090909090912E-2</v>
      </c>
      <c r="Y38" s="1">
        <v>11</v>
      </c>
      <c r="Z38" s="1" t="s">
        <v>43</v>
      </c>
      <c r="AA38" s="3">
        <v>19.357098922670488</v>
      </c>
      <c r="AB38" s="3">
        <v>15.83139594395859</v>
      </c>
      <c r="AC38" s="3">
        <v>40.134073412320205</v>
      </c>
      <c r="AD38" s="3">
        <f t="shared" si="2"/>
        <v>1.2227032278892209</v>
      </c>
      <c r="AE38" s="3">
        <f t="shared" si="3"/>
        <v>2.5350937816469523</v>
      </c>
      <c r="AF38" s="32">
        <v>44228</v>
      </c>
      <c r="AM38" s="3">
        <v>18.281662122794938</v>
      </c>
      <c r="AO38" s="3">
        <v>19.370089763461401</v>
      </c>
      <c r="AP38" s="3"/>
    </row>
    <row r="39" spans="1:42" x14ac:dyDescent="0.2">
      <c r="A39" s="1"/>
      <c r="B39" s="3">
        <v>18.281662122794938</v>
      </c>
      <c r="C39" s="3">
        <v>15.533642236291445</v>
      </c>
      <c r="D39" s="3">
        <v>37.861213761821411</v>
      </c>
      <c r="E39" s="3">
        <v>1.1769076334256789</v>
      </c>
      <c r="F39" s="3">
        <v>2.4373687243398576</v>
      </c>
      <c r="U39" s="1" t="s">
        <v>166</v>
      </c>
      <c r="V39" s="1">
        <v>30</v>
      </c>
      <c r="W39" s="1">
        <v>295.89999999999998</v>
      </c>
      <c r="X39" s="4">
        <v>9.0909090909090912E-2</v>
      </c>
      <c r="Y39" s="1">
        <v>11</v>
      </c>
      <c r="Z39" s="1" t="s">
        <v>47</v>
      </c>
      <c r="AA39" s="3">
        <v>19.370089763461401</v>
      </c>
      <c r="AB39" s="3">
        <v>15.817916779629432</v>
      </c>
      <c r="AC39" s="3">
        <v>39.895977038226839</v>
      </c>
      <c r="AD39" s="3">
        <f t="shared" si="2"/>
        <v>1.2245664225776252</v>
      </c>
      <c r="AE39" s="3">
        <f t="shared" si="3"/>
        <v>2.5222017282076945</v>
      </c>
      <c r="AF39" s="32">
        <v>44228</v>
      </c>
      <c r="AM39" s="3">
        <v>18.285382547069016</v>
      </c>
      <c r="AO39" s="3">
        <v>19.265000000000001</v>
      </c>
      <c r="AP39" s="3"/>
    </row>
    <row r="40" spans="1:42" x14ac:dyDescent="0.2">
      <c r="A40" s="1"/>
      <c r="B40" s="3">
        <v>18.285382547069016</v>
      </c>
      <c r="C40" s="3">
        <v>15.536766298243728</v>
      </c>
      <c r="D40" s="3">
        <v>37.800980563904396</v>
      </c>
      <c r="E40" s="3">
        <v>1.1769104455884098</v>
      </c>
      <c r="F40" s="3">
        <v>2.4330018124928228</v>
      </c>
      <c r="U40" s="1" t="s">
        <v>32</v>
      </c>
      <c r="V40" s="1">
        <v>31</v>
      </c>
      <c r="W40" s="1">
        <v>332.9</v>
      </c>
      <c r="X40" s="4">
        <v>0.25</v>
      </c>
      <c r="Y40" s="1">
        <v>4</v>
      </c>
      <c r="Z40" s="1" t="s">
        <v>47</v>
      </c>
      <c r="AA40" s="3">
        <v>19.265000000000001</v>
      </c>
      <c r="AB40" s="3">
        <v>15.799217481200357</v>
      </c>
      <c r="AC40" s="3">
        <v>39.81508278818481</v>
      </c>
      <c r="AD40" s="3">
        <f t="shared" si="2"/>
        <v>1.2193641883165172</v>
      </c>
      <c r="AE40" s="3">
        <f t="shared" si="3"/>
        <v>2.5200667587215104</v>
      </c>
      <c r="AF40" s="32">
        <v>44228</v>
      </c>
      <c r="AM40" s="3">
        <v>18.234302127305966</v>
      </c>
      <c r="AO40" s="3">
        <v>19.313160964577332</v>
      </c>
      <c r="AP40" s="3"/>
    </row>
    <row r="41" spans="1:42" x14ac:dyDescent="0.2">
      <c r="A41" s="1"/>
      <c r="B41" s="3">
        <v>18.234302127305966</v>
      </c>
      <c r="C41" s="3">
        <v>15.533843788675464</v>
      </c>
      <c r="D41" s="3">
        <v>37.701231962655932</v>
      </c>
      <c r="E41" s="3">
        <v>1.1738435364336031</v>
      </c>
      <c r="F41" s="3">
        <v>2.4270381803466452</v>
      </c>
      <c r="U41" s="1" t="s">
        <v>134</v>
      </c>
      <c r="V41" s="1">
        <v>33</v>
      </c>
      <c r="W41" s="1">
        <v>345.8</v>
      </c>
      <c r="X41" s="4">
        <v>0.25</v>
      </c>
      <c r="Y41" s="1">
        <v>4</v>
      </c>
      <c r="Z41" s="1" t="s">
        <v>47</v>
      </c>
      <c r="AA41" s="3">
        <v>19.313160964577332</v>
      </c>
      <c r="AB41" s="3">
        <v>15.678613905899116</v>
      </c>
      <c r="AC41" s="3">
        <v>40.091592276494936</v>
      </c>
      <c r="AD41" s="3">
        <f t="shared" si="2"/>
        <v>1.2318155852610611</v>
      </c>
      <c r="AE41" s="3">
        <f t="shared" si="3"/>
        <v>2.5570877959696667</v>
      </c>
      <c r="AF41" s="32">
        <v>44228</v>
      </c>
      <c r="AM41" s="3">
        <v>18.291383516114159</v>
      </c>
      <c r="AO41" s="3">
        <v>19.106035992394709</v>
      </c>
      <c r="AP41" s="3"/>
    </row>
    <row r="42" spans="1:42" x14ac:dyDescent="0.2">
      <c r="A42" s="1"/>
      <c r="B42" s="3">
        <v>18.291383516114159</v>
      </c>
      <c r="C42" s="3">
        <v>15.5639794589838</v>
      </c>
      <c r="D42" s="3">
        <v>37.90736092830511</v>
      </c>
      <c r="E42" s="3">
        <v>1.1752382200399303</v>
      </c>
      <c r="F42" s="3">
        <v>2.4355828166057054</v>
      </c>
      <c r="U42" s="1" t="s">
        <v>35</v>
      </c>
      <c r="V42" s="1">
        <v>35</v>
      </c>
      <c r="W42" s="1">
        <v>377.6</v>
      </c>
      <c r="X42" s="4">
        <v>0.25</v>
      </c>
      <c r="Y42" s="1">
        <v>4</v>
      </c>
      <c r="Z42" s="1" t="s">
        <v>47</v>
      </c>
      <c r="AA42" s="3">
        <v>19.106035992394709</v>
      </c>
      <c r="AB42" s="3">
        <v>15.647193466835439</v>
      </c>
      <c r="AC42" s="3">
        <v>39.018536345633272</v>
      </c>
      <c r="AD42" s="3">
        <f t="shared" si="2"/>
        <v>1.2210519434613216</v>
      </c>
      <c r="AE42" s="3">
        <f t="shared" si="3"/>
        <v>2.4936443988076133</v>
      </c>
      <c r="AF42" s="32">
        <v>44228</v>
      </c>
      <c r="AM42" s="3">
        <v>18.371369748808878</v>
      </c>
      <c r="AO42" s="3">
        <v>19.184793347381785</v>
      </c>
      <c r="AP42" s="3"/>
    </row>
    <row r="43" spans="1:42" x14ac:dyDescent="0.2">
      <c r="A43" s="1"/>
      <c r="B43" s="3">
        <v>18.371369748808878</v>
      </c>
      <c r="C43" s="3">
        <v>15.606036223330932</v>
      </c>
      <c r="D43" s="3">
        <v>38.005961470623951</v>
      </c>
      <c r="E43" s="3">
        <v>1.1771964056666604</v>
      </c>
      <c r="F43" s="3">
        <v>2.4353372584003914</v>
      </c>
      <c r="U43" s="1" t="s">
        <v>36</v>
      </c>
      <c r="V43" s="1">
        <v>36</v>
      </c>
      <c r="W43" s="1">
        <v>391.5</v>
      </c>
      <c r="X43" s="4">
        <v>0.25</v>
      </c>
      <c r="Y43" s="1">
        <v>4</v>
      </c>
      <c r="Z43" s="1" t="s">
        <v>47</v>
      </c>
      <c r="AA43" s="3">
        <v>19.184793347381785</v>
      </c>
      <c r="AB43" s="3">
        <v>15.687302179226167</v>
      </c>
      <c r="AC43" s="3">
        <v>39.324202707526133</v>
      </c>
      <c r="AD43" s="3">
        <f t="shared" si="2"/>
        <v>1.2229504556103441</v>
      </c>
      <c r="AE43" s="3">
        <f t="shared" si="3"/>
        <v>2.5067536953295266</v>
      </c>
      <c r="AF43" s="32">
        <v>44228</v>
      </c>
      <c r="AM43" s="3">
        <v>18.342953869580477</v>
      </c>
      <c r="AO43" s="3">
        <v>19.265109411906234</v>
      </c>
      <c r="AP43" s="3"/>
    </row>
    <row r="44" spans="1:42" x14ac:dyDescent="0.2">
      <c r="A44" s="1"/>
      <c r="B44" s="3">
        <v>18.342953869580477</v>
      </c>
      <c r="C44" s="3">
        <v>15.604925286528514</v>
      </c>
      <c r="D44" s="3">
        <v>37.976376331387073</v>
      </c>
      <c r="E44" s="3">
        <v>1.1754592561500861</v>
      </c>
      <c r="F44" s="3">
        <v>2.4336147488108435</v>
      </c>
      <c r="U44" s="1" t="s">
        <v>37</v>
      </c>
      <c r="V44" s="1">
        <v>37</v>
      </c>
      <c r="W44" s="1">
        <v>421.4</v>
      </c>
      <c r="X44" s="4">
        <v>0.25</v>
      </c>
      <c r="Y44" s="1">
        <v>4</v>
      </c>
      <c r="Z44" s="1" t="s">
        <v>47</v>
      </c>
      <c r="AA44" s="3">
        <v>19.265109411906234</v>
      </c>
      <c r="AB44" s="3">
        <v>15.73656759848523</v>
      </c>
      <c r="AC44" s="3">
        <v>39.777680744732308</v>
      </c>
      <c r="AD44" s="3">
        <f t="shared" si="2"/>
        <v>1.2242256318817997</v>
      </c>
      <c r="AE44" s="3">
        <f t="shared" si="3"/>
        <v>2.5277228020525406</v>
      </c>
      <c r="AF44" s="32">
        <v>44228</v>
      </c>
      <c r="AM44" s="3">
        <v>18.320483156573619</v>
      </c>
      <c r="AO44" s="3">
        <v>19.314749283767732</v>
      </c>
      <c r="AP44" s="3"/>
    </row>
    <row r="45" spans="1:42" x14ac:dyDescent="0.2">
      <c r="A45" s="1"/>
      <c r="B45" s="3">
        <v>18.320483156573619</v>
      </c>
      <c r="C45" s="3">
        <v>15.564426590367686</v>
      </c>
      <c r="D45" s="3">
        <v>37.973336762287396</v>
      </c>
      <c r="E45" s="3">
        <v>1.1770740830190023</v>
      </c>
      <c r="F45" s="3">
        <v>2.4397517339821468</v>
      </c>
      <c r="U45" s="1" t="s">
        <v>135</v>
      </c>
      <c r="V45" s="1">
        <v>38</v>
      </c>
      <c r="W45" s="1">
        <v>510.7</v>
      </c>
      <c r="X45" s="4">
        <v>9.0909090909090912E-2</v>
      </c>
      <c r="Y45" s="1">
        <v>11</v>
      </c>
      <c r="Z45" s="1" t="s">
        <v>47</v>
      </c>
      <c r="AA45" s="3">
        <v>19.314749283767732</v>
      </c>
      <c r="AB45" s="3">
        <v>15.729774584958022</v>
      </c>
      <c r="AC45" s="3">
        <v>39.729622701685052</v>
      </c>
      <c r="AD45" s="3">
        <f t="shared" si="2"/>
        <v>1.2279101127258321</v>
      </c>
      <c r="AE45" s="3">
        <f t="shared" si="3"/>
        <v>2.5257591891798286</v>
      </c>
      <c r="AF45" s="32">
        <v>44228</v>
      </c>
      <c r="AM45" s="3">
        <v>18.290511141996756</v>
      </c>
    </row>
    <row r="46" spans="1:42" x14ac:dyDescent="0.2">
      <c r="A46" s="1"/>
      <c r="B46" s="3">
        <v>18.290511141996756</v>
      </c>
      <c r="C46" s="3">
        <v>15.579021339543063</v>
      </c>
      <c r="D46" s="3">
        <v>37.97021252396712</v>
      </c>
      <c r="E46" s="3">
        <v>1.17404750551123</v>
      </c>
      <c r="F46" s="3">
        <v>2.4372655827609768</v>
      </c>
      <c r="AM46" s="3">
        <v>18.270094299265548</v>
      </c>
    </row>
    <row r="47" spans="1:42" x14ac:dyDescent="0.2">
      <c r="A47" s="1"/>
      <c r="B47" s="3">
        <v>18.270094299265548</v>
      </c>
      <c r="C47" s="3">
        <v>15.544740374763776</v>
      </c>
      <c r="D47" s="3">
        <v>37.811278139268467</v>
      </c>
      <c r="E47" s="3">
        <v>1.1753232192238003</v>
      </c>
      <c r="F47" s="3">
        <v>2.4324161888643356</v>
      </c>
      <c r="AM47" s="3">
        <v>18.307417676181196</v>
      </c>
    </row>
    <row r="48" spans="1:42" x14ac:dyDescent="0.2">
      <c r="A48" s="1"/>
      <c r="B48" s="3">
        <v>18.307417676181196</v>
      </c>
      <c r="C48" s="3">
        <v>15.582502454734129</v>
      </c>
      <c r="D48" s="3">
        <v>37.92397460875555</v>
      </c>
      <c r="E48" s="3">
        <v>1.1748701936266475</v>
      </c>
      <c r="F48" s="3">
        <v>2.4337538029544059</v>
      </c>
      <c r="AM48" s="3">
        <v>18.238918616613255</v>
      </c>
    </row>
    <row r="49" spans="1:39" x14ac:dyDescent="0.2">
      <c r="A49" s="1"/>
      <c r="B49" s="3">
        <v>18.238918616613255</v>
      </c>
      <c r="C49" s="3">
        <v>15.582532264426577</v>
      </c>
      <c r="D49" s="3">
        <v>37.97447580357148</v>
      </c>
      <c r="E49" s="3">
        <v>1.1704720585274162</v>
      </c>
      <c r="F49" s="3">
        <v>2.4369900321184352</v>
      </c>
      <c r="AM49" s="3">
        <v>18.474271318099419</v>
      </c>
    </row>
    <row r="50" spans="1:39" x14ac:dyDescent="0.2">
      <c r="A50" s="1"/>
      <c r="B50" s="3">
        <v>18.474271318099419</v>
      </c>
      <c r="C50" s="3">
        <v>15.700820050418118</v>
      </c>
      <c r="D50" s="3">
        <v>38.381931525140182</v>
      </c>
      <c r="E50" s="3">
        <v>1.1766437204410507</v>
      </c>
      <c r="F50" s="3">
        <v>2.4445813277197619</v>
      </c>
      <c r="AM50" s="3">
        <v>18.340597103503427</v>
      </c>
    </row>
    <row r="51" spans="1:39" x14ac:dyDescent="0.2">
      <c r="A51" s="1"/>
      <c r="B51" s="3">
        <v>18.340597103503427</v>
      </c>
      <c r="C51" s="3">
        <v>15.520468394076614</v>
      </c>
      <c r="D51" s="3">
        <v>38.159568258394323</v>
      </c>
      <c r="E51" s="3">
        <v>1.1817038402335276</v>
      </c>
      <c r="F51" s="3">
        <v>2.4586608657350779</v>
      </c>
      <c r="AM51" s="3">
        <v>18.452596980435985</v>
      </c>
    </row>
    <row r="52" spans="1:39" x14ac:dyDescent="0.2">
      <c r="A52" s="1"/>
      <c r="B52" s="3">
        <v>18.452596980435985</v>
      </c>
      <c r="C52" s="3">
        <v>15.625859513524048</v>
      </c>
      <c r="D52" s="3">
        <v>38.193990807033281</v>
      </c>
      <c r="E52" s="3">
        <v>1.1809012467100077</v>
      </c>
      <c r="F52" s="3">
        <v>2.4442809545277626</v>
      </c>
      <c r="AM52" s="3">
        <v>18.39031395534785</v>
      </c>
    </row>
    <row r="53" spans="1:39" x14ac:dyDescent="0.2">
      <c r="A53" s="1"/>
      <c r="B53" s="3">
        <v>18.39031395534785</v>
      </c>
      <c r="C53" s="3">
        <v>15.644720277955438</v>
      </c>
      <c r="D53" s="3">
        <v>38.145318245150897</v>
      </c>
      <c r="E53" s="3">
        <v>1.1754965016064336</v>
      </c>
      <c r="F53" s="3">
        <v>2.4382230917161527</v>
      </c>
      <c r="P53" t="s">
        <v>241</v>
      </c>
      <c r="Q53" s="1">
        <v>1.1758</v>
      </c>
      <c r="R53" s="1">
        <v>2.4411</v>
      </c>
      <c r="AM53" s="3">
        <v>18.366241205570226</v>
      </c>
    </row>
    <row r="54" spans="1:39" x14ac:dyDescent="0.2">
      <c r="A54" s="1"/>
      <c r="B54" s="3">
        <v>18.366241205570226</v>
      </c>
      <c r="C54" s="3">
        <v>15.560548672520945</v>
      </c>
      <c r="D54" s="3">
        <v>38.096691868043671</v>
      </c>
      <c r="E54" s="3">
        <v>1.1803080721699728</v>
      </c>
      <c r="F54" s="3">
        <v>2.4482871825284858</v>
      </c>
      <c r="P54" t="s">
        <v>242</v>
      </c>
      <c r="Q54" s="46">
        <f>0.82^-1</f>
        <v>1.2195121951219512</v>
      </c>
      <c r="R54" s="46">
        <f>38.887/15.367</f>
        <v>2.5305524825925683</v>
      </c>
      <c r="AM54" s="3">
        <v>18.442699701390175</v>
      </c>
    </row>
    <row r="55" spans="1:39" x14ac:dyDescent="0.2">
      <c r="A55" s="1"/>
      <c r="B55" s="3">
        <v>18.442699701390175</v>
      </c>
      <c r="C55" s="3">
        <v>15.666218642387117</v>
      </c>
      <c r="D55" s="3">
        <v>38.289929950941243</v>
      </c>
      <c r="E55" s="3">
        <v>1.1772272634757508</v>
      </c>
      <c r="F55" s="3">
        <v>2.4441079768504284</v>
      </c>
      <c r="P55" t="s">
        <v>243</v>
      </c>
      <c r="Q55" s="1">
        <v>1.2549999999999999</v>
      </c>
      <c r="R55" s="1">
        <v>2.57</v>
      </c>
      <c r="AM55" s="3">
        <v>18.36386412064272</v>
      </c>
    </row>
    <row r="56" spans="1:39" x14ac:dyDescent="0.2">
      <c r="A56" s="1"/>
      <c r="B56" s="3">
        <v>18.36386412064272</v>
      </c>
      <c r="C56" s="3">
        <v>15.597978929590759</v>
      </c>
      <c r="D56" s="3">
        <v>38.044687664298081</v>
      </c>
      <c r="E56" s="3">
        <v>1.177323306021707</v>
      </c>
      <c r="F56" s="3">
        <v>2.4390780264566141</v>
      </c>
      <c r="P56" t="s">
        <v>244</v>
      </c>
      <c r="Q56" s="1">
        <v>1.19</v>
      </c>
      <c r="R56" s="1">
        <v>2.476</v>
      </c>
      <c r="AM56" s="3">
        <v>18.381049297713684</v>
      </c>
    </row>
    <row r="57" spans="1:39" x14ac:dyDescent="0.2">
      <c r="A57" s="1"/>
      <c r="B57" s="3">
        <v>18.381049297713684</v>
      </c>
      <c r="C57" s="3">
        <v>15.647507850393557</v>
      </c>
      <c r="D57" s="3">
        <v>38.225081885694934</v>
      </c>
      <c r="E57" s="3">
        <v>1.1746950040514839</v>
      </c>
      <c r="F57" s="3">
        <v>2.4428862571066561</v>
      </c>
      <c r="AM57" s="3">
        <v>18.308505813642697</v>
      </c>
    </row>
    <row r="58" spans="1:39" x14ac:dyDescent="0.2">
      <c r="A58" s="1"/>
      <c r="B58" s="3">
        <v>18.308505813642697</v>
      </c>
      <c r="C58" s="3">
        <v>15.545664818323473</v>
      </c>
      <c r="D58" s="3">
        <v>37.986964222502912</v>
      </c>
      <c r="E58" s="3">
        <v>1.1777242097785807</v>
      </c>
      <c r="F58" s="3">
        <v>2.4435728330980204</v>
      </c>
      <c r="AM58" s="3">
        <v>18.449084679929136</v>
      </c>
    </row>
    <row r="59" spans="1:39" x14ac:dyDescent="0.2">
      <c r="A59" s="1"/>
      <c r="B59" s="3">
        <v>18.449084679929136</v>
      </c>
      <c r="C59" s="3">
        <v>15.630569600083914</v>
      </c>
      <c r="D59" s="3">
        <v>38.228855486363244</v>
      </c>
      <c r="E59" s="3">
        <v>1.1803206890061184</v>
      </c>
      <c r="F59" s="3">
        <v>2.4457749438739591</v>
      </c>
      <c r="AM59" s="3">
        <v>18.40406606102378</v>
      </c>
    </row>
    <row r="60" spans="1:39" x14ac:dyDescent="0.2">
      <c r="A60" s="1"/>
      <c r="B60" s="3">
        <v>18.40406606102378</v>
      </c>
      <c r="C60" s="3">
        <v>15.641549134037341</v>
      </c>
      <c r="D60" s="3">
        <v>38.229798903469643</v>
      </c>
      <c r="E60" s="3">
        <v>1.1766140235416305</v>
      </c>
      <c r="F60" s="3">
        <v>2.4441184550114894</v>
      </c>
      <c r="AM60" s="3">
        <v>18.450996848822982</v>
      </c>
    </row>
    <row r="61" spans="1:39" x14ac:dyDescent="0.2">
      <c r="A61" s="1"/>
      <c r="B61" s="3">
        <v>18.450996848822982</v>
      </c>
      <c r="C61" s="3">
        <v>15.636911792658717</v>
      </c>
      <c r="D61" s="3">
        <v>38.202342525095013</v>
      </c>
      <c r="E61" s="3">
        <v>1.1799642469995535</v>
      </c>
      <c r="F61" s="3">
        <v>2.4430874223534604</v>
      </c>
      <c r="AM61" s="3">
        <v>18.393702444909461</v>
      </c>
    </row>
    <row r="62" spans="1:39" x14ac:dyDescent="0.2">
      <c r="A62" s="1"/>
      <c r="B62" s="3">
        <v>18.393702444909461</v>
      </c>
      <c r="C62" s="3">
        <v>15.597984824367773</v>
      </c>
      <c r="D62" s="3">
        <v>38.16574379091076</v>
      </c>
      <c r="E62" s="3">
        <v>1.1792358212949476</v>
      </c>
      <c r="F62" s="3">
        <v>2.446838115349796</v>
      </c>
      <c r="AM62" s="3">
        <v>18.298951616413976</v>
      </c>
    </row>
    <row r="63" spans="1:39" x14ac:dyDescent="0.2">
      <c r="A63" s="1"/>
      <c r="B63" s="3">
        <v>18.298951616413976</v>
      </c>
      <c r="C63" s="3">
        <v>15.470475000072252</v>
      </c>
      <c r="D63" s="3">
        <v>37.605418376428155</v>
      </c>
      <c r="E63" s="3">
        <v>1.1828306251959628</v>
      </c>
      <c r="F63" s="3">
        <v>2.4307862800755973</v>
      </c>
      <c r="AM63" s="3">
        <v>18.431973406512171</v>
      </c>
    </row>
    <row r="64" spans="1:39" x14ac:dyDescent="0.2">
      <c r="A64" s="1"/>
      <c r="B64" s="3">
        <v>18.431973406512171</v>
      </c>
      <c r="C64" s="3">
        <v>15.5150055668897</v>
      </c>
      <c r="D64" s="3">
        <v>38.220076432417592</v>
      </c>
      <c r="E64" s="3">
        <v>1.1880094613596222</v>
      </c>
      <c r="F64" s="3">
        <v>2.4634265368220287</v>
      </c>
      <c r="AM64" s="3">
        <v>18.319179791489269</v>
      </c>
    </row>
    <row r="65" spans="1:41" x14ac:dyDescent="0.2">
      <c r="A65" s="1"/>
      <c r="B65" s="3">
        <v>18.319179791489269</v>
      </c>
      <c r="C65" s="3">
        <v>15.491939343006239</v>
      </c>
      <c r="D65" s="3">
        <v>37.90650494470777</v>
      </c>
      <c r="E65" s="3">
        <v>1.1824975160233488</v>
      </c>
      <c r="F65" s="3">
        <v>2.4468534316731931</v>
      </c>
      <c r="AM65" s="3">
        <v>18.363125206258673</v>
      </c>
    </row>
    <row r="66" spans="1:41" x14ac:dyDescent="0.2">
      <c r="A66" s="1"/>
      <c r="B66" s="3">
        <v>18.363125206258673</v>
      </c>
      <c r="C66" s="3">
        <v>15.497078470005061</v>
      </c>
      <c r="D66" s="3">
        <v>38.09794762713549</v>
      </c>
      <c r="E66" s="3">
        <v>1.1849410998209056</v>
      </c>
      <c r="F66" s="3">
        <v>2.4583954776298587</v>
      </c>
      <c r="AM66" s="3">
        <v>18.364998255498229</v>
      </c>
    </row>
    <row r="67" spans="1:41" x14ac:dyDescent="0.2">
      <c r="A67" s="1"/>
      <c r="B67" s="3">
        <v>18.364998255498229</v>
      </c>
      <c r="C67" s="3">
        <v>15.539420483339555</v>
      </c>
      <c r="D67" s="3">
        <v>37.95865069853523</v>
      </c>
      <c r="E67" s="3">
        <v>1.1818328923648145</v>
      </c>
      <c r="F67" s="3">
        <v>2.4427327093202891</v>
      </c>
      <c r="AM67" s="3">
        <v>18.354994280476465</v>
      </c>
      <c r="AN67" s="3"/>
      <c r="AO67" s="3"/>
    </row>
    <row r="68" spans="1:41" x14ac:dyDescent="0.2">
      <c r="A68" s="1"/>
      <c r="B68" s="3">
        <v>18.354994280476465</v>
      </c>
      <c r="C68" s="3">
        <v>15.487204579226649</v>
      </c>
      <c r="D68" s="3">
        <v>37.819432004241278</v>
      </c>
      <c r="E68" s="3">
        <v>1.1851715515591787</v>
      </c>
      <c r="F68" s="3">
        <v>2.4419792358763939</v>
      </c>
      <c r="AM68" s="3">
        <v>18.335901589787689</v>
      </c>
      <c r="AO68" s="1"/>
    </row>
    <row r="69" spans="1:41" x14ac:dyDescent="0.2">
      <c r="A69" s="1"/>
      <c r="B69" s="3">
        <v>18.335901589787689</v>
      </c>
      <c r="C69" s="3">
        <v>15.50008233389484</v>
      </c>
      <c r="D69" s="3">
        <v>37.831025960570415</v>
      </c>
      <c r="E69" s="3">
        <v>1.1829551091926533</v>
      </c>
      <c r="F69" s="3">
        <v>2.4406983876365183</v>
      </c>
      <c r="AM69" s="3">
        <v>18.417622316510521</v>
      </c>
    </row>
    <row r="70" spans="1:41" x14ac:dyDescent="0.2">
      <c r="A70" s="1"/>
      <c r="B70" s="3">
        <v>18.417622316510521</v>
      </c>
      <c r="C70" s="3">
        <v>15.598628683876989</v>
      </c>
      <c r="D70" s="3">
        <v>38.280438271969395</v>
      </c>
      <c r="E70" s="3">
        <v>1.1807206062637603</v>
      </c>
      <c r="F70" s="3">
        <v>2.4540899746871156</v>
      </c>
      <c r="AM70" s="3">
        <v>18.36858463723124</v>
      </c>
    </row>
    <row r="71" spans="1:41" x14ac:dyDescent="0.2">
      <c r="A71" s="1"/>
      <c r="B71" s="3">
        <v>18.36858463723124</v>
      </c>
      <c r="C71" s="3">
        <v>15.509773443850641</v>
      </c>
      <c r="D71" s="3">
        <v>37.702092937644665</v>
      </c>
      <c r="E71" s="3">
        <v>1.1843232077973433</v>
      </c>
      <c r="F71" s="3">
        <v>2.4308603264990243</v>
      </c>
      <c r="AM71" s="3">
        <v>18.47038784889634</v>
      </c>
    </row>
    <row r="72" spans="1:41" x14ac:dyDescent="0.2">
      <c r="A72" s="1"/>
      <c r="B72" s="3">
        <v>18.47038784889634</v>
      </c>
      <c r="C72" s="3">
        <v>15.573155539952795</v>
      </c>
      <c r="D72" s="3">
        <v>38.42730287686765</v>
      </c>
      <c r="E72" s="3">
        <v>1.1860401574690962</v>
      </c>
      <c r="F72" s="3">
        <v>2.4675347766406581</v>
      </c>
      <c r="AM72" s="3">
        <v>18.434346548327472</v>
      </c>
    </row>
    <row r="73" spans="1:41" x14ac:dyDescent="0.2">
      <c r="A73" s="1"/>
      <c r="B73" s="3">
        <v>18.434346548327472</v>
      </c>
      <c r="C73" s="3">
        <v>15.562343826207098</v>
      </c>
      <c r="D73" s="3">
        <v>38.39064918593705</v>
      </c>
      <c r="E73" s="3">
        <v>1.1845482116443091</v>
      </c>
      <c r="F73" s="3">
        <v>2.4668937799258055</v>
      </c>
      <c r="AM73" s="3">
        <v>18.375792701844745</v>
      </c>
    </row>
    <row r="74" spans="1:41" x14ac:dyDescent="0.2">
      <c r="A74" s="1"/>
      <c r="B74" s="3">
        <v>18.375792701844745</v>
      </c>
      <c r="C74" s="3">
        <v>15.522566553381214</v>
      </c>
      <c r="D74" s="3">
        <v>37.974289054396131</v>
      </c>
      <c r="E74" s="3">
        <v>1.1838114939724336</v>
      </c>
      <c r="F74" s="3">
        <v>2.4463924135100168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FC7A5-D9CA-443C-BCB6-8C78706DDDD6}">
  <dimension ref="A1:L23"/>
  <sheetViews>
    <sheetView workbookViewId="0"/>
  </sheetViews>
  <sheetFormatPr defaultRowHeight="12.75" x14ac:dyDescent="0.2"/>
  <cols>
    <col min="1" max="1" width="10.140625" style="1" bestFit="1" customWidth="1"/>
    <col min="2" max="2" width="9.140625" style="1"/>
    <col min="3" max="3" width="14.5703125" style="1" customWidth="1"/>
    <col min="4" max="4" width="14.42578125" style="1" customWidth="1"/>
    <col min="5" max="5" width="14.28515625" style="1" customWidth="1"/>
    <col min="6" max="6" width="9.85546875" style="1" customWidth="1"/>
    <col min="7" max="7" width="9.7109375" style="1" customWidth="1"/>
    <col min="8" max="8" width="10" style="1" customWidth="1"/>
    <col min="9" max="12" width="9.140625" style="1"/>
  </cols>
  <sheetData>
    <row r="1" spans="1:12" ht="14.25" x14ac:dyDescent="0.2">
      <c r="A1" s="38" t="s">
        <v>213</v>
      </c>
      <c r="C1" s="39" t="s">
        <v>0</v>
      </c>
      <c r="D1" s="39" t="s">
        <v>1</v>
      </c>
      <c r="E1" s="39" t="s">
        <v>2</v>
      </c>
      <c r="F1" s="40" t="s">
        <v>214</v>
      </c>
      <c r="G1" s="40" t="s">
        <v>214</v>
      </c>
      <c r="H1" s="40" t="s">
        <v>214</v>
      </c>
      <c r="J1" s="63" t="s">
        <v>215</v>
      </c>
      <c r="K1" s="64"/>
      <c r="L1" s="65"/>
    </row>
    <row r="2" spans="1:12" x14ac:dyDescent="0.2">
      <c r="A2" s="41">
        <v>44175</v>
      </c>
      <c r="B2" s="42" t="s">
        <v>216</v>
      </c>
      <c r="C2" s="43">
        <v>16.937440498981026</v>
      </c>
      <c r="D2" s="43">
        <v>15.49273661230697</v>
      </c>
      <c r="E2" s="43">
        <v>36.711626588975129</v>
      </c>
      <c r="F2" s="44">
        <v>0.02</v>
      </c>
      <c r="G2" s="44">
        <v>0.02</v>
      </c>
      <c r="H2" s="44">
        <v>0.02</v>
      </c>
      <c r="J2" s="45">
        <v>16.9406</v>
      </c>
      <c r="K2" s="45">
        <v>15.495699999999999</v>
      </c>
      <c r="L2" s="45">
        <v>36.718400000000003</v>
      </c>
    </row>
    <row r="3" spans="1:12" x14ac:dyDescent="0.2">
      <c r="A3" s="41">
        <v>44176</v>
      </c>
      <c r="B3" s="42" t="s">
        <v>217</v>
      </c>
      <c r="C3" s="43">
        <v>16.934730771427631</v>
      </c>
      <c r="D3" s="43">
        <v>15.49163000663652</v>
      </c>
      <c r="E3" s="43">
        <v>36.707205174315568</v>
      </c>
      <c r="F3" s="44">
        <v>3.4651933656211865E-2</v>
      </c>
      <c r="G3" s="44">
        <v>2.6268757989850244E-2</v>
      </c>
      <c r="H3" s="44">
        <v>3.0492974917557179E-2</v>
      </c>
      <c r="J3" s="46"/>
      <c r="K3" s="46"/>
      <c r="L3" s="46"/>
    </row>
    <row r="4" spans="1:12" x14ac:dyDescent="0.2">
      <c r="A4" s="41">
        <v>44175</v>
      </c>
      <c r="B4" s="42" t="s">
        <v>233</v>
      </c>
      <c r="C4" s="43">
        <v>16.943120262038327</v>
      </c>
      <c r="D4" s="43">
        <v>15.49683975290111</v>
      </c>
      <c r="E4" s="43">
        <v>36.729482070286501</v>
      </c>
      <c r="F4" s="44">
        <v>0.01</v>
      </c>
      <c r="G4" s="44">
        <v>0.01</v>
      </c>
      <c r="H4" s="44">
        <v>3.2593431195410472E-2</v>
      </c>
    </row>
    <row r="5" spans="1:12" x14ac:dyDescent="0.2">
      <c r="A5" s="41">
        <v>44177</v>
      </c>
      <c r="B5" s="42" t="s">
        <v>234</v>
      </c>
      <c r="C5" s="43">
        <v>16.942023291195596</v>
      </c>
      <c r="D5" s="43">
        <v>15.49374162764158</v>
      </c>
      <c r="E5" s="43">
        <v>36.717686414888668</v>
      </c>
      <c r="F5" s="44">
        <v>0.01</v>
      </c>
      <c r="G5" s="44">
        <v>0.01</v>
      </c>
      <c r="H5" s="44">
        <v>0</v>
      </c>
    </row>
    <row r="6" spans="1:12" x14ac:dyDescent="0.2">
      <c r="A6" s="41">
        <v>44282</v>
      </c>
      <c r="B6" s="42" t="s">
        <v>236</v>
      </c>
      <c r="C6" s="43">
        <v>16.948820963949249</v>
      </c>
      <c r="D6" s="43">
        <v>15.502671687372436</v>
      </c>
      <c r="E6" s="43">
        <v>36.726297654907576</v>
      </c>
      <c r="F6" s="44">
        <v>4.8516402555205923E-2</v>
      </c>
      <c r="G6" s="44">
        <v>4.4980990890410973E-2</v>
      </c>
      <c r="H6" s="44">
        <v>2.1506399126814582E-2</v>
      </c>
    </row>
    <row r="7" spans="1:12" x14ac:dyDescent="0.2">
      <c r="A7" s="41">
        <v>44284</v>
      </c>
      <c r="B7" s="42" t="s">
        <v>218</v>
      </c>
      <c r="C7" s="43">
        <v>16.94152657074223</v>
      </c>
      <c r="D7" s="43">
        <v>15.499440947200871</v>
      </c>
      <c r="E7" s="43">
        <v>36.717172158734606</v>
      </c>
      <c r="F7" s="44">
        <v>0.01</v>
      </c>
      <c r="G7" s="44">
        <v>0.02</v>
      </c>
      <c r="H7" s="44">
        <v>0</v>
      </c>
    </row>
    <row r="8" spans="1:12" x14ac:dyDescent="0.2">
      <c r="A8" s="41">
        <v>44286</v>
      </c>
      <c r="B8" s="42" t="s">
        <v>219</v>
      </c>
      <c r="C8" s="43">
        <v>16.939790047021379</v>
      </c>
      <c r="D8" s="43">
        <v>15.495944902562295</v>
      </c>
      <c r="E8" s="43">
        <v>36.72783688999705</v>
      </c>
      <c r="F8" s="44">
        <v>0</v>
      </c>
      <c r="G8" s="44">
        <v>0</v>
      </c>
      <c r="H8" s="44">
        <v>0.03</v>
      </c>
    </row>
    <row r="9" spans="1:12" x14ac:dyDescent="0.2">
      <c r="A9" s="41">
        <v>44394</v>
      </c>
      <c r="B9" s="42" t="s">
        <v>220</v>
      </c>
      <c r="C9" s="43">
        <v>16.938801101900761</v>
      </c>
      <c r="D9" s="43">
        <v>15.490711886009267</v>
      </c>
      <c r="E9" s="43">
        <v>36.714745642919212</v>
      </c>
      <c r="F9" s="44">
        <v>0.01</v>
      </c>
      <c r="G9" s="44">
        <v>2.5295632591577535E-2</v>
      </c>
      <c r="H9" s="44">
        <v>0.01</v>
      </c>
    </row>
    <row r="10" spans="1:12" x14ac:dyDescent="0.2">
      <c r="A10" s="41">
        <v>44394</v>
      </c>
      <c r="B10" s="42" t="s">
        <v>221</v>
      </c>
      <c r="C10" s="43">
        <v>16.935306747845583</v>
      </c>
      <c r="D10" s="43">
        <v>15.493354341783277</v>
      </c>
      <c r="E10" s="43">
        <v>36.708381362548678</v>
      </c>
      <c r="F10" s="44">
        <v>0.03</v>
      </c>
      <c r="G10" s="44">
        <v>0.02</v>
      </c>
      <c r="H10" s="44">
        <v>0.03</v>
      </c>
    </row>
    <row r="11" spans="1:12" x14ac:dyDescent="0.2">
      <c r="A11" s="41">
        <v>44395</v>
      </c>
      <c r="B11" s="42" t="s">
        <v>222</v>
      </c>
      <c r="C11" s="43">
        <v>16.947637826005032</v>
      </c>
      <c r="D11" s="43">
        <v>15.50161655970907</v>
      </c>
      <c r="E11" s="43">
        <v>36.741684857530814</v>
      </c>
      <c r="F11" s="44">
        <v>4.1535508816756633E-2</v>
      </c>
      <c r="G11" s="44">
        <v>3.817465745897234E-2</v>
      </c>
      <c r="H11" s="44">
        <v>6.3394583809615754E-2</v>
      </c>
    </row>
    <row r="13" spans="1:12" x14ac:dyDescent="0.2">
      <c r="A13" s="47" t="s">
        <v>223</v>
      </c>
      <c r="B13" s="48"/>
      <c r="C13" s="49">
        <f t="shared" ref="C13:H13" si="0">AVERAGE(C2:C11)</f>
        <v>16.940919808110682</v>
      </c>
      <c r="D13" s="49">
        <f t="shared" si="0"/>
        <v>15.495868832412341</v>
      </c>
      <c r="E13" s="49">
        <f t="shared" si="0"/>
        <v>36.72021188151038</v>
      </c>
      <c r="F13" s="49">
        <f t="shared" si="0"/>
        <v>2.1470384502817443E-2</v>
      </c>
      <c r="G13" s="49">
        <f t="shared" si="0"/>
        <v>2.1472003893081106E-2</v>
      </c>
      <c r="H13" s="49">
        <f t="shared" si="0"/>
        <v>2.3798738904939797E-2</v>
      </c>
    </row>
    <row r="14" spans="1:12" x14ac:dyDescent="0.2">
      <c r="A14" s="47" t="s">
        <v>224</v>
      </c>
      <c r="B14" s="48"/>
      <c r="C14" s="49">
        <f>STDEV(C2:C11)</f>
        <v>4.7336778050463164E-3</v>
      </c>
      <c r="D14" s="49">
        <f>STDEV(D2:D11)</f>
        <v>4.1931675672342303E-3</v>
      </c>
      <c r="E14" s="49">
        <f>STDEV(E2:E11)</f>
        <v>1.090638452569033E-2</v>
      </c>
      <c r="F14" s="48"/>
      <c r="G14" s="48"/>
      <c r="H14" s="48"/>
    </row>
    <row r="15" spans="1:12" x14ac:dyDescent="0.2">
      <c r="A15" s="47" t="s">
        <v>225</v>
      </c>
      <c r="B15" s="48"/>
      <c r="C15" s="49">
        <f>(C14/C13)*100</f>
        <v>2.794227148622714E-2</v>
      </c>
      <c r="D15" s="49">
        <f t="shared" ref="D15:E15" si="1">(D14/D13)*100</f>
        <v>2.7059906176176974E-2</v>
      </c>
      <c r="E15" s="49">
        <f t="shared" si="1"/>
        <v>2.9701311530781198E-2</v>
      </c>
      <c r="F15" s="48"/>
      <c r="G15" s="48"/>
      <c r="H15" s="48"/>
    </row>
    <row r="16" spans="1:12" x14ac:dyDescent="0.2">
      <c r="A16" s="47" t="s">
        <v>226</v>
      </c>
      <c r="B16" s="48"/>
      <c r="C16" s="57">
        <f>ABS(C13-J2)</f>
        <v>3.1980811068166304E-4</v>
      </c>
      <c r="D16" s="57">
        <f>ABS(D13-K2)</f>
        <v>1.6883241234211255E-4</v>
      </c>
      <c r="E16" s="57">
        <f>ABS(E13-L2)</f>
        <v>1.8118815103775887E-3</v>
      </c>
      <c r="F16" s="48"/>
      <c r="G16" s="48"/>
      <c r="H16" s="48"/>
    </row>
    <row r="17" spans="1:8" x14ac:dyDescent="0.2">
      <c r="A17" s="47" t="s">
        <v>238</v>
      </c>
      <c r="B17" s="48"/>
      <c r="C17" s="48"/>
      <c r="D17" s="48"/>
      <c r="E17" s="48"/>
      <c r="F17" s="48"/>
      <c r="G17" s="48"/>
      <c r="H17" s="48"/>
    </row>
    <row r="20" spans="1:8" x14ac:dyDescent="0.2">
      <c r="C20" s="3"/>
      <c r="D20" s="3"/>
      <c r="E20" s="3"/>
      <c r="F20" s="3"/>
      <c r="G20" s="3"/>
      <c r="H20" s="3"/>
    </row>
    <row r="21" spans="1:8" x14ac:dyDescent="0.2">
      <c r="C21" s="3"/>
      <c r="D21" s="3"/>
      <c r="E21" s="3"/>
      <c r="F21" s="3"/>
      <c r="G21" s="3"/>
      <c r="H21" s="3"/>
    </row>
    <row r="22" spans="1:8" x14ac:dyDescent="0.2">
      <c r="C22" s="3"/>
      <c r="D22" s="3"/>
      <c r="E22" s="3"/>
      <c r="F22" s="3"/>
      <c r="G22" s="3"/>
      <c r="H22" s="3"/>
    </row>
    <row r="23" spans="1:8" x14ac:dyDescent="0.2">
      <c r="C23" s="3"/>
      <c r="D23" s="3"/>
      <c r="E23" s="3"/>
      <c r="F23" s="3"/>
      <c r="G23" s="3"/>
      <c r="H23" s="3"/>
    </row>
  </sheetData>
  <mergeCells count="1">
    <mergeCell ref="J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B81E1-9984-43DC-AA65-D45E0EAA423E}">
  <dimension ref="A1:M21"/>
  <sheetViews>
    <sheetView workbookViewId="0"/>
  </sheetViews>
  <sheetFormatPr defaultRowHeight="12.75" x14ac:dyDescent="0.2"/>
  <cols>
    <col min="1" max="1" width="10.140625" style="1" bestFit="1" customWidth="1"/>
    <col min="2" max="3" width="9.140625" style="1"/>
    <col min="4" max="6" width="12.7109375" style="1" customWidth="1"/>
    <col min="7" max="9" width="9.5703125" style="1" bestFit="1" customWidth="1"/>
    <col min="10" max="13" width="9.140625" style="1"/>
  </cols>
  <sheetData>
    <row r="1" spans="1:13" ht="14.25" x14ac:dyDescent="0.2">
      <c r="A1" s="38" t="s">
        <v>227</v>
      </c>
      <c r="D1" s="50" t="s">
        <v>0</v>
      </c>
      <c r="E1" s="50" t="s">
        <v>1</v>
      </c>
      <c r="F1" s="50" t="s">
        <v>2</v>
      </c>
      <c r="G1" s="40" t="s">
        <v>214</v>
      </c>
      <c r="H1" s="40" t="s">
        <v>214</v>
      </c>
      <c r="I1" s="40" t="s">
        <v>214</v>
      </c>
      <c r="K1" s="48" t="b">
        <v>1</v>
      </c>
      <c r="L1" s="48"/>
      <c r="M1" s="48"/>
    </row>
    <row r="2" spans="1:13" x14ac:dyDescent="0.2">
      <c r="A2" s="51">
        <v>44175</v>
      </c>
      <c r="B2" s="1" t="s">
        <v>216</v>
      </c>
      <c r="D2" s="3">
        <v>17.182524125948476</v>
      </c>
      <c r="E2" s="3">
        <v>15.497853246431772</v>
      </c>
      <c r="F2" s="3">
        <v>37.152353701657404</v>
      </c>
      <c r="G2" s="4">
        <v>0.46974037412717073</v>
      </c>
      <c r="H2" s="4">
        <v>0.39342838284705162</v>
      </c>
      <c r="I2" s="4">
        <v>0.54614648941407418</v>
      </c>
      <c r="K2" s="49">
        <v>17.102</v>
      </c>
      <c r="L2" s="49">
        <v>15.436999999999999</v>
      </c>
      <c r="M2" s="49">
        <v>36.950000000000003</v>
      </c>
    </row>
    <row r="3" spans="1:13" x14ac:dyDescent="0.2">
      <c r="A3" s="51">
        <v>44176</v>
      </c>
      <c r="B3" s="1" t="s">
        <v>217</v>
      </c>
      <c r="D3" s="3">
        <v>17.183328418935488</v>
      </c>
      <c r="E3" s="3">
        <v>15.463269585284484</v>
      </c>
      <c r="F3" s="3">
        <v>37.061028267125991</v>
      </c>
      <c r="G3" s="4">
        <v>0.47442111647133095</v>
      </c>
      <c r="H3" s="4">
        <v>0.17002819481546039</v>
      </c>
      <c r="I3" s="4">
        <v>0.30003168372490874</v>
      </c>
    </row>
    <row r="4" spans="1:13" x14ac:dyDescent="0.2">
      <c r="A4" s="51">
        <v>44175</v>
      </c>
      <c r="B4" s="1" t="s">
        <v>233</v>
      </c>
      <c r="D4" s="3">
        <v>17.131282753989243</v>
      </c>
      <c r="E4" s="3">
        <v>15.440392952733028</v>
      </c>
      <c r="F4" s="3">
        <v>37.036727912550425</v>
      </c>
      <c r="G4" s="4">
        <v>0.17107768600328285</v>
      </c>
      <c r="H4" s="4">
        <v>2.1976937873104934E-2</v>
      </c>
      <c r="I4" s="4">
        <v>0.2344418113825272</v>
      </c>
    </row>
    <row r="5" spans="1:13" x14ac:dyDescent="0.2">
      <c r="A5" s="51">
        <v>44177</v>
      </c>
      <c r="B5" s="1" t="s">
        <v>234</v>
      </c>
      <c r="D5" s="3">
        <v>17.125279174145142</v>
      </c>
      <c r="E5" s="3">
        <v>15.412323814634785</v>
      </c>
      <c r="F5" s="3">
        <v>36.910316750817614</v>
      </c>
      <c r="G5" s="4">
        <v>0.13602702117629184</v>
      </c>
      <c r="H5" s="4">
        <v>0.15997877628363402</v>
      </c>
      <c r="I5" s="4">
        <v>0.10745485784001692</v>
      </c>
    </row>
    <row r="6" spans="1:13" x14ac:dyDescent="0.2">
      <c r="A6" s="51">
        <v>44284</v>
      </c>
      <c r="B6" s="1" t="s">
        <v>218</v>
      </c>
      <c r="D6" s="3">
        <v>17.126974932712493</v>
      </c>
      <c r="E6" s="3">
        <v>15.408323622251862</v>
      </c>
      <c r="F6" s="3">
        <v>36.894857942876349</v>
      </c>
      <c r="G6" s="4">
        <v>0.14592860441534267</v>
      </c>
      <c r="H6" s="4">
        <v>0.18593663077958697</v>
      </c>
      <c r="I6" s="4">
        <v>0.14934569219784871</v>
      </c>
    </row>
    <row r="7" spans="1:13" x14ac:dyDescent="0.2">
      <c r="A7" s="51">
        <v>44286</v>
      </c>
      <c r="B7" s="1" t="s">
        <v>222</v>
      </c>
      <c r="D7" s="3">
        <v>17.094003415871466</v>
      </c>
      <c r="E7" s="3">
        <v>15.441536412047748</v>
      </c>
      <c r="F7" s="3">
        <v>36.813071810946326</v>
      </c>
      <c r="G7" s="4">
        <v>4.676911527516605E-2</v>
      </c>
      <c r="H7" s="4">
        <v>2.9382299647976388E-2</v>
      </c>
      <c r="I7" s="4">
        <v>0.37126487737555675</v>
      </c>
    </row>
    <row r="8" spans="1:13" x14ac:dyDescent="0.2">
      <c r="A8" s="51">
        <v>44394</v>
      </c>
      <c r="B8" s="1" t="s">
        <v>220</v>
      </c>
      <c r="D8" s="3">
        <v>17.018189210344921</v>
      </c>
      <c r="E8" s="3">
        <v>15.366580816122884</v>
      </c>
      <c r="F8" s="3">
        <v>36.801818318096046</v>
      </c>
      <c r="G8" s="4">
        <v>0.49126802397489744</v>
      </c>
      <c r="H8" s="4">
        <v>0.45721427192164288</v>
      </c>
      <c r="I8" s="4">
        <v>0.40183872149386196</v>
      </c>
    </row>
    <row r="9" spans="1:13" x14ac:dyDescent="0.2">
      <c r="A9" s="51">
        <v>44394</v>
      </c>
      <c r="B9" s="1" t="s">
        <v>221</v>
      </c>
      <c r="D9" s="3">
        <v>17.093401679631246</v>
      </c>
      <c r="E9" s="3">
        <v>15.387956265171194</v>
      </c>
      <c r="F9" s="3">
        <v>36.859555967334458</v>
      </c>
      <c r="G9" s="4">
        <v>5.0289336848915553E-2</v>
      </c>
      <c r="H9" s="4">
        <v>0.31820797672448997</v>
      </c>
      <c r="I9" s="4">
        <v>0.24507404625377249</v>
      </c>
    </row>
    <row r="10" spans="1:13" x14ac:dyDescent="0.2">
      <c r="A10" s="51">
        <v>44395</v>
      </c>
      <c r="B10" s="1" t="s">
        <v>222</v>
      </c>
      <c r="D10" s="3">
        <v>17.089629848683757</v>
      </c>
      <c r="E10" s="3">
        <v>15.406569293686696</v>
      </c>
      <c r="F10" s="3">
        <v>36.945123868972843</v>
      </c>
      <c r="G10" s="4">
        <v>7.2357775110389766E-2</v>
      </c>
      <c r="H10" s="4">
        <v>0.19732285860659193</v>
      </c>
      <c r="I10" s="4">
        <v>1.3197436506923586E-2</v>
      </c>
    </row>
    <row r="13" spans="1:13" x14ac:dyDescent="0.2">
      <c r="A13" s="47" t="s">
        <v>227</v>
      </c>
      <c r="B13" s="48"/>
      <c r="C13" s="48"/>
      <c r="D13" s="48"/>
      <c r="E13" s="48"/>
      <c r="F13" s="48"/>
      <c r="G13" s="48"/>
      <c r="H13" s="48"/>
      <c r="I13" s="48"/>
    </row>
    <row r="14" spans="1:13" x14ac:dyDescent="0.2">
      <c r="A14" s="47" t="s">
        <v>223</v>
      </c>
      <c r="B14" s="48"/>
      <c r="C14" s="48"/>
      <c r="D14" s="49">
        <f t="shared" ref="D14:I14" si="0">AVERAGE(D2:D10)</f>
        <v>17.116068173362475</v>
      </c>
      <c r="E14" s="49">
        <f t="shared" si="0"/>
        <v>15.424978445373828</v>
      </c>
      <c r="F14" s="49">
        <f t="shared" si="0"/>
        <v>36.941650504486383</v>
      </c>
      <c r="G14" s="49">
        <f t="shared" si="0"/>
        <v>0.22865322815586531</v>
      </c>
      <c r="H14" s="49">
        <f t="shared" si="0"/>
        <v>0.21483070327772655</v>
      </c>
      <c r="I14" s="49">
        <f t="shared" si="0"/>
        <v>0.26319951290994337</v>
      </c>
    </row>
    <row r="15" spans="1:13" x14ac:dyDescent="0.2">
      <c r="A15" s="47" t="s">
        <v>228</v>
      </c>
      <c r="B15" s="48"/>
      <c r="C15" s="48"/>
      <c r="D15" s="49">
        <f>STDEV(D2:D10)</f>
        <v>5.0812790640810353E-2</v>
      </c>
      <c r="E15" s="49">
        <f>STDEV(E2:E10)</f>
        <v>4.0071913370973142E-2</v>
      </c>
      <c r="F15" s="49">
        <f>STDEV(F2:F10)</f>
        <v>0.11921359352561441</v>
      </c>
      <c r="G15" s="49"/>
      <c r="H15" s="49"/>
      <c r="I15" s="49"/>
    </row>
    <row r="16" spans="1:13" x14ac:dyDescent="0.2">
      <c r="A16" s="47" t="s">
        <v>226</v>
      </c>
      <c r="B16" s="48"/>
      <c r="C16" s="48"/>
      <c r="D16" s="52">
        <f>ABS(D14-K2)</f>
        <v>1.4068173362474568E-2</v>
      </c>
      <c r="E16" s="52">
        <f>ABS(E14-L2)</f>
        <v>1.2021554626171493E-2</v>
      </c>
      <c r="F16" s="52">
        <f>ABS(F14-M2)</f>
        <v>8.3494955136202975E-3</v>
      </c>
      <c r="G16" s="48"/>
      <c r="H16" s="48"/>
      <c r="I16" s="48"/>
    </row>
    <row r="19" spans="4:9" x14ac:dyDescent="0.2">
      <c r="D19" s="3"/>
      <c r="E19" s="3"/>
      <c r="F19" s="3"/>
      <c r="G19" s="3"/>
      <c r="H19" s="3"/>
      <c r="I19" s="3"/>
    </row>
    <row r="20" spans="4:9" x14ac:dyDescent="0.2">
      <c r="D20" s="3"/>
      <c r="E20" s="3"/>
      <c r="F20" s="3"/>
      <c r="G20" s="3"/>
      <c r="H20" s="3"/>
      <c r="I20" s="3"/>
    </row>
    <row r="21" spans="4:9" x14ac:dyDescent="0.2">
      <c r="D21" s="3"/>
      <c r="E21" s="3"/>
      <c r="F21" s="3"/>
      <c r="G21" s="3"/>
      <c r="H21" s="3"/>
      <c r="I2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C466-327D-4544-8DFA-51012BBB3B4E}">
  <dimension ref="A1:P18"/>
  <sheetViews>
    <sheetView workbookViewId="0"/>
  </sheetViews>
  <sheetFormatPr defaultRowHeight="12.75" x14ac:dyDescent="0.2"/>
  <cols>
    <col min="1" max="1" width="10.140625" style="1" bestFit="1" customWidth="1"/>
    <col min="2" max="3" width="9.140625" style="1"/>
    <col min="4" max="9" width="12.7109375" style="1" customWidth="1"/>
    <col min="10" max="12" width="9.5703125" style="1" bestFit="1" customWidth="1"/>
    <col min="13" max="13" width="9.140625" style="1"/>
    <col min="14" max="14" width="10" style="1" customWidth="1"/>
    <col min="15" max="16" width="9.7109375" style="1" customWidth="1"/>
  </cols>
  <sheetData>
    <row r="1" spans="1:16" ht="14.25" x14ac:dyDescent="0.2">
      <c r="A1" s="38" t="s">
        <v>229</v>
      </c>
      <c r="D1" s="50" t="s">
        <v>0</v>
      </c>
      <c r="E1" s="50" t="s">
        <v>1</v>
      </c>
      <c r="F1" s="50" t="s">
        <v>2</v>
      </c>
      <c r="G1" s="50" t="s">
        <v>0</v>
      </c>
      <c r="H1" s="50" t="s">
        <v>1</v>
      </c>
      <c r="I1" s="50" t="s">
        <v>2</v>
      </c>
      <c r="J1" s="40" t="s">
        <v>214</v>
      </c>
      <c r="K1" s="40" t="s">
        <v>214</v>
      </c>
      <c r="L1" s="40" t="s">
        <v>214</v>
      </c>
      <c r="N1" s="1" t="s">
        <v>230</v>
      </c>
      <c r="O1" s="1" t="s">
        <v>231</v>
      </c>
      <c r="P1" s="1" t="s">
        <v>232</v>
      </c>
    </row>
    <row r="2" spans="1:16" x14ac:dyDescent="0.2">
      <c r="A2" s="51">
        <v>44175</v>
      </c>
      <c r="B2" s="1" t="s">
        <v>216</v>
      </c>
      <c r="D2" s="3">
        <v>18.541944965839733</v>
      </c>
      <c r="E2" s="3">
        <v>15.542653948078161</v>
      </c>
      <c r="F2" s="3">
        <v>37.997779118089909</v>
      </c>
      <c r="G2" s="3">
        <v>18.535757111299954</v>
      </c>
      <c r="H2" s="3">
        <v>15.538239103094863</v>
      </c>
      <c r="I2" s="3">
        <v>37.986157710727568</v>
      </c>
      <c r="J2" s="4">
        <v>0.03</v>
      </c>
      <c r="K2" s="4">
        <v>0.03</v>
      </c>
      <c r="L2" s="4">
        <v>2.7782933770437206E-2</v>
      </c>
      <c r="N2" s="3">
        <f>ABS(D2-G2)</f>
        <v>6.1878545397782148E-3</v>
      </c>
      <c r="O2" s="3">
        <f>ABS(E2-H2)</f>
        <v>4.4148449832981385E-3</v>
      </c>
      <c r="P2" s="3">
        <f>ABS(F2-I2)</f>
        <v>1.1621407362341074E-2</v>
      </c>
    </row>
    <row r="3" spans="1:16" x14ac:dyDescent="0.2">
      <c r="A3" s="51">
        <v>44176</v>
      </c>
      <c r="B3" s="1" t="s">
        <v>217</v>
      </c>
      <c r="D3" s="3">
        <v>19.105118538296718</v>
      </c>
      <c r="E3" s="3">
        <v>15.643463979161051</v>
      </c>
      <c r="F3" s="3">
        <v>39.566964500561276</v>
      </c>
      <c r="G3" s="3">
        <v>19.059490517243944</v>
      </c>
      <c r="H3" s="3">
        <v>15.593348287366357</v>
      </c>
      <c r="I3" s="3">
        <v>39.432893137519677</v>
      </c>
      <c r="J3" s="4">
        <v>0.23911169107678951</v>
      </c>
      <c r="K3" s="4">
        <v>0.32087583948761034</v>
      </c>
      <c r="L3" s="4">
        <v>0.33942178391210548</v>
      </c>
      <c r="N3" s="3">
        <f t="shared" ref="N3:P11" si="0">ABS(D3-G3)</f>
        <v>4.5628021052774415E-2</v>
      </c>
      <c r="O3" s="3">
        <f t="shared" si="0"/>
        <v>5.0115691794694328E-2</v>
      </c>
      <c r="P3" s="3">
        <f t="shared" si="0"/>
        <v>0.13407136304159906</v>
      </c>
    </row>
    <row r="4" spans="1:16" x14ac:dyDescent="0.2">
      <c r="A4" s="51">
        <v>44175</v>
      </c>
      <c r="B4" s="1" t="s">
        <v>233</v>
      </c>
      <c r="D4" s="3">
        <v>19.147410284446124</v>
      </c>
      <c r="E4" s="3">
        <v>15.691213034658034</v>
      </c>
      <c r="F4" s="3">
        <v>39.508226714584431</v>
      </c>
      <c r="G4" s="3">
        <v>19.1201758211662</v>
      </c>
      <c r="H4" s="3">
        <v>15.687999129797424</v>
      </c>
      <c r="I4" s="3">
        <v>39.40167550788432</v>
      </c>
      <c r="J4" s="4">
        <v>0.1423369804657233</v>
      </c>
      <c r="K4" s="4">
        <v>2.0484292873679297E-2</v>
      </c>
      <c r="L4" s="4">
        <v>0.27005788551027132</v>
      </c>
      <c r="N4" s="3">
        <f t="shared" si="0"/>
        <v>2.7234463279924626E-2</v>
      </c>
      <c r="O4" s="3">
        <f t="shared" si="0"/>
        <v>3.2139048606101284E-3</v>
      </c>
      <c r="P4" s="3">
        <f t="shared" si="0"/>
        <v>0.10655120670011087</v>
      </c>
    </row>
    <row r="5" spans="1:16" x14ac:dyDescent="0.2">
      <c r="A5" s="51">
        <v>44177</v>
      </c>
      <c r="B5" s="1" t="s">
        <v>234</v>
      </c>
      <c r="D5" s="3">
        <v>19.06599306124242</v>
      </c>
      <c r="E5" s="3">
        <v>15.539624162602923</v>
      </c>
      <c r="F5" s="3">
        <v>38.732379453442142</v>
      </c>
      <c r="G5" s="3">
        <v>19.008518391802095</v>
      </c>
      <c r="H5" s="3">
        <v>15.48897370640262</v>
      </c>
      <c r="I5" s="3">
        <v>38.561247356786716</v>
      </c>
      <c r="J5" s="4">
        <v>0.30190627402379311</v>
      </c>
      <c r="K5" s="4">
        <v>0.32647595881796587</v>
      </c>
      <c r="L5" s="4">
        <v>0.44281036798956269</v>
      </c>
      <c r="N5" s="3">
        <f t="shared" si="0"/>
        <v>5.7474669440324533E-2</v>
      </c>
      <c r="O5" s="3">
        <f t="shared" si="0"/>
        <v>5.0650456200303395E-2</v>
      </c>
      <c r="P5" s="3">
        <f t="shared" si="0"/>
        <v>0.17113209665542684</v>
      </c>
    </row>
    <row r="6" spans="1:16" x14ac:dyDescent="0.2">
      <c r="A6" s="51">
        <v>44282</v>
      </c>
      <c r="B6" s="1" t="s">
        <v>236</v>
      </c>
      <c r="D6" s="3">
        <v>18.530798245231271</v>
      </c>
      <c r="E6" s="3">
        <v>15.641684126076729</v>
      </c>
      <c r="F6" s="3">
        <v>38.499922294499243</v>
      </c>
      <c r="G6" s="3">
        <v>18.474767565708586</v>
      </c>
      <c r="H6" s="3">
        <v>15.602204592780907</v>
      </c>
      <c r="I6" s="3">
        <v>38.538858867967875</v>
      </c>
      <c r="J6" s="4">
        <v>0.30282298510955791</v>
      </c>
      <c r="K6" s="4">
        <v>0.25271843496224849</v>
      </c>
      <c r="L6" s="4">
        <v>0.1010830464374011</v>
      </c>
      <c r="N6" s="3">
        <f t="shared" si="0"/>
        <v>5.6030679522685034E-2</v>
      </c>
      <c r="O6" s="3">
        <f t="shared" si="0"/>
        <v>3.9479533295821767E-2</v>
      </c>
      <c r="P6" s="3">
        <f t="shared" si="0"/>
        <v>3.8936573468632218E-2</v>
      </c>
    </row>
    <row r="7" spans="1:16" x14ac:dyDescent="0.2">
      <c r="A7" s="51">
        <v>44284</v>
      </c>
      <c r="B7" s="1" t="s">
        <v>218</v>
      </c>
      <c r="D7" s="3">
        <v>18.799873188062428</v>
      </c>
      <c r="E7" s="3">
        <v>15.591086610254438</v>
      </c>
      <c r="F7" s="3">
        <v>38.609021196136986</v>
      </c>
      <c r="G7" s="3">
        <v>18.827708790104836</v>
      </c>
      <c r="H7" s="3">
        <v>15.578027244898147</v>
      </c>
      <c r="I7" s="3">
        <v>38.548732306221659</v>
      </c>
      <c r="J7" s="4">
        <v>0.14795317997611188</v>
      </c>
      <c r="K7" s="4">
        <v>8.3796834372513299E-2</v>
      </c>
      <c r="L7" s="4">
        <v>0.15627435268312762</v>
      </c>
      <c r="N7" s="3">
        <f t="shared" si="0"/>
        <v>2.7835602042408425E-2</v>
      </c>
      <c r="O7" s="3">
        <f t="shared" si="0"/>
        <v>1.3059365356291153E-2</v>
      </c>
      <c r="P7" s="3">
        <f t="shared" si="0"/>
        <v>6.0288889915327104E-2</v>
      </c>
    </row>
    <row r="8" spans="1:16" x14ac:dyDescent="0.2">
      <c r="A8" s="51">
        <v>44286</v>
      </c>
      <c r="B8" s="1" t="s">
        <v>219</v>
      </c>
      <c r="D8" s="3">
        <v>18.947280913642416</v>
      </c>
      <c r="E8" s="3">
        <v>15.584228719636595</v>
      </c>
      <c r="F8" s="3">
        <v>38.685831113638329</v>
      </c>
      <c r="G8" s="3">
        <v>18.951233999999999</v>
      </c>
      <c r="H8" s="3">
        <v>15.581777596366001</v>
      </c>
      <c r="I8" s="3">
        <v>38.686235613638303</v>
      </c>
      <c r="J8" s="4">
        <v>0.02</v>
      </c>
      <c r="K8" s="4">
        <v>0.02</v>
      </c>
      <c r="L8" s="4">
        <v>0</v>
      </c>
      <c r="N8" s="3">
        <f t="shared" si="0"/>
        <v>3.9530863575834019E-3</v>
      </c>
      <c r="O8" s="3">
        <f t="shared" si="0"/>
        <v>2.4511232705943797E-3</v>
      </c>
      <c r="P8" s="3">
        <f t="shared" si="0"/>
        <v>4.0449999997349551E-4</v>
      </c>
    </row>
    <row r="9" spans="1:16" x14ac:dyDescent="0.2">
      <c r="A9" s="51">
        <v>44394</v>
      </c>
      <c r="B9" s="1" t="s">
        <v>220</v>
      </c>
      <c r="D9" s="3">
        <v>18.649169781855388</v>
      </c>
      <c r="E9" s="3">
        <v>15.570074529240157</v>
      </c>
      <c r="F9" s="3">
        <v>38.137309999167421</v>
      </c>
      <c r="G9" s="3">
        <v>18.679301917263995</v>
      </c>
      <c r="H9" s="3">
        <v>15.602910248307849</v>
      </c>
      <c r="I9" s="3">
        <v>38.245123317126449</v>
      </c>
      <c r="J9" s="4">
        <v>0.16144317748383943</v>
      </c>
      <c r="K9" s="4">
        <v>0.21066779008817069</v>
      </c>
      <c r="L9" s="4">
        <v>0.2822987257098275</v>
      </c>
      <c r="N9" s="3">
        <f t="shared" si="0"/>
        <v>3.0132135408607041E-2</v>
      </c>
      <c r="O9" s="3">
        <f t="shared" si="0"/>
        <v>3.2835719067691116E-2</v>
      </c>
      <c r="P9" s="3">
        <f t="shared" si="0"/>
        <v>0.10781331795902815</v>
      </c>
    </row>
    <row r="10" spans="1:16" x14ac:dyDescent="0.2">
      <c r="A10" s="51">
        <v>44394</v>
      </c>
      <c r="B10" s="1" t="s">
        <v>221</v>
      </c>
      <c r="D10" s="3">
        <v>19.154399641190118</v>
      </c>
      <c r="E10" s="3">
        <v>15.745919616315232</v>
      </c>
      <c r="F10" s="3">
        <v>39.563609354160548</v>
      </c>
      <c r="G10" s="3">
        <v>19.096780246856788</v>
      </c>
      <c r="H10" s="3">
        <v>15.694847166157624</v>
      </c>
      <c r="I10" s="3">
        <v>39.465686237851777</v>
      </c>
      <c r="J10" s="4">
        <v>0.30126858571144294</v>
      </c>
      <c r="K10" s="4">
        <v>0.3248804363516965</v>
      </c>
      <c r="L10" s="4">
        <v>0.24781472636247995</v>
      </c>
      <c r="N10" s="3">
        <f t="shared" si="0"/>
        <v>5.761939433332941E-2</v>
      </c>
      <c r="O10" s="3">
        <f t="shared" si="0"/>
        <v>5.1072450157608529E-2</v>
      </c>
      <c r="P10" s="3">
        <f t="shared" si="0"/>
        <v>9.7923116308770375E-2</v>
      </c>
    </row>
    <row r="11" spans="1:16" x14ac:dyDescent="0.2">
      <c r="A11" s="51">
        <v>44395</v>
      </c>
      <c r="B11" s="1" t="s">
        <v>222</v>
      </c>
      <c r="D11" s="3">
        <v>19.357098922670488</v>
      </c>
      <c r="E11" s="3">
        <v>15.83139594395859</v>
      </c>
      <c r="F11" s="3">
        <v>40.134073412320205</v>
      </c>
      <c r="G11" s="3">
        <v>19.377272965601122</v>
      </c>
      <c r="H11" s="3">
        <v>15.841996737389788</v>
      </c>
      <c r="I11" s="3">
        <v>40.089622250555905</v>
      </c>
      <c r="J11" s="4">
        <v>0.10416610337106087</v>
      </c>
      <c r="K11" s="4">
        <v>6.6938161868846893E-2</v>
      </c>
      <c r="L11" s="4">
        <v>0.11081803548691456</v>
      </c>
      <c r="N11" s="3">
        <f t="shared" si="0"/>
        <v>2.0174042930634073E-2</v>
      </c>
      <c r="O11" s="3">
        <f t="shared" si="0"/>
        <v>1.0600793431198241E-2</v>
      </c>
      <c r="P11" s="3">
        <f t="shared" si="0"/>
        <v>4.4451161764300196E-2</v>
      </c>
    </row>
    <row r="13" spans="1:16" x14ac:dyDescent="0.2">
      <c r="A13" s="47" t="s">
        <v>223</v>
      </c>
      <c r="B13" s="48"/>
      <c r="C13" s="48"/>
      <c r="D13" s="48"/>
      <c r="E13" s="48"/>
      <c r="F13" s="48"/>
      <c r="G13" s="48"/>
      <c r="H13" s="48"/>
      <c r="I13" s="48"/>
      <c r="J13" s="52">
        <f>AVERAGE(J2:J11)</f>
        <v>0.17510089772183188</v>
      </c>
      <c r="K13" s="52">
        <f>AVERAGE(K2:K11)</f>
        <v>0.16568377488227315</v>
      </c>
      <c r="L13" s="52">
        <f>AVERAGE(L2:L11)</f>
        <v>0.19783618578621273</v>
      </c>
      <c r="M13" s="48"/>
      <c r="N13" s="48"/>
      <c r="O13" s="48"/>
      <c r="P13" s="48"/>
    </row>
    <row r="14" spans="1:16" x14ac:dyDescent="0.2">
      <c r="A14" s="47" t="s">
        <v>226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2">
        <f>AVERAGE(N2:N11)</f>
        <v>3.3226994890804919E-2</v>
      </c>
      <c r="O14" s="52">
        <f>AVERAGE(O2:O11)</f>
        <v>2.5789388241811116E-2</v>
      </c>
      <c r="P14" s="52">
        <f>AVERAGE(P2:P11)</f>
        <v>7.7319363317550932E-2</v>
      </c>
    </row>
    <row r="17" spans="10:16" x14ac:dyDescent="0.2">
      <c r="J17" s="4"/>
      <c r="K17" s="4"/>
      <c r="L17" s="4"/>
      <c r="M17" s="4"/>
      <c r="N17" s="4"/>
      <c r="O17" s="4"/>
      <c r="P17" s="4"/>
    </row>
    <row r="18" spans="10:16" x14ac:dyDescent="0.2">
      <c r="J18" s="4"/>
      <c r="K18" s="4"/>
      <c r="L18" s="4"/>
      <c r="M18" s="4"/>
      <c r="N18" s="4"/>
      <c r="O18" s="4"/>
      <c r="P1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96CF-762B-4D5E-80B8-369519309709}">
  <dimension ref="A1"/>
  <sheetViews>
    <sheetView workbookViewId="0">
      <selection activeCell="R10" sqref="R10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Explanation</vt:lpstr>
      <vt:lpstr>Feb 2020</vt:lpstr>
      <vt:lpstr>Sept Oct 2020</vt:lpstr>
      <vt:lpstr>Feb 2021</vt:lpstr>
      <vt:lpstr>Animas vs San Juan</vt:lpstr>
      <vt:lpstr>NIST 981</vt:lpstr>
      <vt:lpstr>NIST 2711</vt:lpstr>
      <vt:lpstr>Duplicates</vt:lpstr>
      <vt:lpstr>map</vt:lpstr>
    </vt:vector>
  </TitlesOfParts>
  <Company>USEPA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Beak</dc:creator>
  <cp:lastModifiedBy>Wilkin, Rick</cp:lastModifiedBy>
  <cp:lastPrinted>2016-08-01T12:05:37Z</cp:lastPrinted>
  <dcterms:created xsi:type="dcterms:W3CDTF">2014-07-31T03:14:21Z</dcterms:created>
  <dcterms:modified xsi:type="dcterms:W3CDTF">2025-04-14T12:49:20Z</dcterms:modified>
</cp:coreProperties>
</file>