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wood_joe_epa_gov/Documents/onsite JTI 68HERC20D0018/UV sterilization TO144/UVC LED efficacy test results/"/>
    </mc:Choice>
  </mc:AlternateContent>
  <xr:revisionPtr revIDLastSave="1572" documentId="8_{35328BC1-F489-41DA-AC8D-B5C8E5967AE9}" xr6:coauthVersionLast="47" xr6:coauthVersionMax="47" xr10:uidLastSave="{0F61F07A-3FCD-42A1-9B82-F6FDA6D7E6B9}"/>
  <bookViews>
    <workbookView xWindow="-110" yWindow="-110" windowWidth="19420" windowHeight="10300" firstSheet="50" activeTab="53" xr2:uid="{AD2371CC-B6B2-4E59-9AFB-68C05BC6ABAF}"/>
  </bookViews>
  <sheets>
    <sheet name="Test 1 may 2 2023" sheetId="1" r:id="rId1"/>
    <sheet name="Test 2 May 17 2023" sheetId="2" r:id="rId2"/>
    <sheet name="Test 3 May 31 2023" sheetId="3" r:id="rId3"/>
    <sheet name="Test 4 June 13 2023" sheetId="4" r:id="rId4"/>
    <sheet name="Test 5 June 28 2023" sheetId="5" r:id="rId5"/>
    <sheet name="Test 6 July 12 2023" sheetId="6" r:id="rId6"/>
    <sheet name="Test 7 July 19 2023" sheetId="7" r:id="rId7"/>
    <sheet name="Test 8 July 26 2023" sheetId="8" r:id="rId8"/>
    <sheet name="Test 9 Aug 2 2023" sheetId="9" r:id="rId9"/>
    <sheet name="Test 10 Aug 9 2023" sheetId="10" r:id="rId10"/>
    <sheet name="Test 11 Aug 16 2023" sheetId="11" r:id="rId11"/>
    <sheet name="Test 12 Aug 30 2023" sheetId="12" r:id="rId12"/>
    <sheet name="Test 13 Sept 13 2023" sheetId="13" r:id="rId13"/>
    <sheet name="Test 14 Sept 27 2023" sheetId="14" r:id="rId14"/>
    <sheet name="Test 15 Oct 4 2023" sheetId="15" r:id="rId15"/>
    <sheet name="Test 16 Oct 11 2023" sheetId="16" r:id="rId16"/>
    <sheet name="Test 17 Oct 25 2023" sheetId="17" r:id="rId17"/>
    <sheet name="Test 18 Nov 8 2023" sheetId="18" r:id="rId18"/>
    <sheet name="test 19 Nov 15 2023" sheetId="19" r:id="rId19"/>
    <sheet name="test 20 nov 29 2023" sheetId="21" r:id="rId20"/>
    <sheet name="Test 21 Dec 20 2023" sheetId="22" r:id="rId21"/>
    <sheet name="Test 22 Jan 3 2024" sheetId="23" r:id="rId22"/>
    <sheet name="Test 23 Jan 10 2024" sheetId="24" r:id="rId23"/>
    <sheet name="Test 24 Jan 17 2024" sheetId="25" r:id="rId24"/>
    <sheet name="Test 25 Jan 24 2024" sheetId="26" r:id="rId25"/>
    <sheet name="Test 26 Jan 31 2024" sheetId="27" r:id="rId26"/>
    <sheet name="Test 27 Feb 7 2024" sheetId="28" r:id="rId27"/>
    <sheet name="Test 28 Mar 21 2024" sheetId="29" r:id="rId28"/>
    <sheet name="Test 29 Mar 27 2024" sheetId="30" r:id="rId29"/>
    <sheet name=" Test 30 April 3 2024" sheetId="32" r:id="rId30"/>
    <sheet name="Test 31 Apr 11 2024" sheetId="33" r:id="rId31"/>
    <sheet name="Test 32 May 1 2024" sheetId="34" r:id="rId32"/>
    <sheet name="Test 33 May29 2024" sheetId="35" r:id="rId33"/>
    <sheet name="Test 34 July 2 2024" sheetId="36" r:id="rId34"/>
    <sheet name="Test 35 July 24 2024" sheetId="37" r:id="rId35"/>
    <sheet name="Test 36 July 31 2024" sheetId="38" r:id="rId36"/>
    <sheet name="Test 37 Aug 7 2024" sheetId="39" r:id="rId37"/>
    <sheet name="Test 38 Aug 14 2024" sheetId="40" r:id="rId38"/>
    <sheet name="Test 39 Sept 25 2024" sheetId="41" r:id="rId39"/>
    <sheet name="Test 40 Oct 2 2024" sheetId="42" r:id="rId40"/>
    <sheet name="Test 41 Oct 24 2024" sheetId="43" r:id="rId41"/>
    <sheet name="Test 42 Nov 13 2024" sheetId="44" r:id="rId42"/>
    <sheet name="Test 43 Dec 4 2024" sheetId="45" r:id="rId43"/>
    <sheet name=" Test 44 Dec 18 2024" sheetId="46" r:id="rId44"/>
    <sheet name="Test 45 Jan 7 2025" sheetId="47" r:id="rId45"/>
    <sheet name="Test 46 Jan 15 2025" sheetId="48" r:id="rId46"/>
    <sheet name="Test 47 Jan 23 2025" sheetId="49" r:id="rId47"/>
    <sheet name="Test 48 Feb 5 2025" sheetId="50" r:id="rId48"/>
    <sheet name="Test 49 Feb 13 2025" sheetId="51" r:id="rId49"/>
    <sheet name="Test 50 Feb 26 2025" sheetId="52" r:id="rId50"/>
    <sheet name="Test 51 Mar 5 2025" sheetId="53" r:id="rId51"/>
    <sheet name="Test 52 Mar 12 2025" sheetId="54" r:id="rId52"/>
    <sheet name="Test 53 Mar 19 2025" sheetId="55" r:id="rId53"/>
    <sheet name="Test 54 Mar 26 2025" sheetId="56" r:id="rId5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56" l="1"/>
  <c r="I7" i="56"/>
  <c r="L7" i="56" s="1"/>
  <c r="J5" i="56"/>
  <c r="I5" i="56"/>
  <c r="L5" i="56" s="1"/>
  <c r="J3" i="56"/>
  <c r="I3" i="56"/>
  <c r="L3" i="56" s="1"/>
  <c r="J7" i="55"/>
  <c r="I7" i="55"/>
  <c r="L7" i="55" s="1"/>
  <c r="J5" i="55"/>
  <c r="I5" i="55"/>
  <c r="L5" i="55" s="1"/>
  <c r="J3" i="55"/>
  <c r="I3" i="55"/>
  <c r="L3" i="55" s="1"/>
  <c r="O7" i="52"/>
  <c r="O7" i="50"/>
  <c r="O7" i="54"/>
  <c r="O7" i="47"/>
  <c r="O7" i="53"/>
  <c r="J7" i="54"/>
  <c r="I7" i="54"/>
  <c r="L7" i="54" s="1"/>
  <c r="J5" i="54"/>
  <c r="I5" i="54"/>
  <c r="L5" i="54" s="1"/>
  <c r="J3" i="54"/>
  <c r="I3" i="54"/>
  <c r="L3" i="54" s="1"/>
  <c r="J7" i="53"/>
  <c r="I7" i="53"/>
  <c r="L7" i="53" s="1"/>
  <c r="J5" i="53"/>
  <c r="I5" i="53"/>
  <c r="L5" i="53" s="1"/>
  <c r="J3" i="53"/>
  <c r="I3" i="53"/>
  <c r="L3" i="53" s="1"/>
  <c r="J7" i="52"/>
  <c r="I7" i="52"/>
  <c r="L7" i="52" s="1"/>
  <c r="J5" i="52"/>
  <c r="I5" i="52"/>
  <c r="L5" i="52" s="1"/>
  <c r="J3" i="52"/>
  <c r="I3" i="52"/>
  <c r="L3" i="52" s="1"/>
  <c r="O7" i="56" l="1"/>
  <c r="O7" i="55"/>
  <c r="J7" i="51"/>
  <c r="I7" i="51"/>
  <c r="L7" i="51" s="1"/>
  <c r="J5" i="51"/>
  <c r="I5" i="51"/>
  <c r="L5" i="51" s="1"/>
  <c r="J3" i="51"/>
  <c r="I3" i="51"/>
  <c r="L3" i="51" s="1"/>
  <c r="J7" i="50"/>
  <c r="I7" i="50"/>
  <c r="L7" i="50" s="1"/>
  <c r="J5" i="50"/>
  <c r="I5" i="50"/>
  <c r="L5" i="50" s="1"/>
  <c r="J3" i="50"/>
  <c r="I3" i="50"/>
  <c r="L3" i="50" s="1"/>
  <c r="J7" i="49"/>
  <c r="I7" i="49"/>
  <c r="L7" i="49" s="1"/>
  <c r="J5" i="49"/>
  <c r="I5" i="49"/>
  <c r="L5" i="49" s="1"/>
  <c r="J3" i="49"/>
  <c r="I3" i="49"/>
  <c r="L3" i="49" s="1"/>
  <c r="J7" i="48"/>
  <c r="I7" i="48"/>
  <c r="L7" i="48" s="1"/>
  <c r="J5" i="48"/>
  <c r="I5" i="48"/>
  <c r="L5" i="48" s="1"/>
  <c r="J3" i="48"/>
  <c r="I3" i="48"/>
  <c r="L3" i="48" s="1"/>
  <c r="J7" i="47"/>
  <c r="I7" i="47"/>
  <c r="L7" i="47" s="1"/>
  <c r="J5" i="47"/>
  <c r="I5" i="47"/>
  <c r="L5" i="47" s="1"/>
  <c r="J3" i="47"/>
  <c r="I3" i="47"/>
  <c r="L3" i="47" s="1"/>
  <c r="J7" i="46"/>
  <c r="I7" i="46"/>
  <c r="L7" i="46" s="1"/>
  <c r="J5" i="46"/>
  <c r="I5" i="46"/>
  <c r="L5" i="46" s="1"/>
  <c r="J3" i="46"/>
  <c r="I3" i="46"/>
  <c r="L3" i="46" s="1"/>
  <c r="L6" i="45"/>
  <c r="K6" i="45"/>
  <c r="O6" i="45" s="1"/>
  <c r="J6" i="45"/>
  <c r="I6" i="45"/>
  <c r="N6" i="45" s="1"/>
  <c r="L3" i="45"/>
  <c r="K3" i="45"/>
  <c r="O3" i="45" s="1"/>
  <c r="J3" i="45"/>
  <c r="I3" i="45"/>
  <c r="N3" i="45" s="1"/>
  <c r="L5" i="44"/>
  <c r="K5" i="44"/>
  <c r="O5" i="44" s="1"/>
  <c r="J5" i="44"/>
  <c r="I5" i="44"/>
  <c r="N5" i="44" s="1"/>
  <c r="L2" i="44"/>
  <c r="K2" i="44"/>
  <c r="O2" i="44" s="1"/>
  <c r="J2" i="44"/>
  <c r="I2" i="44"/>
  <c r="N2" i="44" s="1"/>
  <c r="L6" i="43"/>
  <c r="K6" i="43"/>
  <c r="O6" i="43" s="1"/>
  <c r="J6" i="43"/>
  <c r="I6" i="43"/>
  <c r="N6" i="43" s="1"/>
  <c r="L3" i="43"/>
  <c r="K3" i="43"/>
  <c r="O3" i="43" s="1"/>
  <c r="J3" i="43"/>
  <c r="I3" i="43"/>
  <c r="N3" i="43" s="1"/>
  <c r="N6" i="42"/>
  <c r="O3" i="42"/>
  <c r="N3" i="42"/>
  <c r="L6" i="42"/>
  <c r="K6" i="42"/>
  <c r="O6" i="42" s="1"/>
  <c r="J6" i="42"/>
  <c r="I6" i="42"/>
  <c r="L3" i="42"/>
  <c r="K3" i="42"/>
  <c r="J3" i="42"/>
  <c r="I3" i="42"/>
  <c r="L3" i="41"/>
  <c r="K3" i="41"/>
  <c r="O3" i="41" l="1"/>
  <c r="J3" i="41"/>
  <c r="I3" i="41"/>
  <c r="N3" i="41" s="1"/>
  <c r="J5" i="40"/>
  <c r="I5" i="40"/>
  <c r="N5" i="40" s="1"/>
  <c r="N3" i="40"/>
  <c r="O3" i="40"/>
  <c r="J3" i="40"/>
  <c r="I3" i="40"/>
  <c r="N6" i="39"/>
  <c r="N3" i="39"/>
  <c r="L6" i="39"/>
  <c r="K6" i="39"/>
  <c r="O6" i="39" s="1"/>
  <c r="J6" i="39"/>
  <c r="I6" i="39"/>
  <c r="L3" i="39"/>
  <c r="K3" i="39"/>
  <c r="O3" i="39" s="1"/>
  <c r="J3" i="39"/>
  <c r="I3" i="39"/>
  <c r="L6" i="38"/>
  <c r="K6" i="38"/>
  <c r="O6" i="38" s="1"/>
  <c r="N6" i="38"/>
  <c r="J6" i="38"/>
  <c r="I6" i="38"/>
  <c r="L3" i="38"/>
  <c r="K3" i="38"/>
  <c r="O3" i="38" s="1"/>
  <c r="J3" i="38"/>
  <c r="I3" i="38"/>
  <c r="N3" i="38" s="1"/>
  <c r="L3" i="37"/>
  <c r="K3" i="37"/>
  <c r="O3" i="37" s="1"/>
  <c r="J3" i="37"/>
  <c r="I3" i="37"/>
  <c r="N3" i="37" s="1"/>
  <c r="L3" i="36" l="1"/>
  <c r="K3" i="36"/>
  <c r="O3" i="36" s="1"/>
  <c r="J3" i="36"/>
  <c r="I3" i="36"/>
  <c r="N3" i="36" s="1"/>
  <c r="N3" i="35"/>
  <c r="L3" i="35" l="1"/>
  <c r="K3" i="35"/>
  <c r="O3" i="35" s="1"/>
  <c r="J3" i="35"/>
  <c r="I3" i="35"/>
  <c r="L3" i="34"/>
  <c r="K3" i="34"/>
  <c r="O3" i="34" s="1"/>
  <c r="J3" i="34"/>
  <c r="I3" i="34"/>
  <c r="N3" i="34" s="1"/>
  <c r="L3" i="33"/>
  <c r="K3" i="33"/>
  <c r="O3" i="33" s="1"/>
  <c r="J3" i="33"/>
  <c r="I3" i="33"/>
  <c r="N3" i="33" s="1"/>
  <c r="N3" i="32"/>
  <c r="L3" i="32" l="1"/>
  <c r="K3" i="32"/>
  <c r="O3" i="32" s="1"/>
  <c r="J3" i="32"/>
  <c r="I3" i="32"/>
  <c r="O3" i="30" l="1"/>
  <c r="N3" i="30"/>
  <c r="L3" i="30"/>
  <c r="K3" i="30"/>
  <c r="J3" i="30"/>
  <c r="I3" i="30"/>
  <c r="N3" i="29"/>
  <c r="L3" i="29"/>
  <c r="K3" i="29"/>
  <c r="O3" i="29" s="1"/>
  <c r="J3" i="29"/>
  <c r="I3" i="29"/>
  <c r="L3" i="28"/>
  <c r="K3" i="28"/>
  <c r="O3" i="28" s="1"/>
  <c r="J3" i="28"/>
  <c r="I3" i="28"/>
  <c r="N3" i="28" s="1"/>
  <c r="L3" i="27"/>
  <c r="K3" i="27"/>
  <c r="O3" i="27" s="1"/>
  <c r="J3" i="27"/>
  <c r="I3" i="27"/>
  <c r="N3" i="27" s="1"/>
  <c r="L3" i="26"/>
  <c r="K3" i="26"/>
  <c r="O3" i="26" s="1"/>
  <c r="J3" i="26"/>
  <c r="I3" i="26"/>
  <c r="N3" i="26" s="1"/>
  <c r="L3" i="25"/>
  <c r="K3" i="25"/>
  <c r="O3" i="25" s="1"/>
  <c r="J3" i="25"/>
  <c r="I3" i="25"/>
  <c r="N3" i="25" s="1"/>
  <c r="L4" i="24"/>
  <c r="K4" i="24"/>
  <c r="O4" i="24" s="1"/>
  <c r="J4" i="24"/>
  <c r="I4" i="24"/>
  <c r="N4" i="24" s="1"/>
  <c r="L4" i="23"/>
  <c r="K4" i="23"/>
  <c r="O4" i="23" s="1"/>
  <c r="J4" i="23"/>
  <c r="I4" i="23"/>
  <c r="N4" i="23" s="1"/>
  <c r="L4" i="22"/>
  <c r="K4" i="22"/>
  <c r="O4" i="22" s="1"/>
  <c r="J4" i="22"/>
  <c r="I4" i="22"/>
  <c r="N4" i="22" s="1"/>
  <c r="L4" i="21"/>
  <c r="K4" i="21"/>
  <c r="O4" i="21" s="1"/>
  <c r="J4" i="21"/>
  <c r="I4" i="21"/>
  <c r="N4" i="21" s="1"/>
  <c r="O4" i="19"/>
  <c r="N4" i="19"/>
  <c r="L4" i="19"/>
  <c r="K4" i="19"/>
  <c r="J4" i="19"/>
  <c r="I4" i="19"/>
  <c r="L4" i="18"/>
  <c r="K4" i="18"/>
  <c r="O4" i="18" s="1"/>
  <c r="J4" i="18"/>
  <c r="I4" i="18"/>
  <c r="N4" i="18" s="1"/>
  <c r="L4" i="17"/>
  <c r="K4" i="17"/>
  <c r="O4" i="17" s="1"/>
  <c r="J4" i="17"/>
  <c r="I4" i="17"/>
  <c r="N4" i="17" s="1"/>
  <c r="L4" i="16"/>
  <c r="K4" i="16"/>
  <c r="O4" i="16" s="1"/>
  <c r="J4" i="16"/>
  <c r="I4" i="16"/>
  <c r="N4" i="16" s="1"/>
  <c r="L4" i="15" l="1"/>
  <c r="K4" i="15"/>
  <c r="O4" i="15" s="1"/>
  <c r="O4" i="14"/>
  <c r="L4" i="14"/>
  <c r="K4" i="14"/>
  <c r="J4" i="14"/>
  <c r="I4" i="14"/>
  <c r="N4" i="14" s="1"/>
  <c r="L4" i="13"/>
  <c r="K4" i="13"/>
  <c r="O4" i="13" s="1"/>
  <c r="J4" i="13"/>
  <c r="I4" i="13"/>
  <c r="N4" i="13" s="1"/>
  <c r="L4" i="12"/>
  <c r="K4" i="12"/>
  <c r="O4" i="12" s="1"/>
  <c r="J4" i="12"/>
  <c r="I4" i="12"/>
  <c r="N4" i="12" s="1"/>
  <c r="J4" i="11"/>
  <c r="I4" i="11"/>
  <c r="L4" i="11" s="1"/>
  <c r="L4" i="10"/>
  <c r="J4" i="10"/>
  <c r="I4" i="10"/>
  <c r="N4" i="8"/>
  <c r="J4" i="9"/>
  <c r="I4" i="9"/>
  <c r="N4" i="9" s="1"/>
  <c r="J4" i="8" l="1"/>
  <c r="I4" i="8"/>
  <c r="N4" i="7"/>
  <c r="J4" i="7"/>
  <c r="I4" i="7"/>
  <c r="L4" i="6"/>
  <c r="K4" i="6"/>
  <c r="O4" i="6" s="1"/>
  <c r="J4" i="6"/>
  <c r="I4" i="6"/>
  <c r="N4" i="6" s="1"/>
  <c r="L4" i="5"/>
  <c r="K4" i="5"/>
  <c r="O4" i="5" s="1"/>
  <c r="J4" i="5"/>
  <c r="I4" i="5"/>
  <c r="N4" i="5" s="1"/>
  <c r="L4" i="4"/>
  <c r="K4" i="4"/>
  <c r="O4" i="4" s="1"/>
  <c r="J4" i="4"/>
  <c r="I4" i="4"/>
  <c r="N4" i="4" s="1"/>
  <c r="L4" i="3"/>
  <c r="K4" i="3"/>
  <c r="O4" i="3" s="1"/>
  <c r="J4" i="3"/>
  <c r="I4" i="3"/>
  <c r="N4" i="3" s="1"/>
  <c r="L4" i="2"/>
  <c r="K4" i="2"/>
  <c r="O4" i="2" s="1"/>
  <c r="J4" i="2"/>
  <c r="I4" i="2"/>
  <c r="N4" i="2" s="1"/>
  <c r="O4" i="1" l="1"/>
  <c r="N4" i="1"/>
  <c r="L4" i="1" l="1"/>
  <c r="K4" i="1"/>
  <c r="J4" i="1"/>
  <c r="I4" i="1"/>
</calcChain>
</file>

<file path=xl/sharedStrings.xml><?xml version="1.0" encoding="utf-8"?>
<sst xmlns="http://schemas.openxmlformats.org/spreadsheetml/2006/main" count="1504" uniqueCount="472">
  <si>
    <t>center</t>
  </si>
  <si>
    <t>left</t>
  </si>
  <si>
    <t>bottom</t>
  </si>
  <si>
    <t>right</t>
  </si>
  <si>
    <t>top</t>
  </si>
  <si>
    <t>time</t>
  </si>
  <si>
    <t xml:space="preserve">test designation </t>
  </si>
  <si>
    <t>905 am</t>
  </si>
  <si>
    <t>pre 2 hr test</t>
  </si>
  <si>
    <t xml:space="preserve">post 2 hr test &amp; pre 4 hr test </t>
  </si>
  <si>
    <t>342pm</t>
  </si>
  <si>
    <t xml:space="preserve">post 4 hr test </t>
  </si>
  <si>
    <t xml:space="preserve">avg 2 hr test </t>
  </si>
  <si>
    <t>SD 2 hr test</t>
  </si>
  <si>
    <t xml:space="preserve">avg 4 hr test </t>
  </si>
  <si>
    <t>SD 4 hr test</t>
  </si>
  <si>
    <t>1119 am</t>
  </si>
  <si>
    <t>920AM</t>
  </si>
  <si>
    <t>1111am</t>
  </si>
  <si>
    <t>331pm</t>
  </si>
  <si>
    <t>UVC intensity measurements in W/cm2</t>
  </si>
  <si>
    <t>Dose for 2 hr test (mJ/cm2)</t>
  </si>
  <si>
    <t>Dose for 4 hr test (mJ/cm2)</t>
  </si>
  <si>
    <t>T degrees C</t>
  </si>
  <si>
    <t>RH %</t>
  </si>
  <si>
    <t>905am</t>
  </si>
  <si>
    <t>1122am</t>
  </si>
  <si>
    <t>335pm</t>
  </si>
  <si>
    <t>917am</t>
  </si>
  <si>
    <t>1109am</t>
  </si>
  <si>
    <t>330pm</t>
  </si>
  <si>
    <t>1118am</t>
  </si>
  <si>
    <t>337pm</t>
  </si>
  <si>
    <t>920am</t>
  </si>
  <si>
    <t>1112am</t>
  </si>
  <si>
    <t>911am</t>
  </si>
  <si>
    <t>908am</t>
  </si>
  <si>
    <t>1115am</t>
  </si>
  <si>
    <t>325pm</t>
  </si>
  <si>
    <t>324pm</t>
  </si>
  <si>
    <t>904am</t>
  </si>
  <si>
    <t>1127am</t>
  </si>
  <si>
    <t>916am</t>
  </si>
  <si>
    <t>1120am</t>
  </si>
  <si>
    <t>345pm</t>
  </si>
  <si>
    <t>1110am</t>
  </si>
  <si>
    <t>833am</t>
  </si>
  <si>
    <t>pre 8 hr test</t>
  </si>
  <si>
    <t xml:space="preserve">post 8 hr test  </t>
  </si>
  <si>
    <t>440pm</t>
  </si>
  <si>
    <t xml:space="preserve">avg 8 hr test </t>
  </si>
  <si>
    <t>Dose for 8 hr test (mJ/cm2)</t>
  </si>
  <si>
    <t>837am</t>
  </si>
  <si>
    <t>1214pm</t>
  </si>
  <si>
    <t>231pm</t>
  </si>
  <si>
    <t>434pm</t>
  </si>
  <si>
    <t>445pm</t>
  </si>
  <si>
    <t>827am</t>
  </si>
  <si>
    <t>1150am</t>
  </si>
  <si>
    <t>146pm</t>
  </si>
  <si>
    <t>321pm</t>
  </si>
  <si>
    <t>431pm</t>
  </si>
  <si>
    <t>852am</t>
  </si>
  <si>
    <t>pre 6 hr test</t>
  </si>
  <si>
    <t xml:space="preserve">avg 6 hr test </t>
  </si>
  <si>
    <t>SD 6 hr test</t>
  </si>
  <si>
    <t>SD 8 hr test</t>
  </si>
  <si>
    <t>Dose for 6 hr test (mJ/cm2)</t>
  </si>
  <si>
    <t>856am</t>
  </si>
  <si>
    <t>1123am</t>
  </si>
  <si>
    <t>1239pm</t>
  </si>
  <si>
    <t>305pm</t>
  </si>
  <si>
    <t xml:space="preserve">post 6 hr test  </t>
  </si>
  <si>
    <t>322pm</t>
  </si>
  <si>
    <t>829am</t>
  </si>
  <si>
    <t>828am</t>
  </si>
  <si>
    <t>1022am</t>
  </si>
  <si>
    <t>1235pm</t>
  </si>
  <si>
    <t>234pm</t>
  </si>
  <si>
    <t>425pm</t>
  </si>
  <si>
    <t>438pm</t>
  </si>
  <si>
    <t>dose mJ/cm2</t>
  </si>
  <si>
    <t>duration of UVC exposure in hr</t>
  </si>
  <si>
    <t>avg 8 hr test W/cm2</t>
  </si>
  <si>
    <t>SD 8 hr test W/cm2</t>
  </si>
  <si>
    <t>830am</t>
  </si>
  <si>
    <t>1025am</t>
  </si>
  <si>
    <t>450pm</t>
  </si>
  <si>
    <t>1229pm</t>
  </si>
  <si>
    <t>302pm</t>
  </si>
  <si>
    <t>858am</t>
  </si>
  <si>
    <t>1100am</t>
  </si>
  <si>
    <t>152pm</t>
  </si>
  <si>
    <t>334pm</t>
  </si>
  <si>
    <t>850am</t>
  </si>
  <si>
    <t>1102am</t>
  </si>
  <si>
    <t>859am</t>
  </si>
  <si>
    <t>1049am</t>
  </si>
  <si>
    <t>112pm</t>
  </si>
  <si>
    <t>303pm</t>
  </si>
  <si>
    <t>848am</t>
  </si>
  <si>
    <t>845am</t>
  </si>
  <si>
    <t>1055am</t>
  </si>
  <si>
    <t>1249pm</t>
  </si>
  <si>
    <t>315pm</t>
  </si>
  <si>
    <t>849am</t>
  </si>
  <si>
    <t>pre 4 hr test</t>
  </si>
  <si>
    <t>120pm</t>
  </si>
  <si>
    <t>119pm</t>
  </si>
  <si>
    <t>1113am</t>
  </si>
  <si>
    <t>906am</t>
  </si>
  <si>
    <t>1104am</t>
  </si>
  <si>
    <t>201pm</t>
  </si>
  <si>
    <t>319pm</t>
  </si>
  <si>
    <t>323pm</t>
  </si>
  <si>
    <t>855am</t>
  </si>
  <si>
    <t>144pm</t>
  </si>
  <si>
    <t>248pm</t>
  </si>
  <si>
    <t>839am</t>
  </si>
  <si>
    <t>1043am</t>
  </si>
  <si>
    <t>307pm</t>
  </si>
  <si>
    <t>100pm</t>
  </si>
  <si>
    <t>304pm</t>
  </si>
  <si>
    <t>pre 1 hr test</t>
  </si>
  <si>
    <t xml:space="preserve">post 1 hr test &amp; pre 2 hr test </t>
  </si>
  <si>
    <t xml:space="preserve">post 2 hr test </t>
  </si>
  <si>
    <t>958am</t>
  </si>
  <si>
    <t>953am</t>
  </si>
  <si>
    <t>1216pm</t>
  </si>
  <si>
    <t xml:space="preserve">avg 1 hr test </t>
  </si>
  <si>
    <t>Dose for 1 hr test (mJ/cm2)</t>
  </si>
  <si>
    <t>1209pm</t>
  </si>
  <si>
    <t>925am</t>
  </si>
  <si>
    <t>1135am</t>
  </si>
  <si>
    <t>930am</t>
  </si>
  <si>
    <t>1132am</t>
  </si>
  <si>
    <t>350pm</t>
  </si>
  <si>
    <t>132pm</t>
  </si>
  <si>
    <t>344pm</t>
  </si>
  <si>
    <t>1101am</t>
  </si>
  <si>
    <t>853am</t>
  </si>
  <si>
    <t>1050am</t>
  </si>
  <si>
    <t>121pm</t>
  </si>
  <si>
    <t>306pm</t>
  </si>
  <si>
    <t>1059am</t>
  </si>
  <si>
    <t>1107am</t>
  </si>
  <si>
    <t>115pm</t>
  </si>
  <si>
    <t>317pm</t>
  </si>
  <si>
    <t>1053am</t>
  </si>
  <si>
    <t>203pm</t>
  </si>
  <si>
    <t>309pm</t>
  </si>
  <si>
    <t>1105am</t>
  </si>
  <si>
    <t>1058am</t>
  </si>
  <si>
    <t>110pm</t>
  </si>
  <si>
    <t>312pm</t>
  </si>
  <si>
    <t>857am</t>
  </si>
  <si>
    <t>103pm</t>
  </si>
  <si>
    <t>854am</t>
  </si>
  <si>
    <t>SD 1 hr test</t>
  </si>
  <si>
    <t>950am</t>
  </si>
  <si>
    <t>1210pm</t>
  </si>
  <si>
    <t>1206pm</t>
  </si>
  <si>
    <t>954am</t>
  </si>
  <si>
    <t>1004am</t>
  </si>
  <si>
    <t>1211pm</t>
  </si>
  <si>
    <t>1215pm</t>
  </si>
  <si>
    <t>AquiSense Lamp</t>
  </si>
  <si>
    <t>822am</t>
  </si>
  <si>
    <t>1032am</t>
  </si>
  <si>
    <t>818am</t>
  </si>
  <si>
    <t>1026am</t>
  </si>
  <si>
    <t>1230pm</t>
  </si>
  <si>
    <t>245pm</t>
  </si>
  <si>
    <t>241pm</t>
  </si>
  <si>
    <t>102pm</t>
  </si>
  <si>
    <t>1040am</t>
  </si>
  <si>
    <t>210pm</t>
  </si>
  <si>
    <t>158pm</t>
  </si>
  <si>
    <t>pre 1:35 hr test</t>
  </si>
  <si>
    <t xml:space="preserve">post 1:35 hr test &amp; pre 3:10 hr test </t>
  </si>
  <si>
    <t xml:space="preserve">post 3:10 hr test </t>
  </si>
  <si>
    <t>851am</t>
  </si>
  <si>
    <t>1037am</t>
  </si>
  <si>
    <t xml:space="preserve">followed by </t>
  </si>
  <si>
    <t>204pm</t>
  </si>
  <si>
    <t xml:space="preserve">avg 1:35 hr test </t>
  </si>
  <si>
    <t>SD 1:35 hr test</t>
  </si>
  <si>
    <t xml:space="preserve">avg 3:10 hr test </t>
  </si>
  <si>
    <t>SD 3:10 hr test</t>
  </si>
  <si>
    <t>Dose for 1:35 hr test (mJ/cm2)</t>
  </si>
  <si>
    <t>Dose for 3:10 hr test (mJ/cm2)</t>
  </si>
  <si>
    <t>1035am</t>
  </si>
  <si>
    <t>1033am</t>
  </si>
  <si>
    <t>1242pm</t>
  </si>
  <si>
    <t>205pm</t>
  </si>
  <si>
    <t>207pm</t>
  </si>
  <si>
    <t>AquiSense Lamp without collimator</t>
  </si>
  <si>
    <t>pre 1:38 hr test</t>
  </si>
  <si>
    <t xml:space="preserve">post 1:38 hr test &amp; pre 3:10 hr test </t>
  </si>
  <si>
    <t xml:space="preserve">post 3:16 hr test </t>
  </si>
  <si>
    <t xml:space="preserve">avg 1:38 hr test </t>
  </si>
  <si>
    <t>Dose for 1:38 hr test (mJ/cm2)</t>
  </si>
  <si>
    <t>Dose for 3:16 hr test (mJ/cm2)</t>
  </si>
  <si>
    <t>212pm</t>
  </si>
  <si>
    <t>840am</t>
  </si>
  <si>
    <t>SD 1:38 hr test</t>
  </si>
  <si>
    <t xml:space="preserve">avg 3:16 hr test </t>
  </si>
  <si>
    <t>SD 3:16 hr test</t>
  </si>
  <si>
    <t>841am</t>
  </si>
  <si>
    <t>1028am</t>
  </si>
  <si>
    <t xml:space="preserve">post 1:38 hr test &amp; pre 3:16 hr test </t>
  </si>
  <si>
    <t>844am</t>
  </si>
  <si>
    <t>847am</t>
  </si>
  <si>
    <t>1042am</t>
  </si>
  <si>
    <t>1030am</t>
  </si>
  <si>
    <t>1243pm</t>
  </si>
  <si>
    <t>215pm</t>
  </si>
  <si>
    <t>ILT lamp</t>
  </si>
  <si>
    <t>pre 1 hr test atro</t>
  </si>
  <si>
    <t>post 1 hr test atro &amp; pre 1 hr test SAFR032H</t>
  </si>
  <si>
    <t>post 1 hr test SAFR032H and pre 2 hr test atro</t>
  </si>
  <si>
    <t>post 2 hr test atro and pre 2 hr test SAFR032H</t>
  </si>
  <si>
    <t>post 2 hr test SAFR032H</t>
  </si>
  <si>
    <t>842am</t>
  </si>
  <si>
    <t>1000am</t>
  </si>
  <si>
    <t>952am</t>
  </si>
  <si>
    <t>1116pm</t>
  </si>
  <si>
    <t>135pm</t>
  </si>
  <si>
    <t>138pm</t>
  </si>
  <si>
    <t>avg 1 hr test atro</t>
  </si>
  <si>
    <t>SD 1 hr test atro</t>
  </si>
  <si>
    <t>avg 2 hr test atro</t>
  </si>
  <si>
    <t>SD 2 hr test atro</t>
  </si>
  <si>
    <t>Dose for 1 hr test atro (mJ/cm2)</t>
  </si>
  <si>
    <t>Dose for 2 hr test atro (mJ/cm2)</t>
  </si>
  <si>
    <t>avg 1 hr test SAFR</t>
  </si>
  <si>
    <t>SD 1 hr test SAFR</t>
  </si>
  <si>
    <t>avg 2 hr test SAFR</t>
  </si>
  <si>
    <t>SD 2 hr test SAFR</t>
  </si>
  <si>
    <t>Dose for 1 hr test SAFR (mJ/cm2)</t>
  </si>
  <si>
    <t>Dose for 2 hr test SAFR (mJ/cm2)</t>
  </si>
  <si>
    <t>357pm</t>
  </si>
  <si>
    <t>pre 0.25 hr test atro</t>
  </si>
  <si>
    <t>post 0.25 hr test atro &amp; pre 0.25 hr test SAFR032H</t>
  </si>
  <si>
    <t>post 0.25 hr test SAFR032H and pre 0.5 hr test atro</t>
  </si>
  <si>
    <t>post 0.5 hr test atro and pre 0.5 hr test SAFR032H</t>
  </si>
  <si>
    <t>post 0.5 hr test SAFR032H</t>
  </si>
  <si>
    <t>avg 0.25 hr test atro</t>
  </si>
  <si>
    <t>SD 0.25 hr test atro</t>
  </si>
  <si>
    <t>avg 0.5 hr test atro</t>
  </si>
  <si>
    <t>SD 0.5 hr test atro</t>
  </si>
  <si>
    <t>Dose for 0.25 hr test atro (mJ/cm2)</t>
  </si>
  <si>
    <t>Dose for 0.5 hr test atro (mJ/cm2)</t>
  </si>
  <si>
    <t>Dose for 0.25 hr test SAFR (mJ/cm2)</t>
  </si>
  <si>
    <t>Dose for 0.5 hr test SAFR (mJ/cm2)</t>
  </si>
  <si>
    <t>909am</t>
  </si>
  <si>
    <t>914am</t>
  </si>
  <si>
    <t>940am</t>
  </si>
  <si>
    <t>avg 0.5 hr test SAFR</t>
  </si>
  <si>
    <t>SD 0.5 hr test SAFR</t>
  </si>
  <si>
    <t>avg 0.25 hr test SAFR</t>
  </si>
  <si>
    <t>SD 0.25 hr test SAFR</t>
  </si>
  <si>
    <t>1024pm</t>
  </si>
  <si>
    <t>934am</t>
  </si>
  <si>
    <t>1017am</t>
  </si>
  <si>
    <t>pre 3 hr test atro</t>
  </si>
  <si>
    <t>post 3 hr test atro &amp; pre 3 hr test SAFR032H</t>
  </si>
  <si>
    <t xml:space="preserve">post 3 hr test SAFR032H </t>
  </si>
  <si>
    <t>avg 3 hr test atro</t>
  </si>
  <si>
    <t>SD 3 hr test atro</t>
  </si>
  <si>
    <t>Dose for 3 hr test atro (mJ/cm2)</t>
  </si>
  <si>
    <t>avg 3 hr test SAFR</t>
  </si>
  <si>
    <t>SD 3 hr test SAFR</t>
  </si>
  <si>
    <t>Dose for 3 hr test SAFR (mJ/cm2)</t>
  </si>
  <si>
    <t>1202pm</t>
  </si>
  <si>
    <t>314pm</t>
  </si>
  <si>
    <t>1150pm</t>
  </si>
  <si>
    <t>308pm</t>
  </si>
  <si>
    <t>pre 0.25 hr test radiodurans</t>
  </si>
  <si>
    <t>post 0.5 hr test radiodurans</t>
  </si>
  <si>
    <t>1121am</t>
  </si>
  <si>
    <t>1125am</t>
  </si>
  <si>
    <t>avg 0.25 hr test radio</t>
  </si>
  <si>
    <t>SD 0.25 hr test radio</t>
  </si>
  <si>
    <t>avg 0.5 hr test radio</t>
  </si>
  <si>
    <t>SD 0.5 hr test radio</t>
  </si>
  <si>
    <t>Dose for 0.25 hr test radio (mJ/cm2)</t>
  </si>
  <si>
    <t>Dose for 0.5 hr test radio (mJ/cm2)</t>
  </si>
  <si>
    <t>Deinoccocus radiodurans</t>
  </si>
  <si>
    <t>post 0.25 hr test  radiodurans</t>
  </si>
  <si>
    <t>227pm</t>
  </si>
  <si>
    <t>pre 0.5 hr test radiodurans</t>
  </si>
  <si>
    <t>pre 0.25 hr test Dr</t>
  </si>
  <si>
    <t>post 0.25 hr Dr test &amp; pre 0.25 hr test B atro</t>
  </si>
  <si>
    <t>919am</t>
  </si>
  <si>
    <t>post 0.25 hr test B atro and pre 0.5 hr test Dr</t>
  </si>
  <si>
    <t>post 0.5 hr test Dr  and pre 0.5 hr test B atro</t>
  </si>
  <si>
    <t>post 0.5 hr test B atro</t>
  </si>
  <si>
    <t>1036am</t>
  </si>
  <si>
    <t>921am</t>
  </si>
  <si>
    <t>1036pm</t>
  </si>
  <si>
    <t>1116am</t>
  </si>
  <si>
    <t>1112pm</t>
  </si>
  <si>
    <t>avg 0.25 hr test Dr</t>
  </si>
  <si>
    <t>SD 0.25 hr test Dr</t>
  </si>
  <si>
    <t>avg 0.5 hr test Dr</t>
  </si>
  <si>
    <t>Dose for 0.25 hr test Dr (mJ/cm2)</t>
  </si>
  <si>
    <t>Dose for 0.5 hr test Dr (mJ/cm2)</t>
  </si>
  <si>
    <t>avg 0.25 hr test B atro</t>
  </si>
  <si>
    <t>SD 0.25 hr test B atro</t>
  </si>
  <si>
    <t>avg 0.5 hr test B atro</t>
  </si>
  <si>
    <t xml:space="preserve">SD 0.5 Dr test </t>
  </si>
  <si>
    <t>SD 0.5 test B atro</t>
  </si>
  <si>
    <t>Dose for 0.25 hr test B atro  (mJ/cm2)</t>
  </si>
  <si>
    <t>Dose for 0.5 hr test B atro (mJ/cm2)</t>
  </si>
  <si>
    <t>1205pm</t>
  </si>
  <si>
    <t>1157pm</t>
  </si>
  <si>
    <t>1001am</t>
  </si>
  <si>
    <t>927am</t>
  </si>
  <si>
    <t>1045am</t>
  </si>
  <si>
    <t>1135pm</t>
  </si>
  <si>
    <t>1038pm</t>
  </si>
  <si>
    <t>1121pm</t>
  </si>
  <si>
    <t>pre 0.25 hr test Bg</t>
  </si>
  <si>
    <t>post 0.25 hr Bg test &amp; pre 0.25 hr test Dr</t>
  </si>
  <si>
    <t>1221pm</t>
  </si>
  <si>
    <t>avg 0.25 hr test bg</t>
  </si>
  <si>
    <t>SD 0.25 hr test Bg</t>
  </si>
  <si>
    <t>avg 0.5 hr test Bg</t>
  </si>
  <si>
    <t xml:space="preserve">SD 0.5 Bg test </t>
  </si>
  <si>
    <t>Dose for 0.25 hr test Bg (mJ/cm2)</t>
  </si>
  <si>
    <t>Dose for 0.5 hr test Bg  (mJ/cm2)</t>
  </si>
  <si>
    <t>post 0.25 hr test Dr and pre 0.5 hr test Bg</t>
  </si>
  <si>
    <t xml:space="preserve">post 0.5 hr test Bg  and pre 0.5 hr test Dr </t>
  </si>
  <si>
    <t>post 0.5 hr test Dr</t>
  </si>
  <si>
    <t>SD 0.5 test Dr</t>
  </si>
  <si>
    <t>Dose for 0.5 hr Dr (mJ/cm2)</t>
  </si>
  <si>
    <t>137pm</t>
  </si>
  <si>
    <t>141pm</t>
  </si>
  <si>
    <t>230pm</t>
  </si>
  <si>
    <t>233pm</t>
  </si>
  <si>
    <t>327pm</t>
  </si>
  <si>
    <t>pre 1 hr test Dr</t>
  </si>
  <si>
    <t>post 1 hr test Dr &amp; pre 1 hr test Batro</t>
  </si>
  <si>
    <t>post 1 hr test B atro and pre 2 hr test Dr</t>
  </si>
  <si>
    <t>post 2 hr test Dr and pre 2 hr test B atro</t>
  </si>
  <si>
    <t>post 2 hr test B atro</t>
  </si>
  <si>
    <t>1008am</t>
  </si>
  <si>
    <t>avg 1 hr test Dr</t>
  </si>
  <si>
    <t>SD 1 hr test Dr</t>
  </si>
  <si>
    <t>avg 2 hr test Dr</t>
  </si>
  <si>
    <t>SD 2 hr test Dr</t>
  </si>
  <si>
    <t>Dose for 1 hr test Dr (mJ/cm2)</t>
  </si>
  <si>
    <t>Dose for 2 hr test Dr (mJ/cm2)</t>
  </si>
  <si>
    <t>avg 1 hr test Batro</t>
  </si>
  <si>
    <t>SD 1 hr test Batro</t>
  </si>
  <si>
    <t>avg 2 hr test Batro</t>
  </si>
  <si>
    <t>SD 2 hr test Batro</t>
  </si>
  <si>
    <t>Dose for 1 hr test Batro (mJ/cm2)</t>
  </si>
  <si>
    <t>Dose for 2 hr test Batro (mJ/cm2)</t>
  </si>
  <si>
    <t>139pm</t>
  </si>
  <si>
    <t>136pm</t>
  </si>
  <si>
    <t>1114pm</t>
  </si>
  <si>
    <t>346pm</t>
  </si>
  <si>
    <t>355pm</t>
  </si>
  <si>
    <t xml:space="preserve">pre 1 hr test  Bg 1st set coupons </t>
  </si>
  <si>
    <t xml:space="preserve">post 1 hr test 2nd set and pre 1hr test 3rd set </t>
  </si>
  <si>
    <t xml:space="preserve">post 1 hr test 1st set Bg and pre 1 hr test 2nd set  </t>
  </si>
  <si>
    <t xml:space="preserve">post 1 hr test 3rd set of Bg coupons </t>
  </si>
  <si>
    <t>1st set avg 1 hr test Bg</t>
  </si>
  <si>
    <t>1st set SD 1 hr test Bg</t>
  </si>
  <si>
    <t>2nd set avg 1 hr test Bg</t>
  </si>
  <si>
    <t>2nd  set SD 1 hr test Bg</t>
  </si>
  <si>
    <t>3rd set avg 1 hr test Bg</t>
  </si>
  <si>
    <t>3rd set SD 1 hr test Bg</t>
  </si>
  <si>
    <t>Dose for 1 hr test Bg (mJ/cm2)</t>
  </si>
  <si>
    <t>955am</t>
  </si>
  <si>
    <t>1214m</t>
  </si>
  <si>
    <t>1207pm</t>
  </si>
  <si>
    <t>128pm</t>
  </si>
  <si>
    <t>850 am</t>
  </si>
  <si>
    <t>1007AM</t>
  </si>
  <si>
    <t>1232pm</t>
  </si>
  <si>
    <t>1228pm</t>
  </si>
  <si>
    <t>852 am</t>
  </si>
  <si>
    <t>1002AM</t>
  </si>
  <si>
    <t>1117am</t>
  </si>
  <si>
    <t>1225pm</t>
  </si>
  <si>
    <t>1009 am</t>
  </si>
  <si>
    <t>1002am</t>
  </si>
  <si>
    <t>1122AM</t>
  </si>
  <si>
    <t>1234pm</t>
  </si>
  <si>
    <t>155pm</t>
  </si>
  <si>
    <t xml:space="preserve">pre 0.5 hr test  Bg 1st set coupons </t>
  </si>
  <si>
    <t xml:space="preserve">post 0.5 hr test 1st set Bg and pre 0.5 hr test 2nd set  </t>
  </si>
  <si>
    <t xml:space="preserve">post 0.5 hr test 2nd set and pre 0.5hr test 3rd set </t>
  </si>
  <si>
    <t xml:space="preserve">post 0.5 hr test 3rd set of Bg coupons </t>
  </si>
  <si>
    <t>1st set avg 0.5 hr test Bg</t>
  </si>
  <si>
    <t>1st set SD 0.5  hr test Bg</t>
  </si>
  <si>
    <t>Dose for 0.5 hr test Bg (mJ/cm2)</t>
  </si>
  <si>
    <t>2nd set avg 0.5 hr test Bg</t>
  </si>
  <si>
    <t>2nd  set SD 0.5 hr test Bg</t>
  </si>
  <si>
    <t>3rd set avg 0.5 hr test Bg</t>
  </si>
  <si>
    <t>3rd set SD 0.5 hr test Bg</t>
  </si>
  <si>
    <t>838 am</t>
  </si>
  <si>
    <t>917AM</t>
  </si>
  <si>
    <t>1047am</t>
  </si>
  <si>
    <t>912am</t>
  </si>
  <si>
    <t>1044am</t>
  </si>
  <si>
    <t>1130am</t>
  </si>
  <si>
    <t>1125pm</t>
  </si>
  <si>
    <t>854 am</t>
  </si>
  <si>
    <t>932AM</t>
  </si>
  <si>
    <t>1014am</t>
  </si>
  <si>
    <t xml:space="preserve">pre 0.25 hr test  Bg 1st set coupons </t>
  </si>
  <si>
    <t xml:space="preserve">post 0.25 hr test 1st set Bg and pre 0.25 hr test 2nd set  </t>
  </si>
  <si>
    <t xml:space="preserve">post 0.25 hr test 2nd set and pre 0.25hr test 3rd set </t>
  </si>
  <si>
    <t xml:space="preserve">post 0.25 hr test 3rd set of Bg coupons </t>
  </si>
  <si>
    <t>1st set avg 0.25 hr test Bg</t>
  </si>
  <si>
    <t>1st set SD 0.25  hr test Bg</t>
  </si>
  <si>
    <t>2nd set avg 0.25 hr test Bg</t>
  </si>
  <si>
    <t>2nd  set SD 0.25 hr test Bg</t>
  </si>
  <si>
    <t>3rd set avg 0.25 hr test Bg</t>
  </si>
  <si>
    <t>3rd set SD 0.25 hr test Bg</t>
  </si>
  <si>
    <t>914AM</t>
  </si>
  <si>
    <t>941am</t>
  </si>
  <si>
    <t>939am</t>
  </si>
  <si>
    <t xml:space="preserve">pre 2 hr test  Bg 1st set coupons </t>
  </si>
  <si>
    <t xml:space="preserve">post 2 hr test 1st set Bg and pre 2 hr test 2nd set  </t>
  </si>
  <si>
    <t xml:space="preserve">post 2 hr test 2nd set and pre 2 hr test 3rd set </t>
  </si>
  <si>
    <t xml:space="preserve">post 2 hr test 3rd set of Bg coupons </t>
  </si>
  <si>
    <t>1st set avg 2 hr test Bg</t>
  </si>
  <si>
    <t>1st set SD 2 hr test Bg</t>
  </si>
  <si>
    <t>Dose for 2 hr test Bg (mJ/cm2)</t>
  </si>
  <si>
    <t>2nd set avg 2 hr test Bg</t>
  </si>
  <si>
    <t>2nd  set SD 2 hr test Bg</t>
  </si>
  <si>
    <t>3rd set avg 2 hr test Bg</t>
  </si>
  <si>
    <t>3rd set SD 2 hr test Bg</t>
  </si>
  <si>
    <t>1104AM</t>
  </si>
  <si>
    <t>846am</t>
  </si>
  <si>
    <t>1057am</t>
  </si>
  <si>
    <t>122pm</t>
  </si>
  <si>
    <t>1102AM</t>
  </si>
  <si>
    <t>143pm</t>
  </si>
  <si>
    <t>1056am</t>
  </si>
  <si>
    <t>354pm</t>
  </si>
  <si>
    <t>avg dose =</t>
  </si>
  <si>
    <t>average</t>
  </si>
  <si>
    <t xml:space="preserve">post 1 hr test 2nd set and pre 1 hr test 3rd set </t>
  </si>
  <si>
    <t xml:space="preserve">post1 hr test 3rd set of Bg coupons </t>
  </si>
  <si>
    <t>Dose for 1  hr test Bg (mJ/cm2)</t>
  </si>
  <si>
    <t>836am</t>
  </si>
  <si>
    <t>956AM</t>
  </si>
  <si>
    <t>947am</t>
  </si>
  <si>
    <t>1115pm</t>
  </si>
  <si>
    <t>1223pm</t>
  </si>
  <si>
    <t xml:space="preserve">pre 1/2 hr test  Bg 1st set coupons </t>
  </si>
  <si>
    <t xml:space="preserve">post 1/2 hr test 1st set Bg and pre 1/2 hr test 2nd set  </t>
  </si>
  <si>
    <t xml:space="preserve">post 1/2 hr test 2nd set and pre 1/2 hr test 3rd set </t>
  </si>
  <si>
    <t xml:space="preserve">post 1/2 hr test 3rd set of Bg coupons </t>
  </si>
  <si>
    <t>Dose for 1/2  hr test Bg (mJ/cm2)</t>
  </si>
  <si>
    <t>1st set avg 1/2 hr test Bg</t>
  </si>
  <si>
    <t>1st set SD 1/2 hr test Bg</t>
  </si>
  <si>
    <t>2nd set avg 1/2 hr test Bg</t>
  </si>
  <si>
    <t>2nd  set SD 1/2 hr test Bg</t>
  </si>
  <si>
    <t>3rd set avg 1/2 hr test Bg</t>
  </si>
  <si>
    <t>3rd set SD 1/2 hr test Bg</t>
  </si>
  <si>
    <t>904 am</t>
  </si>
  <si>
    <t>941AM</t>
  </si>
  <si>
    <t>1022pm</t>
  </si>
  <si>
    <t>1019am</t>
  </si>
  <si>
    <t>1107pm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</si>
</sst>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1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1" applyNumberFormat="1" applyFont="1"/>
    <xf numFmtId="0" fontId="0" fillId="0" borderId="0" xfId="0" applyAlignment="1">
      <alignment wrapText="1"/>
    </xf>
    <xf numFmtId="0" fontId="0" fillId="2" borderId="0" xfId="0" applyFill="1"/>
    <xf numFmtId="165" fontId="0" fillId="0" borderId="0" xfId="0" applyNumberFormat="1"/>
    <xf numFmtId="0" fontId="0" fillId="0" borderId="0" xfId="0" applyFill="1"/>
    <xf numFmtId="0" fontId="3" fillId="0" borderId="0" xfId="0" applyFont="1" applyAlignment="1">
      <alignment wrapText="1"/>
    </xf>
    <xf numFmtId="11" fontId="0" fillId="0" borderId="0" xfId="0" applyNumberFormat="1" applyFont="1" applyAlignment="1">
      <alignment wrapText="1"/>
    </xf>
    <xf numFmtId="18" fontId="0" fillId="0" borderId="0" xfId="0" applyNumberForma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1973-44CF-4859-8A6C-D3FCA22BCC73}">
  <dimension ref="A1:O12"/>
  <sheetViews>
    <sheetView workbookViewId="0">
      <selection activeCell="N4" sqref="N4:O4"/>
    </sheetView>
  </sheetViews>
  <sheetFormatPr defaultRowHeight="14.5" x14ac:dyDescent="0.35"/>
  <cols>
    <col min="2" max="2" width="24.54296875" customWidth="1"/>
    <col min="8" max="8" width="3.54296875" customWidth="1"/>
    <col min="9" max="9" width="13.26953125" customWidth="1"/>
    <col min="10" max="10" width="11" customWidth="1"/>
    <col min="11" max="11" width="11.08984375" customWidth="1"/>
    <col min="12" max="12" width="10.1796875" customWidth="1"/>
    <col min="13" max="13" width="4.54296875" customWidth="1"/>
    <col min="14" max="14" width="13.7265625" customWidth="1"/>
    <col min="15" max="15" width="12.26953125" customWidth="1"/>
  </cols>
  <sheetData>
    <row r="1" spans="1:15" x14ac:dyDescent="0.35">
      <c r="C1" s="2" t="s">
        <v>20</v>
      </c>
      <c r="D1" s="2"/>
      <c r="E1" s="2"/>
    </row>
    <row r="3" spans="1:15" ht="27.5" customHeight="1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2" t="s">
        <v>12</v>
      </c>
      <c r="J3" s="2" t="s">
        <v>13</v>
      </c>
      <c r="K3" s="2" t="s">
        <v>14</v>
      </c>
      <c r="L3" s="2" t="s">
        <v>15</v>
      </c>
      <c r="N3" s="3" t="s">
        <v>21</v>
      </c>
      <c r="O3" s="3" t="s">
        <v>22</v>
      </c>
    </row>
    <row r="4" spans="1:15" x14ac:dyDescent="0.35">
      <c r="A4" t="s">
        <v>7</v>
      </c>
      <c r="B4" t="s">
        <v>8</v>
      </c>
      <c r="C4" s="1">
        <v>1.75E-3</v>
      </c>
      <c r="D4" s="1">
        <v>1.2600000000000001E-3</v>
      </c>
      <c r="E4" s="1">
        <v>1.42E-3</v>
      </c>
      <c r="F4" s="1">
        <v>1.5E-3</v>
      </c>
      <c r="G4" s="1">
        <v>1.5100000000000001E-3</v>
      </c>
      <c r="I4" s="1">
        <f>AVERAGE(C4:G5)</f>
        <v>1.4809999999999999E-3</v>
      </c>
      <c r="J4" s="1">
        <f>STDEV(C4:G5)</f>
        <v>1.56236999459155E-4</v>
      </c>
      <c r="K4" s="1">
        <f>AVERAGE(C5:G6)</f>
        <v>1.4919999999999998E-3</v>
      </c>
      <c r="L4" s="1">
        <f>STDEV(C5:G6)</f>
        <v>1.5346371268515273E-4</v>
      </c>
      <c r="N4" s="4">
        <f>I4*1000*2*60*60</f>
        <v>10663.199999999999</v>
      </c>
      <c r="O4" s="4">
        <f>K4*1000*4*60*60</f>
        <v>21484.799999999996</v>
      </c>
    </row>
    <row r="5" spans="1:15" x14ac:dyDescent="0.35">
      <c r="A5" t="s">
        <v>16</v>
      </c>
      <c r="B5" t="s">
        <v>9</v>
      </c>
      <c r="C5" s="1">
        <v>1.72E-3</v>
      </c>
      <c r="D5" s="1">
        <v>1.4300000000000001E-3</v>
      </c>
      <c r="E5" s="1">
        <v>1.5100000000000001E-3</v>
      </c>
      <c r="F5" s="1">
        <v>1.3799999999999999E-3</v>
      </c>
      <c r="G5" s="1">
        <v>1.33E-3</v>
      </c>
    </row>
    <row r="6" spans="1:15" x14ac:dyDescent="0.35">
      <c r="A6" t="s">
        <v>10</v>
      </c>
      <c r="B6" t="s">
        <v>11</v>
      </c>
      <c r="C6" s="1">
        <v>1.8E-3</v>
      </c>
      <c r="D6" s="1">
        <v>1.5E-3</v>
      </c>
      <c r="E6" s="1">
        <v>1.3699999999999999E-3</v>
      </c>
      <c r="F6" s="1">
        <v>1.41E-3</v>
      </c>
      <c r="G6" s="1">
        <v>1.47E-3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17</v>
      </c>
      <c r="B10">
        <v>19</v>
      </c>
      <c r="C10">
        <v>40</v>
      </c>
    </row>
    <row r="11" spans="1:15" x14ac:dyDescent="0.35">
      <c r="A11" t="s">
        <v>18</v>
      </c>
      <c r="B11">
        <v>19</v>
      </c>
      <c r="C11">
        <v>33</v>
      </c>
    </row>
    <row r="12" spans="1:15" x14ac:dyDescent="0.35">
      <c r="A12" t="s">
        <v>19</v>
      </c>
      <c r="B12">
        <v>21</v>
      </c>
      <c r="C12">
        <v>30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3E3DC-7651-4450-B250-E1796CBE0AE4}">
  <dimension ref="A1:L14"/>
  <sheetViews>
    <sheetView workbookViewId="0">
      <selection activeCell="N11" sqref="N11"/>
    </sheetView>
  </sheetViews>
  <sheetFormatPr defaultRowHeight="14.5" x14ac:dyDescent="0.35"/>
  <cols>
    <col min="12" max="12" width="10.08984375" bestFit="1" customWidth="1"/>
  </cols>
  <sheetData>
    <row r="1" spans="1:12" x14ac:dyDescent="0.35">
      <c r="C1" s="2" t="s">
        <v>20</v>
      </c>
      <c r="D1" s="2"/>
      <c r="E1" s="2"/>
    </row>
    <row r="3" spans="1:12" ht="58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83</v>
      </c>
      <c r="J3" s="3" t="s">
        <v>84</v>
      </c>
      <c r="K3" s="3" t="s">
        <v>82</v>
      </c>
      <c r="L3" s="3" t="s">
        <v>81</v>
      </c>
    </row>
    <row r="4" spans="1:12" ht="29" x14ac:dyDescent="0.35">
      <c r="A4" t="s">
        <v>74</v>
      </c>
      <c r="B4" s="5" t="s">
        <v>47</v>
      </c>
      <c r="C4" s="1">
        <v>1.6299999999999999E-3</v>
      </c>
      <c r="D4" s="1">
        <v>1.34E-3</v>
      </c>
      <c r="E4" s="1">
        <v>1.3699999999999999E-3</v>
      </c>
      <c r="F4" s="1">
        <v>1.34E-3</v>
      </c>
      <c r="G4" s="1">
        <v>1.34E-3</v>
      </c>
      <c r="I4" s="1">
        <f>AVERAGE(C4:G5)</f>
        <v>1.3860000000000001E-3</v>
      </c>
      <c r="J4" s="1">
        <f>STDEV(C4:G5)</f>
        <v>1.1862171433220438E-4</v>
      </c>
      <c r="K4">
        <v>8</v>
      </c>
      <c r="L4" s="4">
        <f>I4*1000*3600*K4</f>
        <v>39916.800000000003</v>
      </c>
    </row>
    <row r="5" spans="1:12" ht="29" x14ac:dyDescent="0.35">
      <c r="A5" t="s">
        <v>80</v>
      </c>
      <c r="B5" s="5" t="s">
        <v>48</v>
      </c>
      <c r="C5" s="1">
        <v>1.58E-3</v>
      </c>
      <c r="D5" s="1">
        <v>1.2999999999999999E-3</v>
      </c>
      <c r="E5" s="1">
        <v>1.2800000000000001E-3</v>
      </c>
      <c r="F5" s="1">
        <v>1.34E-3</v>
      </c>
      <c r="G5" s="1">
        <v>1.34E-3</v>
      </c>
    </row>
    <row r="6" spans="1:12" x14ac:dyDescent="0.35">
      <c r="B6" s="5"/>
      <c r="C6" s="1"/>
      <c r="D6" s="1"/>
      <c r="E6" s="1"/>
      <c r="F6" s="1"/>
      <c r="G6" s="1"/>
    </row>
    <row r="9" spans="1:12" x14ac:dyDescent="0.35">
      <c r="B9" s="2" t="s">
        <v>23</v>
      </c>
      <c r="C9" s="2" t="s">
        <v>24</v>
      </c>
    </row>
    <row r="10" spans="1:12" x14ac:dyDescent="0.35">
      <c r="A10" t="s">
        <v>75</v>
      </c>
      <c r="B10">
        <v>19</v>
      </c>
      <c r="C10">
        <v>67</v>
      </c>
    </row>
    <row r="11" spans="1:12" x14ac:dyDescent="0.35">
      <c r="A11" t="s">
        <v>76</v>
      </c>
      <c r="B11">
        <v>19</v>
      </c>
      <c r="C11">
        <v>65</v>
      </c>
    </row>
    <row r="12" spans="1:12" x14ac:dyDescent="0.35">
      <c r="A12" t="s">
        <v>77</v>
      </c>
      <c r="B12">
        <v>19</v>
      </c>
      <c r="C12">
        <v>66</v>
      </c>
    </row>
    <row r="13" spans="1:12" x14ac:dyDescent="0.35">
      <c r="A13" t="s">
        <v>78</v>
      </c>
      <c r="B13">
        <v>19</v>
      </c>
      <c r="C13">
        <v>66</v>
      </c>
    </row>
    <row r="14" spans="1:12" x14ac:dyDescent="0.35">
      <c r="A14" t="s">
        <v>79</v>
      </c>
      <c r="B14">
        <v>19</v>
      </c>
      <c r="C14">
        <v>66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FB9C-B79E-4A1B-BF39-9EA31ADF2BAE}">
  <dimension ref="A1:L14"/>
  <sheetViews>
    <sheetView workbookViewId="0">
      <selection activeCell="J30" sqref="J30"/>
    </sheetView>
  </sheetViews>
  <sheetFormatPr defaultRowHeight="14.5" x14ac:dyDescent="0.35"/>
  <sheetData>
    <row r="1" spans="1:12" x14ac:dyDescent="0.35">
      <c r="C1" s="2" t="s">
        <v>20</v>
      </c>
      <c r="D1" s="2"/>
      <c r="E1" s="2"/>
    </row>
    <row r="3" spans="1:12" ht="58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83</v>
      </c>
      <c r="J3" s="3" t="s">
        <v>84</v>
      </c>
      <c r="K3" s="3" t="s">
        <v>82</v>
      </c>
      <c r="L3" s="3" t="s">
        <v>81</v>
      </c>
    </row>
    <row r="4" spans="1:12" ht="29" x14ac:dyDescent="0.35">
      <c r="A4" t="s">
        <v>85</v>
      </c>
      <c r="B4" s="5" t="s">
        <v>47</v>
      </c>
      <c r="C4" s="1">
        <v>1.58E-3</v>
      </c>
      <c r="D4" s="1">
        <v>1.32E-3</v>
      </c>
      <c r="E4" s="1">
        <v>1.2899999999999999E-3</v>
      </c>
      <c r="F4" s="1">
        <v>1.32E-3</v>
      </c>
      <c r="G4" s="1">
        <v>1.2800000000000001E-3</v>
      </c>
      <c r="I4" s="1">
        <f>AVERAGE(C4:G5)</f>
        <v>1.3470000000000001E-3</v>
      </c>
      <c r="J4" s="1">
        <f>STDEV(C4:G5)</f>
        <v>1.1954078801814886E-4</v>
      </c>
      <c r="K4">
        <v>8</v>
      </c>
      <c r="L4" s="4">
        <f>I4*1000*3600*K4</f>
        <v>38793.600000000006</v>
      </c>
    </row>
    <row r="5" spans="1:12" ht="29" x14ac:dyDescent="0.35">
      <c r="A5" t="s">
        <v>87</v>
      </c>
      <c r="B5" s="5" t="s">
        <v>48</v>
      </c>
      <c r="C5" s="1">
        <v>1.56E-3</v>
      </c>
      <c r="D5" s="1">
        <v>1.2899999999999999E-3</v>
      </c>
      <c r="E5" s="1">
        <v>1.2600000000000001E-3</v>
      </c>
      <c r="F5" s="1">
        <v>1.31E-3</v>
      </c>
      <c r="G5" s="1">
        <v>1.2600000000000001E-3</v>
      </c>
    </row>
    <row r="6" spans="1:12" x14ac:dyDescent="0.35">
      <c r="B6" s="5"/>
      <c r="C6" s="1"/>
      <c r="D6" s="1"/>
      <c r="E6" s="1"/>
      <c r="F6" s="1"/>
      <c r="G6" s="1"/>
    </row>
    <row r="9" spans="1:12" x14ac:dyDescent="0.35">
      <c r="B9" s="2" t="s">
        <v>23</v>
      </c>
      <c r="C9" s="2" t="s">
        <v>24</v>
      </c>
    </row>
    <row r="10" spans="1:12" x14ac:dyDescent="0.35">
      <c r="A10" t="s">
        <v>46</v>
      </c>
      <c r="B10">
        <v>19</v>
      </c>
      <c r="C10">
        <v>68</v>
      </c>
    </row>
    <row r="11" spans="1:12" x14ac:dyDescent="0.35">
      <c r="A11" t="s">
        <v>86</v>
      </c>
      <c r="B11">
        <v>19</v>
      </c>
      <c r="C11">
        <v>66</v>
      </c>
    </row>
    <row r="12" spans="1:12" x14ac:dyDescent="0.35">
      <c r="A12" t="s">
        <v>88</v>
      </c>
      <c r="B12">
        <v>19</v>
      </c>
      <c r="C12">
        <v>64</v>
      </c>
    </row>
    <row r="13" spans="1:12" x14ac:dyDescent="0.35">
      <c r="A13" t="s">
        <v>89</v>
      </c>
      <c r="B13">
        <v>19</v>
      </c>
      <c r="C13">
        <v>64</v>
      </c>
    </row>
    <row r="14" spans="1:12" x14ac:dyDescent="0.35">
      <c r="A14" t="s">
        <v>80</v>
      </c>
      <c r="B14">
        <v>19</v>
      </c>
      <c r="C14">
        <v>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0D985-0A61-4B70-A2A3-F937A2D6E3B0}">
  <dimension ref="A1:O13"/>
  <sheetViews>
    <sheetView workbookViewId="0">
      <selection activeCell="H24" sqref="H24"/>
    </sheetView>
  </sheetViews>
  <sheetFormatPr defaultRowHeight="14.5" x14ac:dyDescent="0.35"/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90</v>
      </c>
      <c r="B4" s="5" t="s">
        <v>8</v>
      </c>
      <c r="C4" s="1">
        <v>1.58E-3</v>
      </c>
      <c r="D4" s="1">
        <v>1.2800000000000001E-3</v>
      </c>
      <c r="E4" s="1">
        <v>1.25E-3</v>
      </c>
      <c r="F4" s="1">
        <v>1.2800000000000001E-3</v>
      </c>
      <c r="G4" s="1">
        <v>1.2600000000000001E-3</v>
      </c>
      <c r="I4" s="1">
        <f>AVERAGE(C4:G5)</f>
        <v>1.3469999999999999E-3</v>
      </c>
      <c r="J4" s="1">
        <f>STDEV(C4:G5)</f>
        <v>1.2311241475442946E-4</v>
      </c>
      <c r="K4" s="1">
        <f>AVERAGE(C5:G6)</f>
        <v>1.3689999999999998E-3</v>
      </c>
      <c r="L4" s="1">
        <f>STDEV(C5:G6)</f>
        <v>1.0989388821343372E-4</v>
      </c>
      <c r="N4" s="4">
        <f>I4*1000*2*60*60</f>
        <v>9698.4</v>
      </c>
      <c r="O4" s="4">
        <f>K4*1000*4*60*60</f>
        <v>19713.599999999999</v>
      </c>
    </row>
    <row r="5" spans="1:15" ht="58" x14ac:dyDescent="0.35">
      <c r="A5" t="s">
        <v>37</v>
      </c>
      <c r="B5" s="5" t="s">
        <v>9</v>
      </c>
      <c r="C5" s="1">
        <v>1.57E-3</v>
      </c>
      <c r="D5" s="1">
        <v>1.33E-3</v>
      </c>
      <c r="E5" s="1">
        <v>1.31E-3</v>
      </c>
      <c r="F5" s="1">
        <v>1.33E-3</v>
      </c>
      <c r="G5" s="1">
        <v>1.2800000000000001E-3</v>
      </c>
    </row>
    <row r="6" spans="1:15" ht="29" x14ac:dyDescent="0.35">
      <c r="A6" t="s">
        <v>93</v>
      </c>
      <c r="B6" s="5" t="s">
        <v>11</v>
      </c>
      <c r="C6" s="1">
        <v>1.57E-3</v>
      </c>
      <c r="D6" s="1">
        <v>1.34E-3</v>
      </c>
      <c r="E6" s="1">
        <v>1.2899999999999999E-3</v>
      </c>
      <c r="F6" s="1">
        <v>1.3799999999999999E-3</v>
      </c>
      <c r="G6" s="1">
        <v>1.2899999999999999E-3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42</v>
      </c>
      <c r="B10">
        <v>21</v>
      </c>
      <c r="C10">
        <v>63</v>
      </c>
    </row>
    <row r="11" spans="1:15" x14ac:dyDescent="0.35">
      <c r="A11" t="s">
        <v>91</v>
      </c>
      <c r="B11">
        <v>19</v>
      </c>
      <c r="C11">
        <v>65</v>
      </c>
    </row>
    <row r="12" spans="1:15" x14ac:dyDescent="0.35">
      <c r="A12" t="s">
        <v>92</v>
      </c>
      <c r="B12">
        <v>19</v>
      </c>
      <c r="C12">
        <v>67</v>
      </c>
    </row>
    <row r="13" spans="1:15" x14ac:dyDescent="0.35">
      <c r="A13" t="s">
        <v>60</v>
      </c>
      <c r="B13">
        <v>19</v>
      </c>
      <c r="C13">
        <v>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E7FC-66A9-416E-A885-C7CED4748E4F}">
  <dimension ref="A1:O13"/>
  <sheetViews>
    <sheetView workbookViewId="0">
      <selection activeCell="O4" sqref="O4"/>
    </sheetView>
  </sheetViews>
  <sheetFormatPr defaultRowHeight="14.5" x14ac:dyDescent="0.35"/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94</v>
      </c>
      <c r="B4" s="5" t="s">
        <v>8</v>
      </c>
      <c r="C4" s="1">
        <v>1.58E-3</v>
      </c>
      <c r="D4" s="1">
        <v>1.2999999999999999E-3</v>
      </c>
      <c r="E4" s="1">
        <v>1.31E-3</v>
      </c>
      <c r="F4" s="1">
        <v>1.31E-3</v>
      </c>
      <c r="G4" s="1">
        <v>1.2600000000000001E-3</v>
      </c>
      <c r="I4" s="1">
        <f>AVERAGE(C4:G5)</f>
        <v>1.338E-3</v>
      </c>
      <c r="J4" s="1">
        <f>STDEV(C4:G5)</f>
        <v>1.2299954832798731E-4</v>
      </c>
      <c r="K4" s="1">
        <f>AVERAGE(C5:G6)</f>
        <v>1.3210000000000001E-3</v>
      </c>
      <c r="L4" s="1">
        <f>STDEV(C5:G6)</f>
        <v>1.2359881337078711E-4</v>
      </c>
      <c r="N4" s="4">
        <f>I4*1000*2*60*60</f>
        <v>9633.6</v>
      </c>
      <c r="O4" s="4">
        <f>K4*1000*4*60*60</f>
        <v>19022.400000000001</v>
      </c>
    </row>
    <row r="5" spans="1:15" ht="58" x14ac:dyDescent="0.35">
      <c r="A5" t="s">
        <v>95</v>
      </c>
      <c r="B5" s="5" t="s">
        <v>9</v>
      </c>
      <c r="C5" s="1">
        <v>1.5499999999999999E-3</v>
      </c>
      <c r="D5" s="1">
        <v>1.31E-3</v>
      </c>
      <c r="E5" s="1">
        <v>1.25E-3</v>
      </c>
      <c r="F5" s="1">
        <v>1.2800000000000001E-3</v>
      </c>
      <c r="G5" s="1">
        <v>1.23E-3</v>
      </c>
    </row>
    <row r="6" spans="1:15" ht="29" x14ac:dyDescent="0.35">
      <c r="A6" t="s">
        <v>93</v>
      </c>
      <c r="B6" s="5" t="s">
        <v>11</v>
      </c>
      <c r="C6" s="1">
        <v>1.5499999999999999E-3</v>
      </c>
      <c r="D6" s="1">
        <v>1.2899999999999999E-3</v>
      </c>
      <c r="E6" s="1">
        <v>1.2700000000000001E-3</v>
      </c>
      <c r="F6" s="1">
        <v>1.2199999999999999E-3</v>
      </c>
      <c r="G6" s="1">
        <v>1.2600000000000001E-3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96</v>
      </c>
      <c r="B10">
        <v>20</v>
      </c>
      <c r="C10">
        <v>62</v>
      </c>
    </row>
    <row r="11" spans="1:15" x14ac:dyDescent="0.35">
      <c r="A11" t="s">
        <v>97</v>
      </c>
      <c r="B11">
        <v>19</v>
      </c>
      <c r="C11">
        <v>68</v>
      </c>
    </row>
    <row r="12" spans="1:15" x14ac:dyDescent="0.35">
      <c r="A12" t="s">
        <v>98</v>
      </c>
      <c r="B12">
        <v>18</v>
      </c>
      <c r="C12">
        <v>68</v>
      </c>
    </row>
    <row r="13" spans="1:15" x14ac:dyDescent="0.35">
      <c r="A13" t="s">
        <v>99</v>
      </c>
      <c r="B13">
        <v>19</v>
      </c>
      <c r="C13">
        <v>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7B461-B5E6-4246-98ED-75830F2CF7ED}">
  <dimension ref="A1:O13"/>
  <sheetViews>
    <sheetView workbookViewId="0">
      <selection sqref="A1:O16"/>
    </sheetView>
  </sheetViews>
  <sheetFormatPr defaultRowHeight="14.5" x14ac:dyDescent="0.35"/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100</v>
      </c>
      <c r="B4" s="5" t="s">
        <v>8</v>
      </c>
      <c r="C4" s="1">
        <v>1.5299999999999999E-3</v>
      </c>
      <c r="D4" s="1">
        <v>1.2899999999999999E-3</v>
      </c>
      <c r="E4" s="1">
        <v>1.2800000000000001E-3</v>
      </c>
      <c r="F4" s="1">
        <v>1.2800000000000001E-3</v>
      </c>
      <c r="G4" s="1">
        <v>1.23E-3</v>
      </c>
      <c r="I4" s="1">
        <f>AVERAGE(C4:G5)</f>
        <v>1.3179999999999999E-3</v>
      </c>
      <c r="J4" s="1">
        <f>STDEV(C4:G5)</f>
        <v>1.157391703597168E-4</v>
      </c>
      <c r="K4" s="1">
        <f>AVERAGE(C5:G6)</f>
        <v>1.3190000000000001E-3</v>
      </c>
      <c r="L4" s="1">
        <f>STDEV(C5:G6)</f>
        <v>1.1159948227677601E-4</v>
      </c>
      <c r="N4" s="4">
        <f>I4*1000*2*60*60</f>
        <v>9489.5999999999985</v>
      </c>
      <c r="O4" s="4">
        <f>K4*1000*4*60*60</f>
        <v>18993.600000000002</v>
      </c>
    </row>
    <row r="5" spans="1:15" ht="58" x14ac:dyDescent="0.35">
      <c r="A5" t="s">
        <v>95</v>
      </c>
      <c r="B5" s="5" t="s">
        <v>9</v>
      </c>
      <c r="C5" s="1">
        <v>1.5299999999999999E-3</v>
      </c>
      <c r="D5" s="1">
        <v>1.2800000000000001E-3</v>
      </c>
      <c r="E5" s="1">
        <v>1.24E-3</v>
      </c>
      <c r="F5" s="1">
        <v>1.31E-3</v>
      </c>
      <c r="G5" s="1">
        <v>1.2099999999999999E-3</v>
      </c>
    </row>
    <row r="6" spans="1:15" ht="29" x14ac:dyDescent="0.35">
      <c r="A6" t="s">
        <v>104</v>
      </c>
      <c r="B6" s="5" t="s">
        <v>11</v>
      </c>
      <c r="C6" s="1">
        <v>1.5E-3</v>
      </c>
      <c r="D6" s="1">
        <v>1.2700000000000001E-3</v>
      </c>
      <c r="E6" s="1">
        <v>1.34E-3</v>
      </c>
      <c r="F6" s="1">
        <v>1.2999999999999999E-3</v>
      </c>
      <c r="G6" s="1">
        <v>1.2099999999999999E-3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101</v>
      </c>
      <c r="B10">
        <v>21</v>
      </c>
      <c r="C10">
        <v>61</v>
      </c>
    </row>
    <row r="11" spans="1:15" x14ac:dyDescent="0.35">
      <c r="A11" t="s">
        <v>102</v>
      </c>
      <c r="B11">
        <v>19</v>
      </c>
      <c r="C11">
        <v>63</v>
      </c>
    </row>
    <row r="12" spans="1:15" x14ac:dyDescent="0.35">
      <c r="A12" t="s">
        <v>103</v>
      </c>
      <c r="B12">
        <v>20</v>
      </c>
      <c r="C12">
        <v>64</v>
      </c>
    </row>
    <row r="13" spans="1:15" x14ac:dyDescent="0.35">
      <c r="A13" t="s">
        <v>89</v>
      </c>
      <c r="B13">
        <v>20</v>
      </c>
      <c r="C13">
        <v>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285-D139-4B66-B082-356FAD259C84}">
  <dimension ref="A1:O11"/>
  <sheetViews>
    <sheetView workbookViewId="0">
      <selection activeCell="N11" sqref="N11"/>
    </sheetView>
  </sheetViews>
  <sheetFormatPr defaultRowHeight="14.5" x14ac:dyDescent="0.35"/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/>
      <c r="J3" s="3"/>
      <c r="K3" s="3" t="s">
        <v>14</v>
      </c>
      <c r="L3" s="3" t="s">
        <v>15</v>
      </c>
      <c r="N3" s="3"/>
      <c r="O3" s="3" t="s">
        <v>22</v>
      </c>
    </row>
    <row r="4" spans="1:15" ht="29" x14ac:dyDescent="0.35">
      <c r="A4" t="s">
        <v>105</v>
      </c>
      <c r="B4" s="5" t="s">
        <v>106</v>
      </c>
      <c r="C4" s="1">
        <v>1.5E-3</v>
      </c>
      <c r="D4" s="1">
        <v>1.23E-3</v>
      </c>
      <c r="E4" s="1">
        <v>1.23E-3</v>
      </c>
      <c r="F4" s="1">
        <v>1.2800000000000001E-3</v>
      </c>
      <c r="G4" s="1">
        <v>1.32E-3</v>
      </c>
      <c r="I4" s="1"/>
      <c r="J4" s="1"/>
      <c r="K4" s="1">
        <f>AVERAGE(C4:G5)</f>
        <v>1.3000000000000002E-3</v>
      </c>
      <c r="L4" s="1">
        <f>STDEV(C4:G5)</f>
        <v>1.0603982480391243E-4</v>
      </c>
      <c r="N4" s="4"/>
      <c r="O4" s="4">
        <f>K4*1000*4*60*60</f>
        <v>18720.000000000004</v>
      </c>
    </row>
    <row r="5" spans="1:15" ht="29" x14ac:dyDescent="0.35">
      <c r="A5" t="s">
        <v>107</v>
      </c>
      <c r="B5" s="5" t="s">
        <v>11</v>
      </c>
      <c r="C5" s="1">
        <v>1.48E-3</v>
      </c>
      <c r="D5" s="1">
        <v>1.1900000000000001E-3</v>
      </c>
      <c r="E5" s="1">
        <v>1.24E-3</v>
      </c>
      <c r="F5" s="1">
        <v>1.2700000000000001E-3</v>
      </c>
      <c r="G5" s="1">
        <v>1.2600000000000001E-3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62</v>
      </c>
      <c r="B9">
        <v>25</v>
      </c>
      <c r="C9">
        <v>49</v>
      </c>
    </row>
    <row r="10" spans="1:15" x14ac:dyDescent="0.35">
      <c r="A10" t="s">
        <v>43</v>
      </c>
      <c r="B10">
        <v>21</v>
      </c>
      <c r="C10">
        <v>57</v>
      </c>
    </row>
    <row r="11" spans="1:15" x14ac:dyDescent="0.35">
      <c r="A11" t="s">
        <v>108</v>
      </c>
      <c r="B11">
        <v>21</v>
      </c>
      <c r="C11">
        <v>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FDADF-9374-45C5-9448-8C8A335AF587}">
  <dimension ref="A1:O13"/>
  <sheetViews>
    <sheetView topLeftCell="O1" workbookViewId="0">
      <selection activeCell="AG4" sqref="AG4"/>
    </sheetView>
  </sheetViews>
  <sheetFormatPr defaultRowHeight="14.5" x14ac:dyDescent="0.35"/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25</v>
      </c>
      <c r="B4" s="5" t="s">
        <v>8</v>
      </c>
      <c r="C4" s="1">
        <v>1.5E-3</v>
      </c>
      <c r="D4" s="1">
        <v>1.23E-3</v>
      </c>
      <c r="E4" s="1">
        <v>1.2600000000000001E-3</v>
      </c>
      <c r="F4" s="1">
        <v>1.2800000000000001E-3</v>
      </c>
      <c r="G4" s="1">
        <v>1.2700000000000001E-3</v>
      </c>
      <c r="I4" s="1">
        <f>AVERAGE(C4:G5)</f>
        <v>1.299E-3</v>
      </c>
      <c r="J4" s="1">
        <f>STDEV(C4:G5)</f>
        <v>1.0629623177182194E-4</v>
      </c>
      <c r="K4" s="1">
        <f>AVERAGE(C5:G6)</f>
        <v>1.291E-3</v>
      </c>
      <c r="L4" s="1">
        <f>STDEV(C5:G6)</f>
        <v>1.058772874605314E-4</v>
      </c>
      <c r="N4" s="4">
        <f>I4*1000*2*60*60</f>
        <v>9352.7999999999993</v>
      </c>
      <c r="O4" s="4">
        <f>K4*1000*4*60*60</f>
        <v>18590.400000000001</v>
      </c>
    </row>
    <row r="5" spans="1:15" ht="58" x14ac:dyDescent="0.35">
      <c r="A5" t="s">
        <v>109</v>
      </c>
      <c r="B5" s="5" t="s">
        <v>9</v>
      </c>
      <c r="C5" s="1">
        <v>1.48E-3</v>
      </c>
      <c r="D5" s="1">
        <v>1.17E-3</v>
      </c>
      <c r="E5" s="1">
        <v>1.24E-3</v>
      </c>
      <c r="F5" s="1">
        <v>1.2899999999999999E-3</v>
      </c>
      <c r="G5" s="1">
        <v>1.2700000000000001E-3</v>
      </c>
    </row>
    <row r="6" spans="1:15" ht="29" x14ac:dyDescent="0.35">
      <c r="A6" t="s">
        <v>114</v>
      </c>
      <c r="B6" s="5" t="s">
        <v>11</v>
      </c>
      <c r="C6" s="1">
        <v>1.48E-3</v>
      </c>
      <c r="D6" s="1">
        <v>1.1999999999999999E-3</v>
      </c>
      <c r="E6" s="1">
        <v>1.2800000000000001E-3</v>
      </c>
      <c r="F6" s="1">
        <v>1.25E-3</v>
      </c>
      <c r="G6" s="1">
        <v>1.25E-3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110</v>
      </c>
      <c r="B10">
        <v>21</v>
      </c>
      <c r="C10">
        <v>60</v>
      </c>
    </row>
    <row r="11" spans="1:15" x14ac:dyDescent="0.35">
      <c r="A11" t="s">
        <v>111</v>
      </c>
      <c r="B11">
        <v>20</v>
      </c>
      <c r="C11">
        <v>56</v>
      </c>
    </row>
    <row r="12" spans="1:15" x14ac:dyDescent="0.35">
      <c r="A12" t="s">
        <v>112</v>
      </c>
      <c r="B12">
        <v>21</v>
      </c>
      <c r="C12">
        <v>47</v>
      </c>
    </row>
    <row r="13" spans="1:15" x14ac:dyDescent="0.35">
      <c r="A13" t="s">
        <v>113</v>
      </c>
      <c r="B13">
        <v>22</v>
      </c>
      <c r="C13">
        <v>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EE9F-737A-4827-968C-02DF72630C39}">
  <dimension ref="A1:O14"/>
  <sheetViews>
    <sheetView workbookViewId="0">
      <selection sqref="A1:O14"/>
    </sheetView>
  </sheetViews>
  <sheetFormatPr defaultRowHeight="14.5" x14ac:dyDescent="0.35"/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115</v>
      </c>
      <c r="B4" s="5" t="s">
        <v>8</v>
      </c>
      <c r="C4" s="1">
        <v>1.49E-3</v>
      </c>
      <c r="D4" s="1">
        <v>1.2199999999999999E-3</v>
      </c>
      <c r="E4" s="1">
        <v>1.2700000000000001E-3</v>
      </c>
      <c r="F4" s="1">
        <v>1.32E-3</v>
      </c>
      <c r="G4" s="1">
        <v>1.2099999999999999E-3</v>
      </c>
      <c r="I4" s="1">
        <f>AVERAGE(C4:G5)</f>
        <v>1.302E-3</v>
      </c>
      <c r="J4" s="1">
        <f>STDEV(C4:G5)</f>
        <v>1.0217631819555842E-4</v>
      </c>
      <c r="K4" s="1">
        <f>AVERAGE(C5:G6)</f>
        <v>1.3050000000000002E-3</v>
      </c>
      <c r="L4" s="1">
        <f>STDEV(C5:G6)</f>
        <v>9.4897605636578387E-5</v>
      </c>
      <c r="N4" s="4">
        <f>I4*1000*2*60*60</f>
        <v>9374.4000000000015</v>
      </c>
      <c r="O4" s="4">
        <f>K4*1000*4*60*60</f>
        <v>18792.000000000004</v>
      </c>
    </row>
    <row r="5" spans="1:15" ht="58" x14ac:dyDescent="0.35">
      <c r="A5" t="s">
        <v>45</v>
      </c>
      <c r="B5" s="5" t="s">
        <v>9</v>
      </c>
      <c r="C5" s="1">
        <v>1.47E-3</v>
      </c>
      <c r="D5" s="1">
        <v>1.2099999999999999E-3</v>
      </c>
      <c r="E5" s="1">
        <v>1.2899999999999999E-3</v>
      </c>
      <c r="F5" s="1">
        <v>1.31E-3</v>
      </c>
      <c r="G5" s="1">
        <v>1.23E-3</v>
      </c>
    </row>
    <row r="6" spans="1:15" ht="29" x14ac:dyDescent="0.35">
      <c r="A6" t="s">
        <v>38</v>
      </c>
      <c r="B6" s="5" t="s">
        <v>11</v>
      </c>
      <c r="C6" s="1">
        <v>1.47E-3</v>
      </c>
      <c r="D6" s="1">
        <v>1.23E-3</v>
      </c>
      <c r="E6" s="1">
        <v>1.2899999999999999E-3</v>
      </c>
      <c r="F6" s="1">
        <v>1.32E-3</v>
      </c>
      <c r="G6" s="1">
        <v>1.23E-3</v>
      </c>
    </row>
    <row r="9" spans="1:15" x14ac:dyDescent="0.35">
      <c r="B9" s="2" t="s">
        <v>23</v>
      </c>
      <c r="C9" s="2" t="s">
        <v>24</v>
      </c>
    </row>
    <row r="11" spans="1:15" x14ac:dyDescent="0.35">
      <c r="A11" t="s">
        <v>111</v>
      </c>
      <c r="B11">
        <v>20</v>
      </c>
      <c r="C11">
        <v>55</v>
      </c>
    </row>
    <row r="12" spans="1:15" x14ac:dyDescent="0.35">
      <c r="A12" t="s">
        <v>116</v>
      </c>
      <c r="B12">
        <v>20</v>
      </c>
      <c r="C12">
        <v>61</v>
      </c>
    </row>
    <row r="13" spans="1:15" x14ac:dyDescent="0.35">
      <c r="A13" t="s">
        <v>117</v>
      </c>
      <c r="B13">
        <v>20</v>
      </c>
      <c r="C13">
        <v>59</v>
      </c>
    </row>
    <row r="14" spans="1:15" x14ac:dyDescent="0.35">
      <c r="A14" t="s">
        <v>60</v>
      </c>
      <c r="B14">
        <v>20</v>
      </c>
      <c r="C14">
        <v>60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B890-4446-43AE-9D39-CDC3A58072FC}">
  <dimension ref="A1:O13"/>
  <sheetViews>
    <sheetView workbookViewId="0">
      <selection sqref="A1:O13"/>
    </sheetView>
  </sheetViews>
  <sheetFormatPr defaultRowHeight="14.5" x14ac:dyDescent="0.35"/>
  <cols>
    <col min="2" max="2" width="12.453125" customWidth="1"/>
  </cols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52</v>
      </c>
      <c r="B4" s="5" t="s">
        <v>8</v>
      </c>
      <c r="C4" s="1">
        <v>1.49E-3</v>
      </c>
      <c r="D4" s="1">
        <v>1.23E-3</v>
      </c>
      <c r="E4" s="1">
        <v>1.2600000000000001E-3</v>
      </c>
      <c r="F4" s="1">
        <v>1.31E-3</v>
      </c>
      <c r="G4" s="1">
        <v>1.2099999999999999E-3</v>
      </c>
      <c r="I4" s="1">
        <f>AVERAGE(C4:G5)</f>
        <v>1.2920000000000002E-3</v>
      </c>
      <c r="J4" s="1">
        <f>STDEV(C4:G5)</f>
        <v>1.0304260176149366E-4</v>
      </c>
      <c r="K4" s="1">
        <f>AVERAGE(C5:G6)</f>
        <v>1.2759999999999998E-3</v>
      </c>
      <c r="L4" s="1">
        <f>STDEV(C5:G6)</f>
        <v>1.0211105065891085E-4</v>
      </c>
      <c r="N4" s="4">
        <f>I4*1000*2*60*60</f>
        <v>9302.4000000000015</v>
      </c>
      <c r="O4" s="4">
        <f>K4*1000*4*60*60</f>
        <v>18374.399999999998</v>
      </c>
    </row>
    <row r="5" spans="1:15" ht="58" x14ac:dyDescent="0.35">
      <c r="A5" t="s">
        <v>97</v>
      </c>
      <c r="B5" s="5" t="s">
        <v>9</v>
      </c>
      <c r="C5" s="1">
        <v>1.4599999999999999E-3</v>
      </c>
      <c r="D5" s="1">
        <v>1.1900000000000001E-3</v>
      </c>
      <c r="E5" s="1">
        <v>1.2800000000000001E-3</v>
      </c>
      <c r="F5" s="1">
        <v>1.2700000000000001E-3</v>
      </c>
      <c r="G5" s="1">
        <v>1.2199999999999999E-3</v>
      </c>
    </row>
    <row r="6" spans="1:15" x14ac:dyDescent="0.35">
      <c r="A6" t="s">
        <v>120</v>
      </c>
      <c r="B6" s="5" t="s">
        <v>11</v>
      </c>
      <c r="C6" s="1">
        <v>1.4599999999999999E-3</v>
      </c>
      <c r="D6" s="1">
        <v>1.1800000000000001E-3</v>
      </c>
      <c r="E6" s="1">
        <v>1.24E-3</v>
      </c>
      <c r="F6" s="1">
        <v>1.25E-3</v>
      </c>
      <c r="G6" s="1">
        <v>1.2099999999999999E-3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118</v>
      </c>
      <c r="B10">
        <v>22</v>
      </c>
      <c r="C10">
        <v>50</v>
      </c>
    </row>
    <row r="11" spans="1:15" x14ac:dyDescent="0.35">
      <c r="A11" t="s">
        <v>119</v>
      </c>
      <c r="B11">
        <v>20</v>
      </c>
      <c r="C11">
        <v>57</v>
      </c>
    </row>
    <row r="12" spans="1:15" x14ac:dyDescent="0.35">
      <c r="A12" t="s">
        <v>121</v>
      </c>
      <c r="B12">
        <v>20</v>
      </c>
      <c r="C12">
        <v>56</v>
      </c>
    </row>
    <row r="13" spans="1:15" x14ac:dyDescent="0.35">
      <c r="A13" t="s">
        <v>122</v>
      </c>
      <c r="B13">
        <v>20</v>
      </c>
      <c r="C13">
        <v>56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EEAF-F76D-4B2E-8579-C0C6D9C25C51}">
  <dimension ref="A1:O12"/>
  <sheetViews>
    <sheetView workbookViewId="0">
      <selection activeCell="B17" sqref="B17"/>
    </sheetView>
  </sheetViews>
  <sheetFormatPr defaultRowHeight="14.5" x14ac:dyDescent="0.35"/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129</v>
      </c>
      <c r="J3" s="3" t="s">
        <v>13</v>
      </c>
      <c r="K3" s="3" t="s">
        <v>12</v>
      </c>
      <c r="L3" s="3" t="s">
        <v>15</v>
      </c>
      <c r="N3" s="3" t="s">
        <v>130</v>
      </c>
      <c r="O3" s="3" t="s">
        <v>21</v>
      </c>
    </row>
    <row r="4" spans="1:15" ht="29" x14ac:dyDescent="0.35">
      <c r="A4" t="s">
        <v>105</v>
      </c>
      <c r="B4" s="5" t="s">
        <v>123</v>
      </c>
      <c r="C4" s="1">
        <v>1.4499999999999999E-3</v>
      </c>
      <c r="D4" s="1">
        <v>1.1999999999999999E-3</v>
      </c>
      <c r="E4" s="1">
        <v>1.2600000000000001E-3</v>
      </c>
      <c r="F4" s="1">
        <v>1.2899999999999999E-3</v>
      </c>
      <c r="G4" s="1">
        <v>1.25E-3</v>
      </c>
      <c r="I4" s="1">
        <f>AVERAGE(C4:G5)</f>
        <v>1.266E-3</v>
      </c>
      <c r="J4" s="1">
        <f>STDEV(C4:G5)</f>
        <v>9.6517125711220565E-5</v>
      </c>
      <c r="K4" s="1">
        <f>AVERAGE(C5:G6)</f>
        <v>1.25E-3</v>
      </c>
      <c r="L4" s="1">
        <f>STDEV(C5:G6)</f>
        <v>9.4280904158206366E-5</v>
      </c>
      <c r="N4" s="4">
        <f>I4*1000*1*60*60</f>
        <v>4557.6000000000004</v>
      </c>
      <c r="O4" s="4">
        <f>K4*1000*2*60*60</f>
        <v>9000</v>
      </c>
    </row>
    <row r="5" spans="1:15" ht="58" x14ac:dyDescent="0.35">
      <c r="A5" t="s">
        <v>126</v>
      </c>
      <c r="B5" s="5" t="s">
        <v>124</v>
      </c>
      <c r="C5" s="1">
        <v>1.42E-3</v>
      </c>
      <c r="D5" s="1">
        <v>1.17E-3</v>
      </c>
      <c r="E5" s="1">
        <v>1.1800000000000001E-3</v>
      </c>
      <c r="F5" s="1">
        <v>1.23E-3</v>
      </c>
      <c r="G5" s="1">
        <v>1.2099999999999999E-3</v>
      </c>
    </row>
    <row r="6" spans="1:15" ht="29" x14ac:dyDescent="0.35">
      <c r="A6" t="s">
        <v>128</v>
      </c>
      <c r="B6" s="5" t="s">
        <v>125</v>
      </c>
      <c r="C6" s="1">
        <v>1.42E-3</v>
      </c>
      <c r="D6" s="1">
        <v>1.25E-3</v>
      </c>
      <c r="E6" s="1">
        <v>1.1999999999999999E-3</v>
      </c>
      <c r="F6" s="1">
        <v>1.25E-3</v>
      </c>
      <c r="G6" s="1">
        <v>1.17E-3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68</v>
      </c>
      <c r="B10">
        <v>21</v>
      </c>
      <c r="C10">
        <v>32</v>
      </c>
    </row>
    <row r="11" spans="1:15" x14ac:dyDescent="0.35">
      <c r="A11" t="s">
        <v>127</v>
      </c>
      <c r="B11">
        <v>21</v>
      </c>
      <c r="C11">
        <v>32</v>
      </c>
    </row>
    <row r="12" spans="1:15" x14ac:dyDescent="0.35">
      <c r="A12" t="s">
        <v>131</v>
      </c>
      <c r="B12">
        <v>20</v>
      </c>
      <c r="C12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FACC-F182-47E9-B0FA-DF4BB91B2538}">
  <dimension ref="A1:O12"/>
  <sheetViews>
    <sheetView workbookViewId="0">
      <selection activeCell="E14" sqref="E14"/>
    </sheetView>
  </sheetViews>
  <sheetFormatPr defaultRowHeight="14.5" x14ac:dyDescent="0.35"/>
  <cols>
    <col min="2" max="2" width="11.453125" customWidth="1"/>
    <col min="9" max="9" width="10.453125" customWidth="1"/>
  </cols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2" t="s">
        <v>12</v>
      </c>
      <c r="J3" s="2" t="s">
        <v>13</v>
      </c>
      <c r="K3" s="2" t="s">
        <v>14</v>
      </c>
      <c r="L3" s="2" t="s">
        <v>15</v>
      </c>
      <c r="N3" s="3" t="s">
        <v>21</v>
      </c>
      <c r="O3" s="3" t="s">
        <v>22</v>
      </c>
    </row>
    <row r="4" spans="1:15" x14ac:dyDescent="0.35">
      <c r="A4" t="s">
        <v>25</v>
      </c>
      <c r="B4" t="s">
        <v>8</v>
      </c>
      <c r="C4" s="1">
        <v>1.67E-3</v>
      </c>
      <c r="D4" s="1">
        <v>1.4E-3</v>
      </c>
      <c r="E4" s="1">
        <v>1.4E-3</v>
      </c>
      <c r="F4" s="1">
        <v>1.3600000000000001E-3</v>
      </c>
      <c r="G4" s="1">
        <v>1.4300000000000001E-3</v>
      </c>
      <c r="I4" s="1">
        <f>AVERAGE(C4:G5)</f>
        <v>1.4529999999999999E-3</v>
      </c>
      <c r="J4" s="1">
        <f>STDEV(C4:G5)</f>
        <v>1.1294541454466697E-4</v>
      </c>
      <c r="K4" s="1">
        <f>AVERAGE(C5:G6)</f>
        <v>1.4379999999999996E-3</v>
      </c>
      <c r="L4" s="1">
        <f>STDEV(C5:G6)</f>
        <v>1.1183320914051721E-4</v>
      </c>
      <c r="N4" s="4">
        <f>I4*1000*2*60*60</f>
        <v>10461.599999999999</v>
      </c>
      <c r="O4" s="4">
        <f>K4*1000*4*60*60</f>
        <v>20707.199999999993</v>
      </c>
    </row>
    <row r="5" spans="1:15" x14ac:dyDescent="0.35">
      <c r="A5" t="s">
        <v>26</v>
      </c>
      <c r="B5" t="s">
        <v>9</v>
      </c>
      <c r="C5" s="1">
        <v>1.65E-3</v>
      </c>
      <c r="D5" s="1">
        <v>1.3799999999999999E-3</v>
      </c>
      <c r="E5" s="1">
        <v>1.41E-3</v>
      </c>
      <c r="F5" s="1">
        <v>1.3699999999999999E-3</v>
      </c>
      <c r="G5" s="1">
        <v>1.4599999999999999E-3</v>
      </c>
    </row>
    <row r="6" spans="1:15" x14ac:dyDescent="0.35">
      <c r="A6" t="s">
        <v>27</v>
      </c>
      <c r="B6" t="s">
        <v>11</v>
      </c>
      <c r="C6" s="1">
        <v>1.6299999999999999E-3</v>
      </c>
      <c r="D6" s="1">
        <v>1.3500000000000001E-3</v>
      </c>
      <c r="E6" s="1">
        <v>1.3799999999999999E-3</v>
      </c>
      <c r="F6" s="1">
        <v>1.41E-3</v>
      </c>
      <c r="G6" s="1">
        <v>1.34E-3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28</v>
      </c>
      <c r="B10">
        <v>20</v>
      </c>
      <c r="C10">
        <v>64</v>
      </c>
    </row>
    <row r="11" spans="1:15" x14ac:dyDescent="0.35">
      <c r="A11" t="s">
        <v>29</v>
      </c>
      <c r="B11">
        <v>19</v>
      </c>
      <c r="C11">
        <v>69</v>
      </c>
    </row>
    <row r="12" spans="1:15" x14ac:dyDescent="0.35">
      <c r="A12" t="s">
        <v>30</v>
      </c>
      <c r="B12">
        <v>19</v>
      </c>
      <c r="C12">
        <v>55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A014-89B1-4161-A981-77150BC02374}">
  <dimension ref="A1:O13"/>
  <sheetViews>
    <sheetView workbookViewId="0">
      <selection activeCell="E25" sqref="E25"/>
    </sheetView>
  </sheetViews>
  <sheetFormatPr defaultRowHeight="14.5" x14ac:dyDescent="0.35"/>
  <cols>
    <col min="2" max="2" width="13.36328125" customWidth="1"/>
  </cols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132</v>
      </c>
      <c r="B4" s="5" t="s">
        <v>8</v>
      </c>
      <c r="C4" s="1">
        <v>1.4499999999999999E-3</v>
      </c>
      <c r="D4" s="1">
        <v>1.24E-3</v>
      </c>
      <c r="E4" s="1">
        <v>1.1800000000000001E-3</v>
      </c>
      <c r="F4" s="1">
        <v>1.23E-3</v>
      </c>
      <c r="G4" s="1">
        <v>1.2700000000000001E-3</v>
      </c>
      <c r="I4" s="1">
        <f>AVERAGE(C4:G5)</f>
        <v>1.2670000000000001E-3</v>
      </c>
      <c r="J4" s="1">
        <f>STDEV(C4:G5)</f>
        <v>9.6153811965805883E-5</v>
      </c>
      <c r="K4" s="1">
        <f>AVERAGE(C5:G6)</f>
        <v>1.2580000000000002E-3</v>
      </c>
      <c r="L4" s="1">
        <f>STDEV(C5:G6)</f>
        <v>9.3903023262181378E-5</v>
      </c>
      <c r="N4" s="4">
        <f>I4*1000*2*60*60</f>
        <v>9122.4000000000015</v>
      </c>
      <c r="O4" s="4">
        <f>K4*1000*4*60*60</f>
        <v>18115.200000000004</v>
      </c>
    </row>
    <row r="5" spans="1:15" ht="58" x14ac:dyDescent="0.35">
      <c r="A5" t="s">
        <v>133</v>
      </c>
      <c r="B5" s="5" t="s">
        <v>9</v>
      </c>
      <c r="C5" s="1">
        <v>1.4300000000000001E-3</v>
      </c>
      <c r="D5" s="1">
        <v>1.23E-3</v>
      </c>
      <c r="E5" s="1">
        <v>1.1800000000000001E-3</v>
      </c>
      <c r="F5" s="1">
        <v>1.1999999999999999E-3</v>
      </c>
      <c r="G5" s="1">
        <v>1.2600000000000001E-3</v>
      </c>
    </row>
    <row r="6" spans="1:15" x14ac:dyDescent="0.35">
      <c r="A6" t="s">
        <v>136</v>
      </c>
      <c r="B6" s="5" t="s">
        <v>11</v>
      </c>
      <c r="C6" s="1">
        <v>1.42E-3</v>
      </c>
      <c r="D6" s="1">
        <v>1.1900000000000001E-3</v>
      </c>
      <c r="E6" s="1">
        <v>1.17E-3</v>
      </c>
      <c r="F6" s="1">
        <v>1.23E-3</v>
      </c>
      <c r="G6" s="1">
        <v>1.2700000000000001E-3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134</v>
      </c>
      <c r="B10">
        <v>26</v>
      </c>
      <c r="C10">
        <v>15</v>
      </c>
    </row>
    <row r="11" spans="1:15" x14ac:dyDescent="0.35">
      <c r="A11" t="s">
        <v>135</v>
      </c>
      <c r="B11">
        <v>19</v>
      </c>
      <c r="C11">
        <v>15</v>
      </c>
    </row>
    <row r="12" spans="1:15" x14ac:dyDescent="0.35">
      <c r="A12" t="s">
        <v>137</v>
      </c>
      <c r="B12">
        <v>20</v>
      </c>
      <c r="C12">
        <v>15</v>
      </c>
    </row>
    <row r="13" spans="1:15" x14ac:dyDescent="0.35">
      <c r="A13" t="s">
        <v>138</v>
      </c>
      <c r="B13">
        <v>19</v>
      </c>
      <c r="C13">
        <v>15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AD19B-0AAA-40B3-A12F-A534AA349008}">
  <dimension ref="A1:O13"/>
  <sheetViews>
    <sheetView workbookViewId="0">
      <selection sqref="A1:O13"/>
    </sheetView>
  </sheetViews>
  <sheetFormatPr defaultRowHeight="14.5" x14ac:dyDescent="0.35"/>
  <cols>
    <col min="2" max="2" width="11.1796875" customWidth="1"/>
  </cols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94</v>
      </c>
      <c r="B4" s="5" t="s">
        <v>8</v>
      </c>
      <c r="C4" s="1">
        <v>1.4400000000000001E-3</v>
      </c>
      <c r="D4" s="1">
        <v>1.1299999999999999E-3</v>
      </c>
      <c r="E4" s="1">
        <v>1.16E-3</v>
      </c>
      <c r="F4" s="1">
        <v>1.2600000000000001E-3</v>
      </c>
      <c r="G4" s="1">
        <v>1.2800000000000001E-3</v>
      </c>
      <c r="I4" s="1">
        <f>AVERAGE(C4:G5)</f>
        <v>1.2520000000000001E-3</v>
      </c>
      <c r="J4" s="1">
        <f>STDEV(C4:G5)</f>
        <v>1.0860734577161697E-4</v>
      </c>
      <c r="K4" s="1">
        <f>AVERAGE(C5:G6)</f>
        <v>1.248E-3</v>
      </c>
      <c r="L4" s="1">
        <f>STDEV(C5:G6)</f>
        <v>9.8409574963234398E-5</v>
      </c>
      <c r="N4" s="4">
        <f>I4*1000*2*60*60</f>
        <v>9014.4000000000015</v>
      </c>
      <c r="O4" s="4">
        <f>K4*1000*4*60*60</f>
        <v>17971.199999999997</v>
      </c>
    </row>
    <row r="5" spans="1:15" ht="58" x14ac:dyDescent="0.35">
      <c r="A5" t="s">
        <v>139</v>
      </c>
      <c r="B5" s="5" t="s">
        <v>9</v>
      </c>
      <c r="C5" s="1">
        <v>1.4300000000000001E-3</v>
      </c>
      <c r="D5" s="1">
        <v>1.15E-3</v>
      </c>
      <c r="E5" s="1">
        <v>1.2099999999999999E-3</v>
      </c>
      <c r="F5" s="1">
        <v>1.1999999999999999E-3</v>
      </c>
      <c r="G5" s="1">
        <v>1.2600000000000001E-3</v>
      </c>
    </row>
    <row r="6" spans="1:15" ht="29" x14ac:dyDescent="0.35">
      <c r="A6" t="s">
        <v>104</v>
      </c>
      <c r="B6" s="5" t="s">
        <v>11</v>
      </c>
      <c r="C6" s="1">
        <v>1.42E-3</v>
      </c>
      <c r="D6" s="1">
        <v>1.17E-3</v>
      </c>
      <c r="E6" s="1">
        <v>1.2099999999999999E-3</v>
      </c>
      <c r="F6" s="1">
        <v>1.24E-3</v>
      </c>
      <c r="G6" s="1">
        <v>1.1900000000000001E-3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140</v>
      </c>
      <c r="B10">
        <v>25</v>
      </c>
      <c r="C10">
        <v>15</v>
      </c>
    </row>
    <row r="11" spans="1:15" x14ac:dyDescent="0.35">
      <c r="A11" t="s">
        <v>141</v>
      </c>
      <c r="B11">
        <v>19</v>
      </c>
      <c r="C11">
        <v>15</v>
      </c>
    </row>
    <row r="12" spans="1:15" x14ac:dyDescent="0.35">
      <c r="A12" t="s">
        <v>142</v>
      </c>
      <c r="B12">
        <v>19</v>
      </c>
      <c r="C12">
        <v>15</v>
      </c>
    </row>
    <row r="13" spans="1:15" x14ac:dyDescent="0.35">
      <c r="A13" t="s">
        <v>143</v>
      </c>
      <c r="B13">
        <v>19</v>
      </c>
      <c r="C13">
        <v>15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8E7-9532-41C0-999D-13284344871E}">
  <dimension ref="A1:O13"/>
  <sheetViews>
    <sheetView workbookViewId="0">
      <selection activeCell="G11" sqref="G11"/>
    </sheetView>
  </sheetViews>
  <sheetFormatPr defaultRowHeight="14.5" x14ac:dyDescent="0.35"/>
  <cols>
    <col min="2" max="2" width="12" customWidth="1"/>
  </cols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140</v>
      </c>
      <c r="B4" s="5" t="s">
        <v>8</v>
      </c>
      <c r="C4" s="1">
        <v>1.4300000000000001E-3</v>
      </c>
      <c r="D4" s="1">
        <v>1.1900000000000001E-3</v>
      </c>
      <c r="E4" s="1">
        <v>1.17E-3</v>
      </c>
      <c r="F4" s="1">
        <v>1.2899999999999999E-3</v>
      </c>
      <c r="G4" s="1">
        <v>1.24E-3</v>
      </c>
      <c r="I4" s="1">
        <f>AVERAGE(C4:G5)</f>
        <v>1.258E-3</v>
      </c>
      <c r="J4" s="1">
        <f>STDEV(C4:G5)</f>
        <v>1.0881176406988353E-4</v>
      </c>
      <c r="K4" s="1">
        <f>AVERAGE(C5:G6)</f>
        <v>1.2489999999999999E-3</v>
      </c>
      <c r="L4" s="1">
        <f>STDEV(C5:G6)</f>
        <v>1.1376877134492284E-4</v>
      </c>
      <c r="N4" s="4">
        <f>I4*1000*2*60*60</f>
        <v>9057.6</v>
      </c>
      <c r="O4" s="4">
        <f>K4*1000*4*60*60</f>
        <v>17985.599999999999</v>
      </c>
    </row>
    <row r="5" spans="1:15" ht="58" x14ac:dyDescent="0.35">
      <c r="A5" t="s">
        <v>145</v>
      </c>
      <c r="B5" s="5" t="s">
        <v>9</v>
      </c>
      <c r="C5" s="1">
        <v>1.4499999999999999E-3</v>
      </c>
      <c r="D5" s="1">
        <v>1.14E-3</v>
      </c>
      <c r="E5" s="1">
        <v>1.24E-3</v>
      </c>
      <c r="F5" s="1">
        <v>1.2800000000000001E-3</v>
      </c>
      <c r="G5" s="1">
        <v>1.15E-3</v>
      </c>
    </row>
    <row r="6" spans="1:15" x14ac:dyDescent="0.35">
      <c r="A6" t="s">
        <v>147</v>
      </c>
      <c r="B6" s="5" t="s">
        <v>11</v>
      </c>
      <c r="C6" s="1">
        <v>1.4300000000000001E-3</v>
      </c>
      <c r="D6" s="1">
        <v>1.17E-3</v>
      </c>
      <c r="E6" s="1">
        <v>1.14E-3</v>
      </c>
      <c r="F6" s="1">
        <v>1.2800000000000001E-3</v>
      </c>
      <c r="G6" s="1">
        <v>1.2099999999999999E-3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115</v>
      </c>
      <c r="B10">
        <v>24</v>
      </c>
      <c r="C10">
        <v>18</v>
      </c>
    </row>
    <row r="11" spans="1:15" x14ac:dyDescent="0.35">
      <c r="A11" t="s">
        <v>144</v>
      </c>
      <c r="B11">
        <v>20</v>
      </c>
      <c r="C11">
        <v>24</v>
      </c>
    </row>
    <row r="12" spans="1:15" x14ac:dyDescent="0.35">
      <c r="A12" t="s">
        <v>146</v>
      </c>
      <c r="B12">
        <v>19</v>
      </c>
      <c r="C12">
        <v>22</v>
      </c>
    </row>
    <row r="13" spans="1:15" x14ac:dyDescent="0.35">
      <c r="A13" t="s">
        <v>150</v>
      </c>
      <c r="B13">
        <v>19</v>
      </c>
      <c r="C13">
        <v>24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2C1C7-9710-48D5-B787-B1AA4789625A}">
  <dimension ref="A1:O13"/>
  <sheetViews>
    <sheetView workbookViewId="0">
      <selection activeCell="C1" sqref="C1"/>
    </sheetView>
  </sheetViews>
  <sheetFormatPr defaultRowHeight="14.5" x14ac:dyDescent="0.35"/>
  <cols>
    <col min="2" max="2" width="12.26953125" customWidth="1"/>
  </cols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105</v>
      </c>
      <c r="B4" s="5" t="s">
        <v>8</v>
      </c>
      <c r="C4" s="1">
        <v>1.4499999999999999E-3</v>
      </c>
      <c r="D4" s="1">
        <v>1.17E-3</v>
      </c>
      <c r="E4" s="1">
        <v>1.1999999999999999E-3</v>
      </c>
      <c r="F4" s="1">
        <v>1.24E-3</v>
      </c>
      <c r="G4" s="1">
        <v>1.2099999999999999E-3</v>
      </c>
      <c r="I4" s="1">
        <f>AVERAGE(C4:G5)</f>
        <v>1.2539999999999999E-3</v>
      </c>
      <c r="J4" s="1">
        <f>STDEV(C4:G5)</f>
        <v>1.0720696494786769E-4</v>
      </c>
      <c r="K4" s="1">
        <f>AVERAGE(C5:G6)</f>
        <v>1.2590000000000001E-3</v>
      </c>
      <c r="L4" s="1">
        <f>STDEV(C5:G6)</f>
        <v>1.0938718186129283E-4</v>
      </c>
      <c r="N4" s="4">
        <f>I4*1000*2*60*60</f>
        <v>9028.7999999999993</v>
      </c>
      <c r="O4" s="4">
        <f>K4*1000*4*60*60</f>
        <v>18129.600000000002</v>
      </c>
    </row>
    <row r="5" spans="1:15" ht="58" x14ac:dyDescent="0.35">
      <c r="A5" t="s">
        <v>102</v>
      </c>
      <c r="B5" s="5" t="s">
        <v>9</v>
      </c>
      <c r="C5" s="1">
        <v>1.4400000000000001E-3</v>
      </c>
      <c r="D5" s="1">
        <v>1.15E-3</v>
      </c>
      <c r="E5" s="1">
        <v>1.24E-3</v>
      </c>
      <c r="F5" s="1">
        <v>1.2700000000000001E-3</v>
      </c>
      <c r="G5" s="1">
        <v>1.17E-3</v>
      </c>
    </row>
    <row r="6" spans="1:15" x14ac:dyDescent="0.35">
      <c r="A6" t="s">
        <v>147</v>
      </c>
      <c r="B6" s="5" t="s">
        <v>11</v>
      </c>
      <c r="C6" s="1">
        <v>1.4599999999999999E-3</v>
      </c>
      <c r="D6" s="1">
        <v>1.17E-3</v>
      </c>
      <c r="E6" s="1">
        <v>1.2600000000000001E-3</v>
      </c>
      <c r="F6" s="1">
        <v>1.25E-3</v>
      </c>
      <c r="G6" s="1">
        <v>1.1800000000000001E-3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140</v>
      </c>
      <c r="B10">
        <v>25</v>
      </c>
      <c r="C10">
        <v>19</v>
      </c>
    </row>
    <row r="11" spans="1:15" x14ac:dyDescent="0.35">
      <c r="A11" t="s">
        <v>148</v>
      </c>
      <c r="B11">
        <v>20</v>
      </c>
      <c r="C11">
        <v>27</v>
      </c>
    </row>
    <row r="12" spans="1:15" x14ac:dyDescent="0.35">
      <c r="A12" t="s">
        <v>149</v>
      </c>
      <c r="B12">
        <v>19</v>
      </c>
      <c r="C12">
        <v>26</v>
      </c>
    </row>
    <row r="13" spans="1:15" x14ac:dyDescent="0.35">
      <c r="A13" t="s">
        <v>150</v>
      </c>
      <c r="B13">
        <v>19</v>
      </c>
      <c r="C13">
        <v>26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F42A-2767-474C-9DB2-26D3338161AA}">
  <dimension ref="A1:O12"/>
  <sheetViews>
    <sheetView workbookViewId="0">
      <selection activeCell="C1" sqref="C1"/>
    </sheetView>
  </sheetViews>
  <sheetFormatPr defaultRowHeight="14.5" x14ac:dyDescent="0.35"/>
  <cols>
    <col min="2" max="2" width="11.6328125" customWidth="1"/>
  </cols>
  <sheetData>
    <row r="1" spans="1:15" x14ac:dyDescent="0.35">
      <c r="C1" s="2" t="s">
        <v>20</v>
      </c>
    </row>
    <row r="2" spans="1:15" ht="43.5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12</v>
      </c>
      <c r="J2" s="3" t="s">
        <v>13</v>
      </c>
      <c r="K2" s="3" t="s">
        <v>14</v>
      </c>
      <c r="L2" s="3" t="s">
        <v>15</v>
      </c>
      <c r="N2" s="3" t="s">
        <v>21</v>
      </c>
      <c r="O2" s="3" t="s">
        <v>22</v>
      </c>
    </row>
    <row r="3" spans="1:15" ht="29" x14ac:dyDescent="0.35">
      <c r="A3" t="s">
        <v>140</v>
      </c>
      <c r="B3" s="5" t="s">
        <v>8</v>
      </c>
      <c r="C3" s="1">
        <v>1.4300000000000001E-3</v>
      </c>
      <c r="D3" s="1">
        <v>1.14E-3</v>
      </c>
      <c r="E3" s="1">
        <v>1.2199999999999999E-3</v>
      </c>
      <c r="F3" s="1">
        <v>1.2600000000000001E-3</v>
      </c>
      <c r="G3" s="1">
        <v>1.1900000000000001E-3</v>
      </c>
      <c r="I3" s="1">
        <f>AVERAGE(C3:G4)</f>
        <v>1.2480000000000002E-3</v>
      </c>
      <c r="J3" s="1">
        <f>STDEV(C3:G4)</f>
        <v>1.0443498775155131E-4</v>
      </c>
      <c r="K3" s="1">
        <f>AVERAGE(C4:G5)</f>
        <v>1.2279999999999999E-3</v>
      </c>
      <c r="L3" s="1">
        <f>STDEV(C4:G5)</f>
        <v>1.1360751148875092E-4</v>
      </c>
      <c r="N3" s="4">
        <f>I3*1000*2*60*60</f>
        <v>8985.6</v>
      </c>
      <c r="O3" s="4">
        <f>K3*1000*4*60*60</f>
        <v>17683.199999999997</v>
      </c>
    </row>
    <row r="4" spans="1:15" ht="58" x14ac:dyDescent="0.35">
      <c r="A4" t="s">
        <v>151</v>
      </c>
      <c r="B4" s="5" t="s">
        <v>9</v>
      </c>
      <c r="C4" s="1">
        <v>1.4300000000000001E-3</v>
      </c>
      <c r="D4" s="1">
        <v>1.14E-3</v>
      </c>
      <c r="E4" s="1">
        <v>1.2199999999999999E-3</v>
      </c>
      <c r="F4" s="1">
        <v>1.2600000000000001E-3</v>
      </c>
      <c r="G4" s="1">
        <v>1.1900000000000001E-3</v>
      </c>
    </row>
    <row r="5" spans="1:15" ht="29" x14ac:dyDescent="0.35">
      <c r="A5" t="s">
        <v>104</v>
      </c>
      <c r="B5" s="5" t="s">
        <v>11</v>
      </c>
      <c r="C5" s="1">
        <v>1.42E-3</v>
      </c>
      <c r="D5" s="1">
        <v>1.1299999999999999E-3</v>
      </c>
      <c r="E5" s="1">
        <v>1.1100000000000001E-3</v>
      </c>
      <c r="F5" s="1">
        <v>1.2199999999999999E-3</v>
      </c>
      <c r="G5" s="1">
        <v>1.16E-3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115</v>
      </c>
      <c r="B9">
        <v>24</v>
      </c>
      <c r="C9">
        <v>15</v>
      </c>
    </row>
    <row r="10" spans="1:15" x14ac:dyDescent="0.35">
      <c r="A10" t="s">
        <v>152</v>
      </c>
      <c r="B10">
        <v>20</v>
      </c>
      <c r="C10">
        <v>15</v>
      </c>
    </row>
    <row r="11" spans="1:15" x14ac:dyDescent="0.35">
      <c r="A11" t="s">
        <v>153</v>
      </c>
      <c r="B11">
        <v>19</v>
      </c>
      <c r="C11">
        <v>15</v>
      </c>
    </row>
    <row r="12" spans="1:15" x14ac:dyDescent="0.35">
      <c r="A12" t="s">
        <v>154</v>
      </c>
      <c r="B12">
        <v>20</v>
      </c>
      <c r="C12"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B09F-1E66-4B24-93A3-BD9DB2F83057}">
  <dimension ref="A1:O12"/>
  <sheetViews>
    <sheetView workbookViewId="0">
      <selection sqref="A1:O14"/>
    </sheetView>
  </sheetViews>
  <sheetFormatPr defaultRowHeight="14.5" x14ac:dyDescent="0.35"/>
  <cols>
    <col min="2" max="2" width="12.81640625" customWidth="1"/>
  </cols>
  <sheetData>
    <row r="1" spans="1:15" x14ac:dyDescent="0.35">
      <c r="C1" s="2" t="s">
        <v>20</v>
      </c>
    </row>
    <row r="2" spans="1:15" ht="43.5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12</v>
      </c>
      <c r="J2" s="3" t="s">
        <v>13</v>
      </c>
      <c r="K2" s="3" t="s">
        <v>14</v>
      </c>
      <c r="L2" s="3" t="s">
        <v>15</v>
      </c>
      <c r="N2" s="3" t="s">
        <v>21</v>
      </c>
      <c r="O2" s="3" t="s">
        <v>22</v>
      </c>
    </row>
    <row r="3" spans="1:15" x14ac:dyDescent="0.35">
      <c r="A3" t="s">
        <v>68</v>
      </c>
      <c r="B3" s="5" t="s">
        <v>8</v>
      </c>
      <c r="C3" s="1">
        <v>1.4300000000000001E-3</v>
      </c>
      <c r="D3" s="1">
        <v>1.15E-3</v>
      </c>
      <c r="E3" s="1">
        <v>1.23E-3</v>
      </c>
      <c r="F3" s="1">
        <v>1.23E-3</v>
      </c>
      <c r="G3" s="1">
        <v>1.1900000000000001E-3</v>
      </c>
      <c r="I3" s="1">
        <f>AVERAGE(C3:G4)</f>
        <v>1.2459999999999999E-3</v>
      </c>
      <c r="J3" s="1">
        <f>STDEV(C3:G4)</f>
        <v>9.7775252492642549E-5</v>
      </c>
      <c r="K3" s="1">
        <f>AVERAGE(C4:G5)</f>
        <v>1.2489999999999999E-3</v>
      </c>
      <c r="L3" s="1">
        <f>STDEV(C4:G5)</f>
        <v>8.9993826948790712E-5</v>
      </c>
      <c r="N3" s="4">
        <f>I3*1000*2*60*60</f>
        <v>8971.2000000000007</v>
      </c>
      <c r="O3" s="4">
        <f>K3*1000*4*60*60</f>
        <v>17985.599999999999</v>
      </c>
    </row>
    <row r="4" spans="1:15" ht="29" x14ac:dyDescent="0.35">
      <c r="A4" t="s">
        <v>151</v>
      </c>
      <c r="B4" s="5" t="s">
        <v>9</v>
      </c>
      <c r="C4" s="1">
        <v>1.41E-3</v>
      </c>
      <c r="D4" s="1">
        <v>1.15E-3</v>
      </c>
      <c r="E4" s="1">
        <v>1.1900000000000001E-3</v>
      </c>
      <c r="F4" s="1">
        <v>1.24E-3</v>
      </c>
      <c r="G4" s="1">
        <v>1.24E-3</v>
      </c>
    </row>
    <row r="5" spans="1:15" x14ac:dyDescent="0.35">
      <c r="A5" t="s">
        <v>154</v>
      </c>
      <c r="B5" s="5" t="s">
        <v>11</v>
      </c>
      <c r="C5" s="1">
        <v>1.41E-3</v>
      </c>
      <c r="D5" s="1">
        <v>1.1800000000000001E-3</v>
      </c>
      <c r="E5" s="1">
        <v>1.1999999999999999E-3</v>
      </c>
      <c r="F5" s="1">
        <v>1.23E-3</v>
      </c>
      <c r="G5" s="1">
        <v>1.24E-3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155</v>
      </c>
      <c r="B9">
        <v>21</v>
      </c>
      <c r="C9">
        <v>40</v>
      </c>
    </row>
    <row r="10" spans="1:15" x14ac:dyDescent="0.35">
      <c r="A10" t="s">
        <v>139</v>
      </c>
      <c r="B10">
        <v>21</v>
      </c>
      <c r="C10">
        <v>53</v>
      </c>
    </row>
    <row r="11" spans="1:15" x14ac:dyDescent="0.35">
      <c r="A11" t="s">
        <v>156</v>
      </c>
      <c r="B11">
        <v>20</v>
      </c>
      <c r="C11">
        <v>58</v>
      </c>
    </row>
    <row r="12" spans="1:15" x14ac:dyDescent="0.35">
      <c r="A12" t="s">
        <v>154</v>
      </c>
      <c r="B12">
        <v>20</v>
      </c>
      <c r="C12">
        <v>60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92BF9-2EE0-424B-BCD6-A33B8AE5E24A}">
  <dimension ref="A1:O11"/>
  <sheetViews>
    <sheetView workbookViewId="0">
      <selection sqref="A1:O11"/>
    </sheetView>
  </sheetViews>
  <sheetFormatPr defaultRowHeight="14.5" x14ac:dyDescent="0.35"/>
  <cols>
    <col min="2" max="2" width="12.54296875" customWidth="1"/>
  </cols>
  <sheetData>
    <row r="1" spans="1:15" x14ac:dyDescent="0.35">
      <c r="C1" s="2" t="s">
        <v>20</v>
      </c>
    </row>
    <row r="2" spans="1:15" ht="43.5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129</v>
      </c>
      <c r="J2" s="3" t="s">
        <v>158</v>
      </c>
      <c r="K2" s="3" t="s">
        <v>12</v>
      </c>
      <c r="L2" s="3" t="s">
        <v>13</v>
      </c>
      <c r="N2" s="3" t="s">
        <v>130</v>
      </c>
      <c r="O2" s="3" t="s">
        <v>21</v>
      </c>
    </row>
    <row r="3" spans="1:15" x14ac:dyDescent="0.35">
      <c r="A3" t="s">
        <v>157</v>
      </c>
      <c r="B3" s="5" t="s">
        <v>123</v>
      </c>
      <c r="C3" s="1">
        <v>1.4300000000000001E-3</v>
      </c>
      <c r="D3" s="1">
        <v>1.1800000000000001E-3</v>
      </c>
      <c r="E3" s="1">
        <v>1.15E-3</v>
      </c>
      <c r="F3" s="1">
        <v>1.23E-3</v>
      </c>
      <c r="G3" s="1">
        <v>1.2700000000000001E-3</v>
      </c>
      <c r="I3" s="1">
        <f>AVERAGE(C3:G4)</f>
        <v>1.2400000000000002E-3</v>
      </c>
      <c r="J3" s="1">
        <f>STDEV(C3:G4)</f>
        <v>1.0187137859957418E-4</v>
      </c>
      <c r="K3" s="1">
        <f>AVERAGE(C4:G5)</f>
        <v>1.2279999999999999E-3</v>
      </c>
      <c r="L3" s="1">
        <f>STDEV(C4:G5)</f>
        <v>9.8972498986110054E-5</v>
      </c>
      <c r="N3" s="4">
        <f>I3*1000*1*60*60</f>
        <v>4464</v>
      </c>
      <c r="O3" s="4">
        <f>K3*1000*2*60*60</f>
        <v>8841.5999999999985</v>
      </c>
    </row>
    <row r="4" spans="1:15" ht="43.5" x14ac:dyDescent="0.35">
      <c r="A4" t="s">
        <v>126</v>
      </c>
      <c r="B4" s="5" t="s">
        <v>124</v>
      </c>
      <c r="C4" s="1">
        <v>1.41E-3</v>
      </c>
      <c r="D4" s="1">
        <v>1.15E-3</v>
      </c>
      <c r="E4" s="1">
        <v>1.1800000000000001E-3</v>
      </c>
      <c r="F4" s="1">
        <v>1.2199999999999999E-3</v>
      </c>
      <c r="G4" s="1">
        <v>1.1800000000000001E-3</v>
      </c>
    </row>
    <row r="5" spans="1:15" x14ac:dyDescent="0.35">
      <c r="A5" t="s">
        <v>160</v>
      </c>
      <c r="B5" s="5" t="s">
        <v>125</v>
      </c>
      <c r="C5" s="1">
        <v>1.41E-3</v>
      </c>
      <c r="D5" s="1">
        <v>1.1800000000000001E-3</v>
      </c>
      <c r="E5" s="1">
        <v>1.2099999999999999E-3</v>
      </c>
      <c r="F5" s="1">
        <v>1.1999999999999999E-3</v>
      </c>
      <c r="G5" s="1">
        <v>1.14E-3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115</v>
      </c>
      <c r="B9">
        <v>21</v>
      </c>
      <c r="C9">
        <v>37</v>
      </c>
    </row>
    <row r="10" spans="1:15" x14ac:dyDescent="0.35">
      <c r="A10" t="s">
        <v>159</v>
      </c>
      <c r="B10">
        <v>20</v>
      </c>
      <c r="C10">
        <v>36</v>
      </c>
    </row>
    <row r="11" spans="1:15" x14ac:dyDescent="0.35">
      <c r="A11" t="s">
        <v>161</v>
      </c>
      <c r="B11">
        <v>21</v>
      </c>
      <c r="C11">
        <v>36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3D98B-1399-4625-9128-99C8AAA6E4F4}">
  <dimension ref="A1:O11"/>
  <sheetViews>
    <sheetView workbookViewId="0">
      <selection activeCell="I18" sqref="I18"/>
    </sheetView>
  </sheetViews>
  <sheetFormatPr defaultRowHeight="14.5" x14ac:dyDescent="0.35"/>
  <cols>
    <col min="2" max="2" width="14.453125" customWidth="1"/>
  </cols>
  <sheetData>
    <row r="1" spans="1:15" x14ac:dyDescent="0.35">
      <c r="C1" s="2" t="s">
        <v>20</v>
      </c>
    </row>
    <row r="2" spans="1:15" ht="43.5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129</v>
      </c>
      <c r="J2" s="3" t="s">
        <v>158</v>
      </c>
      <c r="K2" s="3" t="s">
        <v>12</v>
      </c>
      <c r="L2" s="3" t="s">
        <v>13</v>
      </c>
      <c r="N2" s="3" t="s">
        <v>130</v>
      </c>
      <c r="O2" s="3" t="s">
        <v>21</v>
      </c>
    </row>
    <row r="3" spans="1:15" ht="29" x14ac:dyDescent="0.35">
      <c r="A3" t="s">
        <v>62</v>
      </c>
      <c r="B3" s="5" t="s">
        <v>123</v>
      </c>
      <c r="C3" s="7">
        <v>1.4400000000000001E-3</v>
      </c>
      <c r="D3" s="7">
        <v>1.2099999999999999E-3</v>
      </c>
      <c r="E3" s="7">
        <v>1.23E-3</v>
      </c>
      <c r="F3" s="7">
        <v>1.24E-3</v>
      </c>
      <c r="G3" s="7">
        <v>1.1800000000000001E-3</v>
      </c>
      <c r="I3" s="1">
        <f>AVERAGE(C3:G4)</f>
        <v>1.255E-3</v>
      </c>
      <c r="J3" s="1">
        <f>STDEV(C3:G4)</f>
        <v>9.5014618758261529E-5</v>
      </c>
      <c r="K3" s="1">
        <f>AVERAGE(C4:G5)</f>
        <v>1.245E-3</v>
      </c>
      <c r="L3" s="1">
        <f>STDEV(C4:G5)</f>
        <v>9.4074438611133898E-5</v>
      </c>
      <c r="N3" s="4">
        <f>I3*1000*1*60*60</f>
        <v>4518.0000000000009</v>
      </c>
      <c r="O3" s="4">
        <f>K3*1000*2*60*60</f>
        <v>8964</v>
      </c>
    </row>
    <row r="4" spans="1:15" ht="58" x14ac:dyDescent="0.35">
      <c r="A4" t="s">
        <v>163</v>
      </c>
      <c r="B4" s="5" t="s">
        <v>124</v>
      </c>
      <c r="C4" s="7">
        <v>1.42E-3</v>
      </c>
      <c r="D4" s="7">
        <v>1.1800000000000001E-3</v>
      </c>
      <c r="E4" s="7">
        <v>1.2199999999999999E-3</v>
      </c>
      <c r="F4" s="7">
        <v>1.24E-3</v>
      </c>
      <c r="G4" s="7">
        <v>1.1900000000000001E-3</v>
      </c>
    </row>
    <row r="5" spans="1:15" ht="29" x14ac:dyDescent="0.35">
      <c r="A5" t="s">
        <v>165</v>
      </c>
      <c r="B5" s="5" t="s">
        <v>125</v>
      </c>
      <c r="C5" s="7">
        <v>1.42E-3</v>
      </c>
      <c r="D5" s="7">
        <v>1.1999999999999999E-3</v>
      </c>
      <c r="E5" s="7">
        <v>1.1900000000000001E-3</v>
      </c>
      <c r="F5" s="7">
        <v>1.2099999999999999E-3</v>
      </c>
      <c r="G5" s="7">
        <v>1.1800000000000001E-3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115</v>
      </c>
      <c r="B9">
        <v>20</v>
      </c>
      <c r="C9">
        <v>15</v>
      </c>
    </row>
    <row r="10" spans="1:15" x14ac:dyDescent="0.35">
      <c r="A10" t="s">
        <v>162</v>
      </c>
      <c r="B10">
        <v>22</v>
      </c>
      <c r="C10">
        <v>15</v>
      </c>
    </row>
    <row r="11" spans="1:15" x14ac:dyDescent="0.35">
      <c r="A11" t="s">
        <v>164</v>
      </c>
      <c r="B11">
        <v>20</v>
      </c>
      <c r="C11"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E3BEE-F7CF-47D5-BCBC-2988AB488820}">
  <dimension ref="A1:O12"/>
  <sheetViews>
    <sheetView workbookViewId="0">
      <selection sqref="A1:O12"/>
    </sheetView>
  </sheetViews>
  <sheetFormatPr defaultRowHeight="14.5" x14ac:dyDescent="0.35"/>
  <cols>
    <col min="2" max="2" width="11.7265625" customWidth="1"/>
  </cols>
  <sheetData>
    <row r="1" spans="1:15" x14ac:dyDescent="0.35">
      <c r="C1" s="2" t="s">
        <v>20</v>
      </c>
      <c r="H1" s="6" t="s">
        <v>166</v>
      </c>
      <c r="I1" s="6"/>
    </row>
    <row r="2" spans="1:15" ht="43.5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12</v>
      </c>
      <c r="J2" s="3" t="s">
        <v>13</v>
      </c>
      <c r="K2" s="3" t="s">
        <v>14</v>
      </c>
      <c r="L2" s="3" t="s">
        <v>15</v>
      </c>
      <c r="N2" s="3" t="s">
        <v>21</v>
      </c>
      <c r="O2" s="3" t="s">
        <v>22</v>
      </c>
    </row>
    <row r="3" spans="1:15" ht="29" x14ac:dyDescent="0.35">
      <c r="A3" t="s">
        <v>167</v>
      </c>
      <c r="B3" s="5" t="s">
        <v>8</v>
      </c>
      <c r="C3" s="7">
        <v>1.8400000000000001E-3</v>
      </c>
      <c r="D3" s="7">
        <v>1.82E-3</v>
      </c>
      <c r="E3" s="7">
        <v>1.8E-3</v>
      </c>
      <c r="F3" s="7">
        <v>1.82E-3</v>
      </c>
      <c r="G3" s="7">
        <v>1.8600000000000001E-3</v>
      </c>
      <c r="I3" s="1">
        <f>AVERAGE(C3:G4)</f>
        <v>1.8319999999999999E-3</v>
      </c>
      <c r="J3" s="1">
        <f>STDEV(C3:G4)</f>
        <v>1.8135294011647305E-5</v>
      </c>
      <c r="K3" s="1">
        <f>AVERAGE(C4:G5)</f>
        <v>1.8380000000000004E-3</v>
      </c>
      <c r="L3" s="1">
        <f>STDEV(C4:G5)</f>
        <v>1.3984117975602058E-5</v>
      </c>
      <c r="N3" s="4">
        <f>I3*1000*2*60*60</f>
        <v>13190.399999999998</v>
      </c>
      <c r="O3" s="4">
        <f>K3*1000*4*60*60</f>
        <v>26467.200000000008</v>
      </c>
    </row>
    <row r="4" spans="1:15" ht="58" x14ac:dyDescent="0.35">
      <c r="A4" t="s">
        <v>168</v>
      </c>
      <c r="B4" s="5" t="s">
        <v>9</v>
      </c>
      <c r="C4" s="7">
        <v>1.8500000000000001E-3</v>
      </c>
      <c r="D4" s="7">
        <v>1.83E-3</v>
      </c>
      <c r="E4" s="7">
        <v>1.82E-3</v>
      </c>
      <c r="F4" s="7">
        <v>1.83E-3</v>
      </c>
      <c r="G4" s="7">
        <v>1.8500000000000001E-3</v>
      </c>
    </row>
    <row r="5" spans="1:15" ht="29" x14ac:dyDescent="0.35">
      <c r="A5" t="s">
        <v>172</v>
      </c>
      <c r="B5" s="5" t="s">
        <v>11</v>
      </c>
      <c r="C5" s="7">
        <v>1.8600000000000001E-3</v>
      </c>
      <c r="D5" s="7">
        <v>1.83E-3</v>
      </c>
      <c r="E5" s="7">
        <v>1.82E-3</v>
      </c>
      <c r="F5" s="7">
        <v>1.8400000000000001E-3</v>
      </c>
      <c r="G5" s="7">
        <v>1.8500000000000001E-3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169</v>
      </c>
      <c r="B9">
        <v>23</v>
      </c>
      <c r="C9">
        <v>21</v>
      </c>
    </row>
    <row r="10" spans="1:15" x14ac:dyDescent="0.35">
      <c r="A10" t="s">
        <v>170</v>
      </c>
      <c r="B10">
        <v>21</v>
      </c>
      <c r="C10">
        <v>21</v>
      </c>
    </row>
    <row r="11" spans="1:15" x14ac:dyDescent="0.35">
      <c r="A11" t="s">
        <v>171</v>
      </c>
      <c r="B11">
        <v>22</v>
      </c>
      <c r="C11">
        <v>17</v>
      </c>
    </row>
    <row r="12" spans="1:15" x14ac:dyDescent="0.35">
      <c r="A12" t="s">
        <v>173</v>
      </c>
      <c r="B12">
        <v>22</v>
      </c>
      <c r="C12">
        <v>15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85ECF-F77E-46E4-B90A-4B7660F0AAD6}">
  <dimension ref="A1:O12"/>
  <sheetViews>
    <sheetView workbookViewId="0">
      <selection activeCell="Q8" sqref="Q8"/>
    </sheetView>
  </sheetViews>
  <sheetFormatPr defaultRowHeight="14.5" x14ac:dyDescent="0.35"/>
  <sheetData>
    <row r="1" spans="1:15" x14ac:dyDescent="0.35">
      <c r="C1" s="2" t="s">
        <v>20</v>
      </c>
      <c r="H1" s="6" t="s">
        <v>166</v>
      </c>
      <c r="I1" s="6"/>
    </row>
    <row r="2" spans="1:15" ht="43.5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12</v>
      </c>
      <c r="J2" s="3" t="s">
        <v>13</v>
      </c>
      <c r="K2" s="3" t="s">
        <v>14</v>
      </c>
      <c r="L2" s="3" t="s">
        <v>15</v>
      </c>
      <c r="N2" s="3" t="s">
        <v>21</v>
      </c>
      <c r="O2" s="3" t="s">
        <v>22</v>
      </c>
    </row>
    <row r="3" spans="1:15" ht="29" x14ac:dyDescent="0.35">
      <c r="A3" t="s">
        <v>115</v>
      </c>
      <c r="B3" s="5" t="s">
        <v>8</v>
      </c>
      <c r="C3" s="7">
        <v>1.8699999999999999E-3</v>
      </c>
      <c r="D3" s="7">
        <v>1.8600000000000001E-3</v>
      </c>
      <c r="E3" s="7">
        <v>1.83E-3</v>
      </c>
      <c r="F3" s="7">
        <v>1.8400000000000001E-3</v>
      </c>
      <c r="G3" s="7">
        <v>1.8500000000000001E-3</v>
      </c>
      <c r="I3" s="1">
        <f>AVERAGE(C3:G4)</f>
        <v>1.8520000000000001E-3</v>
      </c>
      <c r="J3" s="1">
        <f>STDEV(C3:G4)</f>
        <v>1.7511900715418221E-5</v>
      </c>
      <c r="K3" s="1">
        <f>AVERAGE(C4:G5)</f>
        <v>1.8569999999999999E-3</v>
      </c>
      <c r="L3" s="1">
        <f>STDEV(C4:G5)</f>
        <v>1.7669811040931378E-5</v>
      </c>
      <c r="N3" s="4">
        <f>I3*1000*2*60*60</f>
        <v>13334.400000000001</v>
      </c>
      <c r="O3" s="4">
        <f>K3*1000*4*60*60</f>
        <v>26740.799999999999</v>
      </c>
    </row>
    <row r="4" spans="1:15" ht="58" x14ac:dyDescent="0.35">
      <c r="A4" t="s">
        <v>151</v>
      </c>
      <c r="B4" s="5" t="s">
        <v>9</v>
      </c>
      <c r="C4" s="7">
        <v>1.8699999999999999E-3</v>
      </c>
      <c r="D4" s="7">
        <v>1.8500000000000001E-3</v>
      </c>
      <c r="E4" s="7">
        <v>1.83E-3</v>
      </c>
      <c r="F4" s="7">
        <v>1.8400000000000001E-3</v>
      </c>
      <c r="G4" s="7">
        <v>1.8799999999999999E-3</v>
      </c>
    </row>
    <row r="5" spans="1:15" ht="29" x14ac:dyDescent="0.35">
      <c r="A5" t="s">
        <v>30</v>
      </c>
      <c r="B5" s="5" t="s">
        <v>11</v>
      </c>
      <c r="C5" s="7">
        <v>1.8699999999999999E-3</v>
      </c>
      <c r="D5" s="7">
        <v>1.8600000000000001E-3</v>
      </c>
      <c r="E5" s="7">
        <v>1.8400000000000001E-3</v>
      </c>
      <c r="F5" s="7">
        <v>1.8500000000000001E-3</v>
      </c>
      <c r="G5" s="7">
        <v>1.8799999999999999E-3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90</v>
      </c>
      <c r="B9">
        <v>22</v>
      </c>
      <c r="C9">
        <v>48</v>
      </c>
    </row>
    <row r="10" spans="1:15" x14ac:dyDescent="0.35">
      <c r="A10" t="s">
        <v>91</v>
      </c>
      <c r="B10">
        <v>22</v>
      </c>
      <c r="C10">
        <v>49</v>
      </c>
    </row>
    <row r="11" spans="1:15" x14ac:dyDescent="0.35">
      <c r="A11" t="s">
        <v>174</v>
      </c>
      <c r="B11">
        <v>21</v>
      </c>
      <c r="C11">
        <v>51</v>
      </c>
    </row>
    <row r="12" spans="1:15" x14ac:dyDescent="0.35">
      <c r="A12" t="s">
        <v>60</v>
      </c>
      <c r="B12">
        <v>19</v>
      </c>
      <c r="C12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A084D-CB1F-4BF1-843B-9A3CE67D8C44}">
  <dimension ref="A1:O12"/>
  <sheetViews>
    <sheetView workbookViewId="0">
      <selection sqref="A1:O12"/>
    </sheetView>
  </sheetViews>
  <sheetFormatPr defaultRowHeight="14.5" x14ac:dyDescent="0.35"/>
  <cols>
    <col min="2" max="2" width="24.453125" customWidth="1"/>
  </cols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x14ac:dyDescent="0.35">
      <c r="A4" t="s">
        <v>25</v>
      </c>
      <c r="B4" s="5" t="s">
        <v>8</v>
      </c>
      <c r="C4" s="1">
        <v>1.6900000000000001E-3</v>
      </c>
      <c r="D4" s="1">
        <v>1.39E-3</v>
      </c>
      <c r="E4" s="1">
        <v>1.3799999999999999E-3</v>
      </c>
      <c r="F4" s="1">
        <v>1.41E-3</v>
      </c>
      <c r="G4" s="1">
        <v>1.4499999999999999E-3</v>
      </c>
      <c r="I4" s="1">
        <f>AVERAGE(C4:G5)</f>
        <v>1.449E-3</v>
      </c>
      <c r="J4" s="1">
        <f>STDEV(C4:G5)</f>
        <v>1.2449453357030941E-4</v>
      </c>
      <c r="K4" s="1">
        <f>AVERAGE(C5:G6)</f>
        <v>1.4329999999999998E-3</v>
      </c>
      <c r="L4" s="1">
        <f>STDEV(C5:G6)</f>
        <v>1.2275087689209307E-4</v>
      </c>
      <c r="N4" s="4">
        <f>I4*1000*2*60*60</f>
        <v>10432.799999999999</v>
      </c>
      <c r="O4" s="4">
        <f>K4*1000*4*60*60</f>
        <v>20635.199999999997</v>
      </c>
    </row>
    <row r="5" spans="1:15" ht="14.5" customHeight="1" x14ac:dyDescent="0.35">
      <c r="A5" t="s">
        <v>31</v>
      </c>
      <c r="B5" s="5" t="s">
        <v>9</v>
      </c>
      <c r="C5" s="1">
        <v>1.67E-3</v>
      </c>
      <c r="D5" s="1">
        <v>1.3500000000000001E-3</v>
      </c>
      <c r="E5" s="1">
        <v>1.3799999999999999E-3</v>
      </c>
      <c r="F5" s="1">
        <v>1.3799999999999999E-3</v>
      </c>
      <c r="G5" s="1">
        <v>1.39E-3</v>
      </c>
    </row>
    <row r="6" spans="1:15" x14ac:dyDescent="0.35">
      <c r="A6" t="s">
        <v>32</v>
      </c>
      <c r="B6" s="5" t="s">
        <v>11</v>
      </c>
      <c r="C6" s="1">
        <v>1.66E-3</v>
      </c>
      <c r="D6" s="1">
        <v>1.3799999999999999E-3</v>
      </c>
      <c r="E6" s="1">
        <v>1.3699999999999999E-3</v>
      </c>
      <c r="F6" s="1">
        <v>1.3699999999999999E-3</v>
      </c>
      <c r="G6" s="1">
        <v>1.3799999999999999E-3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33</v>
      </c>
      <c r="B10">
        <v>21</v>
      </c>
      <c r="C10">
        <v>60</v>
      </c>
    </row>
    <row r="11" spans="1:15" x14ac:dyDescent="0.35">
      <c r="A11" t="s">
        <v>34</v>
      </c>
      <c r="B11">
        <v>19</v>
      </c>
      <c r="C11">
        <v>66</v>
      </c>
    </row>
    <row r="12" spans="1:15" x14ac:dyDescent="0.35">
      <c r="A12" t="s">
        <v>32</v>
      </c>
      <c r="B12">
        <v>19</v>
      </c>
      <c r="C12">
        <v>64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61A31-13CF-4512-8C9B-B4F3C6C41A5A}">
  <dimension ref="A1:R12"/>
  <sheetViews>
    <sheetView workbookViewId="0">
      <selection activeCell="I2" sqref="I2:O2"/>
    </sheetView>
  </sheetViews>
  <sheetFormatPr defaultRowHeight="14.5" x14ac:dyDescent="0.35"/>
  <sheetData>
    <row r="1" spans="1:18" x14ac:dyDescent="0.35">
      <c r="C1" s="2" t="s">
        <v>20</v>
      </c>
      <c r="H1" s="6" t="s">
        <v>166</v>
      </c>
      <c r="I1" s="6"/>
    </row>
    <row r="2" spans="1:18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185</v>
      </c>
      <c r="J2" s="3" t="s">
        <v>186</v>
      </c>
      <c r="K2" s="3" t="s">
        <v>187</v>
      </c>
      <c r="L2" s="3" t="s">
        <v>188</v>
      </c>
      <c r="N2" s="3" t="s">
        <v>189</v>
      </c>
      <c r="O2" s="3" t="s">
        <v>190</v>
      </c>
    </row>
    <row r="3" spans="1:18" ht="29" x14ac:dyDescent="0.35">
      <c r="A3" t="s">
        <v>115</v>
      </c>
      <c r="B3" s="5" t="s">
        <v>178</v>
      </c>
      <c r="C3" s="7">
        <v>1.89E-3</v>
      </c>
      <c r="D3" s="7">
        <v>1.8500000000000001E-3</v>
      </c>
      <c r="E3" s="7">
        <v>1.83E-3</v>
      </c>
      <c r="F3" s="7">
        <v>1.8500000000000001E-3</v>
      </c>
      <c r="G3" s="7">
        <v>1.89E-3</v>
      </c>
      <c r="I3" s="1">
        <f>AVERAGE(C3:G4)</f>
        <v>1.8579999999999998E-3</v>
      </c>
      <c r="J3" s="1">
        <f>STDEV(C3:G4)</f>
        <v>2.0976176963402987E-5</v>
      </c>
      <c r="K3" s="1">
        <f>AVERAGE(C4:G5)</f>
        <v>1.8569999999999999E-3</v>
      </c>
      <c r="L3" s="1">
        <f>STDEV(C4:G5)</f>
        <v>1.3374935098492527E-5</v>
      </c>
      <c r="N3" s="4">
        <f>I3*1000*1.58*60*60</f>
        <v>10568.304</v>
      </c>
      <c r="O3" s="4">
        <f>K3*1000*3.17*60*60</f>
        <v>21192.083999999999</v>
      </c>
    </row>
    <row r="4" spans="1:18" ht="58" x14ac:dyDescent="0.35">
      <c r="A4" t="s">
        <v>175</v>
      </c>
      <c r="B4" s="5" t="s">
        <v>179</v>
      </c>
      <c r="C4" s="7">
        <v>1.8699999999999999E-3</v>
      </c>
      <c r="D4" s="7">
        <v>1.8500000000000001E-3</v>
      </c>
      <c r="E4" s="7">
        <v>1.8400000000000001E-3</v>
      </c>
      <c r="F4" s="7">
        <v>1.8400000000000001E-3</v>
      </c>
      <c r="G4" s="7">
        <v>1.8699999999999999E-3</v>
      </c>
      <c r="N4" s="8"/>
      <c r="O4" s="8"/>
      <c r="P4" s="8"/>
      <c r="Q4" s="8"/>
      <c r="R4" s="8"/>
    </row>
    <row r="5" spans="1:18" ht="29" x14ac:dyDescent="0.35">
      <c r="A5" t="s">
        <v>176</v>
      </c>
      <c r="B5" s="5" t="s">
        <v>180</v>
      </c>
      <c r="C5" s="7">
        <v>1.8699999999999999E-3</v>
      </c>
      <c r="D5" s="7">
        <v>1.8699999999999999E-3</v>
      </c>
      <c r="E5" s="7">
        <v>1.8400000000000001E-3</v>
      </c>
      <c r="F5" s="7">
        <v>1.8600000000000001E-3</v>
      </c>
      <c r="G5" s="7">
        <v>1.8600000000000001E-3</v>
      </c>
    </row>
    <row r="8" spans="1:18" x14ac:dyDescent="0.35">
      <c r="B8" s="2" t="s">
        <v>23</v>
      </c>
      <c r="C8" s="2" t="s">
        <v>24</v>
      </c>
    </row>
    <row r="9" spans="1:18" x14ac:dyDescent="0.35">
      <c r="A9" t="s">
        <v>115</v>
      </c>
      <c r="B9">
        <v>20</v>
      </c>
      <c r="C9">
        <v>65</v>
      </c>
    </row>
    <row r="10" spans="1:18" x14ac:dyDescent="0.35">
      <c r="A10" t="s">
        <v>168</v>
      </c>
      <c r="B10">
        <v>20</v>
      </c>
      <c r="C10">
        <v>63</v>
      </c>
    </row>
    <row r="11" spans="1:18" x14ac:dyDescent="0.35">
      <c r="A11" t="s">
        <v>171</v>
      </c>
      <c r="B11">
        <v>20</v>
      </c>
      <c r="C11">
        <v>62</v>
      </c>
    </row>
    <row r="12" spans="1:18" x14ac:dyDescent="0.35">
      <c r="A12" t="s">
        <v>177</v>
      </c>
      <c r="B12">
        <v>20</v>
      </c>
      <c r="C12">
        <v>63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C6D9-570E-491A-AC37-46DE7672761C}">
  <dimension ref="A1:O14"/>
  <sheetViews>
    <sheetView workbookViewId="0">
      <selection activeCell="I2" sqref="I2:O2"/>
    </sheetView>
  </sheetViews>
  <sheetFormatPr defaultRowHeight="14.5" x14ac:dyDescent="0.35"/>
  <sheetData>
    <row r="1" spans="1:15" x14ac:dyDescent="0.35">
      <c r="C1" s="2" t="s">
        <v>20</v>
      </c>
      <c r="H1" s="6" t="s">
        <v>166</v>
      </c>
      <c r="I1" s="6"/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185</v>
      </c>
      <c r="J2" s="3" t="s">
        <v>186</v>
      </c>
      <c r="K2" s="3" t="s">
        <v>187</v>
      </c>
      <c r="L2" s="3" t="s">
        <v>188</v>
      </c>
      <c r="N2" s="3" t="s">
        <v>189</v>
      </c>
      <c r="O2" s="3" t="s">
        <v>190</v>
      </c>
    </row>
    <row r="3" spans="1:15" ht="29" x14ac:dyDescent="0.35">
      <c r="A3" t="s">
        <v>105</v>
      </c>
      <c r="B3" s="5" t="s">
        <v>178</v>
      </c>
      <c r="C3" s="7">
        <v>1.8699999999999999E-3</v>
      </c>
      <c r="D3" s="7">
        <v>1.8699999999999999E-3</v>
      </c>
      <c r="E3" s="7">
        <v>1.8400000000000001E-3</v>
      </c>
      <c r="F3" s="7">
        <v>1.8600000000000001E-3</v>
      </c>
      <c r="G3" s="7">
        <v>1.89E-3</v>
      </c>
      <c r="I3" s="1">
        <f>AVERAGE(C3:G4)</f>
        <v>1.864E-3</v>
      </c>
      <c r="J3" s="1">
        <f>STDEV(C3:G4)</f>
        <v>1.7763883459298921E-5</v>
      </c>
      <c r="K3" s="1">
        <f>AVERAGE(C4:G5)</f>
        <v>1.8689999999999998E-3</v>
      </c>
      <c r="L3" s="1">
        <f>STDEV(C4:G5)</f>
        <v>2.0248456731316541E-5</v>
      </c>
      <c r="N3" s="4">
        <f>I3*1000*1.58*60*60</f>
        <v>10602.431999999999</v>
      </c>
      <c r="O3" s="4">
        <f>K3*1000*3.17*60*60</f>
        <v>21329.027999999998</v>
      </c>
    </row>
    <row r="4" spans="1:15" ht="58" x14ac:dyDescent="0.35">
      <c r="A4" t="s">
        <v>175</v>
      </c>
      <c r="B4" s="5" t="s">
        <v>179</v>
      </c>
      <c r="C4" s="7">
        <v>1.89E-3</v>
      </c>
      <c r="D4" s="7">
        <v>1.8699999999999999E-3</v>
      </c>
      <c r="E4" s="7">
        <v>1.8400000000000001E-3</v>
      </c>
      <c r="F4" s="7">
        <v>1.8500000000000001E-3</v>
      </c>
      <c r="G4" s="7">
        <v>1.8600000000000001E-3</v>
      </c>
      <c r="N4" s="8"/>
      <c r="O4" s="8"/>
    </row>
    <row r="5" spans="1:15" ht="29" x14ac:dyDescent="0.35">
      <c r="A5" t="s">
        <v>176</v>
      </c>
      <c r="B5" s="5" t="s">
        <v>180</v>
      </c>
      <c r="C5" s="7">
        <v>1.89E-3</v>
      </c>
      <c r="D5" s="7">
        <v>1.8799999999999999E-3</v>
      </c>
      <c r="E5" s="7">
        <v>1.8500000000000001E-3</v>
      </c>
      <c r="F5" s="7">
        <v>1.8600000000000001E-3</v>
      </c>
      <c r="G5" s="7">
        <v>1.9E-3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181</v>
      </c>
      <c r="B9">
        <v>20</v>
      </c>
      <c r="C9">
        <v>64</v>
      </c>
    </row>
    <row r="10" spans="1:15" x14ac:dyDescent="0.35">
      <c r="A10" t="s">
        <v>182</v>
      </c>
      <c r="B10">
        <v>20</v>
      </c>
      <c r="C10">
        <v>62</v>
      </c>
    </row>
    <row r="11" spans="1:15" x14ac:dyDescent="0.35">
      <c r="A11" t="s">
        <v>70</v>
      </c>
      <c r="B11">
        <v>20</v>
      </c>
      <c r="C11">
        <v>62</v>
      </c>
    </row>
    <row r="12" spans="1:15" x14ac:dyDescent="0.35">
      <c r="A12" t="s">
        <v>184</v>
      </c>
      <c r="B12">
        <v>20</v>
      </c>
      <c r="C12">
        <v>63</v>
      </c>
    </row>
    <row r="14" spans="1:15" x14ac:dyDescent="0.35">
      <c r="M14" t="s">
        <v>183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F6A9E-69C9-4F8E-A962-9785D0826269}">
  <dimension ref="A1:O12"/>
  <sheetViews>
    <sheetView workbookViewId="0">
      <selection activeCell="O2" sqref="O2:O3"/>
    </sheetView>
  </sheetViews>
  <sheetFormatPr defaultRowHeight="14.5" x14ac:dyDescent="0.35"/>
  <sheetData>
    <row r="1" spans="1:15" x14ac:dyDescent="0.35">
      <c r="C1" s="2" t="s">
        <v>20</v>
      </c>
      <c r="H1" s="6" t="s">
        <v>166</v>
      </c>
      <c r="I1" s="6"/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185</v>
      </c>
      <c r="J2" s="3" t="s">
        <v>186</v>
      </c>
      <c r="K2" s="3" t="s">
        <v>187</v>
      </c>
      <c r="L2" s="3" t="s">
        <v>188</v>
      </c>
      <c r="N2" s="3" t="s">
        <v>189</v>
      </c>
      <c r="O2" s="3" t="s">
        <v>190</v>
      </c>
    </row>
    <row r="3" spans="1:15" ht="29" x14ac:dyDescent="0.35">
      <c r="A3" t="s">
        <v>94</v>
      </c>
      <c r="B3" s="5" t="s">
        <v>178</v>
      </c>
      <c r="C3" s="7">
        <v>1.89E-3</v>
      </c>
      <c r="D3" s="7">
        <v>1.8500000000000001E-3</v>
      </c>
      <c r="E3" s="7">
        <v>1.8400000000000001E-3</v>
      </c>
      <c r="F3" s="7">
        <v>1.8500000000000001E-3</v>
      </c>
      <c r="G3" s="7">
        <v>1.89E-3</v>
      </c>
      <c r="I3" s="1">
        <f>AVERAGE(C3:G4)</f>
        <v>1.8610000000000002E-3</v>
      </c>
      <c r="J3" s="1">
        <f>STDEV(C3:G4)</f>
        <v>1.9119507199599937E-5</v>
      </c>
      <c r="K3" s="1">
        <f>AVERAGE(C4:G5)</f>
        <v>1.8620000000000002E-3</v>
      </c>
      <c r="L3" s="1">
        <f>STDEV(C4:G5)</f>
        <v>1.4757295747452388E-5</v>
      </c>
      <c r="N3" s="4">
        <f>I3*1000*1.58*60*60</f>
        <v>10585.368000000002</v>
      </c>
      <c r="O3" s="4">
        <f>K3*1000*3.17*60*60</f>
        <v>21249.144</v>
      </c>
    </row>
    <row r="4" spans="1:15" ht="58" x14ac:dyDescent="0.35">
      <c r="A4" t="s">
        <v>191</v>
      </c>
      <c r="B4" s="5" t="s">
        <v>179</v>
      </c>
      <c r="C4" s="7">
        <v>1.8600000000000001E-3</v>
      </c>
      <c r="D4" s="7">
        <v>1.8600000000000001E-3</v>
      </c>
      <c r="E4" s="7">
        <v>1.8400000000000001E-3</v>
      </c>
      <c r="F4" s="7">
        <v>1.8500000000000001E-3</v>
      </c>
      <c r="G4" s="7">
        <v>1.8799999999999999E-3</v>
      </c>
      <c r="N4" s="8"/>
      <c r="O4" s="8"/>
    </row>
    <row r="5" spans="1:15" ht="29" x14ac:dyDescent="0.35">
      <c r="A5" t="s">
        <v>194</v>
      </c>
      <c r="B5" s="5" t="s">
        <v>180</v>
      </c>
      <c r="C5" s="7">
        <v>1.89E-3</v>
      </c>
      <c r="D5" s="7">
        <v>1.8600000000000001E-3</v>
      </c>
      <c r="E5" s="7">
        <v>1.8500000000000001E-3</v>
      </c>
      <c r="F5" s="7">
        <v>1.8600000000000001E-3</v>
      </c>
      <c r="G5" s="7">
        <v>1.8699999999999999E-3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157</v>
      </c>
      <c r="B9">
        <v>20</v>
      </c>
      <c r="C9">
        <v>62</v>
      </c>
    </row>
    <row r="10" spans="1:15" x14ac:dyDescent="0.35">
      <c r="A10" t="s">
        <v>192</v>
      </c>
      <c r="B10">
        <v>21</v>
      </c>
      <c r="C10">
        <v>61</v>
      </c>
    </row>
    <row r="11" spans="1:15" x14ac:dyDescent="0.35">
      <c r="A11" t="s">
        <v>193</v>
      </c>
      <c r="B11">
        <v>20</v>
      </c>
      <c r="C11">
        <v>61</v>
      </c>
    </row>
    <row r="12" spans="1:15" x14ac:dyDescent="0.35">
      <c r="A12" t="s">
        <v>195</v>
      </c>
      <c r="B12">
        <v>21</v>
      </c>
      <c r="C12">
        <v>59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9A677-C8D4-46AC-A418-730C4F21A70C}">
  <dimension ref="A1:O12"/>
  <sheetViews>
    <sheetView workbookViewId="0">
      <selection activeCell="A12" sqref="A12"/>
    </sheetView>
  </sheetViews>
  <sheetFormatPr defaultRowHeight="14.5" x14ac:dyDescent="0.35"/>
  <sheetData>
    <row r="1" spans="1:15" x14ac:dyDescent="0.35">
      <c r="C1" s="2" t="s">
        <v>20</v>
      </c>
      <c r="H1" s="6" t="s">
        <v>196</v>
      </c>
      <c r="I1" s="6"/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200</v>
      </c>
      <c r="J2" s="3" t="s">
        <v>205</v>
      </c>
      <c r="K2" s="3" t="s">
        <v>206</v>
      </c>
      <c r="L2" s="3" t="s">
        <v>207</v>
      </c>
      <c r="N2" s="3" t="s">
        <v>201</v>
      </c>
      <c r="O2" s="3" t="s">
        <v>202</v>
      </c>
    </row>
    <row r="3" spans="1:15" ht="29" x14ac:dyDescent="0.35">
      <c r="A3" t="s">
        <v>94</v>
      </c>
      <c r="B3" s="5" t="s">
        <v>197</v>
      </c>
      <c r="C3" s="7">
        <v>1.8799999999999999E-3</v>
      </c>
      <c r="D3" s="7">
        <v>1.7700000000000001E-3</v>
      </c>
      <c r="E3" s="7">
        <v>1.82E-3</v>
      </c>
      <c r="F3" s="7">
        <v>1.7799999999999999E-3</v>
      </c>
      <c r="G3" s="7">
        <v>1.7799999999999999E-3</v>
      </c>
      <c r="I3" s="1">
        <f>AVERAGE(C3:G4)</f>
        <v>1.8090000000000003E-3</v>
      </c>
      <c r="J3" s="1">
        <f>STDEV(C3:G4)</f>
        <v>4.2804464979978673E-5</v>
      </c>
      <c r="K3" s="1">
        <f>AVERAGE(C4:G5)</f>
        <v>1.804E-3</v>
      </c>
      <c r="L3" s="1">
        <f>STDEV(C4:G5)</f>
        <v>4.7888759989514564E-5</v>
      </c>
      <c r="N3" s="4">
        <f>I3*1000*1.63*60*60</f>
        <v>10615.212000000001</v>
      </c>
      <c r="O3" s="4">
        <f>K3*1000*3.27*60*60</f>
        <v>21236.688000000002</v>
      </c>
    </row>
    <row r="4" spans="1:15" ht="58" x14ac:dyDescent="0.35">
      <c r="A4" t="s">
        <v>175</v>
      </c>
      <c r="B4" s="5" t="s">
        <v>198</v>
      </c>
      <c r="C4" s="7">
        <v>1.8699999999999999E-3</v>
      </c>
      <c r="D4" s="7">
        <v>1.75E-3</v>
      </c>
      <c r="E4" s="7">
        <v>1.82E-3</v>
      </c>
      <c r="F4" s="7">
        <v>1.7899999999999999E-3</v>
      </c>
      <c r="G4" s="7">
        <v>1.83E-3</v>
      </c>
      <c r="N4" s="8"/>
    </row>
    <row r="5" spans="1:15" ht="29" x14ac:dyDescent="0.35">
      <c r="A5" t="s">
        <v>203</v>
      </c>
      <c r="B5" s="5" t="s">
        <v>199</v>
      </c>
      <c r="C5" s="7">
        <v>1.8699999999999999E-3</v>
      </c>
      <c r="D5" s="7">
        <v>1.75E-3</v>
      </c>
      <c r="E5" s="7">
        <v>1.83E-3</v>
      </c>
      <c r="F5" s="7">
        <v>1.7899999999999999E-3</v>
      </c>
      <c r="G5" s="7">
        <v>1.74E-3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90</v>
      </c>
      <c r="B9">
        <v>20</v>
      </c>
      <c r="C9">
        <v>67</v>
      </c>
    </row>
    <row r="10" spans="1:15" x14ac:dyDescent="0.35">
      <c r="A10" t="s">
        <v>192</v>
      </c>
      <c r="B10">
        <v>19</v>
      </c>
      <c r="C10">
        <v>66</v>
      </c>
    </row>
    <row r="11" spans="1:15" x14ac:dyDescent="0.35">
      <c r="A11" t="s">
        <v>171</v>
      </c>
      <c r="B11">
        <v>19</v>
      </c>
      <c r="C11">
        <v>62</v>
      </c>
    </row>
    <row r="12" spans="1:15" x14ac:dyDescent="0.35">
      <c r="A12" t="s">
        <v>203</v>
      </c>
      <c r="B12">
        <v>19</v>
      </c>
      <c r="C12">
        <v>60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02716-982F-4A69-A85E-943821C6B4E7}">
  <dimension ref="A1:O12"/>
  <sheetViews>
    <sheetView workbookViewId="0">
      <selection activeCell="R6" sqref="R6"/>
    </sheetView>
  </sheetViews>
  <sheetFormatPr defaultRowHeight="14.5" x14ac:dyDescent="0.35"/>
  <sheetData>
    <row r="1" spans="1:15" x14ac:dyDescent="0.35">
      <c r="C1" s="2" t="s">
        <v>20</v>
      </c>
      <c r="H1" s="6" t="s">
        <v>196</v>
      </c>
      <c r="I1" s="6"/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200</v>
      </c>
      <c r="J2" s="3" t="s">
        <v>205</v>
      </c>
      <c r="K2" s="3" t="s">
        <v>206</v>
      </c>
      <c r="L2" s="3" t="s">
        <v>207</v>
      </c>
      <c r="N2" s="3" t="s">
        <v>201</v>
      </c>
      <c r="O2" s="3" t="s">
        <v>202</v>
      </c>
    </row>
    <row r="3" spans="1:15" ht="29" x14ac:dyDescent="0.35">
      <c r="A3" t="s">
        <v>204</v>
      </c>
      <c r="B3" s="5" t="s">
        <v>197</v>
      </c>
      <c r="C3" s="7">
        <v>1.8799999999999999E-3</v>
      </c>
      <c r="D3" s="7">
        <v>1.75E-3</v>
      </c>
      <c r="E3" s="7">
        <v>1.8400000000000001E-3</v>
      </c>
      <c r="F3" s="7">
        <v>1.7899999999999999E-3</v>
      </c>
      <c r="G3" s="7">
        <v>1.7099999999999999E-3</v>
      </c>
      <c r="I3" s="1">
        <f>AVERAGE(C3:G4)</f>
        <v>1.797E-3</v>
      </c>
      <c r="J3" s="1">
        <f>STDEV(C3:G4)</f>
        <v>6.2369864518050706E-5</v>
      </c>
      <c r="K3" s="1">
        <f>AVERAGE(C4:G5)</f>
        <v>1.7979999999999999E-3</v>
      </c>
      <c r="L3" s="1">
        <f>STDEV(C4:G5)</f>
        <v>5.8840651102976601E-5</v>
      </c>
      <c r="N3" s="4">
        <f>I3*1000*1.63*60*60</f>
        <v>10544.795999999998</v>
      </c>
      <c r="O3" s="4">
        <f>K3*1000*3.27*60*60</f>
        <v>21166.055999999997</v>
      </c>
    </row>
    <row r="4" spans="1:15" ht="58" x14ac:dyDescent="0.35">
      <c r="A4" t="s">
        <v>119</v>
      </c>
      <c r="B4" s="5" t="s">
        <v>210</v>
      </c>
      <c r="C4" s="7">
        <v>1.89E-3</v>
      </c>
      <c r="D4" s="7">
        <v>1.7700000000000001E-3</v>
      </c>
      <c r="E4" s="7">
        <v>1.83E-3</v>
      </c>
      <c r="F4" s="7">
        <v>1.7899999999999999E-3</v>
      </c>
      <c r="G4" s="7">
        <v>1.72E-3</v>
      </c>
      <c r="N4" s="8"/>
    </row>
    <row r="5" spans="1:15" ht="29" x14ac:dyDescent="0.35">
      <c r="A5" t="s">
        <v>203</v>
      </c>
      <c r="B5" s="5" t="s">
        <v>199</v>
      </c>
      <c r="C5" s="7">
        <v>1.8799999999999999E-3</v>
      </c>
      <c r="D5" s="7">
        <v>1.7600000000000001E-3</v>
      </c>
      <c r="E5" s="7">
        <v>1.82E-3</v>
      </c>
      <c r="F5" s="7">
        <v>1.8E-3</v>
      </c>
      <c r="G5" s="7">
        <v>1.72E-3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208</v>
      </c>
      <c r="B9">
        <v>21</v>
      </c>
      <c r="C9">
        <v>65</v>
      </c>
    </row>
    <row r="10" spans="1:15" x14ac:dyDescent="0.35">
      <c r="A10" t="s">
        <v>209</v>
      </c>
      <c r="B10">
        <v>20</v>
      </c>
      <c r="C10">
        <v>69</v>
      </c>
    </row>
    <row r="11" spans="1:15" x14ac:dyDescent="0.35">
      <c r="A11" t="s">
        <v>171</v>
      </c>
      <c r="B11">
        <v>20</v>
      </c>
      <c r="C11">
        <v>69</v>
      </c>
    </row>
    <row r="12" spans="1:15" x14ac:dyDescent="0.35">
      <c r="A12" t="s">
        <v>112</v>
      </c>
      <c r="B12">
        <v>20</v>
      </c>
      <c r="C12">
        <v>68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C3A2A-08FD-438A-963A-B2CC44070E30}">
  <dimension ref="A1:O12"/>
  <sheetViews>
    <sheetView workbookViewId="0">
      <selection sqref="A1:O12"/>
    </sheetView>
  </sheetViews>
  <sheetFormatPr defaultRowHeight="14.5" x14ac:dyDescent="0.35"/>
  <sheetData>
    <row r="1" spans="1:15" x14ac:dyDescent="0.35">
      <c r="C1" s="2" t="s">
        <v>20</v>
      </c>
      <c r="H1" s="6" t="s">
        <v>196</v>
      </c>
      <c r="I1" s="6"/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200</v>
      </c>
      <c r="J2" s="3" t="s">
        <v>205</v>
      </c>
      <c r="K2" s="3" t="s">
        <v>206</v>
      </c>
      <c r="L2" s="3" t="s">
        <v>207</v>
      </c>
      <c r="N2" s="3" t="s">
        <v>201</v>
      </c>
      <c r="O2" s="3" t="s">
        <v>202</v>
      </c>
    </row>
    <row r="3" spans="1:15" ht="29" x14ac:dyDescent="0.35">
      <c r="A3" t="s">
        <v>211</v>
      </c>
      <c r="B3" s="5" t="s">
        <v>197</v>
      </c>
      <c r="C3" s="7">
        <v>1.8699999999999999E-3</v>
      </c>
      <c r="D3" s="7">
        <v>1.74E-3</v>
      </c>
      <c r="E3" s="7">
        <v>1.81E-3</v>
      </c>
      <c r="F3" s="7">
        <v>1.7899999999999999E-3</v>
      </c>
      <c r="G3" s="7">
        <v>1.7099999999999999E-3</v>
      </c>
      <c r="I3" s="1">
        <f>AVERAGE(C3:G4)</f>
        <v>1.7880000000000001E-3</v>
      </c>
      <c r="J3" s="1">
        <f>STDEV(C3:G4)</f>
        <v>6.1064628786957259E-5</v>
      </c>
      <c r="K3" s="1">
        <f>AVERAGE(C4:G5)</f>
        <v>1.7899999999999999E-3</v>
      </c>
      <c r="L3" s="1">
        <f>STDEV(C4:G5)</f>
        <v>6.342099196813483E-5</v>
      </c>
      <c r="N3" s="4">
        <f>I3*1000*1.63*60*60</f>
        <v>10491.984</v>
      </c>
      <c r="O3" s="4">
        <f>K3*1000*3.27*60*60</f>
        <v>21071.879999999997</v>
      </c>
    </row>
    <row r="4" spans="1:15" ht="58" x14ac:dyDescent="0.35">
      <c r="A4" t="s">
        <v>213</v>
      </c>
      <c r="B4" s="5" t="s">
        <v>210</v>
      </c>
      <c r="C4" s="7">
        <v>1.8699999999999999E-3</v>
      </c>
      <c r="D4" s="7">
        <v>1.74E-3</v>
      </c>
      <c r="E4" s="7">
        <v>1.8400000000000001E-3</v>
      </c>
      <c r="F4" s="7">
        <v>1.8E-3</v>
      </c>
      <c r="G4" s="7">
        <v>1.7099999999999999E-3</v>
      </c>
      <c r="N4" s="8"/>
    </row>
    <row r="5" spans="1:15" ht="29" x14ac:dyDescent="0.35">
      <c r="A5" t="s">
        <v>216</v>
      </c>
      <c r="B5" s="5" t="s">
        <v>199</v>
      </c>
      <c r="C5" s="7">
        <v>1.8699999999999999E-3</v>
      </c>
      <c r="D5" s="7">
        <v>1.74E-3</v>
      </c>
      <c r="E5" s="7">
        <v>1.81E-3</v>
      </c>
      <c r="F5" s="7">
        <v>1.82E-3</v>
      </c>
      <c r="G5" s="7">
        <v>1.6999999999999999E-3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212</v>
      </c>
      <c r="B9">
        <v>21</v>
      </c>
      <c r="C9">
        <v>62</v>
      </c>
    </row>
    <row r="10" spans="1:15" x14ac:dyDescent="0.35">
      <c r="A10" t="s">
        <v>214</v>
      </c>
      <c r="B10">
        <v>21</v>
      </c>
      <c r="C10">
        <v>60</v>
      </c>
    </row>
    <row r="11" spans="1:15" x14ac:dyDescent="0.35">
      <c r="A11" t="s">
        <v>215</v>
      </c>
      <c r="B11">
        <v>21</v>
      </c>
      <c r="C11">
        <v>62</v>
      </c>
    </row>
    <row r="12" spans="1:15" x14ac:dyDescent="0.35">
      <c r="A12" t="s">
        <v>194</v>
      </c>
      <c r="B12">
        <v>21</v>
      </c>
      <c r="C12">
        <v>61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6A61-E693-4E55-9608-7D193CFE7862}">
  <dimension ref="A1:O14"/>
  <sheetViews>
    <sheetView workbookViewId="0">
      <selection sqref="A1:O14"/>
    </sheetView>
  </sheetViews>
  <sheetFormatPr defaultRowHeight="14.5" x14ac:dyDescent="0.35"/>
  <cols>
    <col min="2" max="2" width="19.08984375" customWidth="1"/>
    <col min="10" max="10" width="10.81640625" bestFit="1" customWidth="1"/>
    <col min="12" max="12" width="11.81640625" bestFit="1" customWidth="1"/>
  </cols>
  <sheetData>
    <row r="1" spans="1:15" x14ac:dyDescent="0.35">
      <c r="C1" s="2" t="s">
        <v>20</v>
      </c>
      <c r="H1" s="8" t="s">
        <v>217</v>
      </c>
      <c r="I1" s="8"/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229</v>
      </c>
      <c r="J2" s="3" t="s">
        <v>230</v>
      </c>
      <c r="K2" s="3" t="s">
        <v>231</v>
      </c>
      <c r="L2" s="3" t="s">
        <v>232</v>
      </c>
      <c r="N2" s="3" t="s">
        <v>233</v>
      </c>
      <c r="O2" s="3" t="s">
        <v>234</v>
      </c>
    </row>
    <row r="3" spans="1:15" ht="18.5" customHeight="1" x14ac:dyDescent="0.35">
      <c r="A3" t="s">
        <v>52</v>
      </c>
      <c r="B3" s="5" t="s">
        <v>218</v>
      </c>
      <c r="C3" s="7">
        <v>1.39E-3</v>
      </c>
      <c r="D3" s="7">
        <v>1.1900000000000001E-3</v>
      </c>
      <c r="E3" s="7">
        <v>1.1999999999999999E-3</v>
      </c>
      <c r="F3" s="7">
        <v>1.15E-3</v>
      </c>
      <c r="G3" s="7">
        <v>1.1800000000000001E-3</v>
      </c>
      <c r="I3" s="1">
        <f>AVERAGE(C3:G4)</f>
        <v>1.2239999999999998E-3</v>
      </c>
      <c r="J3" s="1">
        <f>STDEV(C3:G4)</f>
        <v>8.7075956625363684E-5</v>
      </c>
      <c r="K3" s="1">
        <f>AVERAGE(C5:G6)</f>
        <v>1.2169999999999998E-3</v>
      </c>
      <c r="L3" s="1">
        <f>STDEV(C5:G6)</f>
        <v>9.1171389274389251E-5</v>
      </c>
      <c r="N3" s="4">
        <f>I3*1000*1*60*60</f>
        <v>4406.3999999999987</v>
      </c>
      <c r="O3" s="4">
        <f>K3*1000*2*60*60</f>
        <v>8762.4</v>
      </c>
    </row>
    <row r="4" spans="1:15" ht="45" customHeight="1" x14ac:dyDescent="0.35">
      <c r="A4" t="s">
        <v>224</v>
      </c>
      <c r="B4" s="5" t="s">
        <v>219</v>
      </c>
      <c r="C4" s="7">
        <v>1.3799999999999999E-3</v>
      </c>
      <c r="D4" s="7">
        <v>1.1800000000000001E-3</v>
      </c>
      <c r="E4" s="7">
        <v>1.2199999999999999E-3</v>
      </c>
      <c r="F4" s="7">
        <v>1.1900000000000001E-3</v>
      </c>
      <c r="G4" s="7">
        <v>1.16E-3</v>
      </c>
      <c r="N4" s="8"/>
    </row>
    <row r="5" spans="1:15" ht="41.5" customHeight="1" x14ac:dyDescent="0.35">
      <c r="A5" t="s">
        <v>43</v>
      </c>
      <c r="B5" s="5" t="s">
        <v>220</v>
      </c>
      <c r="C5" s="7">
        <v>1.39E-3</v>
      </c>
      <c r="D5" s="7">
        <v>1.1800000000000001E-3</v>
      </c>
      <c r="E5" s="7">
        <v>1.1900000000000001E-3</v>
      </c>
      <c r="F5" s="7">
        <v>1.1999999999999999E-3</v>
      </c>
      <c r="G5" s="7">
        <v>1.15E-3</v>
      </c>
      <c r="I5" s="3" t="s">
        <v>235</v>
      </c>
      <c r="J5" s="3" t="s">
        <v>236</v>
      </c>
      <c r="K5" s="3" t="s">
        <v>237</v>
      </c>
      <c r="L5" s="3" t="s">
        <v>238</v>
      </c>
      <c r="N5" s="3" t="s">
        <v>239</v>
      </c>
      <c r="O5" s="3" t="s">
        <v>240</v>
      </c>
    </row>
    <row r="6" spans="1:15" ht="41.5" customHeight="1" x14ac:dyDescent="0.35">
      <c r="A6" t="s">
        <v>228</v>
      </c>
      <c r="B6" s="5" t="s">
        <v>221</v>
      </c>
      <c r="C6" s="7">
        <v>1.3799999999999999E-3</v>
      </c>
      <c r="D6" s="7">
        <v>1.16E-3</v>
      </c>
      <c r="E6" s="7">
        <v>1.17E-3</v>
      </c>
      <c r="F6" s="7">
        <v>1.2099999999999999E-3</v>
      </c>
      <c r="G6" s="7">
        <v>1.14E-3</v>
      </c>
      <c r="I6" s="1">
        <f>AVERAGE(C4:G5)</f>
        <v>1.2239999999999998E-3</v>
      </c>
      <c r="J6" s="1">
        <f>STDEV(C4:G5)</f>
        <v>8.7075956625363684E-5</v>
      </c>
      <c r="K6" s="1">
        <f>AVERAGE(C6:G7)</f>
        <v>1.2059999999999998E-3</v>
      </c>
      <c r="L6" s="1">
        <f>STDEV(C6:G7)</f>
        <v>9.8115578103921225E-5</v>
      </c>
      <c r="N6" s="4">
        <f>I6*1000*1*60*60</f>
        <v>4406.3999999999987</v>
      </c>
      <c r="O6" s="4">
        <f>K6*1000*2*60*60</f>
        <v>8683.1999999999989</v>
      </c>
    </row>
    <row r="7" spans="1:15" ht="32.5" customHeight="1" x14ac:dyDescent="0.35">
      <c r="B7" s="5" t="s">
        <v>222</v>
      </c>
      <c r="C7" s="7">
        <v>1.39E-3</v>
      </c>
      <c r="D7" s="7">
        <v>1.1199999999999999E-3</v>
      </c>
      <c r="E7" s="7">
        <v>1.17E-3</v>
      </c>
      <c r="F7" s="7">
        <v>1.1900000000000001E-3</v>
      </c>
      <c r="G7" s="7">
        <v>1.1299999999999999E-3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223</v>
      </c>
      <c r="B10">
        <v>21</v>
      </c>
      <c r="C10">
        <v>60</v>
      </c>
    </row>
    <row r="11" spans="1:15" x14ac:dyDescent="0.35">
      <c r="A11" t="s">
        <v>225</v>
      </c>
      <c r="B11">
        <v>19</v>
      </c>
      <c r="C11">
        <v>68</v>
      </c>
    </row>
    <row r="12" spans="1:15" x14ac:dyDescent="0.35">
      <c r="A12" t="s">
        <v>226</v>
      </c>
      <c r="B12">
        <v>19</v>
      </c>
      <c r="C12">
        <v>67</v>
      </c>
    </row>
    <row r="13" spans="1:15" x14ac:dyDescent="0.35">
      <c r="A13" t="s">
        <v>227</v>
      </c>
      <c r="B13">
        <v>19</v>
      </c>
      <c r="C13">
        <v>67</v>
      </c>
    </row>
    <row r="14" spans="1:15" x14ac:dyDescent="0.35">
      <c r="A14" t="s">
        <v>241</v>
      </c>
      <c r="B14">
        <v>19</v>
      </c>
      <c r="C14">
        <v>67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21D5-AAD7-418A-96C2-3E1604A0D1CD}">
  <dimension ref="A1:O14"/>
  <sheetViews>
    <sheetView workbookViewId="0">
      <selection activeCell="P5" sqref="P5"/>
    </sheetView>
  </sheetViews>
  <sheetFormatPr defaultRowHeight="14.5" x14ac:dyDescent="0.35"/>
  <cols>
    <col min="2" max="2" width="17.453125" customWidth="1"/>
  </cols>
  <sheetData>
    <row r="1" spans="1:15" x14ac:dyDescent="0.35">
      <c r="C1" s="2" t="s">
        <v>20</v>
      </c>
      <c r="H1" s="8" t="s">
        <v>217</v>
      </c>
      <c r="I1" s="8"/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247</v>
      </c>
      <c r="J2" s="3" t="s">
        <v>248</v>
      </c>
      <c r="K2" s="3" t="s">
        <v>249</v>
      </c>
      <c r="L2" s="3" t="s">
        <v>250</v>
      </c>
      <c r="N2" s="3" t="s">
        <v>251</v>
      </c>
      <c r="O2" s="3" t="s">
        <v>252</v>
      </c>
    </row>
    <row r="3" spans="1:15" ht="29" x14ac:dyDescent="0.35">
      <c r="A3" t="s">
        <v>94</v>
      </c>
      <c r="B3" s="5" t="s">
        <v>242</v>
      </c>
      <c r="C3" s="7">
        <v>1.4E-3</v>
      </c>
      <c r="D3" s="7">
        <v>1.1900000000000001E-3</v>
      </c>
      <c r="E3" s="7">
        <v>1.1999999999999999E-3</v>
      </c>
      <c r="F3" s="7">
        <v>1.16E-3</v>
      </c>
      <c r="G3" s="7">
        <v>1.1299999999999999E-3</v>
      </c>
      <c r="I3" s="1">
        <f>AVERAGE(C3:G4)</f>
        <v>1.214E-3</v>
      </c>
      <c r="J3" s="1">
        <f>STDEV(C3:G4)</f>
        <v>1.0046558282980958E-4</v>
      </c>
      <c r="K3" s="1">
        <f>AVERAGE(C5:G6)</f>
        <v>1.212E-3</v>
      </c>
      <c r="L3" s="1">
        <f>STDEV(C5:G6)</f>
        <v>8.7407093533648571E-5</v>
      </c>
      <c r="N3" s="4">
        <f>I3*1000*0.25*60*60</f>
        <v>1092.6000000000001</v>
      </c>
      <c r="O3" s="4">
        <f>K3*1000*0.5*60*60</f>
        <v>2181.6</v>
      </c>
    </row>
    <row r="4" spans="1:15" ht="43" customHeight="1" x14ac:dyDescent="0.35">
      <c r="A4" t="s">
        <v>256</v>
      </c>
      <c r="B4" s="5" t="s">
        <v>243</v>
      </c>
      <c r="C4" s="7">
        <v>1.3699999999999999E-3</v>
      </c>
      <c r="D4" s="7">
        <v>1.1999999999999999E-3</v>
      </c>
      <c r="E4" s="7">
        <v>1.2199999999999999E-3</v>
      </c>
      <c r="F4" s="7">
        <v>1.1999999999999999E-3</v>
      </c>
      <c r="G4" s="7">
        <v>1.07E-3</v>
      </c>
      <c r="N4" s="8"/>
    </row>
    <row r="5" spans="1:15" ht="57.5" customHeight="1" x14ac:dyDescent="0.35">
      <c r="A5" t="s">
        <v>257</v>
      </c>
      <c r="B5" s="5" t="s">
        <v>244</v>
      </c>
      <c r="C5" s="7">
        <v>1.3699999999999999E-3</v>
      </c>
      <c r="D5" s="7">
        <v>1.1800000000000001E-3</v>
      </c>
      <c r="E5" s="7">
        <v>1.2099999999999999E-3</v>
      </c>
      <c r="F5" s="7">
        <v>1.1800000000000001E-3</v>
      </c>
      <c r="G5" s="7">
        <v>1.1100000000000001E-3</v>
      </c>
      <c r="I5" s="3" t="s">
        <v>260</v>
      </c>
      <c r="J5" s="3" t="s">
        <v>261</v>
      </c>
      <c r="K5" s="3" t="s">
        <v>258</v>
      </c>
      <c r="L5" s="3" t="s">
        <v>259</v>
      </c>
      <c r="N5" s="3" t="s">
        <v>253</v>
      </c>
      <c r="O5" s="3" t="s">
        <v>254</v>
      </c>
    </row>
    <row r="6" spans="1:15" ht="41" customHeight="1" x14ac:dyDescent="0.35">
      <c r="A6" t="s">
        <v>262</v>
      </c>
      <c r="B6" s="5" t="s">
        <v>245</v>
      </c>
      <c r="C6" s="7">
        <v>1.3699999999999999E-3</v>
      </c>
      <c r="D6" s="7">
        <v>1.1800000000000001E-3</v>
      </c>
      <c r="E6" s="7">
        <v>1.1900000000000001E-3</v>
      </c>
      <c r="F6" s="7">
        <v>1.1800000000000001E-3</v>
      </c>
      <c r="G6" s="7">
        <v>1.15E-3</v>
      </c>
      <c r="I6" s="1">
        <f>AVERAGE(C4:G5)</f>
        <v>1.2109999999999998E-3</v>
      </c>
      <c r="J6" s="1">
        <f>STDEV(C4:G5)</f>
        <v>9.5968744912080587E-5</v>
      </c>
      <c r="K6" s="1">
        <f>AVERAGE(C6:G7)</f>
        <v>1.2100000000000001E-3</v>
      </c>
      <c r="L6" s="1">
        <f>STDEV(C6:G7)</f>
        <v>9.0184995056457834E-5</v>
      </c>
      <c r="N6" s="4">
        <f>I6*1000*0.25*60*60</f>
        <v>1089.8999999999999</v>
      </c>
      <c r="O6" s="4">
        <f>K6*1000*0.5*60*60</f>
        <v>2178.0000000000005</v>
      </c>
    </row>
    <row r="7" spans="1:15" ht="31" customHeight="1" x14ac:dyDescent="0.35">
      <c r="A7" t="s">
        <v>111</v>
      </c>
      <c r="B7" s="5" t="s">
        <v>246</v>
      </c>
      <c r="C7" s="7">
        <v>1.3799999999999999E-3</v>
      </c>
      <c r="D7" s="7">
        <v>1.17E-3</v>
      </c>
      <c r="E7" s="7">
        <v>1.1900000000000001E-3</v>
      </c>
      <c r="F7" s="7">
        <v>1.1800000000000001E-3</v>
      </c>
      <c r="G7" s="7">
        <v>1.1100000000000001E-3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115</v>
      </c>
      <c r="B10">
        <v>19</v>
      </c>
      <c r="C10">
        <v>68</v>
      </c>
    </row>
    <row r="11" spans="1:15" x14ac:dyDescent="0.35">
      <c r="A11" t="s">
        <v>255</v>
      </c>
      <c r="B11">
        <v>19</v>
      </c>
      <c r="C11">
        <v>67</v>
      </c>
    </row>
    <row r="12" spans="1:15" x14ac:dyDescent="0.35">
      <c r="A12" t="s">
        <v>263</v>
      </c>
      <c r="B12">
        <v>19</v>
      </c>
      <c r="C12">
        <v>67</v>
      </c>
    </row>
    <row r="13" spans="1:15" x14ac:dyDescent="0.35">
      <c r="A13" t="s">
        <v>264</v>
      </c>
      <c r="B13">
        <v>19</v>
      </c>
      <c r="C13">
        <v>67</v>
      </c>
    </row>
    <row r="14" spans="1:15" x14ac:dyDescent="0.35">
      <c r="A14" t="s">
        <v>91</v>
      </c>
      <c r="B14">
        <v>19</v>
      </c>
      <c r="C14">
        <v>68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EF69-1D30-4313-A5B3-595570A087C2}">
  <dimension ref="A1:O14"/>
  <sheetViews>
    <sheetView workbookViewId="0">
      <selection activeCell="I3" sqref="I3"/>
    </sheetView>
  </sheetViews>
  <sheetFormatPr defaultRowHeight="14.5" x14ac:dyDescent="0.35"/>
  <cols>
    <col min="10" max="10" width="11.81640625" bestFit="1" customWidth="1"/>
  </cols>
  <sheetData>
    <row r="1" spans="1:15" x14ac:dyDescent="0.35">
      <c r="C1" s="2" t="s">
        <v>20</v>
      </c>
      <c r="H1" s="8" t="s">
        <v>217</v>
      </c>
      <c r="I1" s="8"/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268</v>
      </c>
      <c r="J2" s="3" t="s">
        <v>269</v>
      </c>
      <c r="K2" s="3"/>
      <c r="L2" s="3"/>
      <c r="N2" s="3" t="s">
        <v>270</v>
      </c>
      <c r="O2" s="3"/>
    </row>
    <row r="3" spans="1:15" ht="29" x14ac:dyDescent="0.35">
      <c r="A3" t="s">
        <v>181</v>
      </c>
      <c r="B3" s="5" t="s">
        <v>265</v>
      </c>
      <c r="C3" s="7">
        <v>1.39E-3</v>
      </c>
      <c r="D3" s="7">
        <v>1.16E-3</v>
      </c>
      <c r="E3" s="7">
        <v>1.16E-3</v>
      </c>
      <c r="F3" s="7">
        <v>1.2099999999999999E-3</v>
      </c>
      <c r="G3" s="7">
        <v>1.1100000000000001E-3</v>
      </c>
      <c r="I3" s="1">
        <f>AVERAGE(C3:G4)</f>
        <v>1.2029999999999999E-3</v>
      </c>
      <c r="J3" s="1">
        <f>STDEV(C3:G4)</f>
        <v>1.0044899203078144E-4</v>
      </c>
      <c r="K3" s="1"/>
      <c r="L3" s="1"/>
      <c r="N3" s="4">
        <f>I3*1000*3*60*60</f>
        <v>12992.399999999998</v>
      </c>
      <c r="O3" s="4">
        <f>K3*1000*0.5*60*60</f>
        <v>0</v>
      </c>
    </row>
    <row r="4" spans="1:15" ht="87" x14ac:dyDescent="0.35">
      <c r="A4" t="s">
        <v>274</v>
      </c>
      <c r="B4" s="5" t="s">
        <v>266</v>
      </c>
      <c r="C4" s="7">
        <v>1.3799999999999999E-3</v>
      </c>
      <c r="D4" s="7">
        <v>1.16E-3</v>
      </c>
      <c r="E4" s="7">
        <v>1.1800000000000001E-3</v>
      </c>
      <c r="F4" s="7">
        <v>1.17E-3</v>
      </c>
      <c r="G4" s="7">
        <v>1.1100000000000001E-3</v>
      </c>
      <c r="I4" s="3" t="s">
        <v>271</v>
      </c>
      <c r="J4" s="3" t="s">
        <v>272</v>
      </c>
      <c r="K4" s="3"/>
      <c r="L4" s="3"/>
      <c r="N4" s="3" t="s">
        <v>273</v>
      </c>
    </row>
    <row r="5" spans="1:15" ht="58" x14ac:dyDescent="0.35">
      <c r="A5" t="s">
        <v>275</v>
      </c>
      <c r="B5" s="5" t="s">
        <v>267</v>
      </c>
      <c r="C5" s="7">
        <v>1.3600000000000001E-3</v>
      </c>
      <c r="D5" s="7">
        <v>1.1299999999999999E-3</v>
      </c>
      <c r="E5" s="7">
        <v>1.16E-3</v>
      </c>
      <c r="F5" s="7">
        <v>1.1800000000000001E-3</v>
      </c>
      <c r="G5" s="7">
        <v>1.16E-3</v>
      </c>
      <c r="I5" s="1">
        <f>AVERAGE(C4:G5)</f>
        <v>1.199E-3</v>
      </c>
      <c r="J5">
        <f>STDEV(C4:G5)</f>
        <v>9.2790085677296378E-5</v>
      </c>
      <c r="N5" s="4">
        <f>I5*1000*3*60*60</f>
        <v>12949.2</v>
      </c>
      <c r="O5" s="3"/>
    </row>
    <row r="6" spans="1:15" x14ac:dyDescent="0.35">
      <c r="B6" s="5"/>
      <c r="C6" s="7"/>
      <c r="D6" s="7"/>
      <c r="E6" s="7"/>
      <c r="F6" s="7"/>
      <c r="G6" s="7"/>
      <c r="I6" s="1"/>
      <c r="J6" s="1"/>
      <c r="K6" s="1"/>
      <c r="L6" s="1"/>
      <c r="N6" s="4"/>
      <c r="O6" s="4"/>
    </row>
    <row r="7" spans="1:15" x14ac:dyDescent="0.35">
      <c r="B7" s="5"/>
      <c r="C7" s="7"/>
      <c r="D7" s="7"/>
      <c r="E7" s="7"/>
      <c r="F7" s="7"/>
      <c r="G7" s="7"/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140</v>
      </c>
      <c r="B10">
        <v>20</v>
      </c>
      <c r="C10">
        <v>64</v>
      </c>
    </row>
    <row r="11" spans="1:15" x14ac:dyDescent="0.35">
      <c r="A11" t="s">
        <v>191</v>
      </c>
      <c r="B11">
        <v>20</v>
      </c>
      <c r="C11">
        <v>64</v>
      </c>
    </row>
    <row r="12" spans="1:15" x14ac:dyDescent="0.35">
      <c r="A12" t="s">
        <v>276</v>
      </c>
      <c r="B12">
        <v>19</v>
      </c>
      <c r="C12">
        <v>66</v>
      </c>
    </row>
    <row r="13" spans="1:15" x14ac:dyDescent="0.35">
      <c r="A13" t="s">
        <v>59</v>
      </c>
      <c r="B13">
        <v>22</v>
      </c>
      <c r="C13">
        <v>57</v>
      </c>
    </row>
    <row r="14" spans="1:15" x14ac:dyDescent="0.35">
      <c r="A14" t="s">
        <v>277</v>
      </c>
      <c r="B14">
        <v>20</v>
      </c>
      <c r="C14">
        <v>62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ADC8-578D-482F-89D9-36602CC4D0EA}">
  <dimension ref="A1:O13"/>
  <sheetViews>
    <sheetView workbookViewId="0">
      <selection activeCell="K3" sqref="K3"/>
    </sheetView>
  </sheetViews>
  <sheetFormatPr defaultRowHeight="14.5" x14ac:dyDescent="0.35"/>
  <cols>
    <col min="2" max="2" width="14.08984375" customWidth="1"/>
  </cols>
  <sheetData>
    <row r="1" spans="1:15" x14ac:dyDescent="0.35">
      <c r="C1" s="2" t="s">
        <v>20</v>
      </c>
      <c r="H1" s="8" t="s">
        <v>217</v>
      </c>
      <c r="I1" s="8" t="s">
        <v>288</v>
      </c>
    </row>
    <row r="2" spans="1:15" ht="72.5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282</v>
      </c>
      <c r="J2" s="3" t="s">
        <v>283</v>
      </c>
      <c r="K2" s="3" t="s">
        <v>284</v>
      </c>
      <c r="L2" s="3" t="s">
        <v>285</v>
      </c>
      <c r="N2" s="3" t="s">
        <v>286</v>
      </c>
      <c r="O2" s="3" t="s">
        <v>287</v>
      </c>
    </row>
    <row r="3" spans="1:15" ht="29" customHeight="1" x14ac:dyDescent="0.35">
      <c r="A3" t="s">
        <v>280</v>
      </c>
      <c r="B3" s="5" t="s">
        <v>278</v>
      </c>
      <c r="C3" s="7">
        <v>1.3699999999999999E-3</v>
      </c>
      <c r="D3" s="7">
        <v>1.16E-3</v>
      </c>
      <c r="E3" s="7">
        <v>1.1800000000000001E-3</v>
      </c>
      <c r="F3" s="7">
        <v>1.16E-3</v>
      </c>
      <c r="G3" s="7">
        <v>1.14E-3</v>
      </c>
      <c r="I3" s="1">
        <f>AVERAGE(C3:G4)</f>
        <v>1.238E-3</v>
      </c>
      <c r="J3" s="1">
        <f>STDEV(C3:G4)</f>
        <v>1.6804761230080007E-4</v>
      </c>
      <c r="K3" s="1">
        <f>AVERAGE(C5:G6)</f>
        <v>1.1779999999999998E-3</v>
      </c>
      <c r="L3" s="1">
        <f>STDEV(C5:G6)</f>
        <v>9.600925881277176E-5</v>
      </c>
      <c r="N3" s="4">
        <f>I3*1000*0.25*60*60</f>
        <v>1114.2</v>
      </c>
      <c r="O3" s="4">
        <f>K3*1000*0.5*60*60</f>
        <v>2120.3999999999992</v>
      </c>
    </row>
    <row r="4" spans="1:15" ht="33" customHeight="1" x14ac:dyDescent="0.35">
      <c r="A4" t="s">
        <v>290</v>
      </c>
      <c r="B4" s="5" t="s">
        <v>289</v>
      </c>
      <c r="C4" s="7">
        <v>1.3500000000000001E-3</v>
      </c>
      <c r="D4" s="7">
        <v>1.1999999999999999E-3</v>
      </c>
      <c r="E4" s="7">
        <v>1.24E-3</v>
      </c>
      <c r="F4" s="7">
        <v>1.6000000000000001E-3</v>
      </c>
      <c r="G4" s="7">
        <v>9.7999999999999997E-4</v>
      </c>
      <c r="N4" s="8"/>
    </row>
    <row r="5" spans="1:15" ht="33.5" customHeight="1" x14ac:dyDescent="0.35">
      <c r="A5" t="s">
        <v>54</v>
      </c>
      <c r="B5" s="5" t="s">
        <v>291</v>
      </c>
      <c r="C5" s="7">
        <v>1.3600000000000001E-3</v>
      </c>
      <c r="D5" s="7">
        <v>1.1299999999999999E-3</v>
      </c>
      <c r="E5" s="7">
        <v>1.1299999999999999E-3</v>
      </c>
      <c r="F5" s="7">
        <v>1.1299999999999999E-3</v>
      </c>
      <c r="G5" s="7">
        <v>1.14E-3</v>
      </c>
      <c r="N5" s="8"/>
    </row>
    <row r="6" spans="1:15" ht="32.5" customHeight="1" x14ac:dyDescent="0.35">
      <c r="A6" t="s">
        <v>104</v>
      </c>
      <c r="B6" s="5" t="s">
        <v>279</v>
      </c>
      <c r="C6" s="7">
        <v>1.3600000000000001E-3</v>
      </c>
      <c r="D6" s="7">
        <v>1.1299999999999999E-3</v>
      </c>
      <c r="E6" s="7">
        <v>1.1299999999999999E-3</v>
      </c>
      <c r="F6" s="7">
        <v>1.1299999999999999E-3</v>
      </c>
      <c r="G6" s="7">
        <v>1.14E-3</v>
      </c>
      <c r="I6" s="3"/>
      <c r="J6" s="3"/>
      <c r="K6" s="3"/>
      <c r="L6" s="3"/>
      <c r="N6" s="3"/>
      <c r="O6" s="3"/>
    </row>
    <row r="7" spans="1:15" ht="34" customHeight="1" x14ac:dyDescent="0.35">
      <c r="B7" s="5"/>
      <c r="C7" s="7"/>
      <c r="D7" s="7"/>
      <c r="E7" s="7"/>
      <c r="F7" s="7"/>
      <c r="G7" s="7"/>
      <c r="I7" s="1"/>
      <c r="J7" s="1"/>
      <c r="K7" s="1"/>
      <c r="L7" s="1"/>
      <c r="N7" s="4"/>
      <c r="O7" s="4"/>
    </row>
    <row r="8" spans="1:15" x14ac:dyDescent="0.35">
      <c r="B8" s="2" t="s">
        <v>23</v>
      </c>
      <c r="C8" s="2" t="s">
        <v>24</v>
      </c>
    </row>
    <row r="9" spans="1:15" x14ac:dyDescent="0.35">
      <c r="A9" t="s">
        <v>115</v>
      </c>
      <c r="B9">
        <v>21</v>
      </c>
      <c r="C9">
        <v>59</v>
      </c>
    </row>
    <row r="10" spans="1:15" x14ac:dyDescent="0.35">
      <c r="A10" t="s">
        <v>281</v>
      </c>
      <c r="B10">
        <v>21</v>
      </c>
      <c r="C10">
        <v>58</v>
      </c>
    </row>
    <row r="11" spans="1:15" x14ac:dyDescent="0.35">
      <c r="A11" t="s">
        <v>195</v>
      </c>
      <c r="B11">
        <v>22</v>
      </c>
      <c r="C11">
        <v>58</v>
      </c>
    </row>
    <row r="12" spans="1:15" x14ac:dyDescent="0.35">
      <c r="A12" t="s">
        <v>54</v>
      </c>
      <c r="B12">
        <v>22</v>
      </c>
      <c r="C12">
        <v>58</v>
      </c>
    </row>
    <row r="13" spans="1:15" x14ac:dyDescent="0.35">
      <c r="A13" t="s">
        <v>277</v>
      </c>
      <c r="B13">
        <v>21</v>
      </c>
      <c r="C13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97C18-12FC-4624-93CA-98B27EA127A7}">
  <dimension ref="A1:O12"/>
  <sheetViews>
    <sheetView workbookViewId="0">
      <selection sqref="A1:P13"/>
    </sheetView>
  </sheetViews>
  <sheetFormatPr defaultRowHeight="14.5" x14ac:dyDescent="0.35"/>
  <cols>
    <col min="2" max="2" width="18.6328125" customWidth="1"/>
  </cols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36</v>
      </c>
      <c r="B4" s="5" t="s">
        <v>8</v>
      </c>
      <c r="C4" s="1">
        <v>1.67E-3</v>
      </c>
      <c r="D4" s="1">
        <v>1.4400000000000001E-3</v>
      </c>
      <c r="E4" s="1">
        <v>1.3799999999999999E-3</v>
      </c>
      <c r="F4" s="1">
        <v>1.2800000000000001E-3</v>
      </c>
      <c r="G4" s="1">
        <v>1.41E-3</v>
      </c>
      <c r="I4" s="1">
        <f>AVERAGE(C4:G5)</f>
        <v>1.438E-3</v>
      </c>
      <c r="J4" s="1">
        <f>STDEV(C4:G5)</f>
        <v>1.400634776727244E-4</v>
      </c>
      <c r="K4" s="1">
        <f>AVERAGE(C5:G6)</f>
        <v>1.4170000000000001E-3</v>
      </c>
      <c r="L4" s="1">
        <f>STDEV(C5:G6)</f>
        <v>1.4040022158893557E-4</v>
      </c>
      <c r="N4" s="4">
        <f>I4*1000*2*60*60</f>
        <v>10353.6</v>
      </c>
      <c r="O4" s="4">
        <f>K4*1000*4*60*60</f>
        <v>20404.8</v>
      </c>
    </row>
    <row r="5" spans="1:15" ht="30.5" customHeight="1" x14ac:dyDescent="0.35">
      <c r="A5" t="s">
        <v>37</v>
      </c>
      <c r="B5" s="5" t="s">
        <v>9</v>
      </c>
      <c r="C5" s="1">
        <v>1.6999999999999999E-3</v>
      </c>
      <c r="D5" s="1">
        <v>1.41E-3</v>
      </c>
      <c r="E5" s="1">
        <v>1.3500000000000001E-3</v>
      </c>
      <c r="F5" s="1">
        <v>1.31E-3</v>
      </c>
      <c r="G5" s="1">
        <v>1.4300000000000001E-3</v>
      </c>
    </row>
    <row r="6" spans="1:15" x14ac:dyDescent="0.35">
      <c r="A6" t="s">
        <v>38</v>
      </c>
      <c r="B6" s="5" t="s">
        <v>11</v>
      </c>
      <c r="C6" s="1">
        <v>1.6299999999999999E-3</v>
      </c>
      <c r="D6" s="1">
        <v>1.41E-3</v>
      </c>
      <c r="E6" s="1">
        <v>1.32E-3</v>
      </c>
      <c r="F6" s="1">
        <v>1.2800000000000001E-3</v>
      </c>
      <c r="G6" s="1">
        <v>1.33E-3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35</v>
      </c>
      <c r="B10">
        <v>21</v>
      </c>
      <c r="C10">
        <v>59</v>
      </c>
    </row>
    <row r="11" spans="1:15" x14ac:dyDescent="0.35">
      <c r="A11" t="s">
        <v>29</v>
      </c>
      <c r="B11">
        <v>19</v>
      </c>
      <c r="C11">
        <v>63</v>
      </c>
    </row>
    <row r="12" spans="1:15" x14ac:dyDescent="0.35">
      <c r="A12" t="s">
        <v>39</v>
      </c>
      <c r="B12">
        <v>19</v>
      </c>
      <c r="C12">
        <v>62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B5E1-4368-4937-A65E-43FFAB81108D}">
  <dimension ref="A1:O14"/>
  <sheetViews>
    <sheetView workbookViewId="0">
      <selection sqref="A1:O14"/>
    </sheetView>
  </sheetViews>
  <sheetFormatPr defaultRowHeight="14.5" x14ac:dyDescent="0.35"/>
  <sheetData>
    <row r="1" spans="1:15" x14ac:dyDescent="0.35">
      <c r="C1" s="2" t="s">
        <v>20</v>
      </c>
      <c r="H1" s="8" t="s">
        <v>217</v>
      </c>
      <c r="I1" s="8"/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303</v>
      </c>
      <c r="J2" s="3" t="s">
        <v>304</v>
      </c>
      <c r="K2" s="3" t="s">
        <v>305</v>
      </c>
      <c r="L2" s="3" t="s">
        <v>311</v>
      </c>
      <c r="N2" s="3" t="s">
        <v>306</v>
      </c>
      <c r="O2" s="3" t="s">
        <v>307</v>
      </c>
    </row>
    <row r="3" spans="1:15" ht="29" x14ac:dyDescent="0.35">
      <c r="A3" t="s">
        <v>100</v>
      </c>
      <c r="B3" s="5" t="s">
        <v>292</v>
      </c>
      <c r="C3" s="7">
        <v>1.3500000000000001E-3</v>
      </c>
      <c r="D3" s="7">
        <v>1.1000000000000001E-3</v>
      </c>
      <c r="E3" s="7">
        <v>1.1299999999999999E-3</v>
      </c>
      <c r="F3" s="7">
        <v>1.16E-3</v>
      </c>
      <c r="G3" s="7">
        <v>1.1000000000000001E-3</v>
      </c>
      <c r="I3" s="1">
        <f>AVERAGE(C3:G4)</f>
        <v>1.1619999999999998E-3</v>
      </c>
      <c r="J3" s="1">
        <f>STDEV(C3:G4)</f>
        <v>1.00531918646103E-4</v>
      </c>
      <c r="K3" s="1">
        <f>AVERAGE(C5:G6)</f>
        <v>1.1560000000000001E-3</v>
      </c>
      <c r="L3" s="1">
        <f>STDEV(C5:G6)</f>
        <v>1.0731055658953392E-4</v>
      </c>
      <c r="N3" s="4">
        <f>I3*1000*0.25*60*60</f>
        <v>1045.8</v>
      </c>
      <c r="O3" s="4">
        <f>K3*1000*0.5*60*60</f>
        <v>2080.8000000000002</v>
      </c>
    </row>
    <row r="4" spans="1:15" ht="87" x14ac:dyDescent="0.35">
      <c r="A4" t="s">
        <v>294</v>
      </c>
      <c r="B4" s="5" t="s">
        <v>293</v>
      </c>
      <c r="C4" s="7">
        <v>1.34E-3</v>
      </c>
      <c r="D4" s="7">
        <v>1.08E-3</v>
      </c>
      <c r="E4" s="7">
        <v>1.1199999999999999E-3</v>
      </c>
      <c r="F4" s="7">
        <v>1.16E-3</v>
      </c>
      <c r="G4" s="7">
        <v>1.08E-3</v>
      </c>
      <c r="N4" s="8"/>
    </row>
    <row r="5" spans="1:15" ht="72.5" x14ac:dyDescent="0.35">
      <c r="A5" t="s">
        <v>298</v>
      </c>
      <c r="B5" s="5" t="s">
        <v>295</v>
      </c>
      <c r="C5" s="7">
        <v>1.34E-3</v>
      </c>
      <c r="D5" s="7">
        <v>1.08E-3</v>
      </c>
      <c r="E5" s="7">
        <v>1.1199999999999999E-3</v>
      </c>
      <c r="F5" s="7">
        <v>1.16E-3</v>
      </c>
      <c r="G5" s="7">
        <v>1.08E-3</v>
      </c>
      <c r="I5" s="3" t="s">
        <v>308</v>
      </c>
      <c r="J5" s="3" t="s">
        <v>309</v>
      </c>
      <c r="K5" s="3" t="s">
        <v>310</v>
      </c>
      <c r="L5" s="3" t="s">
        <v>312</v>
      </c>
      <c r="N5" s="3" t="s">
        <v>313</v>
      </c>
      <c r="O5" s="3" t="s">
        <v>314</v>
      </c>
    </row>
    <row r="6" spans="1:15" ht="87" x14ac:dyDescent="0.35">
      <c r="A6" t="s">
        <v>301</v>
      </c>
      <c r="B6" s="5" t="s">
        <v>296</v>
      </c>
      <c r="C6" s="7">
        <v>1.3600000000000001E-3</v>
      </c>
      <c r="D6" s="7">
        <v>1.1000000000000001E-3</v>
      </c>
      <c r="E6" s="7">
        <v>1.1299999999999999E-3</v>
      </c>
      <c r="F6" s="7">
        <v>1.14E-3</v>
      </c>
      <c r="G6" s="7">
        <v>1.0499999999999999E-3</v>
      </c>
      <c r="I6" s="1">
        <f>AVERAGE(C4:G5)</f>
        <v>1.1559999999999999E-3</v>
      </c>
      <c r="J6" s="1">
        <f>STDEV(C4:G5)</f>
        <v>1.018931902642283E-4</v>
      </c>
      <c r="K6" s="1">
        <f>AVERAGE(C6:G7)</f>
        <v>1.165E-3</v>
      </c>
      <c r="L6" s="1">
        <f>STDEV(C6:G7)</f>
        <v>1.0002777392082442E-4</v>
      </c>
      <c r="N6" s="4">
        <f>I6*1000*0.25*60*60</f>
        <v>1040.4000000000001</v>
      </c>
      <c r="O6" s="4">
        <f>K6*1000*0.5*60*60</f>
        <v>2097</v>
      </c>
    </row>
    <row r="7" spans="1:15" ht="43.5" x14ac:dyDescent="0.35">
      <c r="A7" t="s">
        <v>315</v>
      </c>
      <c r="B7" s="5" t="s">
        <v>297</v>
      </c>
      <c r="C7" s="7">
        <v>1.33E-3</v>
      </c>
      <c r="D7" s="7">
        <v>1.1000000000000001E-3</v>
      </c>
      <c r="E7" s="7">
        <v>1.14E-3</v>
      </c>
      <c r="F7" s="7">
        <v>1.16E-3</v>
      </c>
      <c r="G7" s="7">
        <v>1.14E-3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96</v>
      </c>
      <c r="B10">
        <v>22</v>
      </c>
      <c r="C10">
        <v>55</v>
      </c>
    </row>
    <row r="11" spans="1:15" x14ac:dyDescent="0.35">
      <c r="A11" t="s">
        <v>299</v>
      </c>
      <c r="B11">
        <v>21</v>
      </c>
      <c r="C11">
        <v>61</v>
      </c>
    </row>
    <row r="12" spans="1:15" x14ac:dyDescent="0.35">
      <c r="A12" t="s">
        <v>300</v>
      </c>
      <c r="B12">
        <v>21</v>
      </c>
      <c r="C12">
        <v>60</v>
      </c>
    </row>
    <row r="13" spans="1:15" x14ac:dyDescent="0.35">
      <c r="A13" t="s">
        <v>302</v>
      </c>
      <c r="B13">
        <v>21</v>
      </c>
      <c r="C13">
        <v>60</v>
      </c>
    </row>
    <row r="14" spans="1:15" x14ac:dyDescent="0.35">
      <c r="A14" t="s">
        <v>316</v>
      </c>
      <c r="B14">
        <v>21</v>
      </c>
      <c r="C14">
        <v>60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D7EEA-13D1-410D-942E-2CFF9F0CA013}">
  <dimension ref="A1:O13"/>
  <sheetViews>
    <sheetView workbookViewId="0">
      <selection activeCell="C1" sqref="C1:H1"/>
    </sheetView>
  </sheetViews>
  <sheetFormatPr defaultRowHeight="14.5" x14ac:dyDescent="0.35"/>
  <cols>
    <col min="2" max="2" width="10.54296875" customWidth="1"/>
  </cols>
  <sheetData>
    <row r="1" spans="1:15" x14ac:dyDescent="0.35">
      <c r="C1" s="2" t="s">
        <v>20</v>
      </c>
      <c r="H1" s="8" t="s">
        <v>217</v>
      </c>
      <c r="I1" s="8"/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303</v>
      </c>
      <c r="J2" s="3" t="s">
        <v>304</v>
      </c>
      <c r="K2" s="3" t="s">
        <v>305</v>
      </c>
      <c r="L2" s="3" t="s">
        <v>311</v>
      </c>
      <c r="N2" s="3" t="s">
        <v>306</v>
      </c>
      <c r="O2" s="3" t="s">
        <v>307</v>
      </c>
    </row>
    <row r="3" spans="1:15" ht="29" x14ac:dyDescent="0.35">
      <c r="A3" t="s">
        <v>101</v>
      </c>
      <c r="B3" s="5" t="s">
        <v>292</v>
      </c>
      <c r="C3" s="7">
        <v>1.3500000000000001E-3</v>
      </c>
      <c r="D3" s="7">
        <v>1.1199999999999999E-3</v>
      </c>
      <c r="E3" s="7">
        <v>1.14E-3</v>
      </c>
      <c r="F3" s="7">
        <v>1.1299999999999999E-3</v>
      </c>
      <c r="G3" s="7">
        <v>1.0300000000000001E-3</v>
      </c>
      <c r="I3" s="1">
        <f>AVERAGE(C3:G4)</f>
        <v>1.155E-3</v>
      </c>
      <c r="J3" s="1">
        <f>STDEV(C3:G4)</f>
        <v>1.0490736654570814E-4</v>
      </c>
      <c r="K3" s="1">
        <f>AVERAGE(C5:G6)</f>
        <v>1.17E-3</v>
      </c>
      <c r="L3" s="1">
        <f>STDEV(C5:G6)</f>
        <v>8.8443327742810667E-5</v>
      </c>
      <c r="N3" s="4">
        <f>I3*1000*0.25*60*60</f>
        <v>1039.5</v>
      </c>
      <c r="O3" s="4">
        <f>K3*1000*0.5*60*60</f>
        <v>2105.9999999999995</v>
      </c>
    </row>
    <row r="4" spans="1:15" ht="60" customHeight="1" x14ac:dyDescent="0.35">
      <c r="A4" t="s">
        <v>134</v>
      </c>
      <c r="B4" s="5" t="s">
        <v>293</v>
      </c>
      <c r="C4" s="7">
        <v>1.33E-3</v>
      </c>
      <c r="D4" s="7">
        <v>1.1199999999999999E-3</v>
      </c>
      <c r="E4" s="7">
        <v>1.14E-3</v>
      </c>
      <c r="F4" s="7">
        <v>1.14E-3</v>
      </c>
      <c r="G4" s="7">
        <v>1.0499999999999999E-3</v>
      </c>
      <c r="N4" s="8"/>
    </row>
    <row r="5" spans="1:15" ht="57.5" customHeight="1" x14ac:dyDescent="0.35">
      <c r="A5" t="s">
        <v>317</v>
      </c>
      <c r="B5" s="5" t="s">
        <v>295</v>
      </c>
      <c r="C5" s="7">
        <v>1.33E-3</v>
      </c>
      <c r="D5" s="7">
        <v>1.1100000000000001E-3</v>
      </c>
      <c r="E5" s="7">
        <v>1.17E-3</v>
      </c>
      <c r="F5" s="7">
        <v>1.14E-3</v>
      </c>
      <c r="G5" s="7">
        <v>1.1199999999999999E-3</v>
      </c>
      <c r="I5" s="3" t="s">
        <v>308</v>
      </c>
      <c r="J5" s="3" t="s">
        <v>309</v>
      </c>
      <c r="K5" s="3" t="s">
        <v>310</v>
      </c>
      <c r="L5" s="3" t="s">
        <v>312</v>
      </c>
      <c r="N5" s="3" t="s">
        <v>313</v>
      </c>
      <c r="O5" s="3" t="s">
        <v>314</v>
      </c>
    </row>
    <row r="6" spans="1:15" ht="59" customHeight="1" x14ac:dyDescent="0.35">
      <c r="A6" t="s">
        <v>319</v>
      </c>
      <c r="B6" s="5" t="s">
        <v>296</v>
      </c>
      <c r="C6" s="7">
        <v>1.33E-3</v>
      </c>
      <c r="D6" s="7">
        <v>1.14E-3</v>
      </c>
      <c r="E6" s="7">
        <v>1.15E-3</v>
      </c>
      <c r="F6" s="7">
        <v>1.14E-3</v>
      </c>
      <c r="G6" s="7">
        <v>1.07E-3</v>
      </c>
      <c r="I6" s="1">
        <f>AVERAGE(C4:G5)</f>
        <v>1.1649999999999998E-3</v>
      </c>
      <c r="J6" s="1">
        <f>STDEV(C4:G5)</f>
        <v>9.2285787999380877E-5</v>
      </c>
      <c r="K6" s="1">
        <f>AVERAGE(C6:G7)</f>
        <v>1.168E-3</v>
      </c>
      <c r="L6" s="1">
        <f>STDEV(C6:G7)</f>
        <v>9.2351983675982246E-5</v>
      </c>
      <c r="N6" s="4">
        <f>I6*1000*0.25*60*60</f>
        <v>1048.4999999999998</v>
      </c>
      <c r="O6" s="4">
        <f>K6*1000*0.5*60*60</f>
        <v>2102.4</v>
      </c>
    </row>
    <row r="7" spans="1:15" ht="31" customHeight="1" x14ac:dyDescent="0.35">
      <c r="A7" t="s">
        <v>320</v>
      </c>
      <c r="B7" s="5" t="s">
        <v>297</v>
      </c>
      <c r="C7" s="7">
        <v>1.33E-3</v>
      </c>
      <c r="D7" s="7">
        <v>1.15E-3</v>
      </c>
      <c r="E7" s="7">
        <v>1.17E-3</v>
      </c>
      <c r="F7" s="7">
        <v>1.14E-3</v>
      </c>
      <c r="G7" s="7">
        <v>1.06E-3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115</v>
      </c>
      <c r="B10">
        <v>21</v>
      </c>
      <c r="C10">
        <v>55</v>
      </c>
    </row>
    <row r="11" spans="1:15" x14ac:dyDescent="0.35">
      <c r="A11" t="s">
        <v>318</v>
      </c>
      <c r="B11">
        <v>22</v>
      </c>
      <c r="C11">
        <v>54</v>
      </c>
    </row>
    <row r="12" spans="1:15" x14ac:dyDescent="0.35">
      <c r="A12" t="s">
        <v>321</v>
      </c>
      <c r="B12">
        <v>21</v>
      </c>
      <c r="C12">
        <v>59</v>
      </c>
    </row>
    <row r="13" spans="1:15" x14ac:dyDescent="0.35">
      <c r="A13" t="s">
        <v>322</v>
      </c>
      <c r="B13">
        <v>21</v>
      </c>
      <c r="C13">
        <v>57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D50D-9B31-4234-BD74-033608B8A0D0}">
  <dimension ref="A1:O13"/>
  <sheetViews>
    <sheetView workbookViewId="0">
      <selection activeCell="L13" sqref="L13"/>
    </sheetView>
  </sheetViews>
  <sheetFormatPr defaultRowHeight="14.5" x14ac:dyDescent="0.35"/>
  <sheetData>
    <row r="1" spans="1:15" ht="58" x14ac:dyDescent="0.35">
      <c r="A1" s="2" t="s">
        <v>5</v>
      </c>
      <c r="B1" s="3" t="s">
        <v>6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I1" s="3" t="s">
        <v>326</v>
      </c>
      <c r="J1" s="3" t="s">
        <v>327</v>
      </c>
      <c r="K1" s="3" t="s">
        <v>328</v>
      </c>
      <c r="L1" s="3" t="s">
        <v>329</v>
      </c>
      <c r="N1" s="3" t="s">
        <v>330</v>
      </c>
      <c r="O1" s="3" t="s">
        <v>331</v>
      </c>
    </row>
    <row r="2" spans="1:15" ht="29" x14ac:dyDescent="0.35">
      <c r="A2" t="s">
        <v>325</v>
      </c>
      <c r="B2" s="5" t="s">
        <v>323</v>
      </c>
      <c r="C2" s="7">
        <v>1.3500000000000001E-3</v>
      </c>
      <c r="D2" s="7">
        <v>1.1199999999999999E-3</v>
      </c>
      <c r="E2" s="7">
        <v>1.15E-3</v>
      </c>
      <c r="F2" s="7">
        <v>1.15E-3</v>
      </c>
      <c r="G2" s="7">
        <v>1.07E-3</v>
      </c>
      <c r="I2" s="1">
        <f>AVERAGE(C2:G3)</f>
        <v>1.1640000000000001E-3</v>
      </c>
      <c r="J2" s="1">
        <f>STDEV(C2:G3)</f>
        <v>9.9911071569782625E-5</v>
      </c>
      <c r="K2" s="1">
        <f>AVERAGE(C4:G5)</f>
        <v>1.1719999999999999E-3</v>
      </c>
      <c r="L2" s="1">
        <f>STDEV(C4:G5)</f>
        <v>8.6641021846851896E-5</v>
      </c>
      <c r="N2" s="4">
        <f>I2*1000*0.25*60*60</f>
        <v>1047.6000000000001</v>
      </c>
      <c r="O2" s="4">
        <f>K2*1000*0.5*60*60</f>
        <v>2109.6</v>
      </c>
    </row>
    <row r="3" spans="1:15" ht="72.5" x14ac:dyDescent="0.35">
      <c r="A3" t="s">
        <v>153</v>
      </c>
      <c r="B3" s="5" t="s">
        <v>324</v>
      </c>
      <c r="C3" s="7">
        <v>1.33E-3</v>
      </c>
      <c r="D3" s="7">
        <v>1.1100000000000001E-3</v>
      </c>
      <c r="E3" s="7">
        <v>1.17E-3</v>
      </c>
      <c r="F3" s="7">
        <v>1.14E-3</v>
      </c>
      <c r="G3" s="7">
        <v>1.0499999999999999E-3</v>
      </c>
      <c r="N3" s="8"/>
    </row>
    <row r="4" spans="1:15" ht="72.5" x14ac:dyDescent="0.35">
      <c r="A4" t="s">
        <v>337</v>
      </c>
      <c r="B4" s="5" t="s">
        <v>332</v>
      </c>
      <c r="C4" s="7">
        <v>1.33E-3</v>
      </c>
      <c r="D4" s="7">
        <v>1.1199999999999999E-3</v>
      </c>
      <c r="E4" s="7">
        <v>1.15E-3</v>
      </c>
      <c r="F4" s="7">
        <v>1.15E-3</v>
      </c>
      <c r="G4" s="7">
        <v>1.08E-3</v>
      </c>
      <c r="I4" s="3" t="s">
        <v>303</v>
      </c>
      <c r="J4" s="3" t="s">
        <v>304</v>
      </c>
      <c r="K4" s="3" t="s">
        <v>305</v>
      </c>
      <c r="L4" s="3" t="s">
        <v>335</v>
      </c>
      <c r="N4" s="3" t="s">
        <v>306</v>
      </c>
      <c r="O4" s="3" t="s">
        <v>336</v>
      </c>
    </row>
    <row r="5" spans="1:15" ht="72.5" x14ac:dyDescent="0.35">
      <c r="A5" t="s">
        <v>339</v>
      </c>
      <c r="B5" s="5" t="s">
        <v>333</v>
      </c>
      <c r="C5" s="7">
        <v>1.33E-3</v>
      </c>
      <c r="D5" s="7">
        <v>1.1100000000000001E-3</v>
      </c>
      <c r="E5" s="7">
        <v>1.16E-3</v>
      </c>
      <c r="F5" s="7">
        <v>1.15E-3</v>
      </c>
      <c r="G5" s="7">
        <v>1.14E-3</v>
      </c>
      <c r="I5" s="1">
        <f>AVERAGE(C3:G4)</f>
        <v>1.163E-3</v>
      </c>
      <c r="J5" s="1">
        <f>STDEV(C3:G4)</f>
        <v>9.4874185694060714E-5</v>
      </c>
      <c r="K5" s="1">
        <f>AVERAGE(C5:G6)</f>
        <v>1.1659999999999999E-3</v>
      </c>
      <c r="L5" s="1">
        <f>STDEV(C5:G6)</f>
        <v>9.1675757125013406E-5</v>
      </c>
      <c r="N5" s="4">
        <f>I5*1000*0.25*60*60</f>
        <v>1046.7</v>
      </c>
      <c r="O5" s="4">
        <f>K5*1000*0.5*60*60</f>
        <v>2098.7999999999997</v>
      </c>
    </row>
    <row r="6" spans="1:15" ht="29" x14ac:dyDescent="0.35">
      <c r="A6" t="s">
        <v>341</v>
      </c>
      <c r="B6" s="5" t="s">
        <v>334</v>
      </c>
      <c r="C6" s="7">
        <v>1.33E-3</v>
      </c>
      <c r="D6" s="7">
        <v>1.1000000000000001E-3</v>
      </c>
      <c r="E6" s="7">
        <v>1.1199999999999999E-3</v>
      </c>
      <c r="F6" s="7">
        <v>1.16E-3</v>
      </c>
      <c r="G6" s="7">
        <v>1.06E-3</v>
      </c>
    </row>
    <row r="8" spans="1:15" x14ac:dyDescent="0.35">
      <c r="B8" s="2" t="s">
        <v>23</v>
      </c>
      <c r="C8" s="2" t="s">
        <v>24</v>
      </c>
    </row>
    <row r="9" spans="1:15" x14ac:dyDescent="0.35">
      <c r="A9" t="s">
        <v>325</v>
      </c>
      <c r="B9">
        <v>22</v>
      </c>
      <c r="C9">
        <v>29</v>
      </c>
    </row>
    <row r="10" spans="1:15" x14ac:dyDescent="0.35">
      <c r="A10" t="s">
        <v>174</v>
      </c>
      <c r="B10">
        <v>21</v>
      </c>
      <c r="C10">
        <v>29</v>
      </c>
    </row>
    <row r="11" spans="1:15" x14ac:dyDescent="0.35">
      <c r="A11" t="s">
        <v>338</v>
      </c>
      <c r="B11">
        <v>21</v>
      </c>
      <c r="C11">
        <v>29</v>
      </c>
    </row>
    <row r="12" spans="1:15" x14ac:dyDescent="0.35">
      <c r="A12" t="s">
        <v>340</v>
      </c>
      <c r="B12">
        <v>21</v>
      </c>
      <c r="C12">
        <v>30</v>
      </c>
    </row>
    <row r="13" spans="1:15" x14ac:dyDescent="0.35">
      <c r="A13" t="s">
        <v>30</v>
      </c>
      <c r="B13">
        <v>21</v>
      </c>
      <c r="C13">
        <v>30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7F307-2B6D-421D-9E98-55350FC43083}">
  <dimension ref="A1:O14"/>
  <sheetViews>
    <sheetView workbookViewId="0">
      <selection activeCell="C1" sqref="C1:H1"/>
    </sheetView>
  </sheetViews>
  <sheetFormatPr defaultRowHeight="14.5" x14ac:dyDescent="0.35"/>
  <cols>
    <col min="2" max="2" width="14.6328125" customWidth="1"/>
  </cols>
  <sheetData>
    <row r="1" spans="1:15" x14ac:dyDescent="0.35">
      <c r="C1" s="2" t="s">
        <v>20</v>
      </c>
      <c r="H1" s="8" t="s">
        <v>217</v>
      </c>
      <c r="I1" s="8"/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348</v>
      </c>
      <c r="J2" s="3" t="s">
        <v>349</v>
      </c>
      <c r="K2" s="3" t="s">
        <v>350</v>
      </c>
      <c r="L2" s="3" t="s">
        <v>351</v>
      </c>
      <c r="N2" s="3" t="s">
        <v>352</v>
      </c>
      <c r="O2" s="3" t="s">
        <v>353</v>
      </c>
    </row>
    <row r="3" spans="1:15" ht="29" x14ac:dyDescent="0.35">
      <c r="A3" t="s">
        <v>115</v>
      </c>
      <c r="B3" s="5" t="s">
        <v>342</v>
      </c>
      <c r="C3" s="7">
        <v>1.3799999999999999E-3</v>
      </c>
      <c r="D3" s="7">
        <v>1.1199999999999999E-3</v>
      </c>
      <c r="E3" s="7">
        <v>1.16E-3</v>
      </c>
      <c r="F3" s="7">
        <v>1.1900000000000001E-3</v>
      </c>
      <c r="G3" s="7">
        <v>1.09E-3</v>
      </c>
      <c r="I3" s="1">
        <f>AVERAGE(C3:G4)</f>
        <v>1.1940000000000002E-3</v>
      </c>
      <c r="J3" s="1">
        <f>STDEV(C3:G4)</f>
        <v>9.8905117270150489E-5</v>
      </c>
      <c r="K3" s="1">
        <f>AVERAGE(C5:G6)</f>
        <v>1.1709999999999999E-3</v>
      </c>
      <c r="L3" s="1">
        <f>STDEV(C5:G6)</f>
        <v>1.0049322807477574E-4</v>
      </c>
      <c r="N3" s="4">
        <f>I3*1000*1*60*60</f>
        <v>4298.4000000000005</v>
      </c>
      <c r="O3" s="4">
        <f>K3*1000*2*60*60</f>
        <v>8431.2000000000007</v>
      </c>
    </row>
    <row r="4" spans="1:15" ht="45" customHeight="1" x14ac:dyDescent="0.35">
      <c r="A4" t="s">
        <v>347</v>
      </c>
      <c r="B4" s="5" t="s">
        <v>343</v>
      </c>
      <c r="C4" s="7">
        <v>1.3500000000000001E-3</v>
      </c>
      <c r="D4" s="7">
        <v>1.1800000000000001E-3</v>
      </c>
      <c r="E4" s="7">
        <v>1.15E-3</v>
      </c>
      <c r="F4" s="7">
        <v>1.2199999999999999E-3</v>
      </c>
      <c r="G4" s="7">
        <v>1.1000000000000001E-3</v>
      </c>
      <c r="N4" s="8"/>
    </row>
    <row r="5" spans="1:15" ht="47" customHeight="1" x14ac:dyDescent="0.35">
      <c r="A5" t="s">
        <v>43</v>
      </c>
      <c r="B5" s="5" t="s">
        <v>344</v>
      </c>
      <c r="C5" s="7">
        <v>1.3500000000000001E-3</v>
      </c>
      <c r="D5" s="7">
        <v>1.09E-3</v>
      </c>
      <c r="E5" s="7">
        <v>1.15E-3</v>
      </c>
      <c r="F5" s="7">
        <v>1.16E-3</v>
      </c>
      <c r="G5" s="7">
        <v>1.08E-3</v>
      </c>
      <c r="I5" s="3" t="s">
        <v>354</v>
      </c>
      <c r="J5" s="3" t="s">
        <v>355</v>
      </c>
      <c r="K5" s="3" t="s">
        <v>356</v>
      </c>
      <c r="L5" s="3" t="s">
        <v>357</v>
      </c>
      <c r="N5" s="3" t="s">
        <v>358</v>
      </c>
      <c r="O5" s="3" t="s">
        <v>359</v>
      </c>
    </row>
    <row r="6" spans="1:15" ht="43.5" x14ac:dyDescent="0.35">
      <c r="A6" t="s">
        <v>360</v>
      </c>
      <c r="B6" s="5" t="s">
        <v>345</v>
      </c>
      <c r="C6" s="7">
        <v>1.3500000000000001E-3</v>
      </c>
      <c r="D6" s="7">
        <v>1.14E-3</v>
      </c>
      <c r="E6" s="7">
        <v>1.16E-3</v>
      </c>
      <c r="F6" s="7">
        <v>1.16E-3</v>
      </c>
      <c r="G6" s="7">
        <v>1.07E-3</v>
      </c>
      <c r="I6" s="1">
        <f>AVERAGE(C4:G5)</f>
        <v>1.183E-3</v>
      </c>
      <c r="J6" s="1">
        <f>STDEV(C4:G5)</f>
        <v>9.7758205111727944E-5</v>
      </c>
      <c r="K6" s="1">
        <f>AVERAGE(C6:G7)</f>
        <v>1.1740000000000001E-3</v>
      </c>
      <c r="L6" s="1">
        <f>STDEV(C6:G7)</f>
        <v>9.8905117270150529E-5</v>
      </c>
      <c r="N6" s="4">
        <f>I6*1000*1*60*60</f>
        <v>4258.8</v>
      </c>
      <c r="O6" s="4">
        <f>K6*1000*2*60*60</f>
        <v>8452.8000000000011</v>
      </c>
    </row>
    <row r="7" spans="1:15" ht="29" x14ac:dyDescent="0.35">
      <c r="A7" t="s">
        <v>364</v>
      </c>
      <c r="B7" s="5" t="s">
        <v>346</v>
      </c>
      <c r="C7" s="7">
        <v>1.3500000000000001E-3</v>
      </c>
      <c r="D7" s="7">
        <v>1.1000000000000001E-3</v>
      </c>
      <c r="E7" s="7">
        <v>1.14E-3</v>
      </c>
      <c r="F7" s="7">
        <v>1.1800000000000001E-3</v>
      </c>
      <c r="G7" s="7">
        <v>1.09E-3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94</v>
      </c>
      <c r="B10">
        <v>24</v>
      </c>
      <c r="C10">
        <v>15</v>
      </c>
    </row>
    <row r="11" spans="1:15" x14ac:dyDescent="0.35">
      <c r="A11" t="s">
        <v>126</v>
      </c>
      <c r="B11">
        <v>21</v>
      </c>
      <c r="C11">
        <v>15</v>
      </c>
    </row>
    <row r="12" spans="1:15" x14ac:dyDescent="0.35">
      <c r="A12" t="s">
        <v>362</v>
      </c>
      <c r="B12">
        <v>20</v>
      </c>
      <c r="C12">
        <v>15</v>
      </c>
    </row>
    <row r="13" spans="1:15" x14ac:dyDescent="0.35">
      <c r="A13" t="s">
        <v>361</v>
      </c>
      <c r="B13">
        <v>21</v>
      </c>
      <c r="C13">
        <v>15</v>
      </c>
    </row>
    <row r="14" spans="1:15" x14ac:dyDescent="0.35">
      <c r="A14" t="s">
        <v>363</v>
      </c>
      <c r="B14">
        <v>20</v>
      </c>
      <c r="C14">
        <v>15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109D4-5321-46DD-8B8E-32A056D350B7}">
  <dimension ref="A1:M13"/>
  <sheetViews>
    <sheetView workbookViewId="0">
      <selection sqref="A1:L13"/>
    </sheetView>
  </sheetViews>
  <sheetFormatPr defaultRowHeight="14.5" x14ac:dyDescent="0.35"/>
  <cols>
    <col min="2" max="2" width="15.453125" customWidth="1"/>
    <col min="10" max="10" width="11" bestFit="1" customWidth="1"/>
  </cols>
  <sheetData>
    <row r="1" spans="1:13" x14ac:dyDescent="0.35">
      <c r="B1" s="2" t="s">
        <v>20</v>
      </c>
      <c r="G1" s="8" t="s">
        <v>217</v>
      </c>
    </row>
    <row r="2" spans="1:13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369</v>
      </c>
      <c r="J2" s="3" t="s">
        <v>370</v>
      </c>
      <c r="K2" s="3"/>
      <c r="L2" s="3" t="s">
        <v>375</v>
      </c>
      <c r="M2" s="3"/>
    </row>
    <row r="3" spans="1:13" ht="30.5" customHeight="1" x14ac:dyDescent="0.35">
      <c r="A3" t="s">
        <v>225</v>
      </c>
      <c r="B3" s="9" t="s">
        <v>365</v>
      </c>
      <c r="C3" s="7">
        <v>1.3600000000000001E-3</v>
      </c>
      <c r="D3" s="7">
        <v>1.07E-3</v>
      </c>
      <c r="E3" s="7">
        <v>1.17E-3</v>
      </c>
      <c r="F3" s="7">
        <v>1.1800000000000001E-3</v>
      </c>
      <c r="G3" s="7">
        <v>1.1000000000000001E-3</v>
      </c>
      <c r="I3" s="1">
        <f>AVERAGE(C3:G4)</f>
        <v>1.1749999999999998E-3</v>
      </c>
      <c r="J3" s="1">
        <f>STDEV(C3:G4)</f>
        <v>1.0024968827881711E-4</v>
      </c>
      <c r="K3" s="1"/>
      <c r="L3" s="4">
        <f>I3*1000*1*60*60</f>
        <v>4229.9999999999991</v>
      </c>
      <c r="M3" s="4"/>
    </row>
    <row r="4" spans="1:13" ht="43" customHeight="1" x14ac:dyDescent="0.35">
      <c r="A4" t="s">
        <v>95</v>
      </c>
      <c r="B4" s="9" t="s">
        <v>367</v>
      </c>
      <c r="C4" s="7">
        <v>1.33E-3</v>
      </c>
      <c r="D4" s="7">
        <v>1.1000000000000001E-3</v>
      </c>
      <c r="E4" s="7">
        <v>1.1999999999999999E-3</v>
      </c>
      <c r="F4" s="7">
        <v>1.16E-3</v>
      </c>
      <c r="G4" s="7">
        <v>1.08E-3</v>
      </c>
      <c r="I4" s="3" t="s">
        <v>371</v>
      </c>
      <c r="J4" s="3" t="s">
        <v>372</v>
      </c>
      <c r="L4" s="8"/>
    </row>
    <row r="5" spans="1:13" ht="39" customHeight="1" x14ac:dyDescent="0.35">
      <c r="A5" t="s">
        <v>377</v>
      </c>
      <c r="B5" s="9" t="s">
        <v>366</v>
      </c>
      <c r="C5" s="7">
        <v>1.33E-3</v>
      </c>
      <c r="D5" s="7">
        <v>1.08E-3</v>
      </c>
      <c r="E5" s="7">
        <v>1.15E-3</v>
      </c>
      <c r="F5" s="7">
        <v>1.1299999999999999E-3</v>
      </c>
      <c r="G5" s="7">
        <v>1.08E-3</v>
      </c>
      <c r="I5" s="10">
        <f>AVERAGE(C4:G5)</f>
        <v>1.1639999999999999E-3</v>
      </c>
      <c r="J5" s="10">
        <f>STDEV(C4:G5)</f>
        <v>9.6055539489748679E-5</v>
      </c>
      <c r="K5" s="3"/>
      <c r="L5" s="4">
        <f>I5*1000*1*60*60</f>
        <v>4190.3999999999996</v>
      </c>
      <c r="M5" s="3"/>
    </row>
    <row r="6" spans="1:13" ht="44" customHeight="1" x14ac:dyDescent="0.35">
      <c r="A6" t="s">
        <v>227</v>
      </c>
      <c r="B6" s="9" t="s">
        <v>368</v>
      </c>
      <c r="C6" s="7">
        <v>1.33E-3</v>
      </c>
      <c r="D6" s="7">
        <v>1.08E-3</v>
      </c>
      <c r="E6" s="7">
        <v>1.14E-3</v>
      </c>
      <c r="F6" s="7">
        <v>1.17E-3</v>
      </c>
      <c r="G6" s="7">
        <v>1.0300000000000001E-3</v>
      </c>
      <c r="I6" s="3" t="s">
        <v>373</v>
      </c>
      <c r="J6" s="3" t="s">
        <v>374</v>
      </c>
      <c r="K6" s="1"/>
      <c r="L6" s="4"/>
      <c r="M6" s="4"/>
    </row>
    <row r="7" spans="1:13" x14ac:dyDescent="0.35">
      <c r="B7" s="9"/>
      <c r="C7" s="7"/>
      <c r="D7" s="7"/>
      <c r="E7" s="7"/>
      <c r="F7" s="7"/>
      <c r="G7" s="7"/>
      <c r="I7" s="1">
        <f>AVERAGE(C5:G6)</f>
        <v>1.1519999999999998E-3</v>
      </c>
      <c r="J7" s="1">
        <f>STDEV(C5:G6)</f>
        <v>1.0261037417770626E-4</v>
      </c>
      <c r="L7" s="4">
        <f>I7*1000*1*60*60</f>
        <v>4147.2</v>
      </c>
    </row>
    <row r="9" spans="1:13" x14ac:dyDescent="0.35">
      <c r="B9" s="2" t="s">
        <v>23</v>
      </c>
      <c r="C9" s="2" t="s">
        <v>24</v>
      </c>
    </row>
    <row r="10" spans="1:13" x14ac:dyDescent="0.35">
      <c r="A10" t="s">
        <v>376</v>
      </c>
      <c r="B10">
        <v>21</v>
      </c>
      <c r="C10">
        <v>62</v>
      </c>
    </row>
    <row r="11" spans="1:13" x14ac:dyDescent="0.35">
      <c r="A11" t="s">
        <v>152</v>
      </c>
      <c r="B11">
        <v>21</v>
      </c>
      <c r="C11">
        <v>63</v>
      </c>
    </row>
    <row r="12" spans="1:13" x14ac:dyDescent="0.35">
      <c r="A12" t="s">
        <v>378</v>
      </c>
      <c r="B12">
        <v>21</v>
      </c>
      <c r="C12">
        <v>65</v>
      </c>
    </row>
    <row r="13" spans="1:13" x14ac:dyDescent="0.35">
      <c r="A13" t="s">
        <v>379</v>
      </c>
      <c r="B13">
        <v>210</v>
      </c>
      <c r="C13">
        <v>62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D97F2-52F3-4CC0-829B-DCA568F38255}">
  <dimension ref="A1:O13"/>
  <sheetViews>
    <sheetView workbookViewId="0">
      <selection activeCell="O8" sqref="O8"/>
    </sheetView>
  </sheetViews>
  <sheetFormatPr defaultRowHeight="14.5" x14ac:dyDescent="0.35"/>
  <sheetData>
    <row r="1" spans="1:15" x14ac:dyDescent="0.35">
      <c r="B1" s="2" t="s">
        <v>20</v>
      </c>
      <c r="G1" s="8" t="s">
        <v>217</v>
      </c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369</v>
      </c>
      <c r="J2" s="3" t="s">
        <v>370</v>
      </c>
      <c r="K2" s="3"/>
      <c r="L2" s="3" t="s">
        <v>375</v>
      </c>
    </row>
    <row r="3" spans="1:15" ht="48.5" x14ac:dyDescent="0.35">
      <c r="A3" t="s">
        <v>380</v>
      </c>
      <c r="B3" s="9" t="s">
        <v>365</v>
      </c>
      <c r="C3" s="7">
        <v>1.3600000000000001E-3</v>
      </c>
      <c r="D3" s="7">
        <v>1.15E-3</v>
      </c>
      <c r="E3" s="7">
        <v>1.16E-3</v>
      </c>
      <c r="F3" s="7">
        <v>1.16E-3</v>
      </c>
      <c r="G3" s="7">
        <v>1.16E-3</v>
      </c>
      <c r="I3" s="1">
        <f>AVERAGE(C3:G4)</f>
        <v>1.1869999999999999E-3</v>
      </c>
      <c r="J3" s="1">
        <f>STDEV(C3:G4)</f>
        <v>8.9573061426599339E-5</v>
      </c>
      <c r="K3" s="1"/>
      <c r="L3" s="4">
        <f>I3*1000*1*60*60</f>
        <v>4273.1999999999989</v>
      </c>
    </row>
    <row r="4" spans="1:15" ht="60.5" x14ac:dyDescent="0.35">
      <c r="A4" s="11" t="s">
        <v>381</v>
      </c>
      <c r="B4" s="9" t="s">
        <v>367</v>
      </c>
      <c r="C4" s="7">
        <v>1.34E-3</v>
      </c>
      <c r="D4" s="7">
        <v>1.14E-3</v>
      </c>
      <c r="E4" s="7">
        <v>1.17E-3</v>
      </c>
      <c r="F4" s="7">
        <v>1.15E-3</v>
      </c>
      <c r="G4" s="7">
        <v>1.08E-3</v>
      </c>
      <c r="I4" s="3" t="s">
        <v>371</v>
      </c>
      <c r="J4" s="3" t="s">
        <v>372</v>
      </c>
      <c r="L4" s="8"/>
    </row>
    <row r="5" spans="1:15" ht="48.5" x14ac:dyDescent="0.35">
      <c r="A5" t="s">
        <v>301</v>
      </c>
      <c r="B5" s="9" t="s">
        <v>366</v>
      </c>
      <c r="C5" s="7">
        <v>1.3500000000000001E-3</v>
      </c>
      <c r="D5" s="7">
        <v>1.14E-3</v>
      </c>
      <c r="E5" s="7">
        <v>1.2099999999999999E-3</v>
      </c>
      <c r="F5" s="7">
        <v>1.1299999999999999E-3</v>
      </c>
      <c r="G5" s="7">
        <v>1.07E-3</v>
      </c>
      <c r="I5" s="10">
        <f>AVERAGE(C4:G5)</f>
        <v>1.178E-3</v>
      </c>
      <c r="J5" s="10">
        <f>STDEV(C4:G5)</f>
        <v>9.6701143277166669E-5</v>
      </c>
      <c r="K5" s="3"/>
      <c r="L5" s="4">
        <f>I5*1000*1*60*60</f>
        <v>4240.7999999999993</v>
      </c>
    </row>
    <row r="6" spans="1:15" ht="48.5" x14ac:dyDescent="0.35">
      <c r="A6" t="s">
        <v>382</v>
      </c>
      <c r="B6" s="9" t="s">
        <v>368</v>
      </c>
      <c r="C6" s="7">
        <v>1.3500000000000001E-3</v>
      </c>
      <c r="D6" s="7">
        <v>1.16E-3</v>
      </c>
      <c r="E6" s="7">
        <v>1.1900000000000001E-3</v>
      </c>
      <c r="F6" s="7">
        <v>1.1800000000000001E-3</v>
      </c>
      <c r="G6" s="7">
        <v>1.1299999999999999E-3</v>
      </c>
      <c r="I6" s="3" t="s">
        <v>373</v>
      </c>
      <c r="J6" s="3" t="s">
        <v>374</v>
      </c>
      <c r="K6" s="1"/>
      <c r="L6" s="4"/>
    </row>
    <row r="7" spans="1:15" x14ac:dyDescent="0.35">
      <c r="B7" s="9"/>
      <c r="C7" s="7"/>
      <c r="D7" s="7"/>
      <c r="E7" s="7"/>
      <c r="F7" s="7"/>
      <c r="G7" s="7"/>
      <c r="I7" s="1">
        <f>AVERAGE(C5:G6)</f>
        <v>1.191E-3</v>
      </c>
      <c r="J7" s="1">
        <f>STDEV(C5:G6)</f>
        <v>9.2309864646803171E-5</v>
      </c>
      <c r="L7" s="4">
        <f>I7*1000*1*60*60</f>
        <v>4287.6000000000004</v>
      </c>
      <c r="N7" t="s">
        <v>447</v>
      </c>
      <c r="O7" s="12">
        <f>AVERAGE(L3:L7)</f>
        <v>4267.2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62</v>
      </c>
      <c r="B10">
        <v>23</v>
      </c>
      <c r="C10">
        <v>15</v>
      </c>
    </row>
    <row r="11" spans="1:15" x14ac:dyDescent="0.35">
      <c r="A11" t="s">
        <v>162</v>
      </c>
      <c r="B11">
        <v>25</v>
      </c>
      <c r="C11">
        <v>15</v>
      </c>
    </row>
    <row r="12" spans="1:15" x14ac:dyDescent="0.35">
      <c r="A12" t="s">
        <v>109</v>
      </c>
      <c r="B12">
        <v>20</v>
      </c>
      <c r="C12">
        <v>15</v>
      </c>
    </row>
    <row r="13" spans="1:15" x14ac:dyDescent="0.35">
      <c r="A13" t="s">
        <v>383</v>
      </c>
      <c r="B13">
        <v>20</v>
      </c>
      <c r="C13">
        <v>15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7871-9987-4679-BC24-41E046B32EB3}">
  <dimension ref="A1:L13"/>
  <sheetViews>
    <sheetView topLeftCell="A3" workbookViewId="0">
      <selection activeCell="P4" sqref="P4"/>
    </sheetView>
  </sheetViews>
  <sheetFormatPr defaultRowHeight="14.5" x14ac:dyDescent="0.35"/>
  <sheetData>
    <row r="1" spans="1:12" x14ac:dyDescent="0.35">
      <c r="B1" s="2" t="s">
        <v>20</v>
      </c>
      <c r="G1" s="8" t="s">
        <v>217</v>
      </c>
    </row>
    <row r="2" spans="1:12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369</v>
      </c>
      <c r="J2" s="3" t="s">
        <v>370</v>
      </c>
      <c r="K2" s="3"/>
      <c r="L2" s="3" t="s">
        <v>375</v>
      </c>
    </row>
    <row r="3" spans="1:12" ht="48.5" x14ac:dyDescent="0.35">
      <c r="A3" t="s">
        <v>384</v>
      </c>
      <c r="B3" s="9" t="s">
        <v>365</v>
      </c>
      <c r="C3" s="7">
        <v>1.3500000000000001E-3</v>
      </c>
      <c r="D3" s="7">
        <v>1.1000000000000001E-3</v>
      </c>
      <c r="E3" s="7">
        <v>1.16E-3</v>
      </c>
      <c r="F3" s="7">
        <v>1.1199999999999999E-3</v>
      </c>
      <c r="G3" s="7">
        <v>1.1100000000000001E-3</v>
      </c>
      <c r="I3" s="1">
        <f>AVERAGE(C3:G4)</f>
        <v>1.1800000000000001E-3</v>
      </c>
      <c r="J3" s="1">
        <f>STDEV(C3:G4)</f>
        <v>9.0676470058236323E-5</v>
      </c>
      <c r="K3" s="1"/>
      <c r="L3" s="4">
        <f>I3*1000*1*60*60</f>
        <v>4248.0000000000009</v>
      </c>
    </row>
    <row r="4" spans="1:12" ht="60.5" x14ac:dyDescent="0.35">
      <c r="A4" s="11" t="s">
        <v>385</v>
      </c>
      <c r="B4" s="9" t="s">
        <v>367</v>
      </c>
      <c r="C4" s="7">
        <v>1.34E-3</v>
      </c>
      <c r="D4" s="7">
        <v>1.1299999999999999E-3</v>
      </c>
      <c r="E4" s="7">
        <v>1.1800000000000001E-3</v>
      </c>
      <c r="F4" s="7">
        <v>1.17E-3</v>
      </c>
      <c r="G4" s="7">
        <v>1.14E-3</v>
      </c>
      <c r="I4" s="3" t="s">
        <v>371</v>
      </c>
      <c r="J4" s="3" t="s">
        <v>372</v>
      </c>
      <c r="L4" s="8"/>
    </row>
    <row r="5" spans="1:12" ht="48.5" x14ac:dyDescent="0.35">
      <c r="A5" t="s">
        <v>386</v>
      </c>
      <c r="B5" s="9" t="s">
        <v>366</v>
      </c>
      <c r="C5" s="7">
        <v>1.34E-3</v>
      </c>
      <c r="D5" s="7">
        <v>1.09E-3</v>
      </c>
      <c r="E5" s="7">
        <v>1.1900000000000001E-3</v>
      </c>
      <c r="F5" s="7">
        <v>1.16E-3</v>
      </c>
      <c r="G5" s="7">
        <v>1.1199999999999999E-3</v>
      </c>
      <c r="I5" s="10">
        <f>AVERAGE(C4:G5)</f>
        <v>1.186E-3</v>
      </c>
      <c r="J5" s="10">
        <f>STDEV(C4:G5)</f>
        <v>8.6435589377935733E-5</v>
      </c>
      <c r="K5" s="3"/>
      <c r="L5" s="4">
        <f>I5*1000*1*60*60</f>
        <v>4269.5999999999995</v>
      </c>
    </row>
    <row r="6" spans="1:12" ht="48.5" x14ac:dyDescent="0.35">
      <c r="A6" t="s">
        <v>77</v>
      </c>
      <c r="B6" s="9" t="s">
        <v>368</v>
      </c>
      <c r="C6" s="7">
        <v>1.33E-3</v>
      </c>
      <c r="D6" s="7">
        <v>1.09E-3</v>
      </c>
      <c r="E6" s="7">
        <v>1.1900000000000001E-3</v>
      </c>
      <c r="F6" s="7">
        <v>1.15E-3</v>
      </c>
      <c r="G6" s="7">
        <v>1.09E-3</v>
      </c>
      <c r="I6" s="3" t="s">
        <v>373</v>
      </c>
      <c r="J6" s="3" t="s">
        <v>374</v>
      </c>
      <c r="K6" s="1"/>
      <c r="L6" s="4"/>
    </row>
    <row r="7" spans="1:12" x14ac:dyDescent="0.35">
      <c r="B7" s="9"/>
      <c r="C7" s="7"/>
      <c r="D7" s="7"/>
      <c r="E7" s="7"/>
      <c r="F7" s="7"/>
      <c r="G7" s="7"/>
      <c r="I7" s="1">
        <f>AVERAGE(C5:G6)</f>
        <v>1.175E-3</v>
      </c>
      <c r="J7" s="1">
        <f>STDEV(C5:G6)</f>
        <v>9.2646280731248666E-5</v>
      </c>
      <c r="L7" s="4">
        <f>I7*1000*1*60*60</f>
        <v>4230</v>
      </c>
    </row>
    <row r="9" spans="1:12" x14ac:dyDescent="0.35">
      <c r="B9" s="2" t="s">
        <v>23</v>
      </c>
      <c r="C9" s="2" t="s">
        <v>24</v>
      </c>
    </row>
    <row r="10" spans="1:12" x14ac:dyDescent="0.35">
      <c r="A10" t="s">
        <v>101</v>
      </c>
      <c r="B10">
        <v>23</v>
      </c>
      <c r="C10">
        <v>15</v>
      </c>
    </row>
    <row r="11" spans="1:12" x14ac:dyDescent="0.35">
      <c r="A11" t="s">
        <v>376</v>
      </c>
      <c r="B11">
        <v>24</v>
      </c>
      <c r="C11">
        <v>15</v>
      </c>
    </row>
    <row r="12" spans="1:12" x14ac:dyDescent="0.35">
      <c r="A12" t="s">
        <v>34</v>
      </c>
      <c r="B12">
        <v>20</v>
      </c>
      <c r="C12">
        <v>15</v>
      </c>
    </row>
    <row r="13" spans="1:12" x14ac:dyDescent="0.35">
      <c r="A13" t="s">
        <v>387</v>
      </c>
      <c r="B13">
        <v>20</v>
      </c>
      <c r="C13">
        <v>15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CBA0-350D-469A-BAAA-56EEB12AEFCA}">
  <dimension ref="A1:L13"/>
  <sheetViews>
    <sheetView workbookViewId="0">
      <selection activeCell="J5" sqref="J5"/>
    </sheetView>
  </sheetViews>
  <sheetFormatPr defaultRowHeight="14.5" x14ac:dyDescent="0.35"/>
  <sheetData>
    <row r="1" spans="1:12" x14ac:dyDescent="0.35">
      <c r="B1" s="2" t="s">
        <v>20</v>
      </c>
      <c r="G1" s="8" t="s">
        <v>217</v>
      </c>
    </row>
    <row r="2" spans="1:12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369</v>
      </c>
      <c r="J2" s="3" t="s">
        <v>370</v>
      </c>
      <c r="K2" s="3"/>
      <c r="L2" s="3" t="s">
        <v>375</v>
      </c>
    </row>
    <row r="3" spans="1:12" ht="48.5" x14ac:dyDescent="0.35">
      <c r="A3" t="s">
        <v>388</v>
      </c>
      <c r="B3" s="9" t="s">
        <v>365</v>
      </c>
      <c r="C3" s="7">
        <v>1.3600000000000001E-3</v>
      </c>
      <c r="D3" s="7">
        <v>1.1800000000000001E-3</v>
      </c>
      <c r="E3" s="7">
        <v>1.16E-3</v>
      </c>
      <c r="F3" s="7">
        <v>1.1800000000000001E-3</v>
      </c>
      <c r="G3" s="7">
        <v>1.1000000000000001E-3</v>
      </c>
      <c r="I3" s="1">
        <f>AVERAGE(C3:G4)</f>
        <v>1.2000000000000001E-3</v>
      </c>
      <c r="J3" s="1">
        <f>STDEV(C3:G4)</f>
        <v>8.6023252670426289E-5</v>
      </c>
      <c r="K3" s="1"/>
      <c r="L3" s="4">
        <f>I3*1000*1*60*60</f>
        <v>4320.0000000000009</v>
      </c>
    </row>
    <row r="4" spans="1:12" ht="60.5" x14ac:dyDescent="0.35">
      <c r="A4" s="11" t="s">
        <v>390</v>
      </c>
      <c r="B4" s="9" t="s">
        <v>367</v>
      </c>
      <c r="C4" s="7">
        <v>1.3500000000000001E-3</v>
      </c>
      <c r="D4" s="7">
        <v>1.17E-3</v>
      </c>
      <c r="E4" s="7">
        <v>1.1999999999999999E-3</v>
      </c>
      <c r="F4" s="7">
        <v>1.16E-3</v>
      </c>
      <c r="G4" s="7">
        <v>1.14E-3</v>
      </c>
      <c r="I4" s="3" t="s">
        <v>371</v>
      </c>
      <c r="J4" s="3" t="s">
        <v>372</v>
      </c>
      <c r="L4" s="8"/>
    </row>
    <row r="5" spans="1:12" ht="48.5" x14ac:dyDescent="0.35">
      <c r="A5" t="s">
        <v>70</v>
      </c>
      <c r="B5" s="9" t="s">
        <v>366</v>
      </c>
      <c r="C5" s="7">
        <v>1.34E-3</v>
      </c>
      <c r="D5" s="7">
        <v>1.15E-3</v>
      </c>
      <c r="E5" s="7">
        <v>1.16E-3</v>
      </c>
      <c r="F5" s="7">
        <v>1.15E-3</v>
      </c>
      <c r="G5" s="7">
        <v>1.14E-3</v>
      </c>
      <c r="I5" s="10">
        <f>AVERAGE(C4:G5)</f>
        <v>1.196E-3</v>
      </c>
      <c r="J5" s="10">
        <f>STDEV(C4:G5)</f>
        <v>8.0443216687991269E-5</v>
      </c>
      <c r="K5" s="3"/>
      <c r="L5" s="4">
        <f>I5*1000*1*60*60</f>
        <v>4305.5999999999995</v>
      </c>
    </row>
    <row r="6" spans="1:12" ht="48.5" x14ac:dyDescent="0.35">
      <c r="A6" t="s">
        <v>392</v>
      </c>
      <c r="B6" s="9" t="s">
        <v>368</v>
      </c>
      <c r="C6" s="7">
        <v>1.3500000000000001E-3</v>
      </c>
      <c r="D6" s="7">
        <v>1.15E-3</v>
      </c>
      <c r="E6" s="7">
        <v>1.17E-3</v>
      </c>
      <c r="F6" s="7">
        <v>1.16E-3</v>
      </c>
      <c r="G6" s="7">
        <v>1.1299999999999999E-3</v>
      </c>
      <c r="I6" s="3" t="s">
        <v>373</v>
      </c>
      <c r="J6" s="3" t="s">
        <v>374</v>
      </c>
      <c r="K6" s="1"/>
      <c r="L6" s="4"/>
    </row>
    <row r="7" spans="1:12" x14ac:dyDescent="0.35">
      <c r="B7" s="9"/>
      <c r="C7" s="7"/>
      <c r="D7" s="7"/>
      <c r="E7" s="7"/>
      <c r="F7" s="7"/>
      <c r="G7" s="7"/>
      <c r="I7" s="1">
        <f>AVERAGE(C5:G6)</f>
        <v>1.1900000000000001E-3</v>
      </c>
      <c r="J7" s="1">
        <f>STDEV(C5:G6)</f>
        <v>8.2462112512353246E-5</v>
      </c>
      <c r="L7" s="4">
        <f>I7*1000*1*60*60</f>
        <v>4284</v>
      </c>
    </row>
    <row r="9" spans="1:12" x14ac:dyDescent="0.35">
      <c r="B9" s="2" t="s">
        <v>23</v>
      </c>
      <c r="C9" s="2" t="s">
        <v>24</v>
      </c>
    </row>
    <row r="10" spans="1:12" x14ac:dyDescent="0.35">
      <c r="A10" t="s">
        <v>389</v>
      </c>
      <c r="B10">
        <v>23</v>
      </c>
      <c r="C10">
        <v>15</v>
      </c>
    </row>
    <row r="11" spans="1:12" x14ac:dyDescent="0.35">
      <c r="A11" t="s">
        <v>34</v>
      </c>
      <c r="B11">
        <v>20</v>
      </c>
      <c r="C11">
        <v>15</v>
      </c>
    </row>
    <row r="12" spans="1:12" x14ac:dyDescent="0.35">
      <c r="A12" t="s">
        <v>391</v>
      </c>
      <c r="B12">
        <v>23</v>
      </c>
      <c r="C12">
        <v>15</v>
      </c>
    </row>
    <row r="13" spans="1:12" x14ac:dyDescent="0.35">
      <c r="A13" t="s">
        <v>387</v>
      </c>
      <c r="B13">
        <v>20</v>
      </c>
      <c r="C13">
        <v>15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0726-BEBF-4403-97F5-880EF22E2E8B}">
  <dimension ref="A1:O13"/>
  <sheetViews>
    <sheetView workbookViewId="0">
      <selection activeCell="O8" sqref="O8"/>
    </sheetView>
  </sheetViews>
  <sheetFormatPr defaultRowHeight="14.5" x14ac:dyDescent="0.35"/>
  <sheetData>
    <row r="1" spans="1:15" x14ac:dyDescent="0.35">
      <c r="B1" s="2" t="s">
        <v>20</v>
      </c>
      <c r="G1" s="8" t="s">
        <v>217</v>
      </c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397</v>
      </c>
      <c r="J2" s="3" t="s">
        <v>398</v>
      </c>
      <c r="K2" s="3"/>
      <c r="L2" s="3" t="s">
        <v>399</v>
      </c>
    </row>
    <row r="3" spans="1:15" ht="48.5" x14ac:dyDescent="0.35">
      <c r="A3" t="s">
        <v>404</v>
      </c>
      <c r="B3" s="9" t="s">
        <v>393</v>
      </c>
      <c r="C3" s="7">
        <v>1.3600000000000001E-3</v>
      </c>
      <c r="D3" s="7">
        <v>1.15E-3</v>
      </c>
      <c r="E3" s="7">
        <v>1.14E-3</v>
      </c>
      <c r="F3" s="7">
        <v>1.1800000000000001E-3</v>
      </c>
      <c r="G3" s="7">
        <v>1.15E-3</v>
      </c>
      <c r="I3" s="1">
        <f>AVERAGE(C3:G4)</f>
        <v>1.1950000000000001E-3</v>
      </c>
      <c r="J3" s="1">
        <f>STDEV(C3:G4)</f>
        <v>8.7209836346340894E-5</v>
      </c>
      <c r="K3" s="1"/>
      <c r="L3" s="4">
        <f>I3*1000*0.5*60*60</f>
        <v>2151</v>
      </c>
    </row>
    <row r="4" spans="1:15" ht="60.5" x14ac:dyDescent="0.35">
      <c r="A4" s="11" t="s">
        <v>405</v>
      </c>
      <c r="B4" s="9" t="s">
        <v>394</v>
      </c>
      <c r="C4" s="7">
        <v>1.3500000000000001E-3</v>
      </c>
      <c r="D4" s="7">
        <v>1.1100000000000001E-3</v>
      </c>
      <c r="E4" s="7">
        <v>1.17E-3</v>
      </c>
      <c r="F4" s="7">
        <v>1.1900000000000001E-3</v>
      </c>
      <c r="G4" s="7">
        <v>1.15E-3</v>
      </c>
      <c r="I4" s="3" t="s">
        <v>400</v>
      </c>
      <c r="J4" s="3" t="s">
        <v>401</v>
      </c>
      <c r="L4" s="8"/>
    </row>
    <row r="5" spans="1:15" ht="60.5" x14ac:dyDescent="0.35">
      <c r="A5" t="s">
        <v>406</v>
      </c>
      <c r="B5" s="9" t="s">
        <v>395</v>
      </c>
      <c r="C5" s="7">
        <v>1.34E-3</v>
      </c>
      <c r="D5" s="7">
        <v>1.1299999999999999E-3</v>
      </c>
      <c r="E5" s="7">
        <v>1.14E-3</v>
      </c>
      <c r="F5" s="7">
        <v>1.14E-3</v>
      </c>
      <c r="G5" s="7">
        <v>1.15E-3</v>
      </c>
      <c r="I5" s="10">
        <f>AVERAGE(C4:G5)</f>
        <v>1.1870000000000001E-3</v>
      </c>
      <c r="J5" s="10">
        <f>STDEV(C4:G5)</f>
        <v>8.6029710630171921E-5</v>
      </c>
      <c r="K5" s="3"/>
      <c r="L5" s="4">
        <f>I5*1000*0.5*60*60</f>
        <v>2136.6</v>
      </c>
    </row>
    <row r="6" spans="1:15" ht="58" x14ac:dyDescent="0.35">
      <c r="A6" t="s">
        <v>409</v>
      </c>
      <c r="B6" s="9" t="s">
        <v>396</v>
      </c>
      <c r="C6" s="7">
        <v>1.3500000000000001E-3</v>
      </c>
      <c r="D6" s="7">
        <v>1.1100000000000001E-3</v>
      </c>
      <c r="E6" s="7">
        <v>1.16E-3</v>
      </c>
      <c r="F6" s="7">
        <v>1.1800000000000001E-3</v>
      </c>
      <c r="G6" s="7">
        <v>1.09E-3</v>
      </c>
      <c r="I6" s="3" t="s">
        <v>402</v>
      </c>
      <c r="J6" s="3" t="s">
        <v>403</v>
      </c>
      <c r="K6" s="1"/>
      <c r="L6" s="4"/>
    </row>
    <row r="7" spans="1:15" x14ac:dyDescent="0.35">
      <c r="B7" s="9"/>
      <c r="C7" s="7"/>
      <c r="D7" s="7"/>
      <c r="E7" s="7"/>
      <c r="F7" s="7"/>
      <c r="G7" s="7"/>
      <c r="I7" s="1">
        <f>AVERAGE(C5:G6)</f>
        <v>1.1789999999999999E-3</v>
      </c>
      <c r="J7" s="1">
        <f>STDEV(C5:G6)</f>
        <v>9.0976187360576236E-5</v>
      </c>
      <c r="L7" s="4">
        <f>I7*1000*0.5*60*60</f>
        <v>2122.1999999999998</v>
      </c>
      <c r="N7" t="s">
        <v>447</v>
      </c>
      <c r="O7" s="12">
        <f>AVERAGE(L3:L7)</f>
        <v>2136.6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118</v>
      </c>
      <c r="B10">
        <v>25</v>
      </c>
      <c r="C10">
        <v>27</v>
      </c>
    </row>
    <row r="11" spans="1:15" x14ac:dyDescent="0.35">
      <c r="A11" t="s">
        <v>407</v>
      </c>
      <c r="B11">
        <v>21</v>
      </c>
      <c r="C11">
        <v>29</v>
      </c>
    </row>
    <row r="12" spans="1:15" x14ac:dyDescent="0.35">
      <c r="A12" t="s">
        <v>408</v>
      </c>
      <c r="B12">
        <v>20</v>
      </c>
      <c r="C12">
        <v>28</v>
      </c>
    </row>
    <row r="13" spans="1:15" x14ac:dyDescent="0.35">
      <c r="A13" t="s">
        <v>410</v>
      </c>
      <c r="B13">
        <v>19</v>
      </c>
      <c r="C13">
        <v>26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4B87D-178C-402E-9177-71A04738864C}">
  <dimension ref="A1:L13"/>
  <sheetViews>
    <sheetView workbookViewId="0">
      <selection sqref="A1:L13"/>
    </sheetView>
  </sheetViews>
  <sheetFormatPr defaultRowHeight="14.5" x14ac:dyDescent="0.35"/>
  <cols>
    <col min="2" max="2" width="10.6328125" customWidth="1"/>
  </cols>
  <sheetData>
    <row r="1" spans="1:12" x14ac:dyDescent="0.35">
      <c r="B1" s="2" t="s">
        <v>20</v>
      </c>
      <c r="G1" s="8" t="s">
        <v>217</v>
      </c>
    </row>
    <row r="2" spans="1:12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397</v>
      </c>
      <c r="J2" s="3" t="s">
        <v>398</v>
      </c>
      <c r="K2" s="3"/>
      <c r="L2" s="3" t="s">
        <v>399</v>
      </c>
    </row>
    <row r="3" spans="1:12" ht="48.5" x14ac:dyDescent="0.35">
      <c r="A3" t="s">
        <v>411</v>
      </c>
      <c r="B3" s="9" t="s">
        <v>393</v>
      </c>
      <c r="C3" s="7">
        <v>1.34E-3</v>
      </c>
      <c r="D3" s="7">
        <v>1.1299999999999999E-3</v>
      </c>
      <c r="E3" s="7">
        <v>1.14E-3</v>
      </c>
      <c r="F3" s="7">
        <v>1.15E-3</v>
      </c>
      <c r="G3" s="7">
        <v>1.1199999999999999E-3</v>
      </c>
      <c r="I3" s="1">
        <f>AVERAGE(C3:G4)</f>
        <v>1.175E-3</v>
      </c>
      <c r="J3" s="1">
        <f>STDEV(C3:G4)</f>
        <v>8.6826775184207391E-5</v>
      </c>
      <c r="K3" s="1"/>
      <c r="L3" s="4">
        <f>I3*1000*0.5*60*60</f>
        <v>2115</v>
      </c>
    </row>
    <row r="4" spans="1:12" ht="60.5" x14ac:dyDescent="0.35">
      <c r="A4" s="11" t="s">
        <v>412</v>
      </c>
      <c r="B4" s="9" t="s">
        <v>394</v>
      </c>
      <c r="C4" s="7">
        <v>1.33E-3</v>
      </c>
      <c r="D4" s="7">
        <v>1.1100000000000001E-3</v>
      </c>
      <c r="E4" s="7">
        <v>1.1800000000000001E-3</v>
      </c>
      <c r="F4" s="7">
        <v>1.14E-3</v>
      </c>
      <c r="G4" s="7">
        <v>1.1100000000000001E-3</v>
      </c>
      <c r="I4" s="3" t="s">
        <v>400</v>
      </c>
      <c r="J4" s="3" t="s">
        <v>401</v>
      </c>
      <c r="L4" s="8"/>
    </row>
    <row r="5" spans="1:12" ht="60.5" x14ac:dyDescent="0.35">
      <c r="A5" t="s">
        <v>264</v>
      </c>
      <c r="B5" s="9" t="s">
        <v>395</v>
      </c>
      <c r="C5" s="7">
        <v>1.34E-3</v>
      </c>
      <c r="D5" s="7">
        <v>1.09E-3</v>
      </c>
      <c r="E5" s="7">
        <v>1.1800000000000001E-3</v>
      </c>
      <c r="F5" s="7">
        <v>1.16E-3</v>
      </c>
      <c r="G5" s="7">
        <v>1.1100000000000001E-3</v>
      </c>
      <c r="I5" s="10">
        <f>AVERAGE(C4:G5)</f>
        <v>1.175E-3</v>
      </c>
      <c r="J5" s="10">
        <f>STDEV(C4:G5)</f>
        <v>8.9845546479623697E-5</v>
      </c>
      <c r="K5" s="3"/>
      <c r="L5" s="4">
        <f>I5*1000*0.5*60*60</f>
        <v>2115</v>
      </c>
    </row>
    <row r="6" spans="1:12" ht="58" x14ac:dyDescent="0.35">
      <c r="A6" t="s">
        <v>111</v>
      </c>
      <c r="B6" s="9" t="s">
        <v>396</v>
      </c>
      <c r="C6" s="7">
        <v>1.34E-3</v>
      </c>
      <c r="D6" s="7">
        <v>1.15E-3</v>
      </c>
      <c r="E6" s="7">
        <v>1.16E-3</v>
      </c>
      <c r="F6" s="7">
        <v>1.17E-3</v>
      </c>
      <c r="G6" s="7">
        <v>1.09E-3</v>
      </c>
      <c r="I6" s="3" t="s">
        <v>402</v>
      </c>
      <c r="J6" s="3" t="s">
        <v>403</v>
      </c>
      <c r="K6" s="1"/>
      <c r="L6" s="4"/>
    </row>
    <row r="7" spans="1:12" x14ac:dyDescent="0.35">
      <c r="B7" s="9"/>
      <c r="C7" s="7"/>
      <c r="D7" s="7"/>
      <c r="E7" s="7"/>
      <c r="F7" s="7"/>
      <c r="G7" s="7"/>
      <c r="I7" s="1">
        <f>AVERAGE(C5:G6)</f>
        <v>1.1789999999999999E-3</v>
      </c>
      <c r="J7" s="1">
        <f>STDEV(C5:G6)</f>
        <v>9.0731594399207083E-5</v>
      </c>
      <c r="L7" s="4">
        <f>I7*1000*0.5*60*60</f>
        <v>2122.1999999999998</v>
      </c>
    </row>
    <row r="9" spans="1:12" x14ac:dyDescent="0.35">
      <c r="B9" s="2" t="s">
        <v>23</v>
      </c>
      <c r="C9" s="2" t="s">
        <v>24</v>
      </c>
    </row>
    <row r="10" spans="1:12" x14ac:dyDescent="0.35">
      <c r="A10" t="s">
        <v>62</v>
      </c>
      <c r="B10">
        <v>25</v>
      </c>
      <c r="C10">
        <v>30</v>
      </c>
    </row>
    <row r="11" spans="1:12" x14ac:dyDescent="0.35">
      <c r="A11" t="s">
        <v>132</v>
      </c>
      <c r="B11">
        <v>22</v>
      </c>
      <c r="C11">
        <v>34</v>
      </c>
    </row>
    <row r="12" spans="1:12" x14ac:dyDescent="0.35">
      <c r="A12" t="s">
        <v>413</v>
      </c>
      <c r="B12">
        <v>21</v>
      </c>
      <c r="C12">
        <v>38</v>
      </c>
    </row>
    <row r="13" spans="1:12" x14ac:dyDescent="0.35">
      <c r="A13" t="s">
        <v>144</v>
      </c>
      <c r="B13">
        <v>20</v>
      </c>
      <c r="C13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53854-F4FD-4F69-A8B7-4FF0DD27BF5B}">
  <dimension ref="A1:O12"/>
  <sheetViews>
    <sheetView workbookViewId="0">
      <selection sqref="A1:O12"/>
    </sheetView>
  </sheetViews>
  <sheetFormatPr defaultRowHeight="14.5" x14ac:dyDescent="0.35"/>
  <cols>
    <col min="2" max="2" width="11.453125" customWidth="1"/>
  </cols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40</v>
      </c>
      <c r="B4" s="5" t="s">
        <v>8</v>
      </c>
      <c r="C4" s="1">
        <v>1.65E-3</v>
      </c>
      <c r="D4" s="1">
        <v>1.3699999999999999E-3</v>
      </c>
      <c r="E4" s="1">
        <v>1.2800000000000001E-3</v>
      </c>
      <c r="F4" s="1">
        <v>1.3600000000000001E-3</v>
      </c>
      <c r="G4" s="1">
        <v>1.4499999999999999E-3</v>
      </c>
      <c r="I4" s="1">
        <f>AVERAGE(C4:G5)</f>
        <v>1.4060000000000001E-3</v>
      </c>
      <c r="J4" s="1">
        <f>STDEV(C4:G5)</f>
        <v>1.3475904422338413E-4</v>
      </c>
      <c r="K4" s="1">
        <f>AVERAGE(C5:G6)</f>
        <v>1.382E-3</v>
      </c>
      <c r="L4" s="1">
        <f>STDEV(C5:G6)</f>
        <v>1.2594531441154221E-4</v>
      </c>
      <c r="N4" s="4">
        <f>I4*1000*2*60*60</f>
        <v>10123.200000000001</v>
      </c>
      <c r="O4" s="4">
        <f>K4*1000*4*60*60</f>
        <v>19900.799999999996</v>
      </c>
    </row>
    <row r="5" spans="1:15" ht="43.5" x14ac:dyDescent="0.35">
      <c r="A5" t="s">
        <v>41</v>
      </c>
      <c r="B5" s="5" t="s">
        <v>9</v>
      </c>
      <c r="C5" s="1">
        <v>1.64E-3</v>
      </c>
      <c r="D5" s="1">
        <v>1.3500000000000001E-3</v>
      </c>
      <c r="E5" s="1">
        <v>1.2899999999999999E-3</v>
      </c>
      <c r="F5" s="1">
        <v>1.31E-3</v>
      </c>
      <c r="G5" s="1">
        <v>1.3600000000000001E-3</v>
      </c>
    </row>
    <row r="6" spans="1:15" ht="29" x14ac:dyDescent="0.35">
      <c r="A6" t="s">
        <v>44</v>
      </c>
      <c r="B6" s="5" t="s">
        <v>11</v>
      </c>
      <c r="C6" s="1">
        <v>1.58E-3</v>
      </c>
      <c r="D6" s="1">
        <v>1.34E-3</v>
      </c>
      <c r="E6" s="1">
        <v>1.2600000000000001E-3</v>
      </c>
      <c r="F6" s="1">
        <v>1.31E-3</v>
      </c>
      <c r="G6" s="1">
        <v>1.3799999999999999E-3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42</v>
      </c>
      <c r="B10">
        <v>19</v>
      </c>
      <c r="C10">
        <v>67</v>
      </c>
    </row>
    <row r="11" spans="1:15" x14ac:dyDescent="0.35">
      <c r="A11" t="s">
        <v>43</v>
      </c>
      <c r="B11">
        <v>19</v>
      </c>
      <c r="C11">
        <v>67</v>
      </c>
    </row>
    <row r="12" spans="1:15" x14ac:dyDescent="0.35">
      <c r="A12" t="s">
        <v>32</v>
      </c>
      <c r="B12">
        <v>20</v>
      </c>
      <c r="C12">
        <v>63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1859D-BA63-4D55-B588-865F6AA4BBA9}">
  <dimension ref="A1:O13"/>
  <sheetViews>
    <sheetView workbookViewId="0">
      <selection activeCell="O8" sqref="O8"/>
    </sheetView>
  </sheetViews>
  <sheetFormatPr defaultRowHeight="14.5" x14ac:dyDescent="0.35"/>
  <sheetData>
    <row r="1" spans="1:15" x14ac:dyDescent="0.35">
      <c r="B1" s="2" t="s">
        <v>20</v>
      </c>
      <c r="G1" s="8" t="s">
        <v>217</v>
      </c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418</v>
      </c>
      <c r="J2" s="3" t="s">
        <v>419</v>
      </c>
      <c r="K2" s="3"/>
      <c r="L2" s="3" t="s">
        <v>330</v>
      </c>
    </row>
    <row r="3" spans="1:15" ht="48.5" x14ac:dyDescent="0.35">
      <c r="A3" t="s">
        <v>380</v>
      </c>
      <c r="B3" s="9" t="s">
        <v>414</v>
      </c>
      <c r="C3" s="7">
        <v>1.34E-3</v>
      </c>
      <c r="D3" s="7">
        <v>1.1000000000000001E-3</v>
      </c>
      <c r="E3" s="7">
        <v>1.1299999999999999E-3</v>
      </c>
      <c r="F3" s="7">
        <v>1.16E-3</v>
      </c>
      <c r="G3" s="7">
        <v>1.09E-3</v>
      </c>
      <c r="I3" s="1">
        <f>AVERAGE(C3:G4)</f>
        <v>1.1699999999999998E-3</v>
      </c>
      <c r="J3" s="1">
        <f>STDEV(C3:G4)</f>
        <v>9.2736184954957058E-5</v>
      </c>
      <c r="K3" s="1"/>
      <c r="L3" s="4">
        <f>I3*1000*0.25*60*60</f>
        <v>1052.9999999999998</v>
      </c>
    </row>
    <row r="4" spans="1:15" ht="60.5" x14ac:dyDescent="0.35">
      <c r="A4" s="11" t="s">
        <v>424</v>
      </c>
      <c r="B4" s="9" t="s">
        <v>415</v>
      </c>
      <c r="C4" s="7">
        <v>1.34E-3</v>
      </c>
      <c r="D4" s="7">
        <v>1.1199999999999999E-3</v>
      </c>
      <c r="E4" s="7">
        <v>1.1299999999999999E-3</v>
      </c>
      <c r="F4" s="7">
        <v>1.17E-3</v>
      </c>
      <c r="G4" s="7">
        <v>1.1199999999999999E-3</v>
      </c>
      <c r="I4" s="3" t="s">
        <v>420</v>
      </c>
      <c r="J4" s="3" t="s">
        <v>421</v>
      </c>
      <c r="L4" s="8"/>
    </row>
    <row r="5" spans="1:15" ht="60.5" x14ac:dyDescent="0.35">
      <c r="A5" t="s">
        <v>425</v>
      </c>
      <c r="B5" s="9" t="s">
        <v>416</v>
      </c>
      <c r="C5" s="7">
        <v>1.34E-3</v>
      </c>
      <c r="D5" s="7">
        <v>1.1000000000000001E-3</v>
      </c>
      <c r="E5" s="7">
        <v>1.14E-3</v>
      </c>
      <c r="F5" s="7">
        <v>1.1900000000000001E-3</v>
      </c>
      <c r="G5" s="7">
        <v>1.15E-3</v>
      </c>
      <c r="I5" s="10">
        <f>AVERAGE(C4:G5)</f>
        <v>1.1800000000000001E-3</v>
      </c>
      <c r="J5" s="10">
        <f>STDEV(C4:G5)</f>
        <v>8.8191710368819713E-5</v>
      </c>
      <c r="K5" s="3"/>
      <c r="L5" s="4">
        <f>I5*1000*0.25*60*60</f>
        <v>1062.0000000000002</v>
      </c>
    </row>
    <row r="6" spans="1:15" ht="58" x14ac:dyDescent="0.35">
      <c r="A6" t="s">
        <v>413</v>
      </c>
      <c r="B6" s="9" t="s">
        <v>417</v>
      </c>
      <c r="C6" s="7">
        <v>1.34E-3</v>
      </c>
      <c r="D6" s="7">
        <v>1.14E-3</v>
      </c>
      <c r="E6" s="7">
        <v>1.1299999999999999E-3</v>
      </c>
      <c r="F6" s="7">
        <v>1.17E-3</v>
      </c>
      <c r="G6" s="7">
        <v>1.09E-3</v>
      </c>
      <c r="I6" s="3" t="s">
        <v>422</v>
      </c>
      <c r="J6" s="3" t="s">
        <v>423</v>
      </c>
      <c r="K6" s="1"/>
      <c r="L6" s="4"/>
    </row>
    <row r="7" spans="1:15" x14ac:dyDescent="0.35">
      <c r="B7" s="9"/>
      <c r="C7" s="7"/>
      <c r="D7" s="7"/>
      <c r="E7" s="7"/>
      <c r="F7" s="7"/>
      <c r="G7" s="7"/>
      <c r="I7" s="1">
        <f>AVERAGE(C5:G6)</f>
        <v>1.1790000000000001E-3</v>
      </c>
      <c r="J7" s="1">
        <f>STDEV(C5:G6)</f>
        <v>8.9746556727511549E-5</v>
      </c>
      <c r="L7" s="4">
        <f>I7*1000*0.25*60*60</f>
        <v>1061.1000000000001</v>
      </c>
      <c r="N7" t="s">
        <v>447</v>
      </c>
      <c r="O7" s="12">
        <f>AVERAGE(L3:L7)</f>
        <v>1058.7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94</v>
      </c>
      <c r="B10">
        <v>25</v>
      </c>
      <c r="C10">
        <v>25</v>
      </c>
    </row>
    <row r="11" spans="1:15" x14ac:dyDescent="0.35">
      <c r="A11" t="s">
        <v>407</v>
      </c>
      <c r="B11">
        <v>23</v>
      </c>
      <c r="C11">
        <v>28</v>
      </c>
    </row>
    <row r="12" spans="1:15" x14ac:dyDescent="0.35">
      <c r="A12" t="s">
        <v>426</v>
      </c>
      <c r="B12">
        <v>21</v>
      </c>
      <c r="C12">
        <v>33</v>
      </c>
    </row>
    <row r="13" spans="1:15" x14ac:dyDescent="0.35">
      <c r="A13" t="s">
        <v>347</v>
      </c>
      <c r="B13">
        <v>20</v>
      </c>
      <c r="C13">
        <v>34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5FFF3-ECDE-4CC3-8364-B8DE24943F71}">
  <dimension ref="A1:O13"/>
  <sheetViews>
    <sheetView workbookViewId="0">
      <selection activeCell="O8" sqref="O8"/>
    </sheetView>
  </sheetViews>
  <sheetFormatPr defaultRowHeight="14.5" x14ac:dyDescent="0.35"/>
  <cols>
    <col min="14" max="14" width="10.6328125" customWidth="1"/>
  </cols>
  <sheetData>
    <row r="1" spans="1:15" x14ac:dyDescent="0.35">
      <c r="B1" s="2" t="s">
        <v>20</v>
      </c>
      <c r="G1" s="8" t="s">
        <v>217</v>
      </c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431</v>
      </c>
      <c r="J2" s="3" t="s">
        <v>432</v>
      </c>
      <c r="K2" s="3"/>
      <c r="L2" s="3" t="s">
        <v>433</v>
      </c>
    </row>
    <row r="3" spans="1:15" ht="48.5" x14ac:dyDescent="0.35">
      <c r="A3" t="s">
        <v>380</v>
      </c>
      <c r="B3" s="9" t="s">
        <v>427</v>
      </c>
      <c r="C3" s="7">
        <v>1.34E-3</v>
      </c>
      <c r="D3" s="7">
        <v>1.1299999999999999E-3</v>
      </c>
      <c r="E3" s="7">
        <v>1.16E-3</v>
      </c>
      <c r="F3" s="7">
        <v>1.15E-3</v>
      </c>
      <c r="G3" s="7">
        <v>1.09E-3</v>
      </c>
      <c r="I3" s="1">
        <f>AVERAGE(C3:G4)</f>
        <v>1.1629999999999998E-3</v>
      </c>
      <c r="J3" s="1">
        <f>STDEV(C3:G4)</f>
        <v>9.6729864399091721E-5</v>
      </c>
      <c r="K3" s="1"/>
      <c r="L3" s="4">
        <f>I3*1000*2*60*60</f>
        <v>8373.5999999999985</v>
      </c>
    </row>
    <row r="4" spans="1:15" ht="60.5" x14ac:dyDescent="0.35">
      <c r="A4" s="11" t="s">
        <v>438</v>
      </c>
      <c r="B4" s="9" t="s">
        <v>428</v>
      </c>
      <c r="C4" s="7">
        <v>1.33E-3</v>
      </c>
      <c r="D4" s="7">
        <v>1.07E-3</v>
      </c>
      <c r="E4" s="7">
        <v>1.1299999999999999E-3</v>
      </c>
      <c r="F4" s="7">
        <v>1.16E-3</v>
      </c>
      <c r="G4" s="7">
        <v>1.07E-3</v>
      </c>
      <c r="I4" s="3" t="s">
        <v>434</v>
      </c>
      <c r="J4" s="3" t="s">
        <v>435</v>
      </c>
      <c r="L4" s="8"/>
    </row>
    <row r="5" spans="1:15" ht="48.5" x14ac:dyDescent="0.35">
      <c r="A5" t="s">
        <v>441</v>
      </c>
      <c r="B5" s="9" t="s">
        <v>429</v>
      </c>
      <c r="C5" s="7">
        <v>1.33E-3</v>
      </c>
      <c r="D5" s="7">
        <v>1.15E-3</v>
      </c>
      <c r="E5" s="7">
        <v>1.15E-3</v>
      </c>
      <c r="F5" s="7">
        <v>1.1199999999999999E-3</v>
      </c>
      <c r="G5" s="7">
        <v>1.1199999999999999E-3</v>
      </c>
      <c r="I5" s="10">
        <f>AVERAGE(C4:G5)</f>
        <v>1.1629999999999998E-3</v>
      </c>
      <c r="J5" s="10">
        <f>STDEV(C4:G5)</f>
        <v>9.3220169491371369E-5</v>
      </c>
      <c r="K5" s="3"/>
      <c r="L5" s="4">
        <f>I5*1000*2*60*60</f>
        <v>8373.5999999999985</v>
      </c>
    </row>
    <row r="6" spans="1:15" ht="48.5" x14ac:dyDescent="0.35">
      <c r="A6" t="s">
        <v>413</v>
      </c>
      <c r="B6" s="9" t="s">
        <v>430</v>
      </c>
      <c r="C6" s="7">
        <v>1.32E-3</v>
      </c>
      <c r="D6" s="7">
        <v>1.1000000000000001E-3</v>
      </c>
      <c r="E6" s="7">
        <v>1.15E-3</v>
      </c>
      <c r="F6" s="7">
        <v>1.14E-3</v>
      </c>
      <c r="G6" s="7">
        <v>1.1199999999999999E-3</v>
      </c>
      <c r="I6" s="3" t="s">
        <v>436</v>
      </c>
      <c r="J6" s="3" t="s">
        <v>437</v>
      </c>
      <c r="K6" s="1"/>
      <c r="L6" s="4"/>
    </row>
    <row r="7" spans="1:15" x14ac:dyDescent="0.35">
      <c r="B7" s="9"/>
      <c r="C7" s="7"/>
      <c r="D7" s="7"/>
      <c r="E7" s="7"/>
      <c r="F7" s="7"/>
      <c r="G7" s="7"/>
      <c r="I7" s="1">
        <f>AVERAGE(C5:G6)</f>
        <v>1.17E-3</v>
      </c>
      <c r="J7" s="1">
        <f>STDEV(C5:G6)</f>
        <v>8.3399973354645384E-5</v>
      </c>
      <c r="L7" s="4">
        <f>I7*1000*2*60*60</f>
        <v>8423.9999999999982</v>
      </c>
      <c r="N7" t="s">
        <v>446</v>
      </c>
      <c r="O7" s="12">
        <f>AVERAGE(L3:L7)</f>
        <v>8390.4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439</v>
      </c>
      <c r="B10">
        <v>21</v>
      </c>
      <c r="C10">
        <v>42</v>
      </c>
    </row>
    <row r="11" spans="1:15" x14ac:dyDescent="0.35">
      <c r="A11" t="s">
        <v>440</v>
      </c>
      <c r="B11">
        <v>20</v>
      </c>
      <c r="C11">
        <v>48</v>
      </c>
    </row>
    <row r="12" spans="1:15" x14ac:dyDescent="0.35">
      <c r="A12" t="s">
        <v>153</v>
      </c>
      <c r="B12">
        <v>20</v>
      </c>
      <c r="C12">
        <v>47</v>
      </c>
    </row>
    <row r="13" spans="1:15" x14ac:dyDescent="0.35">
      <c r="A13" t="s">
        <v>32</v>
      </c>
      <c r="B13">
        <v>21</v>
      </c>
      <c r="C13">
        <v>47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31876-CEFF-4B0E-97FD-08CF6788FDF6}">
  <dimension ref="A1:O13"/>
  <sheetViews>
    <sheetView workbookViewId="0">
      <selection activeCell="Q6" sqref="Q6"/>
    </sheetView>
  </sheetViews>
  <sheetFormatPr defaultRowHeight="14.5" x14ac:dyDescent="0.35"/>
  <sheetData>
    <row r="1" spans="1:15" x14ac:dyDescent="0.35">
      <c r="B1" s="2" t="s">
        <v>20</v>
      </c>
      <c r="G1" s="8" t="s">
        <v>217</v>
      </c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431</v>
      </c>
      <c r="J2" s="3" t="s">
        <v>432</v>
      </c>
      <c r="K2" s="3"/>
      <c r="L2" s="3" t="s">
        <v>433</v>
      </c>
    </row>
    <row r="3" spans="1:15" ht="48.5" x14ac:dyDescent="0.35">
      <c r="A3" t="s">
        <v>411</v>
      </c>
      <c r="B3" s="9" t="s">
        <v>427</v>
      </c>
      <c r="C3" s="7">
        <v>3.1800000000000001E-3</v>
      </c>
      <c r="D3" s="7">
        <v>2.2100000000000002E-3</v>
      </c>
      <c r="E3" s="7">
        <v>2.33E-3</v>
      </c>
      <c r="F3" s="7">
        <v>2.3E-3</v>
      </c>
      <c r="G3" s="7">
        <v>2.2100000000000002E-3</v>
      </c>
      <c r="I3" s="1">
        <f>AVERAGE(C3:G4)</f>
        <v>2.4210000000000004E-3</v>
      </c>
      <c r="J3" s="1">
        <f>STDEV(C3:G4)</f>
        <v>3.9362842038314939E-4</v>
      </c>
      <c r="K3" s="1"/>
      <c r="L3" s="4">
        <f>I3*1000*2*60*60</f>
        <v>17431.2</v>
      </c>
    </row>
    <row r="4" spans="1:15" ht="60.5" x14ac:dyDescent="0.35">
      <c r="A4" s="11" t="s">
        <v>442</v>
      </c>
      <c r="B4" s="9" t="s">
        <v>428</v>
      </c>
      <c r="C4" s="7">
        <v>3.14E-3</v>
      </c>
      <c r="D4" s="7">
        <v>2.3E-3</v>
      </c>
      <c r="E4" s="7">
        <v>2.1900000000000001E-3</v>
      </c>
      <c r="F4" s="7">
        <v>2.16E-3</v>
      </c>
      <c r="G4" s="7">
        <v>2.1900000000000001E-3</v>
      </c>
      <c r="I4" s="3" t="s">
        <v>434</v>
      </c>
      <c r="J4" s="3" t="s">
        <v>435</v>
      </c>
      <c r="L4" s="8"/>
    </row>
    <row r="5" spans="1:15" ht="60.5" x14ac:dyDescent="0.35">
      <c r="A5" t="s">
        <v>443</v>
      </c>
      <c r="B5" s="9" t="s">
        <v>429</v>
      </c>
      <c r="C5" s="7">
        <v>3.14E-3</v>
      </c>
      <c r="D5" s="7">
        <v>2.3E-3</v>
      </c>
      <c r="E5" s="7">
        <v>2.2399999999999998E-3</v>
      </c>
      <c r="F5" s="7">
        <v>2.2300000000000002E-3</v>
      </c>
      <c r="G5" s="7">
        <v>2.0100000000000001E-3</v>
      </c>
      <c r="I5" s="10">
        <f>AVERAGE(C4:G5)</f>
        <v>2.3900000000000002E-3</v>
      </c>
      <c r="J5" s="10">
        <f>STDEV(C4:G5)</f>
        <v>4.0367753907736252E-4</v>
      </c>
      <c r="K5" s="3"/>
      <c r="L5" s="4">
        <f>I5*1000*2*60*60</f>
        <v>17208</v>
      </c>
    </row>
    <row r="6" spans="1:15" ht="48.5" x14ac:dyDescent="0.35">
      <c r="A6" t="s">
        <v>241</v>
      </c>
      <c r="B6" s="9" t="s">
        <v>430</v>
      </c>
      <c r="C6" s="7">
        <v>3.13E-3</v>
      </c>
      <c r="D6" s="7">
        <v>2.16E-3</v>
      </c>
      <c r="E6" s="7">
        <v>2.2899999999999999E-3</v>
      </c>
      <c r="F6" s="7">
        <v>2.1299999999999999E-3</v>
      </c>
      <c r="G6" s="7">
        <v>2.0699999999999998E-3</v>
      </c>
      <c r="I6" s="3" t="s">
        <v>436</v>
      </c>
      <c r="J6" s="3" t="s">
        <v>437</v>
      </c>
      <c r="K6" s="1"/>
      <c r="L6" s="4"/>
    </row>
    <row r="7" spans="1:15" x14ac:dyDescent="0.35">
      <c r="B7" s="9"/>
      <c r="C7" s="7"/>
      <c r="D7" s="7"/>
      <c r="E7" s="7"/>
      <c r="F7" s="7"/>
      <c r="G7" s="7"/>
      <c r="I7" s="1">
        <f>AVERAGE(C5:G6)</f>
        <v>2.3699999999999997E-3</v>
      </c>
      <c r="J7" s="1">
        <f>STDEV(C5:G6)</f>
        <v>4.13602063179896E-4</v>
      </c>
      <c r="L7" s="4">
        <f>I7*1000*2*60*60</f>
        <v>17064</v>
      </c>
      <c r="N7" t="s">
        <v>447</v>
      </c>
      <c r="O7" s="12">
        <f>AVERAGE(L3:L7)</f>
        <v>17234.399999999998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155</v>
      </c>
      <c r="B10">
        <v>21</v>
      </c>
      <c r="C10">
        <v>23</v>
      </c>
    </row>
    <row r="11" spans="1:15" x14ac:dyDescent="0.35">
      <c r="A11" t="s">
        <v>444</v>
      </c>
      <c r="B11">
        <v>20</v>
      </c>
      <c r="C11">
        <v>27</v>
      </c>
    </row>
    <row r="12" spans="1:15" x14ac:dyDescent="0.35">
      <c r="A12" t="s">
        <v>443</v>
      </c>
      <c r="B12">
        <v>20</v>
      </c>
      <c r="C12">
        <v>19</v>
      </c>
    </row>
    <row r="13" spans="1:15" x14ac:dyDescent="0.35">
      <c r="A13" t="s">
        <v>445</v>
      </c>
      <c r="B13">
        <v>23</v>
      </c>
      <c r="C13">
        <v>15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C65A-00CE-4A11-BA2C-97E752687A57}">
  <dimension ref="A1:O13"/>
  <sheetViews>
    <sheetView workbookViewId="0">
      <selection activeCell="L3" sqref="L3"/>
    </sheetView>
  </sheetViews>
  <sheetFormatPr defaultRowHeight="14.5" x14ac:dyDescent="0.35"/>
  <sheetData>
    <row r="1" spans="1:15" x14ac:dyDescent="0.35">
      <c r="B1" s="2" t="s">
        <v>20</v>
      </c>
      <c r="G1" s="8" t="s">
        <v>217</v>
      </c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431</v>
      </c>
      <c r="J2" s="3" t="s">
        <v>432</v>
      </c>
      <c r="K2" s="3"/>
      <c r="L2" s="3" t="s">
        <v>450</v>
      </c>
    </row>
    <row r="3" spans="1:15" ht="48.5" x14ac:dyDescent="0.35">
      <c r="A3" t="s">
        <v>411</v>
      </c>
      <c r="B3" s="9" t="s">
        <v>365</v>
      </c>
      <c r="C3" s="7">
        <v>1.3799999999999999E-3</v>
      </c>
      <c r="D3" s="7">
        <v>1.1999999999999999E-3</v>
      </c>
      <c r="E3" s="7">
        <v>1.16E-3</v>
      </c>
      <c r="F3" s="7">
        <v>1.17E-3</v>
      </c>
      <c r="G3" s="7">
        <v>1.17E-3</v>
      </c>
      <c r="I3" s="1">
        <f>AVERAGE(C3:G4)</f>
        <v>1.2160000000000001E-3</v>
      </c>
      <c r="J3" s="1">
        <f>STDEV(C3:G4)</f>
        <v>8.9839362815589385E-5</v>
      </c>
      <c r="K3" s="1"/>
      <c r="L3" s="4">
        <f>I3*1000*1*60*60</f>
        <v>4377.5999999999995</v>
      </c>
    </row>
    <row r="4" spans="1:15" ht="70.5" customHeight="1" x14ac:dyDescent="0.35">
      <c r="A4" s="11" t="s">
        <v>452</v>
      </c>
      <c r="B4" s="9" t="s">
        <v>367</v>
      </c>
      <c r="C4" s="7">
        <v>1.3799999999999999E-3</v>
      </c>
      <c r="D4" s="7">
        <v>1.23E-3</v>
      </c>
      <c r="E4" s="7">
        <v>1.17E-3</v>
      </c>
      <c r="F4" s="7">
        <v>1.16E-3</v>
      </c>
      <c r="G4" s="7">
        <v>1.14E-3</v>
      </c>
      <c r="I4" s="3" t="s">
        <v>434</v>
      </c>
      <c r="J4" s="3" t="s">
        <v>435</v>
      </c>
      <c r="L4" s="8"/>
    </row>
    <row r="5" spans="1:15" ht="70.5" customHeight="1" x14ac:dyDescent="0.35">
      <c r="A5" t="s">
        <v>302</v>
      </c>
      <c r="B5" s="9" t="s">
        <v>448</v>
      </c>
      <c r="C5" s="7">
        <v>1.3799999999999999E-3</v>
      </c>
      <c r="D5" s="7">
        <v>1.24E-3</v>
      </c>
      <c r="E5" s="7">
        <v>1.16E-3</v>
      </c>
      <c r="F5" s="7">
        <v>1.15E-3</v>
      </c>
      <c r="G5" s="7">
        <v>1.1299999999999999E-3</v>
      </c>
      <c r="I5" s="10">
        <f>AVERAGE(C4:G5)</f>
        <v>1.2140000000000002E-3</v>
      </c>
      <c r="J5" s="10">
        <f>STDEV(C4:G5)</f>
        <v>9.4539821121989505E-5</v>
      </c>
      <c r="K5" s="3"/>
      <c r="L5" s="4">
        <f>I5*1000*1*60*60</f>
        <v>4370.4000000000015</v>
      </c>
    </row>
    <row r="6" spans="1:15" ht="48.5" x14ac:dyDescent="0.35">
      <c r="A6" t="s">
        <v>171</v>
      </c>
      <c r="B6" s="9" t="s">
        <v>449</v>
      </c>
      <c r="C6" s="7">
        <v>1.3799999999999999E-3</v>
      </c>
      <c r="D6" s="7">
        <v>1.2199999999999999E-3</v>
      </c>
      <c r="E6" s="7">
        <v>1.14E-3</v>
      </c>
      <c r="F6" s="7">
        <v>1.15E-3</v>
      </c>
      <c r="G6" s="7">
        <v>1.1800000000000001E-3</v>
      </c>
      <c r="I6" s="3" t="s">
        <v>436</v>
      </c>
      <c r="J6" s="3" t="s">
        <v>437</v>
      </c>
      <c r="K6" s="1"/>
      <c r="L6" s="4"/>
    </row>
    <row r="7" spans="1:15" x14ac:dyDescent="0.35">
      <c r="B7" s="9"/>
      <c r="C7" s="7"/>
      <c r="D7" s="7"/>
      <c r="E7" s="7"/>
      <c r="F7" s="7"/>
      <c r="G7" s="7"/>
      <c r="I7" s="1">
        <f>AVERAGE(C5:G6)</f>
        <v>1.2130000000000001E-3</v>
      </c>
      <c r="J7" s="1">
        <f>STDEV(C5:G6)</f>
        <v>9.4639667511391145E-5</v>
      </c>
      <c r="L7" s="4">
        <f>I7*1000*1*60*60</f>
        <v>4366.8</v>
      </c>
      <c r="N7" t="s">
        <v>447</v>
      </c>
      <c r="O7" s="12">
        <f>AVERAGE(L3:L7)</f>
        <v>4371.5999999999995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451</v>
      </c>
      <c r="B10">
        <v>21</v>
      </c>
      <c r="C10">
        <v>23</v>
      </c>
    </row>
    <row r="11" spans="1:15" x14ac:dyDescent="0.35">
      <c r="A11" t="s">
        <v>453</v>
      </c>
      <c r="B11">
        <v>19</v>
      </c>
      <c r="C11">
        <v>25</v>
      </c>
    </row>
    <row r="12" spans="1:15" x14ac:dyDescent="0.35">
      <c r="A12" t="s">
        <v>454</v>
      </c>
      <c r="B12">
        <v>21</v>
      </c>
      <c r="C12">
        <v>21</v>
      </c>
    </row>
    <row r="13" spans="1:15" x14ac:dyDescent="0.35">
      <c r="A13" t="s">
        <v>455</v>
      </c>
      <c r="B13">
        <v>19</v>
      </c>
      <c r="C13">
        <v>25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E243-022D-4C20-AA54-885DF9A8513D}">
  <dimension ref="A1:O13"/>
  <sheetViews>
    <sheetView tabSelected="1" workbookViewId="0">
      <selection activeCell="E13" sqref="E13"/>
    </sheetView>
  </sheetViews>
  <sheetFormatPr defaultRowHeight="14.5" x14ac:dyDescent="0.35"/>
  <sheetData>
    <row r="1" spans="1:15" x14ac:dyDescent="0.35">
      <c r="B1" s="2" t="s">
        <v>20</v>
      </c>
      <c r="G1" s="8" t="s">
        <v>217</v>
      </c>
    </row>
    <row r="2" spans="1:15" ht="58" x14ac:dyDescent="0.35">
      <c r="A2" s="2" t="s">
        <v>5</v>
      </c>
      <c r="B2" s="3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3" t="s">
        <v>461</v>
      </c>
      <c r="J2" s="3" t="s">
        <v>462</v>
      </c>
      <c r="K2" s="3"/>
      <c r="L2" s="3" t="s">
        <v>460</v>
      </c>
    </row>
    <row r="3" spans="1:15" ht="48.5" x14ac:dyDescent="0.35">
      <c r="A3" t="s">
        <v>467</v>
      </c>
      <c r="B3" s="9" t="s">
        <v>456</v>
      </c>
      <c r="C3" s="7">
        <v>1.4E-3</v>
      </c>
      <c r="D3" s="7">
        <v>1.1800000000000001E-3</v>
      </c>
      <c r="E3" s="7">
        <v>1.1900000000000001E-3</v>
      </c>
      <c r="F3" s="7">
        <v>1.16E-3</v>
      </c>
      <c r="G3" s="7">
        <v>1.16E-3</v>
      </c>
      <c r="I3" s="1">
        <f>AVERAGE(C3:G4)</f>
        <v>1.2149999999999999E-3</v>
      </c>
      <c r="J3" s="1">
        <f>STDEV(C3:G4)</f>
        <v>9.478044805408618E-5</v>
      </c>
      <c r="K3" s="1"/>
      <c r="L3" s="4">
        <f>I3*1000*0.5*60*60</f>
        <v>2186.9999999999995</v>
      </c>
    </row>
    <row r="4" spans="1:15" ht="60.5" x14ac:dyDescent="0.35">
      <c r="A4" s="11" t="s">
        <v>468</v>
      </c>
      <c r="B4" s="9" t="s">
        <v>457</v>
      </c>
      <c r="C4" s="7">
        <v>1.3799999999999999E-3</v>
      </c>
      <c r="D4" s="7">
        <v>1.2099999999999999E-3</v>
      </c>
      <c r="E4" s="7">
        <v>1.1800000000000001E-3</v>
      </c>
      <c r="F4" s="7">
        <v>1.1299999999999999E-3</v>
      </c>
      <c r="G4" s="7">
        <v>1.16E-3</v>
      </c>
      <c r="I4" s="3" t="s">
        <v>463</v>
      </c>
      <c r="J4" s="3" t="s">
        <v>464</v>
      </c>
      <c r="L4" s="8"/>
    </row>
    <row r="5" spans="1:15" ht="60.5" x14ac:dyDescent="0.35">
      <c r="A5" t="s">
        <v>469</v>
      </c>
      <c r="B5" s="9" t="s">
        <v>458</v>
      </c>
      <c r="C5" s="7">
        <v>1.3799999999999999E-3</v>
      </c>
      <c r="D5" s="7">
        <v>1.1900000000000001E-3</v>
      </c>
      <c r="E5" s="7">
        <v>1.2099999999999999E-3</v>
      </c>
      <c r="F5" s="7">
        <v>1.1800000000000001E-3</v>
      </c>
      <c r="G5" s="7">
        <v>1.1299999999999999E-3</v>
      </c>
      <c r="I5" s="10">
        <f>AVERAGE(C4:G5)</f>
        <v>1.2149999999999997E-3</v>
      </c>
      <c r="J5" s="10">
        <f>STDEV(C4:G5)</f>
        <v>9.1317516878684812E-5</v>
      </c>
      <c r="K5" s="3"/>
      <c r="L5" s="4">
        <f>I5*1000*0.5*60*60</f>
        <v>2186.9999999999991</v>
      </c>
    </row>
    <row r="6" spans="1:15" ht="58" x14ac:dyDescent="0.35">
      <c r="A6" t="s">
        <v>471</v>
      </c>
      <c r="B6" s="9" t="s">
        <v>459</v>
      </c>
      <c r="C6" s="7">
        <v>1.3799999999999999E-3</v>
      </c>
      <c r="D6" s="7">
        <v>1.1999999999999999E-3</v>
      </c>
      <c r="E6" s="7">
        <v>1.1800000000000001E-3</v>
      </c>
      <c r="F6" s="7">
        <v>1.15E-3</v>
      </c>
      <c r="G6" s="7">
        <v>1.14E-3</v>
      </c>
      <c r="I6" s="3" t="s">
        <v>465</v>
      </c>
      <c r="J6" s="3" t="s">
        <v>466</v>
      </c>
      <c r="K6" s="1"/>
      <c r="L6" s="4"/>
    </row>
    <row r="7" spans="1:15" x14ac:dyDescent="0.35">
      <c r="B7" s="9"/>
      <c r="C7" s="7"/>
      <c r="D7" s="7"/>
      <c r="E7" s="7"/>
      <c r="F7" s="7"/>
      <c r="G7" s="7"/>
      <c r="I7" s="1">
        <f>AVERAGE(C5:G6)</f>
        <v>1.2140000000000002E-3</v>
      </c>
      <c r="J7" s="1">
        <f>STDEV(C5:G6)</f>
        <v>9.1189668030734446E-5</v>
      </c>
      <c r="L7" s="4">
        <f>I7*1000*0.5*60*60</f>
        <v>2185.2000000000007</v>
      </c>
      <c r="N7" t="s">
        <v>447</v>
      </c>
      <c r="O7" s="12">
        <f>AVERAGE(L3:L7)</f>
        <v>2186.3999999999996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68</v>
      </c>
      <c r="B10">
        <v>23</v>
      </c>
      <c r="C10">
        <v>15</v>
      </c>
    </row>
    <row r="11" spans="1:15" x14ac:dyDescent="0.35">
      <c r="A11" t="s">
        <v>426</v>
      </c>
      <c r="B11">
        <v>21</v>
      </c>
      <c r="C11">
        <v>18</v>
      </c>
    </row>
    <row r="12" spans="1:15" x14ac:dyDescent="0.35">
      <c r="A12" t="s">
        <v>470</v>
      </c>
      <c r="B12">
        <v>20</v>
      </c>
      <c r="C12">
        <v>19</v>
      </c>
    </row>
    <row r="13" spans="1:15" x14ac:dyDescent="0.35">
      <c r="A13" t="s">
        <v>455</v>
      </c>
      <c r="B13">
        <v>20</v>
      </c>
      <c r="C13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06377-D816-42B7-9F05-816231621E89}">
  <dimension ref="A1:O12"/>
  <sheetViews>
    <sheetView topLeftCell="B1" workbookViewId="0">
      <selection sqref="A1:O13"/>
    </sheetView>
  </sheetViews>
  <sheetFormatPr defaultRowHeight="14.5" x14ac:dyDescent="0.35"/>
  <cols>
    <col min="2" max="2" width="11.1796875" customWidth="1"/>
  </cols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12</v>
      </c>
      <c r="J3" s="3" t="s">
        <v>13</v>
      </c>
      <c r="K3" s="3" t="s">
        <v>14</v>
      </c>
      <c r="L3" s="3" t="s">
        <v>15</v>
      </c>
      <c r="N3" s="3" t="s">
        <v>21</v>
      </c>
      <c r="O3" s="3" t="s">
        <v>22</v>
      </c>
    </row>
    <row r="4" spans="1:15" ht="29" x14ac:dyDescent="0.35">
      <c r="A4" t="s">
        <v>40</v>
      </c>
      <c r="B4" s="5" t="s">
        <v>8</v>
      </c>
      <c r="C4" s="1">
        <v>1.67E-3</v>
      </c>
      <c r="D4" s="1">
        <v>1.3799999999999999E-3</v>
      </c>
      <c r="E4" s="1">
        <v>1.4E-3</v>
      </c>
      <c r="F4" s="1">
        <v>1.41E-3</v>
      </c>
      <c r="G4" s="1">
        <v>1.42E-3</v>
      </c>
      <c r="I4" s="1">
        <f>AVERAGE(C4:G5)</f>
        <v>1.4310000000000002E-3</v>
      </c>
      <c r="J4" s="1">
        <f>STDEV(C4:G5)</f>
        <v>1.2493998559308386E-4</v>
      </c>
      <c r="K4" s="1">
        <f>AVERAGE(C5:G6)</f>
        <v>1.4010000000000001E-3</v>
      </c>
      <c r="L4" s="1">
        <f>STDEV(C5:G6)</f>
        <v>1.2991022541226948E-4</v>
      </c>
      <c r="N4" s="4">
        <f>I4*1000*2*60*60</f>
        <v>10303.200000000001</v>
      </c>
      <c r="O4" s="4">
        <f>K4*1000*4*60*60</f>
        <v>20174.400000000001</v>
      </c>
    </row>
    <row r="5" spans="1:15" ht="43.5" x14ac:dyDescent="0.35">
      <c r="A5" t="s">
        <v>43</v>
      </c>
      <c r="B5" s="5" t="s">
        <v>9</v>
      </c>
      <c r="C5" s="1">
        <v>1.65E-3</v>
      </c>
      <c r="D5" s="1">
        <v>1.31E-3</v>
      </c>
      <c r="E5" s="1">
        <v>1.3600000000000001E-3</v>
      </c>
      <c r="F5" s="1">
        <v>1.3600000000000001E-3</v>
      </c>
      <c r="G5" s="1">
        <v>1.3500000000000001E-3</v>
      </c>
    </row>
    <row r="6" spans="1:15" ht="29" x14ac:dyDescent="0.35">
      <c r="A6" t="s">
        <v>44</v>
      </c>
      <c r="B6" s="5" t="s">
        <v>11</v>
      </c>
      <c r="C6" s="1">
        <v>1.64E-3</v>
      </c>
      <c r="D6" s="1">
        <v>1.32E-3</v>
      </c>
      <c r="E6" s="1">
        <v>1.32E-3</v>
      </c>
      <c r="F6" s="1">
        <v>1.34E-3</v>
      </c>
      <c r="G6" s="1">
        <v>1.3600000000000001E-3</v>
      </c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42</v>
      </c>
      <c r="B10">
        <v>19</v>
      </c>
      <c r="C10">
        <v>65</v>
      </c>
    </row>
    <row r="11" spans="1:15" x14ac:dyDescent="0.35">
      <c r="A11" t="s">
        <v>45</v>
      </c>
      <c r="B11">
        <v>19</v>
      </c>
      <c r="C11">
        <v>68</v>
      </c>
    </row>
    <row r="12" spans="1:15" x14ac:dyDescent="0.35">
      <c r="A12" t="s">
        <v>38</v>
      </c>
      <c r="B12">
        <v>18</v>
      </c>
      <c r="C12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7F70A-CAED-4AD3-87FA-33872E121912}">
  <dimension ref="A1:O13"/>
  <sheetViews>
    <sheetView workbookViewId="0">
      <selection activeCell="N3" sqref="N3:N4"/>
    </sheetView>
  </sheetViews>
  <sheetFormatPr defaultRowHeight="14.5" x14ac:dyDescent="0.35"/>
  <sheetData>
    <row r="1" spans="1:15" x14ac:dyDescent="0.35">
      <c r="C1" s="2" t="s">
        <v>20</v>
      </c>
      <c r="D1" s="2"/>
      <c r="E1" s="2"/>
    </row>
    <row r="3" spans="1:15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50</v>
      </c>
      <c r="J3" s="3" t="s">
        <v>66</v>
      </c>
      <c r="K3" s="3"/>
      <c r="L3" s="3"/>
      <c r="N3" s="3" t="s">
        <v>51</v>
      </c>
      <c r="O3" s="3"/>
    </row>
    <row r="4" spans="1:15" ht="29" x14ac:dyDescent="0.35">
      <c r="A4" t="s">
        <v>46</v>
      </c>
      <c r="B4" s="5" t="s">
        <v>47</v>
      </c>
      <c r="C4" s="1">
        <v>1.6299999999999999E-3</v>
      </c>
      <c r="D4" s="1">
        <v>1.3600000000000001E-3</v>
      </c>
      <c r="E4" s="1">
        <v>1.25E-3</v>
      </c>
      <c r="F4" s="1">
        <v>1.34E-3</v>
      </c>
      <c r="G4" s="1">
        <v>1.32E-3</v>
      </c>
      <c r="I4" s="1">
        <f>AVERAGE(C4:G5)</f>
        <v>1.3709999999999998E-3</v>
      </c>
      <c r="J4" s="1">
        <f>STDEV(C4:G5)</f>
        <v>1.3908031252960764E-4</v>
      </c>
      <c r="K4" s="1"/>
      <c r="L4" s="1"/>
      <c r="N4" s="4">
        <f>I4*1000*8*60*60</f>
        <v>39484.799999999996</v>
      </c>
      <c r="O4" s="4"/>
    </row>
    <row r="5" spans="1:15" ht="29" x14ac:dyDescent="0.35">
      <c r="A5" t="s">
        <v>49</v>
      </c>
      <c r="B5" s="5" t="s">
        <v>48</v>
      </c>
      <c r="C5" s="1">
        <v>1.6100000000000001E-3</v>
      </c>
      <c r="D5" s="1">
        <v>1.2999999999999999E-3</v>
      </c>
      <c r="E5" s="1">
        <v>1.23E-3</v>
      </c>
      <c r="F5" s="1">
        <v>1.2899999999999999E-3</v>
      </c>
      <c r="G5" s="1">
        <v>1.3799999999999999E-3</v>
      </c>
    </row>
    <row r="6" spans="1:15" x14ac:dyDescent="0.35">
      <c r="B6" s="5"/>
      <c r="C6" s="1"/>
      <c r="D6" s="1"/>
      <c r="E6" s="1"/>
      <c r="F6" s="1"/>
      <c r="G6" s="1"/>
    </row>
    <row r="9" spans="1:15" x14ac:dyDescent="0.35">
      <c r="B9" s="2" t="s">
        <v>23</v>
      </c>
      <c r="C9" s="2" t="s">
        <v>24</v>
      </c>
    </row>
    <row r="10" spans="1:15" x14ac:dyDescent="0.35">
      <c r="A10" t="s">
        <v>52</v>
      </c>
      <c r="B10">
        <v>19</v>
      </c>
      <c r="C10">
        <v>66</v>
      </c>
    </row>
    <row r="11" spans="1:15" x14ac:dyDescent="0.35">
      <c r="A11" t="s">
        <v>53</v>
      </c>
      <c r="B11">
        <v>20</v>
      </c>
      <c r="C11">
        <v>63</v>
      </c>
    </row>
    <row r="12" spans="1:15" x14ac:dyDescent="0.35">
      <c r="A12" t="s">
        <v>54</v>
      </c>
      <c r="B12">
        <v>19</v>
      </c>
      <c r="C12">
        <v>66</v>
      </c>
    </row>
    <row r="13" spans="1:15" x14ac:dyDescent="0.35">
      <c r="A13" t="s">
        <v>55</v>
      </c>
      <c r="B13">
        <v>19</v>
      </c>
      <c r="C13">
        <v>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146ED-BC64-4969-8CBB-28DDB1E6E1E0}">
  <dimension ref="A1:N14"/>
  <sheetViews>
    <sheetView workbookViewId="0">
      <selection activeCell="N3" sqref="N3:N4"/>
    </sheetView>
  </sheetViews>
  <sheetFormatPr defaultRowHeight="14.5" x14ac:dyDescent="0.35"/>
  <sheetData>
    <row r="1" spans="1:14" x14ac:dyDescent="0.35">
      <c r="C1" s="2" t="s">
        <v>20</v>
      </c>
      <c r="D1" s="2"/>
      <c r="E1" s="2"/>
    </row>
    <row r="3" spans="1:14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50</v>
      </c>
      <c r="J3" s="3" t="s">
        <v>66</v>
      </c>
      <c r="K3" s="3"/>
      <c r="L3" s="3"/>
      <c r="N3" s="3" t="s">
        <v>51</v>
      </c>
    </row>
    <row r="4" spans="1:14" ht="29" x14ac:dyDescent="0.35">
      <c r="A4" t="s">
        <v>46</v>
      </c>
      <c r="B4" s="5" t="s">
        <v>47</v>
      </c>
      <c r="C4" s="1">
        <v>1.6199999999999999E-3</v>
      </c>
      <c r="D4" s="1">
        <v>1.31E-3</v>
      </c>
      <c r="E4" s="1">
        <v>1.2899999999999999E-3</v>
      </c>
      <c r="F4" s="1">
        <v>1.2800000000000001E-3</v>
      </c>
      <c r="G4" s="1">
        <v>1.31E-3</v>
      </c>
      <c r="I4" s="1">
        <f>AVERAGE(C4:G5)</f>
        <v>1.3510000000000002E-3</v>
      </c>
      <c r="J4" s="1">
        <f>STDEV(C4:G5)</f>
        <v>1.3843971812870594E-4</v>
      </c>
      <c r="K4" s="1"/>
      <c r="L4" s="1"/>
      <c r="N4" s="4">
        <f>I4*1000*8*60*60</f>
        <v>38908.80000000001</v>
      </c>
    </row>
    <row r="5" spans="1:14" ht="29" x14ac:dyDescent="0.35">
      <c r="A5" t="s">
        <v>56</v>
      </c>
      <c r="B5" s="5" t="s">
        <v>48</v>
      </c>
      <c r="C5" s="1">
        <v>1.6000000000000001E-3</v>
      </c>
      <c r="D5" s="1">
        <v>1.31E-3</v>
      </c>
      <c r="E5" s="1">
        <v>1.24E-3</v>
      </c>
      <c r="F5" s="1">
        <v>1.2600000000000001E-3</v>
      </c>
      <c r="G5" s="1">
        <v>1.2899999999999999E-3</v>
      </c>
    </row>
    <row r="6" spans="1:14" x14ac:dyDescent="0.35">
      <c r="B6" s="5"/>
      <c r="C6" s="1"/>
      <c r="D6" s="1"/>
      <c r="E6" s="1"/>
      <c r="F6" s="1"/>
      <c r="G6" s="1"/>
    </row>
    <row r="9" spans="1:14" x14ac:dyDescent="0.35">
      <c r="B9" s="2" t="s">
        <v>23</v>
      </c>
      <c r="C9" s="2" t="s">
        <v>24</v>
      </c>
    </row>
    <row r="10" spans="1:14" x14ac:dyDescent="0.35">
      <c r="A10" t="s">
        <v>57</v>
      </c>
      <c r="B10">
        <v>20</v>
      </c>
      <c r="C10">
        <v>64</v>
      </c>
    </row>
    <row r="11" spans="1:14" x14ac:dyDescent="0.35">
      <c r="A11" t="s">
        <v>58</v>
      </c>
      <c r="B11">
        <v>19</v>
      </c>
      <c r="C11">
        <v>66</v>
      </c>
    </row>
    <row r="12" spans="1:14" x14ac:dyDescent="0.35">
      <c r="A12" t="s">
        <v>59</v>
      </c>
      <c r="B12">
        <v>19</v>
      </c>
      <c r="C12">
        <v>66</v>
      </c>
    </row>
    <row r="13" spans="1:14" x14ac:dyDescent="0.35">
      <c r="A13" t="s">
        <v>60</v>
      </c>
      <c r="B13">
        <v>19</v>
      </c>
      <c r="C13">
        <v>66</v>
      </c>
    </row>
    <row r="14" spans="1:14" x14ac:dyDescent="0.35">
      <c r="A14" t="s">
        <v>61</v>
      </c>
      <c r="B14">
        <v>19</v>
      </c>
      <c r="C14">
        <v>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DE6F-B841-4093-8066-E4CD3F2BB7AE}">
  <dimension ref="A1:N13"/>
  <sheetViews>
    <sheetView workbookViewId="0">
      <selection activeCell="N4" sqref="N4"/>
    </sheetView>
  </sheetViews>
  <sheetFormatPr defaultRowHeight="14.5" x14ac:dyDescent="0.35"/>
  <sheetData>
    <row r="1" spans="1:14" x14ac:dyDescent="0.35">
      <c r="C1" s="2" t="s">
        <v>20</v>
      </c>
      <c r="D1" s="2"/>
      <c r="E1" s="2"/>
    </row>
    <row r="3" spans="1:14" ht="43.5" x14ac:dyDescent="0.35">
      <c r="A3" s="2" t="s">
        <v>5</v>
      </c>
      <c r="B3" s="3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I3" s="3" t="s">
        <v>64</v>
      </c>
      <c r="J3" s="3" t="s">
        <v>65</v>
      </c>
      <c r="N3" s="3" t="s">
        <v>67</v>
      </c>
    </row>
    <row r="4" spans="1:14" ht="29" x14ac:dyDescent="0.35">
      <c r="A4" t="s">
        <v>62</v>
      </c>
      <c r="B4" s="5" t="s">
        <v>63</v>
      </c>
      <c r="C4" s="1">
        <v>1.56E-3</v>
      </c>
      <c r="D4" s="1">
        <v>1.2899999999999999E-3</v>
      </c>
      <c r="E4" s="1">
        <v>1.31E-3</v>
      </c>
      <c r="F4" s="1">
        <v>1.3799999999999999E-3</v>
      </c>
      <c r="G4" s="1">
        <v>1.2800000000000001E-3</v>
      </c>
      <c r="I4" s="1">
        <f>AVERAGE(C4:G5)</f>
        <v>1.341E-3</v>
      </c>
      <c r="J4" s="1">
        <f>STDEV(C4:G5)</f>
        <v>1.1474125481079396E-4</v>
      </c>
      <c r="N4" s="4">
        <f>I4*1000*6*60*60</f>
        <v>28965.599999999999</v>
      </c>
    </row>
    <row r="5" spans="1:14" ht="29" x14ac:dyDescent="0.35">
      <c r="A5" t="s">
        <v>73</v>
      </c>
      <c r="B5" s="5" t="s">
        <v>72</v>
      </c>
      <c r="C5" s="1">
        <v>1.5299999999999999E-3</v>
      </c>
      <c r="D5" s="1">
        <v>1.2600000000000001E-3</v>
      </c>
      <c r="E5" s="1">
        <v>1.25E-3</v>
      </c>
      <c r="F5" s="1">
        <v>1.31E-3</v>
      </c>
      <c r="G5" s="1">
        <v>1.24E-3</v>
      </c>
    </row>
    <row r="6" spans="1:14" x14ac:dyDescent="0.35">
      <c r="B6" s="5"/>
      <c r="C6" s="1"/>
      <c r="D6" s="1"/>
      <c r="E6" s="1"/>
      <c r="F6" s="1"/>
      <c r="G6" s="1"/>
    </row>
    <row r="9" spans="1:14" x14ac:dyDescent="0.35">
      <c r="B9" s="2" t="s">
        <v>23</v>
      </c>
      <c r="C9" s="2" t="s">
        <v>24</v>
      </c>
    </row>
    <row r="10" spans="1:14" x14ac:dyDescent="0.35">
      <c r="A10" t="s">
        <v>68</v>
      </c>
      <c r="B10">
        <v>20</v>
      </c>
      <c r="C10">
        <v>65</v>
      </c>
    </row>
    <row r="11" spans="1:14" x14ac:dyDescent="0.35">
      <c r="A11" t="s">
        <v>69</v>
      </c>
      <c r="B11">
        <v>19</v>
      </c>
      <c r="C11">
        <v>64</v>
      </c>
    </row>
    <row r="12" spans="1:14" x14ac:dyDescent="0.35">
      <c r="A12" t="s">
        <v>70</v>
      </c>
      <c r="B12">
        <v>19</v>
      </c>
      <c r="C12">
        <v>64</v>
      </c>
    </row>
    <row r="13" spans="1:14" x14ac:dyDescent="0.35">
      <c r="A13" t="s">
        <v>71</v>
      </c>
      <c r="B13">
        <v>19</v>
      </c>
      <c r="C13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Test 1 may 2 2023</vt:lpstr>
      <vt:lpstr>Test 2 May 17 2023</vt:lpstr>
      <vt:lpstr>Test 3 May 31 2023</vt:lpstr>
      <vt:lpstr>Test 4 June 13 2023</vt:lpstr>
      <vt:lpstr>Test 5 June 28 2023</vt:lpstr>
      <vt:lpstr>Test 6 July 12 2023</vt:lpstr>
      <vt:lpstr>Test 7 July 19 2023</vt:lpstr>
      <vt:lpstr>Test 8 July 26 2023</vt:lpstr>
      <vt:lpstr>Test 9 Aug 2 2023</vt:lpstr>
      <vt:lpstr>Test 10 Aug 9 2023</vt:lpstr>
      <vt:lpstr>Test 11 Aug 16 2023</vt:lpstr>
      <vt:lpstr>Test 12 Aug 30 2023</vt:lpstr>
      <vt:lpstr>Test 13 Sept 13 2023</vt:lpstr>
      <vt:lpstr>Test 14 Sept 27 2023</vt:lpstr>
      <vt:lpstr>Test 15 Oct 4 2023</vt:lpstr>
      <vt:lpstr>Test 16 Oct 11 2023</vt:lpstr>
      <vt:lpstr>Test 17 Oct 25 2023</vt:lpstr>
      <vt:lpstr>Test 18 Nov 8 2023</vt:lpstr>
      <vt:lpstr>test 19 Nov 15 2023</vt:lpstr>
      <vt:lpstr>test 20 nov 29 2023</vt:lpstr>
      <vt:lpstr>Test 21 Dec 20 2023</vt:lpstr>
      <vt:lpstr>Test 22 Jan 3 2024</vt:lpstr>
      <vt:lpstr>Test 23 Jan 10 2024</vt:lpstr>
      <vt:lpstr>Test 24 Jan 17 2024</vt:lpstr>
      <vt:lpstr>Test 25 Jan 24 2024</vt:lpstr>
      <vt:lpstr>Test 26 Jan 31 2024</vt:lpstr>
      <vt:lpstr>Test 27 Feb 7 2024</vt:lpstr>
      <vt:lpstr>Test 28 Mar 21 2024</vt:lpstr>
      <vt:lpstr>Test 29 Mar 27 2024</vt:lpstr>
      <vt:lpstr> Test 30 April 3 2024</vt:lpstr>
      <vt:lpstr>Test 31 Apr 11 2024</vt:lpstr>
      <vt:lpstr>Test 32 May 1 2024</vt:lpstr>
      <vt:lpstr>Test 33 May29 2024</vt:lpstr>
      <vt:lpstr>Test 34 July 2 2024</vt:lpstr>
      <vt:lpstr>Test 35 July 24 2024</vt:lpstr>
      <vt:lpstr>Test 36 July 31 2024</vt:lpstr>
      <vt:lpstr>Test 37 Aug 7 2024</vt:lpstr>
      <vt:lpstr>Test 38 Aug 14 2024</vt:lpstr>
      <vt:lpstr>Test 39 Sept 25 2024</vt:lpstr>
      <vt:lpstr>Test 40 Oct 2 2024</vt:lpstr>
      <vt:lpstr>Test 41 Oct 24 2024</vt:lpstr>
      <vt:lpstr>Test 42 Nov 13 2024</vt:lpstr>
      <vt:lpstr>Test 43 Dec 4 2024</vt:lpstr>
      <vt:lpstr> Test 44 Dec 18 2024</vt:lpstr>
      <vt:lpstr>Test 45 Jan 7 2025</vt:lpstr>
      <vt:lpstr>Test 46 Jan 15 2025</vt:lpstr>
      <vt:lpstr>Test 47 Jan 23 2025</vt:lpstr>
      <vt:lpstr>Test 48 Feb 5 2025</vt:lpstr>
      <vt:lpstr>Test 49 Feb 13 2025</vt:lpstr>
      <vt:lpstr>Test 50 Feb 26 2025</vt:lpstr>
      <vt:lpstr>Test 51 Mar 5 2025</vt:lpstr>
      <vt:lpstr>Test 52 Mar 12 2025</vt:lpstr>
      <vt:lpstr>Test 53 Mar 19 2025</vt:lpstr>
      <vt:lpstr>Test 54 Mar 26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Wood, Joe</dc:creator>
  <cp:lastModifiedBy>Wood, Joe</cp:lastModifiedBy>
  <dcterms:created xsi:type="dcterms:W3CDTF">2023-05-02T19:53:36Z</dcterms:created>
  <dcterms:modified xsi:type="dcterms:W3CDTF">2025-03-26T15:14:18Z</dcterms:modified>
</cp:coreProperties>
</file>