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UV sterilization/atrophaeus ILT lamp inactivation tests/"/>
    </mc:Choice>
  </mc:AlternateContent>
  <xr:revisionPtr revIDLastSave="39" documentId="8_{B8543435-ABE2-4B79-AB04-87840C59CCF2}" xr6:coauthVersionLast="47" xr6:coauthVersionMax="47" xr10:uidLastSave="{E407705E-418C-4616-A8D9-71A36256C109}"/>
  <bookViews>
    <workbookView xWindow="-110" yWindow="-110" windowWidth="19420" windowHeight="10300" activeTab="3" xr2:uid="{00000000-000D-0000-FFFF-FFFF00000000}"/>
  </bookViews>
  <sheets>
    <sheet name="Pivot" sheetId="4" r:id="rId1"/>
    <sheet name="Summary" sheetId="2" r:id="rId2"/>
    <sheet name="Qcount" sheetId="1" r:id="rId3"/>
    <sheet name=" filters and JPW calcs" sheetId="3" r:id="rId4"/>
    <sheet name="Spread" sheetId="5" r:id="rId5"/>
    <sheet name="Sheet1" sheetId="6" r:id="rId6"/>
  </sheets>
  <externalReferences>
    <externalReference r:id="rId7"/>
    <externalReference r:id="rId8"/>
    <externalReference r:id="rId9"/>
    <externalReference r:id="rId10"/>
  </externalReferenc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N31" i="3"/>
  <c r="O22" i="3"/>
  <c r="N22" i="3"/>
  <c r="M37" i="3"/>
  <c r="M34" i="3"/>
  <c r="M31" i="3"/>
  <c r="M28" i="3"/>
  <c r="M25" i="3"/>
  <c r="M22" i="3"/>
  <c r="L37" i="3"/>
  <c r="L34" i="3"/>
  <c r="L31" i="3"/>
  <c r="L28" i="3"/>
  <c r="L25" i="3"/>
  <c r="L22" i="3"/>
  <c r="K37" i="3"/>
  <c r="K34" i="3"/>
  <c r="K31" i="3"/>
  <c r="K28" i="3"/>
  <c r="K25" i="3"/>
  <c r="K22" i="3"/>
  <c r="E49" i="1"/>
  <c r="J37" i="3"/>
  <c r="J34" i="3"/>
  <c r="J31" i="3"/>
  <c r="J28" i="3"/>
  <c r="J25" i="3"/>
  <c r="J22" i="3"/>
  <c r="J19" i="3"/>
  <c r="J16" i="3"/>
  <c r="J13" i="3"/>
  <c r="A43" i="3"/>
  <c r="A40" i="3"/>
  <c r="A37" i="3"/>
  <c r="A34" i="3"/>
  <c r="A31" i="3"/>
  <c r="A28" i="3"/>
  <c r="A25" i="3"/>
  <c r="A22" i="3"/>
  <c r="A19" i="3"/>
  <c r="A16" i="3"/>
  <c r="A13" i="3"/>
  <c r="G14" i="4"/>
  <c r="G13" i="4"/>
  <c r="F14" i="4"/>
  <c r="F13" i="4"/>
  <c r="E21" i="2"/>
  <c r="G21" i="2" l="1"/>
  <c r="H21" i="2" s="1"/>
  <c r="E45" i="1"/>
  <c r="E41" i="1"/>
  <c r="E37" i="1"/>
  <c r="E33" i="1"/>
  <c r="E29" i="1"/>
  <c r="E25" i="1"/>
  <c r="E21" i="1"/>
  <c r="E17" i="1"/>
  <c r="E13" i="1"/>
  <c r="E9" i="1"/>
  <c r="E5" i="1"/>
  <c r="E10" i="2"/>
  <c r="E4" i="2"/>
  <c r="E20" i="2"/>
  <c r="E18" i="2"/>
  <c r="E8" i="2"/>
  <c r="E19" i="2"/>
  <c r="E17" i="2"/>
  <c r="E3" i="2"/>
  <c r="E16" i="2"/>
  <c r="E5" i="2"/>
  <c r="E14" i="2"/>
  <c r="E11" i="2"/>
  <c r="E9" i="2"/>
  <c r="E15" i="2"/>
  <c r="E13" i="2"/>
  <c r="E12" i="2"/>
  <c r="E7" i="2"/>
  <c r="E6" i="2"/>
  <c r="E2" i="2"/>
  <c r="G2" i="2" l="1"/>
  <c r="H2" i="2" s="1"/>
  <c r="G12" i="2"/>
  <c r="H12" i="2" s="1"/>
  <c r="G4" i="2"/>
  <c r="H4" i="2" s="1"/>
  <c r="G20" i="2"/>
  <c r="H20" i="2" s="1"/>
  <c r="G11" i="2"/>
  <c r="H11" i="2" s="1"/>
  <c r="G14" i="2"/>
  <c r="H14" i="2" s="1"/>
  <c r="G5" i="2"/>
  <c r="H5" i="2" s="1"/>
  <c r="G19" i="2"/>
  <c r="H19" i="2" s="1"/>
  <c r="G10" i="2"/>
  <c r="H10" i="2" s="1"/>
  <c r="G9" i="2"/>
  <c r="H9" i="2" s="1"/>
  <c r="G16" i="2"/>
  <c r="H16" i="2" s="1"/>
  <c r="G8" i="2"/>
  <c r="H8" i="2" s="1"/>
  <c r="G17" i="2"/>
  <c r="H17" i="2" s="1"/>
  <c r="G15" i="2"/>
  <c r="H15" i="2" s="1"/>
  <c r="G7" i="2"/>
  <c r="H7" i="2" s="1"/>
  <c r="G6" i="2"/>
  <c r="H6" i="2" s="1"/>
  <c r="G3" i="2"/>
  <c r="H3" i="2" s="1"/>
  <c r="G13" i="2"/>
  <c r="H13" i="2" s="1"/>
  <c r="G18" i="2"/>
  <c r="H18" i="2" s="1"/>
</calcChain>
</file>

<file path=xl/sharedStrings.xml><?xml version="1.0" encoding="utf-8"?>
<sst xmlns="http://schemas.openxmlformats.org/spreadsheetml/2006/main" count="228" uniqueCount="95">
  <si>
    <t>144-SC-Bg-SS-4H-PC-01</t>
  </si>
  <si>
    <t>144-SC-Bg-SS-4H-PC-02</t>
  </si>
  <si>
    <t>144-SC-Bg-SS-4H-PC-03</t>
  </si>
  <si>
    <t>144-SC-Bg-SS-2H-TS-01</t>
  </si>
  <si>
    <t>144-SC-Bg-SS-2H-TS-02</t>
  </si>
  <si>
    <t>144-SC-Bg-SS-2H-TS-03</t>
  </si>
  <si>
    <t>144-SC-Bg-PBS-IC-01</t>
  </si>
  <si>
    <t>144-SC-Bg-PBS-IC-02</t>
  </si>
  <si>
    <t>144-SC-Bg-PBS-IC-03</t>
  </si>
  <si>
    <t>144-SC-Bg-PBS-IC-04</t>
  </si>
  <si>
    <t>144-SC-Bg-SS-2H-PC-01</t>
  </si>
  <si>
    <t>144-SC-Bg-SS-2H-PC-02</t>
  </si>
  <si>
    <t>144-SC-Bg-SS-2H-PC-03</t>
  </si>
  <si>
    <t>144-SC-Bg-SS-4H-TS-02</t>
  </si>
  <si>
    <t>144-SC-Bg-SS-4H-TS-03</t>
  </si>
  <si>
    <t>Sample ID</t>
  </si>
  <si>
    <t>Sample Type</t>
  </si>
  <si>
    <t>144-SC-SS-N-01</t>
  </si>
  <si>
    <t>144-SC-SS-2H-PB-01</t>
  </si>
  <si>
    <t>144-SC-SS-4H-PB-01</t>
  </si>
  <si>
    <t>Procedural Blank</t>
  </si>
  <si>
    <t>Test Sample</t>
  </si>
  <si>
    <t>Sample Material</t>
  </si>
  <si>
    <t>Time Point</t>
  </si>
  <si>
    <t>N/A</t>
  </si>
  <si>
    <t>2 Hour</t>
  </si>
  <si>
    <t>4 Hour</t>
  </si>
  <si>
    <t>CFU/ml</t>
  </si>
  <si>
    <t>CFU/Sample</t>
  </si>
  <si>
    <t>Log CFU/Sample</t>
  </si>
  <si>
    <t>Sample Volume</t>
  </si>
  <si>
    <t>144-SC-Bg-SS-4H-TS-01</t>
  </si>
  <si>
    <t>Average of Log CFU/Sample</t>
  </si>
  <si>
    <t>Average of CFU/Sample</t>
  </si>
  <si>
    <t>Inoculation Control</t>
  </si>
  <si>
    <t>Positive Control</t>
  </si>
  <si>
    <t>1X PBS</t>
  </si>
  <si>
    <t>2- x 2- cm Stainless Steel</t>
  </si>
  <si>
    <t>Std Dev of Log CFU/Sample</t>
  </si>
  <si>
    <t>Std Dev of CFU/Sample</t>
  </si>
  <si>
    <t xml:space="preserve"> </t>
  </si>
  <si>
    <t>Log Reduction</t>
  </si>
  <si>
    <t>Standard Error</t>
  </si>
  <si>
    <t xml:space="preserve">Denotes at or below detection limit. </t>
  </si>
  <si>
    <t>Values</t>
  </si>
  <si>
    <t>Field Blank</t>
  </si>
  <si>
    <t>Sample N°</t>
  </si>
  <si>
    <t>Count</t>
  </si>
  <si>
    <t>Dilution</t>
  </si>
  <si>
    <t>CFU/mL</t>
  </si>
  <si>
    <t>%RSD</t>
  </si>
  <si>
    <t>--- Average ---</t>
  </si>
  <si>
    <t>144-SC-Bg-Inoculum</t>
  </si>
  <si>
    <t>QC Blank</t>
  </si>
  <si>
    <t>Inoculum</t>
  </si>
  <si>
    <t>Serial Dilution/Plating Results Sheet</t>
  </si>
  <si>
    <t>Page 1 of</t>
  </si>
  <si>
    <t>Test Information</t>
  </si>
  <si>
    <t>EPA Project No.</t>
  </si>
  <si>
    <t>TO-144</t>
  </si>
  <si>
    <t>Test Date</t>
  </si>
  <si>
    <t>Analyst Name</t>
  </si>
  <si>
    <t>Abdel-Hady/Aslett/Baartmans/Ford/Monge/Sandoval</t>
  </si>
  <si>
    <t>Test No.</t>
  </si>
  <si>
    <t>Bg 2- and 4-hour UV-C Exposure</t>
  </si>
  <si>
    <t>Counters Name</t>
  </si>
  <si>
    <t>Data Entered by</t>
  </si>
  <si>
    <t>Lesley Mendez Sandoval/ Mariela Monge</t>
  </si>
  <si>
    <t>Data Entry QC'd by</t>
  </si>
  <si>
    <t>Brian Ford</t>
  </si>
  <si>
    <t>Results</t>
  </si>
  <si>
    <t>Date Plated</t>
  </si>
  <si>
    <t>5/(17-18)/23</t>
  </si>
  <si>
    <t>Organism</t>
  </si>
  <si>
    <t>Bg</t>
  </si>
  <si>
    <t>Temperature</t>
  </si>
  <si>
    <t>35 °C</t>
  </si>
  <si>
    <t>Date Counted</t>
  </si>
  <si>
    <t>5/(18-19)/23</t>
  </si>
  <si>
    <t>Volume Plated:</t>
  </si>
  <si>
    <t>varies</t>
  </si>
  <si>
    <t>Extraction Volume:</t>
  </si>
  <si>
    <t>10 mL</t>
  </si>
  <si>
    <t>Filter plates</t>
  </si>
  <si>
    <t xml:space="preserve">  Pall Filters #4852</t>
  </si>
  <si>
    <t>Colony Count</t>
  </si>
  <si>
    <t>Volume Plated (mL)</t>
  </si>
  <si>
    <t>Comments</t>
  </si>
  <si>
    <t>R</t>
  </si>
  <si>
    <r>
      <t xml:space="preserve">Notes: </t>
    </r>
    <r>
      <rPr>
        <u/>
        <sz val="9"/>
        <rFont val="Arial"/>
        <family val="2"/>
      </rPr>
      <t xml:space="preserve">   R=Remainder                          </t>
    </r>
  </si>
  <si>
    <t xml:space="preserve">CFU/ml using both filter samples </t>
  </si>
  <si>
    <t>CFU/sample</t>
  </si>
  <si>
    <t>Log CFU/sample</t>
  </si>
  <si>
    <t>avg log values</t>
  </si>
  <si>
    <t>SD log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</si>
</sst>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E+00"/>
    <numFmt numFmtId="166" formatCode="0.E+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1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 indent="1"/>
    </xf>
    <xf numFmtId="0" fontId="0" fillId="0" borderId="0" xfId="0" pivotButton="1" applyAlignment="1">
      <alignment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pivotButton="1"/>
    <xf numFmtId="0" fontId="2" fillId="2" borderId="0" xfId="0" applyFont="1" applyFill="1"/>
    <xf numFmtId="165" fontId="2" fillId="0" borderId="3" xfId="0" applyNumberFormat="1" applyFont="1" applyBorder="1" applyAlignment="1">
      <alignment horizontal="center"/>
    </xf>
    <xf numFmtId="11" fontId="0" fillId="0" borderId="0" xfId="0" applyNumberFormat="1"/>
    <xf numFmtId="9" fontId="0" fillId="0" borderId="0" xfId="1" applyFont="1"/>
    <xf numFmtId="0" fontId="0" fillId="0" borderId="1" xfId="0" applyFill="1" applyBorder="1"/>
    <xf numFmtId="165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1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0" fontId="5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5" fillId="0" borderId="1" xfId="0" applyFont="1" applyBorder="1" applyAlignment="1"/>
    <xf numFmtId="0" fontId="0" fillId="4" borderId="0" xfId="0" applyFill="1" applyAlignment="1"/>
    <xf numFmtId="0" fontId="1" fillId="4" borderId="8" xfId="0" applyFont="1" applyFill="1" applyBorder="1" applyAlignment="1">
      <alignment vertical="center" wrapText="1"/>
    </xf>
    <xf numFmtId="166" fontId="4" fillId="5" borderId="13" xfId="0" applyNumberFormat="1" applyFont="1" applyFill="1" applyBorder="1" applyAlignment="1">
      <alignment horizontal="center" wrapText="1"/>
    </xf>
    <xf numFmtId="1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2" fontId="0" fillId="0" borderId="0" xfId="0" applyNumberFormat="1" applyAlignment="1"/>
    <xf numFmtId="0" fontId="2" fillId="3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wrapText="1"/>
    </xf>
    <xf numFmtId="166" fontId="1" fillId="5" borderId="13" xfId="0" applyNumberFormat="1" applyFont="1" applyFill="1" applyBorder="1" applyAlignment="1">
      <alignment horizontal="center" wrapText="1"/>
    </xf>
    <xf numFmtId="166" fontId="9" fillId="5" borderId="13" xfId="0" applyNumberFormat="1" applyFont="1" applyFill="1" applyBorder="1" applyAlignment="1">
      <alignment horizont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0" fillId="3" borderId="0" xfId="0" applyFill="1"/>
    <xf numFmtId="0" fontId="0" fillId="3" borderId="0" xfId="0" applyFill="1" applyAlignment="1">
      <alignment wrapText="1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Cou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17_Bg%202-%20and%204-hour%20UV-C%20Exposure_Fil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ou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 Template"/>
      <sheetName val="List of Sample IDs"/>
      <sheetName val="Sheet3"/>
    </sheetNames>
    <sheetDataSet>
      <sheetData sheetId="0"/>
      <sheetData sheetId="1">
        <row r="1">
          <cell r="A1" t="str">
            <v>144-SC-SS-N-01</v>
          </cell>
        </row>
        <row r="2">
          <cell r="A2" t="str">
            <v>144-SC-SS-2H-PB-01</v>
          </cell>
        </row>
        <row r="3">
          <cell r="A3" t="str">
            <v>144-SC-SS-4H-PB-01</v>
          </cell>
        </row>
        <row r="4">
          <cell r="A4" t="str">
            <v>144-SC-Bg-SS-2H-TS-01</v>
          </cell>
        </row>
        <row r="5">
          <cell r="A5" t="str">
            <v>144-SC-Bg-SS-2H-TS-02</v>
          </cell>
        </row>
        <row r="6">
          <cell r="A6" t="str">
            <v>144-SC-Bg-SS-2H-TS-03</v>
          </cell>
        </row>
        <row r="7">
          <cell r="A7" t="str">
            <v>144-SC-Bg-SS-4H-TS-01</v>
          </cell>
        </row>
        <row r="8">
          <cell r="A8" t="str">
            <v>144-SC-Bg-SS-4H-TS-02</v>
          </cell>
        </row>
        <row r="9">
          <cell r="A9" t="str">
            <v>144-SC-Bg-SS-4H-TS-03</v>
          </cell>
        </row>
        <row r="10">
          <cell r="A10" t="str">
            <v>Sterile DI Water</v>
          </cell>
        </row>
        <row r="11">
          <cell r="A11" t="str">
            <v>TSA only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ser" refreshedDate="45065.404366087962" createdVersion="3" refreshedVersion="3" minRefreshableVersion="3" recordCount="20" xr:uid="{00000000-000A-0000-FFFF-FFFF00000000}">
  <cacheSource type="worksheet">
    <worksheetSource ref="A1:H21" sheet="Summary"/>
  </cacheSource>
  <cacheFields count="8">
    <cacheField name="Sample ID" numFmtId="0">
      <sharedItems/>
    </cacheField>
    <cacheField name="Sample Material" numFmtId="0">
      <sharedItems/>
    </cacheField>
    <cacheField name="Sample Type" numFmtId="0">
      <sharedItems count="6">
        <s v="Field Blank"/>
        <s v="Procedural Blank"/>
        <s v="Inoculation Control"/>
        <s v="Positive Control"/>
        <s v="Test Sample"/>
        <s v="Inoculum"/>
      </sharedItems>
    </cacheField>
    <cacheField name="Time Point" numFmtId="0">
      <sharedItems count="3">
        <s v="N/A"/>
        <s v="2 Hour"/>
        <s v="4 Hour"/>
      </sharedItems>
    </cacheField>
    <cacheField name="CFU/ml" numFmtId="11">
      <sharedItems containsSemiMixedTypes="0" containsString="0" containsNumber="1" minValue="0.11764705882352941" maxValue="680000000"/>
    </cacheField>
    <cacheField name="Sample Volume" numFmtId="0">
      <sharedItems containsSemiMixedTypes="0" containsString="0" containsNumber="1" minValue="0.01" maxValue="10"/>
    </cacheField>
    <cacheField name="CFU/Sample" numFmtId="165">
      <sharedItems containsSemiMixedTypes="0" containsString="0" containsNumber="1" minValue="1.1764705882352942" maxValue="7783000"/>
    </cacheField>
    <cacheField name="Log CFU/Sample" numFmtId="164">
      <sharedItems containsSemiMixedTypes="0" containsString="0" containsNumber="1" minValue="7.0581074285707285E-2" maxValue="6.89114703044877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144-SC-SS-N-01"/>
    <s v="2- x 2- cm Stainless Steel"/>
    <x v="0"/>
    <x v="0"/>
    <n v="0.11764705882352941"/>
    <n v="10"/>
    <n v="1.1764705882352942"/>
    <n v="7.0581074285707285E-2"/>
  </r>
  <r>
    <s v="144-SC-SS-2H-PB-01"/>
    <s v="2- x 2- cm Stainless Steel"/>
    <x v="1"/>
    <x v="1"/>
    <n v="0.11764705882352941"/>
    <n v="10"/>
    <n v="1.1764705882352942"/>
    <n v="7.0581074285707285E-2"/>
  </r>
  <r>
    <s v="144-SC-SS-4H-PB-01"/>
    <s v="2- x 2- cm Stainless Steel"/>
    <x v="1"/>
    <x v="2"/>
    <n v="0.11764705882352941"/>
    <n v="10"/>
    <n v="1.1764705882352942"/>
    <n v="7.0581074285707285E-2"/>
  </r>
  <r>
    <s v="144-SC-Bg-PBS-IC-01"/>
    <s v="1X PBS"/>
    <x v="2"/>
    <x v="0"/>
    <n v="778300"/>
    <n v="10"/>
    <n v="7783000"/>
    <n v="6.8911470304487707"/>
  </r>
  <r>
    <s v="144-SC-Bg-PBS-IC-02"/>
    <s v="1X PBS"/>
    <x v="2"/>
    <x v="0"/>
    <n v="532900"/>
    <n v="10"/>
    <n v="5329000"/>
    <n v="6.7266457202409118"/>
  </r>
  <r>
    <s v="144-SC-Bg-PBS-IC-03"/>
    <s v="1X PBS"/>
    <x v="2"/>
    <x v="0"/>
    <n v="589600"/>
    <n v="10"/>
    <n v="5896000"/>
    <n v="6.7705574748509951"/>
  </r>
  <r>
    <s v="144-SC-Bg-PBS-IC-04"/>
    <s v="1X PBS"/>
    <x v="2"/>
    <x v="0"/>
    <n v="636800"/>
    <n v="10"/>
    <n v="6368000"/>
    <n v="6.8040030547296126"/>
  </r>
  <r>
    <s v="144-SC-Bg-SS-2H-PC-01"/>
    <s v="2- x 2- cm Stainless Steel"/>
    <x v="3"/>
    <x v="1"/>
    <n v="555600"/>
    <n v="10"/>
    <n v="5556000"/>
    <n v="6.7447622370655775"/>
  </r>
  <r>
    <s v="144-SC-Bg-SS-2H-PC-02"/>
    <s v="2- x 2- cm Stainless Steel"/>
    <x v="3"/>
    <x v="1"/>
    <n v="512800"/>
    <n v="10"/>
    <n v="5128000"/>
    <n v="6.7099480165107614"/>
  </r>
  <r>
    <s v="144-SC-Bg-SS-2H-PC-03"/>
    <s v="2- x 2- cm Stainless Steel"/>
    <x v="3"/>
    <x v="1"/>
    <n v="617100"/>
    <n v="10"/>
    <n v="6171000"/>
    <n v="6.7903555464143865"/>
  </r>
  <r>
    <s v="144-SC-Bg-SS-2H-TS-01"/>
    <s v="2- x 2- cm Stainless Steel"/>
    <x v="4"/>
    <x v="1"/>
    <n v="2.65625"/>
    <n v="10"/>
    <n v="26.5625"/>
    <n v="1.4242689473943868"/>
  </r>
  <r>
    <s v="144-SC-Bg-SS-2H-TS-02"/>
    <s v="2- x 2- cm Stainless Steel"/>
    <x v="4"/>
    <x v="1"/>
    <n v="6.40625"/>
    <n v="10"/>
    <n v="64.0625"/>
    <n v="1.8066038827358484"/>
  </r>
  <r>
    <s v="144-SC-Bg-SS-2H-TS-03"/>
    <s v="2- x 2- cm Stainless Steel"/>
    <x v="4"/>
    <x v="1"/>
    <n v="9.3650793650793656"/>
    <n v="10"/>
    <n v="93.650793650793659"/>
    <n v="1.9715114621885625"/>
  </r>
  <r>
    <s v="144-SC-Bg-SS-4H-PC-01"/>
    <s v="2- x 2- cm Stainless Steel"/>
    <x v="3"/>
    <x v="2"/>
    <n v="507500"/>
    <n v="10"/>
    <n v="5075000"/>
    <n v="6.7054360465852509"/>
  </r>
  <r>
    <s v="144-SC-Bg-SS-4H-PC-02"/>
    <s v="2- x 2- cm Stainless Steel"/>
    <x v="3"/>
    <x v="2"/>
    <n v="483500"/>
    <n v="10"/>
    <n v="4835000"/>
    <n v="6.6843964784190204"/>
  </r>
  <r>
    <s v="144-SC-Bg-SS-4H-PC-03"/>
    <s v="2- x 2- cm Stainless Steel"/>
    <x v="3"/>
    <x v="2"/>
    <n v="261300"/>
    <n v="10"/>
    <n v="2613000"/>
    <n v="6.4171394097273255"/>
  </r>
  <r>
    <s v="144-SC-Bg-SS-4H-TS-01"/>
    <s v="2- x 2- cm Stainless Steel"/>
    <x v="4"/>
    <x v="2"/>
    <n v="1.9354838709677418"/>
    <n v="10"/>
    <n v="19.354838709677416"/>
    <n v="1.286789556549371"/>
  </r>
  <r>
    <s v="144-SC-Bg-SS-4H-TS-02"/>
    <s v="2- x 2- cm Stainless Steel"/>
    <x v="4"/>
    <x v="2"/>
    <n v="1.2698412698412698"/>
    <n v="10"/>
    <n v="12.698412698412698"/>
    <n v="1.1037494375383619"/>
  </r>
  <r>
    <s v="144-SC-Bg-SS-4H-TS-03"/>
    <s v="2- x 2- cm Stainless Steel"/>
    <x v="4"/>
    <x v="2"/>
    <n v="1.9354838709677418"/>
    <n v="10"/>
    <n v="19.354838709677416"/>
    <n v="1.286789556549371"/>
  </r>
  <r>
    <s v="144-SC-Bg-Inoculum"/>
    <s v="Inoculum"/>
    <x v="5"/>
    <x v="0"/>
    <n v="680000000"/>
    <n v="0.01"/>
    <n v="6800000"/>
    <n v="6.83250891270623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3" minRefreshableVersion="3" useAutoFormatting="1" rowGrandTotals="0" colGrandTotals="0" itemPrintTitles="1" createdVersion="8" indent="0" outline="1" outlineData="1" multipleFieldFilters="0" rowHeaderCaption=" ">
  <location ref="A3:E19" firstHeaderRow="1" firstDataRow="2" firstDataCol="1"/>
  <pivotFields count="8">
    <pivotField showAll="0" defaultSubtotal="0"/>
    <pivotField showAll="0" defaultSubtotal="0"/>
    <pivotField axis="axisRow" showAll="0" defaultSubtotal="0">
      <items count="6">
        <item x="5"/>
        <item x="2"/>
        <item x="3"/>
        <item x="4"/>
        <item x="1"/>
        <item x="0"/>
      </items>
    </pivotField>
    <pivotField axis="axisRow" showAll="0" defaultSubtotal="0">
      <items count="3">
        <item x="1"/>
        <item x="2"/>
        <item x="0"/>
      </items>
    </pivotField>
    <pivotField showAll="0" defaultSubtotal="0"/>
    <pivotField showAll="0" defaultSubtotal="0"/>
    <pivotField dataField="1" showAll="0" defaultSubtotal="0"/>
    <pivotField dataField="1" showAll="0" defaultSubtotal="0"/>
  </pivotFields>
  <rowFields count="2">
    <field x="2"/>
    <field x="3"/>
  </rowFields>
  <rowItems count="15">
    <i>
      <x/>
    </i>
    <i r="1">
      <x v="2"/>
    </i>
    <i>
      <x v="1"/>
    </i>
    <i r="1">
      <x v="2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 v="2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Log CFU/Sample" fld="7" subtotal="average" baseField="2" baseItem="0" numFmtId="164"/>
    <dataField name="Std Dev of Log CFU/Sample" fld="7" subtotal="stdDev" baseField="2" baseItem="0" numFmtId="164"/>
    <dataField name="Average of CFU/Sample" fld="6" subtotal="average" baseField="2" baseItem="0" numFmtId="165"/>
    <dataField name="Std Dev of CFU/Sample" fld="6" subtotal="stdDev" baseField="2" baseItem="0" numFmtId="165"/>
  </dataFields>
  <formats count="14">
    <format dxfId="13">
      <pivotArea collapsedLevelsAreSubtotals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8">
      <pivotArea collapsedLevelsAreSubtotals="1" fieldPosition="0">
        <references count="1">
          <reference field="2" count="1">
            <x v="2"/>
          </reference>
        </references>
      </pivotArea>
    </format>
    <format dxfId="7">
      <pivotArea collapsedLevelsAreSubtotals="1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6">
      <pivotArea collapsedLevelsAreSubtotals="1" fieldPosition="0">
        <references count="1">
          <reference field="2" count="1">
            <x v="3"/>
          </reference>
        </references>
      </pivotArea>
    </format>
    <format dxfId="5">
      <pivotArea collapsedLevelsAreSubtotals="1" fieldPosition="0">
        <references count="2">
          <reference field="2" count="1" selected="0">
            <x v="3"/>
          </reference>
          <reference field="3" count="2">
            <x v="0"/>
            <x v="1"/>
          </reference>
        </references>
      </pivotArea>
    </format>
    <format dxfId="4">
      <pivotArea collapsedLevelsAreSubtotals="1" fieldPosition="0">
        <references count="1">
          <reference field="2" count="1">
            <x v="4"/>
          </reference>
        </references>
      </pivotArea>
    </format>
    <format dxfId="3">
      <pivotArea collapsedLevelsAreSubtotals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0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1"/>
  <sheetViews>
    <sheetView topLeftCell="A4" workbookViewId="0">
      <selection activeCell="B13" sqref="B13"/>
    </sheetView>
  </sheetViews>
  <sheetFormatPr defaultRowHeight="14.5" x14ac:dyDescent="0.35"/>
  <cols>
    <col min="1" max="1" width="20.1796875" bestFit="1" customWidth="1"/>
    <col min="2" max="2" width="12" customWidth="1"/>
    <col min="3" max="3" width="13.54296875" customWidth="1"/>
    <col min="4" max="5" width="12" customWidth="1"/>
    <col min="6" max="6" width="11.26953125" customWidth="1"/>
  </cols>
  <sheetData>
    <row r="3" spans="1:7" x14ac:dyDescent="0.35">
      <c r="B3" s="19" t="s">
        <v>44</v>
      </c>
      <c r="F3" s="20"/>
      <c r="G3" s="20"/>
    </row>
    <row r="4" spans="1:7" ht="43.5" x14ac:dyDescent="0.35">
      <c r="A4" s="12" t="s">
        <v>40</v>
      </c>
      <c r="B4" s="17" t="s">
        <v>32</v>
      </c>
      <c r="C4" s="17" t="s">
        <v>38</v>
      </c>
      <c r="D4" s="17" t="s">
        <v>33</v>
      </c>
      <c r="E4" s="17" t="s">
        <v>39</v>
      </c>
      <c r="F4" s="18" t="s">
        <v>41</v>
      </c>
      <c r="G4" s="18" t="s">
        <v>42</v>
      </c>
    </row>
    <row r="5" spans="1:7" x14ac:dyDescent="0.35">
      <c r="A5" s="9" t="s">
        <v>54</v>
      </c>
      <c r="B5" s="13"/>
      <c r="C5" s="13"/>
      <c r="D5" s="14"/>
      <c r="E5" s="14"/>
      <c r="F5" s="21"/>
      <c r="G5" s="21"/>
    </row>
    <row r="6" spans="1:7" x14ac:dyDescent="0.35">
      <c r="A6" s="10" t="s">
        <v>24</v>
      </c>
      <c r="B6" s="13">
        <v>6.8325089127062366</v>
      </c>
      <c r="C6" s="13" t="e">
        <v>#DIV/0!</v>
      </c>
      <c r="D6" s="14">
        <v>6800000</v>
      </c>
      <c r="E6" s="14" t="e">
        <v>#DIV/0!</v>
      </c>
      <c r="F6" s="14"/>
      <c r="G6" s="14"/>
    </row>
    <row r="7" spans="1:7" x14ac:dyDescent="0.35">
      <c r="A7" s="9" t="s">
        <v>34</v>
      </c>
      <c r="B7" s="13"/>
      <c r="C7" s="13"/>
      <c r="D7" s="14"/>
      <c r="E7" s="14"/>
      <c r="F7" s="21"/>
      <c r="G7" s="21"/>
    </row>
    <row r="8" spans="1:7" x14ac:dyDescent="0.35">
      <c r="A8" s="10" t="s">
        <v>24</v>
      </c>
      <c r="B8" s="13">
        <v>6.7980883200675724</v>
      </c>
      <c r="C8" s="13">
        <v>6.9658452878538529E-2</v>
      </c>
      <c r="D8" s="14">
        <v>6344000</v>
      </c>
      <c r="E8" s="14">
        <v>1049162.5231583521</v>
      </c>
      <c r="F8" s="14"/>
      <c r="G8" s="14"/>
    </row>
    <row r="9" spans="1:7" x14ac:dyDescent="0.35">
      <c r="A9" s="9" t="s">
        <v>35</v>
      </c>
      <c r="B9" s="13"/>
      <c r="C9" s="13"/>
      <c r="D9" s="14"/>
      <c r="E9" s="14"/>
      <c r="F9" s="21"/>
      <c r="G9" s="21"/>
    </row>
    <row r="10" spans="1:7" x14ac:dyDescent="0.35">
      <c r="A10" s="10" t="s">
        <v>25</v>
      </c>
      <c r="B10" s="13">
        <v>6.7483552666635758</v>
      </c>
      <c r="C10" s="13">
        <v>4.0324001693426745E-2</v>
      </c>
      <c r="D10" s="14">
        <v>5618333.333333333</v>
      </c>
      <c r="E10" s="14">
        <v>524286.49928577786</v>
      </c>
      <c r="F10" s="14"/>
      <c r="G10" s="14"/>
    </row>
    <row r="11" spans="1:7" x14ac:dyDescent="0.35">
      <c r="A11" s="10" t="s">
        <v>26</v>
      </c>
      <c r="B11" s="13">
        <v>6.6023239782438656</v>
      </c>
      <c r="C11" s="13">
        <v>0.16071919353220523</v>
      </c>
      <c r="D11" s="14">
        <v>4174333.3333333335</v>
      </c>
      <c r="E11" s="14">
        <v>1357468.7227827136</v>
      </c>
      <c r="F11" s="14"/>
      <c r="G11" s="14"/>
    </row>
    <row r="12" spans="1:7" x14ac:dyDescent="0.35">
      <c r="A12" s="9" t="s">
        <v>21</v>
      </c>
      <c r="B12" s="13"/>
      <c r="C12" s="13"/>
      <c r="D12" s="14"/>
      <c r="E12" s="14"/>
      <c r="F12" s="21"/>
      <c r="G12" s="21"/>
    </row>
    <row r="13" spans="1:7" x14ac:dyDescent="0.35">
      <c r="A13" s="10" t="s">
        <v>25</v>
      </c>
      <c r="B13" s="13">
        <v>1.7341280974395994</v>
      </c>
      <c r="C13" s="13">
        <v>0.28072788798103787</v>
      </c>
      <c r="D13" s="14">
        <v>61.425264550264558</v>
      </c>
      <c r="E13" s="14">
        <v>33.621809058359496</v>
      </c>
      <c r="F13" s="13">
        <f>B10-B13</f>
        <v>5.0142271692239762</v>
      </c>
      <c r="G13" s="13">
        <f>(((C10^2)/3)+((C13^2)/3))^0.5</f>
        <v>0.16374184173353046</v>
      </c>
    </row>
    <row r="14" spans="1:7" x14ac:dyDescent="0.35">
      <c r="A14" s="10" t="s">
        <v>26</v>
      </c>
      <c r="B14" s="13">
        <v>1.2257761835457013</v>
      </c>
      <c r="C14" s="13">
        <v>0.10567826198350468</v>
      </c>
      <c r="D14" s="14">
        <v>17.136030039255843</v>
      </c>
      <c r="E14" s="14">
        <v>3.843089349444512</v>
      </c>
      <c r="F14" s="13">
        <f>B11-B14</f>
        <v>5.3765477946981646</v>
      </c>
      <c r="G14" s="13">
        <f>(((C11^2)/3)+((C14^2)/3))^0.5</f>
        <v>0.11105337189162198</v>
      </c>
    </row>
    <row r="15" spans="1:7" x14ac:dyDescent="0.35">
      <c r="A15" s="9" t="s">
        <v>20</v>
      </c>
      <c r="B15" s="13"/>
      <c r="C15" s="13"/>
      <c r="D15" s="14"/>
      <c r="E15" s="14"/>
      <c r="F15" s="21"/>
      <c r="G15" s="21"/>
    </row>
    <row r="16" spans="1:7" x14ac:dyDescent="0.35">
      <c r="A16" s="11" t="s">
        <v>25</v>
      </c>
      <c r="B16" s="15">
        <v>7.0581074285707285E-2</v>
      </c>
      <c r="C16" s="15" t="e">
        <v>#DIV/0!</v>
      </c>
      <c r="D16" s="16">
        <v>1.1764705882352942</v>
      </c>
      <c r="E16" s="16" t="e">
        <v>#DIV/0!</v>
      </c>
    </row>
    <row r="17" spans="1:5" x14ac:dyDescent="0.35">
      <c r="A17" s="11" t="s">
        <v>26</v>
      </c>
      <c r="B17" s="15">
        <v>7.0581074285707285E-2</v>
      </c>
      <c r="C17" s="15" t="e">
        <v>#DIV/0!</v>
      </c>
      <c r="D17" s="16">
        <v>1.1764705882352942</v>
      </c>
      <c r="E17" s="16" t="e">
        <v>#DIV/0!</v>
      </c>
    </row>
    <row r="18" spans="1:5" x14ac:dyDescent="0.35">
      <c r="A18" s="9" t="s">
        <v>45</v>
      </c>
      <c r="B18" s="13"/>
      <c r="C18" s="13"/>
      <c r="D18" s="14"/>
      <c r="E18" s="14"/>
    </row>
    <row r="19" spans="1:5" x14ac:dyDescent="0.35">
      <c r="A19" s="11" t="s">
        <v>24</v>
      </c>
      <c r="B19" s="15">
        <v>7.0581074285707285E-2</v>
      </c>
      <c r="C19" s="15" t="e">
        <v>#DIV/0!</v>
      </c>
      <c r="D19" s="16">
        <v>1.1764705882352942</v>
      </c>
      <c r="E19" s="16" t="e">
        <v>#DIV/0!</v>
      </c>
    </row>
    <row r="21" spans="1:5" x14ac:dyDescent="0.35">
      <c r="A21" s="53" t="s">
        <v>43</v>
      </c>
      <c r="B21" s="53"/>
      <c r="C21" s="53"/>
      <c r="D21" s="53"/>
      <c r="E21" s="53"/>
    </row>
  </sheetData>
  <mergeCells count="1">
    <mergeCell ref="A21:E2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B7" workbookViewId="0">
      <selection activeCell="H21" sqref="H21"/>
    </sheetView>
  </sheetViews>
  <sheetFormatPr defaultRowHeight="14.5" x14ac:dyDescent="0.35"/>
  <cols>
    <col min="1" max="1" width="34.7265625" customWidth="1"/>
    <col min="2" max="2" width="23" bestFit="1" customWidth="1"/>
    <col min="3" max="3" width="18.26953125" bestFit="1" customWidth="1"/>
    <col min="4" max="4" width="12" bestFit="1" customWidth="1"/>
    <col min="5" max="5" width="8.54296875" bestFit="1" customWidth="1"/>
    <col min="6" max="6" width="15.7265625" bestFit="1" customWidth="1"/>
    <col min="7" max="7" width="12.26953125" bestFit="1" customWidth="1"/>
    <col min="8" max="8" width="16.453125" bestFit="1" customWidth="1"/>
    <col min="9" max="9" width="17.26953125" bestFit="1" customWidth="1"/>
    <col min="10" max="10" width="7.7265625" bestFit="1" customWidth="1"/>
  </cols>
  <sheetData>
    <row r="1" spans="1:8" x14ac:dyDescent="0.35">
      <c r="A1" s="1" t="s">
        <v>15</v>
      </c>
      <c r="B1" s="2" t="s">
        <v>22</v>
      </c>
      <c r="C1" s="2" t="s">
        <v>16</v>
      </c>
      <c r="D1" s="3" t="s">
        <v>23</v>
      </c>
      <c r="E1" s="3" t="s">
        <v>27</v>
      </c>
      <c r="F1" s="8" t="s">
        <v>30</v>
      </c>
      <c r="G1" s="8" t="s">
        <v>28</v>
      </c>
      <c r="H1" s="8" t="s">
        <v>29</v>
      </c>
    </row>
    <row r="2" spans="1:8" x14ac:dyDescent="0.35">
      <c r="A2" s="4" t="s">
        <v>17</v>
      </c>
      <c r="B2" s="4" t="s">
        <v>37</v>
      </c>
      <c r="C2" s="4" t="s">
        <v>45</v>
      </c>
      <c r="D2" s="4" t="s">
        <v>24</v>
      </c>
      <c r="E2" s="7" t="e">
        <f ca="1">IFERROR(OFFSET(INDIRECT("'Qcount'!A"&amp;MATCH(A2,[1]QCount!$A$1:$A$65328,0)),3,3,1),IFERROR(OFFSET(INDIRECT("'Spread'!A"&amp;MATCH(A2,[2]Spread!$A$1:$A$65536,0)),-1,9,1),IFERROR(OFFSET(INDIRECT("'Filters'!A"&amp;MATCH(A2,' filters and JPW calcs'!$A:$A,0)),0,9,1),OFFSET(INDIRECT("'HD'!A"&amp;MATCH(A2,[3]HD!$A:$A,0)),0,9,1))))</f>
        <v>#N/A</v>
      </c>
      <c r="F2" s="4">
        <v>10</v>
      </c>
      <c r="G2" s="5" t="e">
        <f ca="1">E2*F2</f>
        <v>#N/A</v>
      </c>
      <c r="H2" s="6" t="e">
        <f ca="1">LOG(G2)</f>
        <v>#N/A</v>
      </c>
    </row>
    <row r="3" spans="1:8" x14ac:dyDescent="0.35">
      <c r="A3" s="4" t="s">
        <v>18</v>
      </c>
      <c r="B3" s="4" t="s">
        <v>37</v>
      </c>
      <c r="C3" s="4" t="s">
        <v>20</v>
      </c>
      <c r="D3" s="4" t="s">
        <v>25</v>
      </c>
      <c r="E3" s="7" t="e">
        <f ca="1">IFERROR(OFFSET(INDIRECT("'Qcount'!A"&amp;MATCH(A3,[1]QCount!$A$1:$A$65328,0)),3,3,1),IFERROR(OFFSET(INDIRECT("'Spread'!A"&amp;MATCH(A3,[2]Spread!$A$1:$A$65536,0)),-1,9,1),IFERROR(OFFSET(INDIRECT("'Filters'!A"&amp;MATCH(A3,' filters and JPW calcs'!$A:$A,0)),0,9,1),OFFSET(INDIRECT("'HD'!A"&amp;MATCH(A3,[3]HD!$A:$A,0)),0,9,1))))</f>
        <v>#N/A</v>
      </c>
      <c r="F3" s="4">
        <v>10</v>
      </c>
      <c r="G3" s="5" t="e">
        <f t="shared" ref="G3:G17" ca="1" si="0">E3*F3</f>
        <v>#N/A</v>
      </c>
      <c r="H3" s="6" t="e">
        <f t="shared" ref="H3:H17" ca="1" si="1">LOG(G3)</f>
        <v>#N/A</v>
      </c>
    </row>
    <row r="4" spans="1:8" x14ac:dyDescent="0.35">
      <c r="A4" s="4" t="s">
        <v>19</v>
      </c>
      <c r="B4" s="4" t="s">
        <v>37</v>
      </c>
      <c r="C4" s="4" t="s">
        <v>20</v>
      </c>
      <c r="D4" s="4" t="s">
        <v>26</v>
      </c>
      <c r="E4" s="7" t="e">
        <f ca="1">IFERROR(OFFSET(INDIRECT("'Qcount'!A"&amp;MATCH(A4,[1]QCount!$A$1:$A$65328,0)),3,3,1),IFERROR(OFFSET(INDIRECT("'Spread'!A"&amp;MATCH(A4,[2]Spread!$A$1:$A$65536,0)),-1,9,1),IFERROR(OFFSET(INDIRECT("'Filters'!A"&amp;MATCH(A4,' filters and JPW calcs'!$A:$A,0)),0,9,1),OFFSET(INDIRECT("'HD'!A"&amp;MATCH(A4,[3]HD!$A:$A,0)),0,9,1))))</f>
        <v>#N/A</v>
      </c>
      <c r="F4" s="4">
        <v>10</v>
      </c>
      <c r="G4" s="5" t="e">
        <f t="shared" ca="1" si="0"/>
        <v>#N/A</v>
      </c>
      <c r="H4" s="6" t="e">
        <f t="shared" ca="1" si="1"/>
        <v>#N/A</v>
      </c>
    </row>
    <row r="5" spans="1:8" x14ac:dyDescent="0.35">
      <c r="A5" s="4" t="s">
        <v>6</v>
      </c>
      <c r="B5" s="4" t="s">
        <v>36</v>
      </c>
      <c r="C5" s="4" t="s">
        <v>34</v>
      </c>
      <c r="D5" s="4" t="s">
        <v>24</v>
      </c>
      <c r="E5" s="7">
        <f ca="1">IFERROR(OFFSET(INDIRECT("'Qcount'!A"&amp;MATCH(A5,Qcount!$A$1:$A$65328,0)),3,3,1),IFERROR(OFFSET(INDIRECT("'Spread'!A"&amp;MATCH(A5,Spread!$A$1:$A$65536,0)),-1,9,1),IFERROR(OFFSET(INDIRECT("'Filters'!A"&amp;MATCH(A5,' filters and JPW calcs'!$A:$A,0)),0,9,1),OFFSET(INDIRECT("'HD'!A"&amp;MATCH(A5,#REF!,0)),0,9,1))))</f>
        <v>778300</v>
      </c>
      <c r="F5" s="4">
        <v>10</v>
      </c>
      <c r="G5" s="5">
        <f t="shared" ca="1" si="0"/>
        <v>7783000</v>
      </c>
      <c r="H5" s="6">
        <f t="shared" ca="1" si="1"/>
        <v>6.8911470304487707</v>
      </c>
    </row>
    <row r="6" spans="1:8" x14ac:dyDescent="0.35">
      <c r="A6" s="4" t="s">
        <v>7</v>
      </c>
      <c r="B6" s="4" t="s">
        <v>36</v>
      </c>
      <c r="C6" s="4" t="s">
        <v>34</v>
      </c>
      <c r="D6" s="4" t="s">
        <v>24</v>
      </c>
      <c r="E6" s="7">
        <f ca="1">IFERROR(OFFSET(INDIRECT("'Qcount'!A"&amp;MATCH(A6,Qcount!$A$1:$A$65328,0)),3,3,1),IFERROR(OFFSET(INDIRECT("'Spread'!A"&amp;MATCH(A6,Spread!$A$1:$A$65536,0)),-1,9,1),IFERROR(OFFSET(INDIRECT("'Filters'!A"&amp;MATCH(A6,' filters and JPW calcs'!$A:$A,0)),0,9,1),OFFSET(INDIRECT("'HD'!A"&amp;MATCH(A6,#REF!,0)),0,9,1))))</f>
        <v>532900</v>
      </c>
      <c r="F6" s="4">
        <v>10</v>
      </c>
      <c r="G6" s="5">
        <f t="shared" ca="1" si="0"/>
        <v>5329000</v>
      </c>
      <c r="H6" s="6">
        <f t="shared" ca="1" si="1"/>
        <v>6.7266457202409118</v>
      </c>
    </row>
    <row r="7" spans="1:8" x14ac:dyDescent="0.35">
      <c r="A7" s="4" t="s">
        <v>8</v>
      </c>
      <c r="B7" s="4" t="s">
        <v>36</v>
      </c>
      <c r="C7" s="4" t="s">
        <v>34</v>
      </c>
      <c r="D7" s="4" t="s">
        <v>24</v>
      </c>
      <c r="E7" s="7">
        <f ca="1">IFERROR(OFFSET(INDIRECT("'Qcount'!A"&amp;MATCH(A7,Qcount!$A$1:$A$65328,0)),3,3,1),IFERROR(OFFSET(INDIRECT("'Spread'!A"&amp;MATCH(A7,Spread!$A$1:$A$65536,0)),-1,9,1),IFERROR(OFFSET(INDIRECT("'Filters'!A"&amp;MATCH(A7,' filters and JPW calcs'!$A:$A,0)),0,9,1),OFFSET(INDIRECT("'HD'!A"&amp;MATCH(A7,#REF!,0)),0,9,1))))</f>
        <v>589600</v>
      </c>
      <c r="F7" s="4">
        <v>10</v>
      </c>
      <c r="G7" s="5">
        <f t="shared" ca="1" si="0"/>
        <v>5896000</v>
      </c>
      <c r="H7" s="6">
        <f t="shared" ca="1" si="1"/>
        <v>6.7705574748509951</v>
      </c>
    </row>
    <row r="8" spans="1:8" x14ac:dyDescent="0.35">
      <c r="A8" s="4" t="s">
        <v>9</v>
      </c>
      <c r="B8" s="4" t="s">
        <v>36</v>
      </c>
      <c r="C8" s="4" t="s">
        <v>34</v>
      </c>
      <c r="D8" s="4" t="s">
        <v>24</v>
      </c>
      <c r="E8" s="7">
        <f ca="1">IFERROR(OFFSET(INDIRECT("'Qcount'!A"&amp;MATCH(A8,Qcount!$A$1:$A$65328,0)),3,3,1),IFERROR(OFFSET(INDIRECT("'Spread'!A"&amp;MATCH(A8,Spread!$A$1:$A$65536,0)),-1,9,1),IFERROR(OFFSET(INDIRECT("'Filters'!A"&amp;MATCH(A8,' filters and JPW calcs'!$A:$A,0)),0,9,1),OFFSET(INDIRECT("'HD'!A"&amp;MATCH(A8,#REF!,0)),0,9,1))))</f>
        <v>636800</v>
      </c>
      <c r="F8" s="4">
        <v>10</v>
      </c>
      <c r="G8" s="5">
        <f t="shared" ca="1" si="0"/>
        <v>6368000</v>
      </c>
      <c r="H8" s="6">
        <f t="shared" ca="1" si="1"/>
        <v>6.8040030547296126</v>
      </c>
    </row>
    <row r="9" spans="1:8" x14ac:dyDescent="0.35">
      <c r="A9" s="4" t="s">
        <v>10</v>
      </c>
      <c r="B9" s="4" t="s">
        <v>37</v>
      </c>
      <c r="C9" s="4" t="s">
        <v>35</v>
      </c>
      <c r="D9" s="4" t="s">
        <v>25</v>
      </c>
      <c r="E9" s="7">
        <f ca="1">IFERROR(OFFSET(INDIRECT("'Qcount'!A"&amp;MATCH(A9,Qcount!$A$1:$A$65328,0)),3,3,1),IFERROR(OFFSET(INDIRECT("'Spread'!A"&amp;MATCH(A9,Spread!$A$1:$A$65536,0)),-1,9,1),IFERROR(OFFSET(INDIRECT("'Filters'!A"&amp;MATCH(A9,' filters and JPW calcs'!$A:$A,0)),0,9,1),OFFSET(INDIRECT("'HD'!A"&amp;MATCH(A9,#REF!,0)),0,9,1))))</f>
        <v>555600</v>
      </c>
      <c r="F9" s="4">
        <v>10</v>
      </c>
      <c r="G9" s="5">
        <f t="shared" ca="1" si="0"/>
        <v>5556000</v>
      </c>
      <c r="H9" s="6">
        <f t="shared" ca="1" si="1"/>
        <v>6.7447622370655775</v>
      </c>
    </row>
    <row r="10" spans="1:8" x14ac:dyDescent="0.35">
      <c r="A10" s="4" t="s">
        <v>11</v>
      </c>
      <c r="B10" s="4" t="s">
        <v>37</v>
      </c>
      <c r="C10" s="4" t="s">
        <v>35</v>
      </c>
      <c r="D10" s="4" t="s">
        <v>25</v>
      </c>
      <c r="E10" s="7">
        <f ca="1">IFERROR(OFFSET(INDIRECT("'Qcount'!A"&amp;MATCH(A10,Qcount!$A$1:$A$65328,0)),3,3,1),IFERROR(OFFSET(INDIRECT("'Spread'!A"&amp;MATCH(A10,Spread!$A$1:$A$65536,0)),-1,9,1),IFERROR(OFFSET(INDIRECT("'Filters'!A"&amp;MATCH(A10,' filters and JPW calcs'!$A:$A,0)),0,9,1),OFFSET(INDIRECT("'HD'!A"&amp;MATCH(A10,#REF!,0)),0,9,1))))</f>
        <v>512800</v>
      </c>
      <c r="F10" s="4">
        <v>10</v>
      </c>
      <c r="G10" s="5">
        <f t="shared" ca="1" si="0"/>
        <v>5128000</v>
      </c>
      <c r="H10" s="6">
        <f t="shared" ca="1" si="1"/>
        <v>6.7099480165107614</v>
      </c>
    </row>
    <row r="11" spans="1:8" x14ac:dyDescent="0.35">
      <c r="A11" s="4" t="s">
        <v>12</v>
      </c>
      <c r="B11" s="4" t="s">
        <v>37</v>
      </c>
      <c r="C11" s="4" t="s">
        <v>35</v>
      </c>
      <c r="D11" s="4" t="s">
        <v>25</v>
      </c>
      <c r="E11" s="7">
        <f ca="1">IFERROR(OFFSET(INDIRECT("'Qcount'!A"&amp;MATCH(A11,Qcount!$A$1:$A$65328,0)),3,3,1),IFERROR(OFFSET(INDIRECT("'Spread'!A"&amp;MATCH(A11,Spread!$A$1:$A$65536,0)),-1,9,1),IFERROR(OFFSET(INDIRECT("'Filters'!A"&amp;MATCH(A11,' filters and JPW calcs'!$A:$A,0)),0,9,1),OFFSET(INDIRECT("'HD'!A"&amp;MATCH(A11,#REF!,0)),0,9,1))))</f>
        <v>617100</v>
      </c>
      <c r="F11" s="4">
        <v>10</v>
      </c>
      <c r="G11" s="5">
        <f t="shared" ca="1" si="0"/>
        <v>6171000</v>
      </c>
      <c r="H11" s="6">
        <f t="shared" ca="1" si="1"/>
        <v>6.7903555464143865</v>
      </c>
    </row>
    <row r="12" spans="1:8" x14ac:dyDescent="0.35">
      <c r="A12" s="4" t="s">
        <v>3</v>
      </c>
      <c r="B12" s="4" t="s">
        <v>37</v>
      </c>
      <c r="C12" s="4" t="s">
        <v>21</v>
      </c>
      <c r="D12" s="4" t="s">
        <v>25</v>
      </c>
      <c r="E12" s="7" t="e">
        <f ca="1">IFERROR(OFFSET(INDIRECT("'Qcount'!A"&amp;MATCH(A12,Qcount!$A$1:$A$65328,0)),3,3,1),IFERROR(OFFSET(INDIRECT("'Spread'!A"&amp;MATCH(A12,Spread!$A$1:$A$65536,0)),-1,9,1),IFERROR(OFFSET(INDIRECT("'Filters'!A"&amp;MATCH(A12,' filters and JPW calcs'!$A:$A,0)),0,9,1),OFFSET(INDIRECT("'HD'!A"&amp;MATCH(A12,#REF!,0)),0,9,1))))</f>
        <v>#REF!</v>
      </c>
      <c r="F12" s="4">
        <v>10</v>
      </c>
      <c r="G12" s="5" t="e">
        <f t="shared" ca="1" si="0"/>
        <v>#REF!</v>
      </c>
      <c r="H12" s="6" t="e">
        <f t="shared" ca="1" si="1"/>
        <v>#REF!</v>
      </c>
    </row>
    <row r="13" spans="1:8" x14ac:dyDescent="0.35">
      <c r="A13" s="4" t="s">
        <v>4</v>
      </c>
      <c r="B13" s="4" t="s">
        <v>37</v>
      </c>
      <c r="C13" s="4" t="s">
        <v>21</v>
      </c>
      <c r="D13" s="4" t="s">
        <v>25</v>
      </c>
      <c r="E13" s="7" t="e">
        <f ca="1">IFERROR(OFFSET(INDIRECT("'Qcount'!A"&amp;MATCH(A13,Qcount!$A$1:$A$65328,0)),3,3,1),IFERROR(OFFSET(INDIRECT("'Spread'!A"&amp;MATCH(A13,Spread!$A$1:$A$65536,0)),-1,9,1),IFERROR(OFFSET(INDIRECT("'Filters'!A"&amp;MATCH(A13,' filters and JPW calcs'!$A:$A,0)),0,9,1),OFFSET(INDIRECT("'HD'!A"&amp;MATCH(A13,#REF!,0)),0,9,1))))</f>
        <v>#REF!</v>
      </c>
      <c r="F13" s="4">
        <v>10</v>
      </c>
      <c r="G13" s="5" t="e">
        <f t="shared" ca="1" si="0"/>
        <v>#REF!</v>
      </c>
      <c r="H13" s="6" t="e">
        <f t="shared" ca="1" si="1"/>
        <v>#REF!</v>
      </c>
    </row>
    <row r="14" spans="1:8" x14ac:dyDescent="0.35">
      <c r="A14" s="4" t="s">
        <v>5</v>
      </c>
      <c r="B14" s="4" t="s">
        <v>37</v>
      </c>
      <c r="C14" s="4" t="s">
        <v>21</v>
      </c>
      <c r="D14" s="4" t="s">
        <v>25</v>
      </c>
      <c r="E14" s="7" t="e">
        <f ca="1">IFERROR(OFFSET(INDIRECT("'Qcount'!A"&amp;MATCH(A14,Qcount!$A$1:$A$65328,0)),3,3,1),IFERROR(OFFSET(INDIRECT("'Spread'!A"&amp;MATCH(A14,Spread!$A$1:$A$65536,0)),-1,9,1),IFERROR(OFFSET(INDIRECT("'Filters'!A"&amp;MATCH(A14,' filters and JPW calcs'!$A:$A,0)),0,9,1),OFFSET(INDIRECT("'HD'!A"&amp;MATCH(A14,#REF!,0)),0,9,1))))</f>
        <v>#REF!</v>
      </c>
      <c r="F14" s="4">
        <v>10</v>
      </c>
      <c r="G14" s="5" t="e">
        <f t="shared" ca="1" si="0"/>
        <v>#REF!</v>
      </c>
      <c r="H14" s="6" t="e">
        <f t="shared" ca="1" si="1"/>
        <v>#REF!</v>
      </c>
    </row>
    <row r="15" spans="1:8" x14ac:dyDescent="0.35">
      <c r="A15" s="4" t="s">
        <v>0</v>
      </c>
      <c r="B15" s="4" t="s">
        <v>37</v>
      </c>
      <c r="C15" s="4" t="s">
        <v>35</v>
      </c>
      <c r="D15" s="4" t="s">
        <v>26</v>
      </c>
      <c r="E15" s="7">
        <f ca="1">IFERROR(OFFSET(INDIRECT("'Qcount'!A"&amp;MATCH(A15,Qcount!$A$1:$A$65328,0)),3,3,1),IFERROR(OFFSET(INDIRECT("'Spread'!A"&amp;MATCH(A15,Spread!$A$1:$A$65536,0)),-1,9,1),IFERROR(OFFSET(INDIRECT("'Filters'!A"&amp;MATCH(A15,' filters and JPW calcs'!$A:$A,0)),0,9,1),OFFSET(INDIRECT("'HD'!A"&amp;MATCH(A15,#REF!,0)),0,9,1))))</f>
        <v>507500</v>
      </c>
      <c r="F15" s="4">
        <v>10</v>
      </c>
      <c r="G15" s="5">
        <f t="shared" ca="1" si="0"/>
        <v>5075000</v>
      </c>
      <c r="H15" s="6">
        <f t="shared" ca="1" si="1"/>
        <v>6.7054360465852509</v>
      </c>
    </row>
    <row r="16" spans="1:8" x14ac:dyDescent="0.35">
      <c r="A16" s="4" t="s">
        <v>1</v>
      </c>
      <c r="B16" s="4" t="s">
        <v>37</v>
      </c>
      <c r="C16" s="4" t="s">
        <v>35</v>
      </c>
      <c r="D16" s="4" t="s">
        <v>26</v>
      </c>
      <c r="E16" s="7">
        <f ca="1">IFERROR(OFFSET(INDIRECT("'Qcount'!A"&amp;MATCH(A16,Qcount!$A$1:$A$65328,0)),3,3,1),IFERROR(OFFSET(INDIRECT("'Spread'!A"&amp;MATCH(A16,Spread!$A$1:$A$65536,0)),-1,9,1),IFERROR(OFFSET(INDIRECT("'Filters'!A"&amp;MATCH(A16,' filters and JPW calcs'!$A:$A,0)),0,9,1),OFFSET(INDIRECT("'HD'!A"&amp;MATCH(A16,#REF!,0)),0,9,1))))</f>
        <v>483500</v>
      </c>
      <c r="F16" s="4">
        <v>10</v>
      </c>
      <c r="G16" s="5">
        <f t="shared" ca="1" si="0"/>
        <v>4835000</v>
      </c>
      <c r="H16" s="6">
        <f t="shared" ca="1" si="1"/>
        <v>6.6843964784190204</v>
      </c>
    </row>
    <row r="17" spans="1:8" x14ac:dyDescent="0.35">
      <c r="A17" s="4" t="s">
        <v>2</v>
      </c>
      <c r="B17" s="4" t="s">
        <v>37</v>
      </c>
      <c r="C17" s="4" t="s">
        <v>35</v>
      </c>
      <c r="D17" s="4" t="s">
        <v>26</v>
      </c>
      <c r="E17" s="7">
        <f ca="1">IFERROR(OFFSET(INDIRECT("'Qcount'!A"&amp;MATCH(A17,Qcount!$A$1:$A$65328,0)),3,3,1),IFERROR(OFFSET(INDIRECT("'Spread'!A"&amp;MATCH(A17,Spread!$A$1:$A$65536,0)),-1,9,1),IFERROR(OFFSET(INDIRECT("'Filters'!A"&amp;MATCH(A17,' filters and JPW calcs'!$A:$A,0)),0,9,1),OFFSET(INDIRECT("'HD'!A"&amp;MATCH(A17,#REF!,0)),0,9,1))))</f>
        <v>261300</v>
      </c>
      <c r="F17" s="4">
        <v>10</v>
      </c>
      <c r="G17" s="5">
        <f t="shared" ca="1" si="0"/>
        <v>2613000</v>
      </c>
      <c r="H17" s="6">
        <f t="shared" ca="1" si="1"/>
        <v>6.4171394097273255</v>
      </c>
    </row>
    <row r="18" spans="1:8" x14ac:dyDescent="0.35">
      <c r="A18" s="4" t="s">
        <v>31</v>
      </c>
      <c r="B18" s="4" t="s">
        <v>37</v>
      </c>
      <c r="C18" s="4" t="s">
        <v>21</v>
      </c>
      <c r="D18" s="4" t="s">
        <v>26</v>
      </c>
      <c r="E18" s="7" t="e">
        <f ca="1">IFERROR(OFFSET(INDIRECT("'Qcount'!A"&amp;MATCH(A18,Qcount!$A$1:$A$65328,0)),3,3,1),IFERROR(OFFSET(INDIRECT("'Spread'!A"&amp;MATCH(A18,Spread!$A$1:$A$65536,0)),-1,9,1),IFERROR(OFFSET(INDIRECT("'Filters'!A"&amp;MATCH(A18,' filters and JPW calcs'!$A:$A,0)),0,9,1),OFFSET(INDIRECT("'HD'!A"&amp;MATCH(A18,#REF!,0)),0,9,1))))</f>
        <v>#REF!</v>
      </c>
      <c r="F18" s="4">
        <v>10</v>
      </c>
      <c r="G18" s="5" t="e">
        <f ca="1">E18*F18</f>
        <v>#REF!</v>
      </c>
      <c r="H18" s="6" t="e">
        <f ca="1">LOG(G18)</f>
        <v>#REF!</v>
      </c>
    </row>
    <row r="19" spans="1:8" x14ac:dyDescent="0.35">
      <c r="A19" s="4" t="s">
        <v>13</v>
      </c>
      <c r="B19" s="4" t="s">
        <v>37</v>
      </c>
      <c r="C19" s="4" t="s">
        <v>21</v>
      </c>
      <c r="D19" s="4" t="s">
        <v>26</v>
      </c>
      <c r="E19" s="7" t="e">
        <f ca="1">IFERROR(OFFSET(INDIRECT("'Qcount'!A"&amp;MATCH(A19,Qcount!$A$1:$A$65328,0)),3,3,1),IFERROR(OFFSET(INDIRECT("'Spread'!A"&amp;MATCH(A19,Spread!$A$1:$A$65536,0)),-1,9,1),IFERROR(OFFSET(INDIRECT("'Filters'!A"&amp;MATCH(A19,' filters and JPW calcs'!$A:$A,0)),0,9,1),OFFSET(INDIRECT("'HD'!A"&amp;MATCH(A19,#REF!,0)),0,9,1))))</f>
        <v>#REF!</v>
      </c>
      <c r="F19" s="4">
        <v>10</v>
      </c>
      <c r="G19" s="5" t="e">
        <f ca="1">E19*F19</f>
        <v>#REF!</v>
      </c>
      <c r="H19" s="6" t="e">
        <f ca="1">LOG(G19)</f>
        <v>#REF!</v>
      </c>
    </row>
    <row r="20" spans="1:8" x14ac:dyDescent="0.35">
      <c r="A20" s="4" t="s">
        <v>14</v>
      </c>
      <c r="B20" s="4" t="s">
        <v>37</v>
      </c>
      <c r="C20" s="4" t="s">
        <v>21</v>
      </c>
      <c r="D20" s="4" t="s">
        <v>26</v>
      </c>
      <c r="E20" s="7" t="e">
        <f ca="1">IFERROR(OFFSET(INDIRECT("'Qcount'!A"&amp;MATCH(A20,Qcount!$A$1:$A$65328,0)),3,3,1),IFERROR(OFFSET(INDIRECT("'Spread'!A"&amp;MATCH(A20,Spread!$A$1:$A$65536,0)),-1,9,1),IFERROR(OFFSET(INDIRECT("'Filters'!A"&amp;MATCH(A20,' filters and JPW calcs'!$A:$A,0)),0,9,1),OFFSET(INDIRECT("'HD'!A"&amp;MATCH(A20,#REF!,0)),0,9,1))))</f>
        <v>#REF!</v>
      </c>
      <c r="F20" s="4">
        <v>10</v>
      </c>
      <c r="G20" s="5" t="e">
        <f ca="1">E20*F20</f>
        <v>#REF!</v>
      </c>
      <c r="H20" s="6" t="e">
        <f ca="1">LOG(G20)</f>
        <v>#REF!</v>
      </c>
    </row>
    <row r="21" spans="1:8" x14ac:dyDescent="0.35">
      <c r="A21" s="4" t="s">
        <v>52</v>
      </c>
      <c r="B21" s="24" t="s">
        <v>54</v>
      </c>
      <c r="C21" s="24" t="s">
        <v>54</v>
      </c>
      <c r="D21" s="4" t="s">
        <v>24</v>
      </c>
      <c r="E21" s="7">
        <f ca="1">IFERROR(OFFSET(INDIRECT("'Qcount'!A"&amp;MATCH(A21,Qcount!$A$1:$A$65328,0)),3,3,1),IFERROR(OFFSET(INDIRECT("'Spread'!A"&amp;MATCH(A21,Spread!$A$1:$A$65536,0)),-1,9,1),IFERROR(OFFSET(INDIRECT("'Filters'!A"&amp;MATCH(A21,' filters and JPW calcs'!$A:$A,0)),0,9,1),OFFSET(INDIRECT("'HD'!A"&amp;MATCH(A21,#REF!,0)),0,9,1))))</f>
        <v>680000000</v>
      </c>
      <c r="F21" s="24">
        <v>0.01</v>
      </c>
      <c r="G21" s="25">
        <f ca="1">E21*F21</f>
        <v>6800000</v>
      </c>
      <c r="H21" s="26">
        <f ca="1">LOG(G21)</f>
        <v>6.8325089127062366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opLeftCell="A37" workbookViewId="0">
      <selection activeCell="A46" sqref="A46:XFD49"/>
    </sheetView>
  </sheetViews>
  <sheetFormatPr defaultRowHeight="14.5" x14ac:dyDescent="0.35"/>
  <cols>
    <col min="1" max="1" width="21.54296875" bestFit="1" customWidth="1"/>
  </cols>
  <sheetData>
    <row r="1" spans="1:5" x14ac:dyDescent="0.35">
      <c r="A1" t="s">
        <v>46</v>
      </c>
      <c r="B1" t="s">
        <v>47</v>
      </c>
      <c r="C1" t="s">
        <v>48</v>
      </c>
      <c r="D1" t="s">
        <v>49</v>
      </c>
      <c r="E1" t="s">
        <v>50</v>
      </c>
    </row>
    <row r="2" spans="1:5" x14ac:dyDescent="0.35">
      <c r="A2" t="s">
        <v>6</v>
      </c>
      <c r="B2">
        <v>74</v>
      </c>
      <c r="C2" s="22">
        <v>0.01</v>
      </c>
      <c r="D2" s="22">
        <v>729800</v>
      </c>
      <c r="E2" s="23"/>
    </row>
    <row r="3" spans="1:5" x14ac:dyDescent="0.35">
      <c r="A3" t="s">
        <v>6</v>
      </c>
      <c r="B3">
        <v>85</v>
      </c>
      <c r="C3" s="22">
        <v>0.01</v>
      </c>
      <c r="D3" s="22">
        <v>838300</v>
      </c>
      <c r="E3" s="23"/>
    </row>
    <row r="4" spans="1:5" x14ac:dyDescent="0.35">
      <c r="A4" t="s">
        <v>6</v>
      </c>
      <c r="B4">
        <v>39</v>
      </c>
      <c r="C4" s="22">
        <v>0.01</v>
      </c>
      <c r="D4" s="22">
        <v>755800</v>
      </c>
      <c r="E4" s="23"/>
    </row>
    <row r="5" spans="1:5" x14ac:dyDescent="0.35">
      <c r="A5" t="s">
        <v>6</v>
      </c>
      <c r="B5" t="s">
        <v>51</v>
      </c>
      <c r="D5" s="22">
        <v>778300</v>
      </c>
      <c r="E5" s="23">
        <f>STDEV(D2:D4)/AVERAGE(D2:D4)</f>
        <v>7.3129788309619512E-2</v>
      </c>
    </row>
    <row r="6" spans="1:5" x14ac:dyDescent="0.35">
      <c r="A6" t="s">
        <v>7</v>
      </c>
      <c r="B6">
        <v>61</v>
      </c>
      <c r="C6" s="22">
        <v>0.01</v>
      </c>
      <c r="D6" s="22">
        <v>601600</v>
      </c>
      <c r="E6" s="23"/>
    </row>
    <row r="7" spans="1:5" x14ac:dyDescent="0.35">
      <c r="A7" t="s">
        <v>7</v>
      </c>
      <c r="B7">
        <v>62</v>
      </c>
      <c r="C7" s="22">
        <v>0.01</v>
      </c>
      <c r="D7" s="22">
        <v>611400</v>
      </c>
      <c r="E7" s="23"/>
    </row>
    <row r="8" spans="1:5" x14ac:dyDescent="0.35">
      <c r="A8" t="s">
        <v>7</v>
      </c>
      <c r="B8">
        <v>81</v>
      </c>
      <c r="C8" s="22">
        <v>0.01</v>
      </c>
      <c r="D8" s="22">
        <v>450000</v>
      </c>
      <c r="E8" s="23"/>
    </row>
    <row r="9" spans="1:5" x14ac:dyDescent="0.35">
      <c r="A9" t="s">
        <v>7</v>
      </c>
      <c r="B9" t="s">
        <v>51</v>
      </c>
      <c r="D9" s="22">
        <v>532900</v>
      </c>
      <c r="E9" s="23">
        <f t="shared" ref="E9" si="0">STDEV(D6:D8)/AVERAGE(D6:D8)</f>
        <v>0.16323767395681027</v>
      </c>
    </row>
    <row r="10" spans="1:5" x14ac:dyDescent="0.35">
      <c r="A10" t="s">
        <v>9</v>
      </c>
      <c r="B10">
        <v>61</v>
      </c>
      <c r="C10" s="22">
        <v>0.01</v>
      </c>
      <c r="D10" s="22">
        <v>601600</v>
      </c>
      <c r="E10" s="23"/>
    </row>
    <row r="11" spans="1:5" x14ac:dyDescent="0.35">
      <c r="A11" t="s">
        <v>9</v>
      </c>
      <c r="B11">
        <v>34</v>
      </c>
      <c r="C11" s="22">
        <v>0.01</v>
      </c>
      <c r="D11" s="22">
        <v>658900</v>
      </c>
      <c r="E11" s="23"/>
    </row>
    <row r="12" spans="1:5" x14ac:dyDescent="0.35">
      <c r="A12" t="s">
        <v>9</v>
      </c>
      <c r="B12">
        <v>67</v>
      </c>
      <c r="C12" s="22">
        <v>0.01</v>
      </c>
      <c r="D12" s="22">
        <v>660700</v>
      </c>
      <c r="E12" s="23"/>
    </row>
    <row r="13" spans="1:5" x14ac:dyDescent="0.35">
      <c r="A13" t="s">
        <v>9</v>
      </c>
      <c r="B13" t="s">
        <v>51</v>
      </c>
      <c r="D13" s="22">
        <v>636800</v>
      </c>
      <c r="E13" s="23">
        <f t="shared" ref="E13" si="1">STDEV(D10:D12)/AVERAGE(D10:D12)</f>
        <v>5.2488813923798942E-2</v>
      </c>
    </row>
    <row r="14" spans="1:5" x14ac:dyDescent="0.35">
      <c r="A14" t="s">
        <v>10</v>
      </c>
      <c r="B14">
        <v>57</v>
      </c>
      <c r="C14" s="22">
        <v>0.01</v>
      </c>
      <c r="D14" s="22">
        <v>562100</v>
      </c>
      <c r="E14" s="23"/>
    </row>
    <row r="15" spans="1:5" x14ac:dyDescent="0.35">
      <c r="A15" t="s">
        <v>10</v>
      </c>
      <c r="B15">
        <v>54</v>
      </c>
      <c r="C15" s="22">
        <v>0.01</v>
      </c>
      <c r="D15" s="22">
        <v>532500</v>
      </c>
      <c r="E15" s="23"/>
    </row>
    <row r="16" spans="1:5" x14ac:dyDescent="0.35">
      <c r="A16" t="s">
        <v>10</v>
      </c>
      <c r="B16">
        <v>58</v>
      </c>
      <c r="C16" s="22">
        <v>0.01</v>
      </c>
      <c r="D16" s="22">
        <v>572000</v>
      </c>
      <c r="E16" s="23"/>
    </row>
    <row r="17" spans="1:5" x14ac:dyDescent="0.35">
      <c r="A17" t="s">
        <v>10</v>
      </c>
      <c r="B17" t="s">
        <v>51</v>
      </c>
      <c r="D17" s="22">
        <v>555600</v>
      </c>
      <c r="E17" s="23">
        <f t="shared" ref="E17" si="2">STDEV(D14:D16)/AVERAGE(D14:D16)</f>
        <v>3.6995895630644857E-2</v>
      </c>
    </row>
    <row r="18" spans="1:5" x14ac:dyDescent="0.35">
      <c r="A18" t="s">
        <v>11</v>
      </c>
      <c r="B18">
        <v>57</v>
      </c>
      <c r="C18" s="22">
        <v>0.01</v>
      </c>
      <c r="D18" s="22">
        <v>562100</v>
      </c>
      <c r="E18" s="23"/>
    </row>
    <row r="19" spans="1:5" x14ac:dyDescent="0.35">
      <c r="A19" t="s">
        <v>11</v>
      </c>
      <c r="B19">
        <v>53</v>
      </c>
      <c r="C19" s="22">
        <v>0.01</v>
      </c>
      <c r="D19" s="22">
        <v>522700</v>
      </c>
      <c r="E19" s="23"/>
    </row>
    <row r="20" spans="1:5" x14ac:dyDescent="0.35">
      <c r="A20" t="s">
        <v>11</v>
      </c>
      <c r="B20">
        <v>46</v>
      </c>
      <c r="C20" s="22">
        <v>0.01</v>
      </c>
      <c r="D20" s="22">
        <v>453600</v>
      </c>
      <c r="E20" s="23"/>
    </row>
    <row r="21" spans="1:5" x14ac:dyDescent="0.35">
      <c r="A21" t="s">
        <v>11</v>
      </c>
      <c r="B21" t="s">
        <v>51</v>
      </c>
      <c r="D21" s="22">
        <v>512800</v>
      </c>
      <c r="E21" s="23">
        <f t="shared" ref="E21" si="3">STDEV(D18:D20)/AVERAGE(D18:D20)</f>
        <v>0.10710473902052781</v>
      </c>
    </row>
    <row r="22" spans="1:5" x14ac:dyDescent="0.35">
      <c r="A22" t="s">
        <v>12</v>
      </c>
      <c r="B22">
        <v>57</v>
      </c>
      <c r="C22" s="22">
        <v>0.01</v>
      </c>
      <c r="D22" s="22">
        <v>562100</v>
      </c>
      <c r="E22" s="23"/>
    </row>
    <row r="23" spans="1:5" x14ac:dyDescent="0.35">
      <c r="A23" t="s">
        <v>12</v>
      </c>
      <c r="B23">
        <v>56</v>
      </c>
      <c r="C23" s="22">
        <v>0.01</v>
      </c>
      <c r="D23" s="22">
        <v>552300</v>
      </c>
      <c r="E23" s="23"/>
    </row>
    <row r="24" spans="1:5" x14ac:dyDescent="0.35">
      <c r="A24" t="s">
        <v>12</v>
      </c>
      <c r="B24">
        <v>44</v>
      </c>
      <c r="C24" s="22">
        <v>0.01</v>
      </c>
      <c r="D24" s="22">
        <v>852700</v>
      </c>
      <c r="E24" s="23"/>
    </row>
    <row r="25" spans="1:5" x14ac:dyDescent="0.35">
      <c r="A25" t="s">
        <v>12</v>
      </c>
      <c r="B25" t="s">
        <v>51</v>
      </c>
      <c r="D25" s="22">
        <v>617100</v>
      </c>
      <c r="E25" s="23">
        <f t="shared" ref="E25" si="4">STDEV(D22:D24)/AVERAGE(D22:D24)</f>
        <v>0.26029793569628568</v>
      </c>
    </row>
    <row r="26" spans="1:5" x14ac:dyDescent="0.35">
      <c r="A26" t="s">
        <v>0</v>
      </c>
      <c r="B26">
        <v>41</v>
      </c>
      <c r="C26" s="22">
        <v>0.01</v>
      </c>
      <c r="D26" s="22">
        <v>794600</v>
      </c>
      <c r="E26" s="23"/>
    </row>
    <row r="27" spans="1:5" x14ac:dyDescent="0.35">
      <c r="A27" t="s">
        <v>0</v>
      </c>
      <c r="B27">
        <v>82</v>
      </c>
      <c r="C27" s="22">
        <v>0.01</v>
      </c>
      <c r="D27" s="22">
        <v>455600</v>
      </c>
      <c r="E27" s="23"/>
    </row>
    <row r="28" spans="1:5" x14ac:dyDescent="0.35">
      <c r="A28" t="s">
        <v>0</v>
      </c>
      <c r="B28">
        <v>46</v>
      </c>
      <c r="C28" s="22">
        <v>0.01</v>
      </c>
      <c r="D28" s="22">
        <v>453600</v>
      </c>
      <c r="E28" s="23"/>
    </row>
    <row r="29" spans="1:5" x14ac:dyDescent="0.35">
      <c r="A29" t="s">
        <v>0</v>
      </c>
      <c r="B29" t="s">
        <v>51</v>
      </c>
      <c r="D29" s="22">
        <v>507500</v>
      </c>
      <c r="E29" s="23">
        <f t="shared" ref="E29" si="5">STDEV(D26:D28)/AVERAGE(D26:D28)</f>
        <v>0.34564204479660982</v>
      </c>
    </row>
    <row r="30" spans="1:5" x14ac:dyDescent="0.35">
      <c r="A30" t="s">
        <v>1</v>
      </c>
      <c r="B30">
        <v>30</v>
      </c>
      <c r="C30" s="22">
        <v>0.01</v>
      </c>
      <c r="D30" s="22">
        <v>581400</v>
      </c>
      <c r="E30" s="23"/>
    </row>
    <row r="31" spans="1:5" x14ac:dyDescent="0.35">
      <c r="A31" t="s">
        <v>1</v>
      </c>
      <c r="B31">
        <v>47</v>
      </c>
      <c r="C31" s="22">
        <v>0.01</v>
      </c>
      <c r="D31" s="22">
        <v>463500</v>
      </c>
      <c r="E31" s="23"/>
    </row>
    <row r="32" spans="1:5" x14ac:dyDescent="0.35">
      <c r="A32" t="s">
        <v>1</v>
      </c>
      <c r="B32">
        <v>46</v>
      </c>
      <c r="C32" s="22">
        <v>0.01</v>
      </c>
      <c r="D32" s="22">
        <v>453600</v>
      </c>
      <c r="E32" s="23"/>
    </row>
    <row r="33" spans="1:5" x14ac:dyDescent="0.35">
      <c r="A33" t="s">
        <v>1</v>
      </c>
      <c r="B33" t="s">
        <v>51</v>
      </c>
      <c r="D33" s="22">
        <v>483500</v>
      </c>
      <c r="E33" s="23">
        <f t="shared" ref="E33" si="6">STDEV(D30:D32)/AVERAGE(D30:D32)</f>
        <v>0.14234234234234233</v>
      </c>
    </row>
    <row r="34" spans="1:5" x14ac:dyDescent="0.35">
      <c r="A34" t="s">
        <v>2</v>
      </c>
      <c r="B34">
        <v>80</v>
      </c>
      <c r="C34" s="22">
        <v>0.01</v>
      </c>
      <c r="D34" s="22">
        <v>263000</v>
      </c>
      <c r="E34" s="23"/>
    </row>
    <row r="35" spans="1:5" x14ac:dyDescent="0.35">
      <c r="A35" t="s">
        <v>2</v>
      </c>
      <c r="B35">
        <v>56</v>
      </c>
      <c r="C35" s="22">
        <v>0.01</v>
      </c>
      <c r="D35" s="22">
        <v>311100</v>
      </c>
      <c r="E35" s="23"/>
    </row>
    <row r="36" spans="1:5" x14ac:dyDescent="0.35">
      <c r="A36" t="s">
        <v>2</v>
      </c>
      <c r="B36">
        <v>70</v>
      </c>
      <c r="C36" s="22">
        <v>0.01</v>
      </c>
      <c r="D36" s="22">
        <v>230100</v>
      </c>
      <c r="E36" s="23"/>
    </row>
    <row r="37" spans="1:5" x14ac:dyDescent="0.35">
      <c r="A37" t="s">
        <v>2</v>
      </c>
      <c r="B37" t="s">
        <v>51</v>
      </c>
      <c r="D37" s="22">
        <v>261300</v>
      </c>
      <c r="E37" s="23">
        <f t="shared" ref="E37" si="7">STDEV(D34:D36)/AVERAGE(D34:D36)</f>
        <v>0.15196593639767444</v>
      </c>
    </row>
    <row r="38" spans="1:5" x14ac:dyDescent="0.35">
      <c r="A38" t="s">
        <v>52</v>
      </c>
      <c r="B38">
        <v>155</v>
      </c>
      <c r="C38" s="22">
        <v>1E-4</v>
      </c>
      <c r="D38" s="22">
        <v>775000000</v>
      </c>
      <c r="E38" s="23"/>
    </row>
    <row r="39" spans="1:5" x14ac:dyDescent="0.35">
      <c r="A39" t="s">
        <v>52</v>
      </c>
      <c r="B39">
        <v>136</v>
      </c>
      <c r="C39" s="22">
        <v>1E-4</v>
      </c>
      <c r="D39" s="22">
        <v>680000000</v>
      </c>
      <c r="E39" s="23"/>
    </row>
    <row r="40" spans="1:5" x14ac:dyDescent="0.35">
      <c r="A40" t="s">
        <v>52</v>
      </c>
      <c r="B40">
        <v>117</v>
      </c>
      <c r="C40" s="22">
        <v>1E-4</v>
      </c>
      <c r="D40" s="22">
        <v>585000000</v>
      </c>
      <c r="E40" s="23"/>
    </row>
    <row r="41" spans="1:5" x14ac:dyDescent="0.35">
      <c r="A41" t="s">
        <v>52</v>
      </c>
      <c r="B41" t="s">
        <v>51</v>
      </c>
      <c r="D41" s="22">
        <v>680000000</v>
      </c>
      <c r="E41" s="23">
        <f t="shared" ref="E41" si="8">STDEV(D38:D40)/AVERAGE(D38:D40)</f>
        <v>0.13970588235294118</v>
      </c>
    </row>
    <row r="42" spans="1:5" x14ac:dyDescent="0.35">
      <c r="A42" t="s">
        <v>53</v>
      </c>
      <c r="B42">
        <v>0</v>
      </c>
      <c r="C42">
        <v>1</v>
      </c>
      <c r="D42" s="22">
        <v>0</v>
      </c>
      <c r="E42" s="23"/>
    </row>
    <row r="43" spans="1:5" x14ac:dyDescent="0.35">
      <c r="A43" t="s">
        <v>53</v>
      </c>
      <c r="B43">
        <v>0</v>
      </c>
      <c r="C43">
        <v>1</v>
      </c>
      <c r="D43" s="22">
        <v>0</v>
      </c>
      <c r="E43" s="23"/>
    </row>
    <row r="44" spans="1:5" x14ac:dyDescent="0.35">
      <c r="A44" t="s">
        <v>53</v>
      </c>
      <c r="B44">
        <v>0</v>
      </c>
      <c r="C44">
        <v>1</v>
      </c>
      <c r="D44" s="22">
        <v>0</v>
      </c>
      <c r="E44" s="23"/>
    </row>
    <row r="45" spans="1:5" x14ac:dyDescent="0.35">
      <c r="A45" t="s">
        <v>53</v>
      </c>
      <c r="B45" t="s">
        <v>51</v>
      </c>
      <c r="D45" s="22">
        <v>0</v>
      </c>
      <c r="E45" s="23" t="e">
        <f t="shared" ref="E45" si="9">STDEV(D42:D44)/AVERAGE(D42:D44)</f>
        <v>#DIV/0!</v>
      </c>
    </row>
    <row r="46" spans="1:5" x14ac:dyDescent="0.35">
      <c r="A46" t="s">
        <v>8</v>
      </c>
      <c r="B46">
        <v>65</v>
      </c>
      <c r="C46" s="22">
        <v>0.01</v>
      </c>
      <c r="D46" s="22">
        <v>641000</v>
      </c>
      <c r="E46" s="23"/>
    </row>
    <row r="47" spans="1:5" x14ac:dyDescent="0.35">
      <c r="A47" t="s">
        <v>8</v>
      </c>
      <c r="B47">
        <v>38</v>
      </c>
      <c r="C47" s="22">
        <v>0.01</v>
      </c>
      <c r="D47" s="22">
        <v>736400</v>
      </c>
      <c r="E47" s="23"/>
    </row>
    <row r="48" spans="1:5" x14ac:dyDescent="0.35">
      <c r="A48" t="s">
        <v>8</v>
      </c>
      <c r="B48">
        <v>47</v>
      </c>
      <c r="C48" s="22">
        <v>0.01</v>
      </c>
      <c r="D48" s="22">
        <v>463500</v>
      </c>
      <c r="E48" s="23"/>
    </row>
    <row r="49" spans="1:5" x14ac:dyDescent="0.35">
      <c r="A49" t="s">
        <v>8</v>
      </c>
      <c r="B49" t="s">
        <v>51</v>
      </c>
      <c r="D49" s="22">
        <v>589600</v>
      </c>
      <c r="E49" s="23">
        <f t="shared" ref="E49" si="10">STDEV(D46:D48)/AVERAGE(D46:D48)</f>
        <v>0.22569336543679261</v>
      </c>
    </row>
  </sheetData>
  <sortState xmlns:xlrd2="http://schemas.microsoft.com/office/spreadsheetml/2017/richdata2" ref="A6:E69">
    <sortCondition ref="A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2"/>
  <sheetViews>
    <sheetView tabSelected="1" topLeftCell="A18" workbookViewId="0">
      <selection activeCell="O27" sqref="O27"/>
    </sheetView>
  </sheetViews>
  <sheetFormatPr defaultRowHeight="14.5" x14ac:dyDescent="0.35"/>
  <cols>
    <col min="1" max="1" width="24.7265625" style="27" customWidth="1"/>
    <col min="2" max="2" width="11.54296875" style="27" customWidth="1"/>
    <col min="3" max="3" width="10" style="27" customWidth="1"/>
    <col min="4" max="4" width="11.26953125" style="27" customWidth="1"/>
    <col min="5" max="5" width="8.453125" style="27" customWidth="1"/>
    <col min="6" max="6" width="8.1796875" style="27" customWidth="1"/>
    <col min="7" max="7" width="8.54296875" style="27" customWidth="1"/>
    <col min="8" max="8" width="5.453125" style="27" customWidth="1"/>
    <col min="9" max="9" width="4.1796875" style="27" customWidth="1"/>
    <col min="11" max="11" width="14.26953125" bestFit="1" customWidth="1"/>
    <col min="12" max="12" width="11.54296875" customWidth="1"/>
    <col min="13" max="13" width="11.453125" customWidth="1"/>
  </cols>
  <sheetData>
    <row r="1" spans="1:12" x14ac:dyDescent="0.35">
      <c r="A1" s="27" t="s">
        <v>55</v>
      </c>
      <c r="G1" s="28" t="s">
        <v>56</v>
      </c>
      <c r="H1" s="29">
        <v>1</v>
      </c>
    </row>
    <row r="2" spans="1:12" x14ac:dyDescent="0.35">
      <c r="A2" s="54" t="s">
        <v>57</v>
      </c>
      <c r="B2" s="55"/>
      <c r="C2" s="55"/>
      <c r="D2" s="55"/>
      <c r="E2" s="55"/>
      <c r="F2" s="55"/>
      <c r="G2" s="55"/>
      <c r="H2" s="55"/>
      <c r="I2" s="56"/>
    </row>
    <row r="3" spans="1:12" x14ac:dyDescent="0.35">
      <c r="A3" s="57" t="s">
        <v>58</v>
      </c>
      <c r="B3" s="57"/>
      <c r="C3" s="58" t="s">
        <v>59</v>
      </c>
      <c r="D3" s="59"/>
      <c r="E3" s="59"/>
      <c r="F3" s="30" t="s">
        <v>60</v>
      </c>
      <c r="G3" s="60">
        <v>45063</v>
      </c>
      <c r="H3" s="61"/>
      <c r="I3" s="61"/>
    </row>
    <row r="4" spans="1:12" ht="12.75" customHeight="1" x14ac:dyDescent="0.35">
      <c r="A4" s="57" t="s">
        <v>61</v>
      </c>
      <c r="B4" s="57"/>
      <c r="C4" s="62" t="s">
        <v>62</v>
      </c>
      <c r="D4" s="63"/>
      <c r="E4" s="63"/>
      <c r="F4" s="64" t="s">
        <v>63</v>
      </c>
      <c r="G4" s="66" t="s">
        <v>64</v>
      </c>
      <c r="H4" s="67"/>
      <c r="I4" s="68"/>
    </row>
    <row r="5" spans="1:12" ht="12.75" customHeight="1" x14ac:dyDescent="0.35">
      <c r="A5" s="57" t="s">
        <v>65</v>
      </c>
      <c r="B5" s="57"/>
      <c r="C5" s="62" t="s">
        <v>62</v>
      </c>
      <c r="D5" s="63"/>
      <c r="E5" s="63"/>
      <c r="F5" s="65"/>
      <c r="G5" s="69"/>
      <c r="H5" s="70"/>
      <c r="I5" s="71"/>
    </row>
    <row r="6" spans="1:12" x14ac:dyDescent="0.35">
      <c r="A6" s="72" t="s">
        <v>66</v>
      </c>
      <c r="B6" s="73"/>
      <c r="C6" s="62" t="s">
        <v>67</v>
      </c>
      <c r="D6" s="74"/>
      <c r="E6" s="75"/>
      <c r="F6" s="65"/>
      <c r="G6" s="69"/>
      <c r="H6" s="70"/>
      <c r="I6" s="71"/>
    </row>
    <row r="7" spans="1:12" x14ac:dyDescent="0.35">
      <c r="A7" s="64" t="s">
        <v>68</v>
      </c>
      <c r="B7" s="64"/>
      <c r="C7" s="76" t="s">
        <v>69</v>
      </c>
      <c r="D7" s="77"/>
      <c r="E7" s="78"/>
      <c r="F7" s="65"/>
      <c r="G7" s="69"/>
      <c r="H7" s="70"/>
      <c r="I7" s="71"/>
    </row>
    <row r="8" spans="1:12" x14ac:dyDescent="0.35">
      <c r="A8" s="79" t="s">
        <v>70</v>
      </c>
      <c r="B8" s="79"/>
      <c r="C8" s="79"/>
      <c r="D8" s="79"/>
      <c r="E8" s="79"/>
      <c r="F8" s="79"/>
      <c r="G8" s="79"/>
      <c r="H8" s="79"/>
      <c r="I8" s="79"/>
    </row>
    <row r="9" spans="1:12" x14ac:dyDescent="0.35">
      <c r="A9" s="31" t="s">
        <v>71</v>
      </c>
      <c r="B9" s="32" t="s">
        <v>72</v>
      </c>
      <c r="C9" s="33" t="s">
        <v>73</v>
      </c>
      <c r="D9" s="83" t="s">
        <v>74</v>
      </c>
      <c r="E9" s="84"/>
      <c r="F9" s="85" t="s">
        <v>75</v>
      </c>
      <c r="G9" s="86"/>
      <c r="H9" s="87" t="s">
        <v>76</v>
      </c>
      <c r="I9" s="87"/>
    </row>
    <row r="10" spans="1:12" x14ac:dyDescent="0.35">
      <c r="A10" s="34" t="s">
        <v>77</v>
      </c>
      <c r="B10" s="35" t="s">
        <v>78</v>
      </c>
      <c r="C10" s="36"/>
      <c r="D10" s="37" t="s">
        <v>79</v>
      </c>
      <c r="E10" s="38" t="s">
        <v>80</v>
      </c>
      <c r="F10" s="36" t="s">
        <v>81</v>
      </c>
      <c r="G10" s="36"/>
      <c r="H10" s="80" t="s">
        <v>82</v>
      </c>
      <c r="I10" s="80"/>
    </row>
    <row r="11" spans="1:12" ht="18" x14ac:dyDescent="0.4">
      <c r="A11" s="39"/>
      <c r="B11" s="40"/>
      <c r="C11" s="81" t="s">
        <v>83</v>
      </c>
      <c r="D11" s="81"/>
      <c r="E11" s="81"/>
      <c r="F11" s="82" t="s">
        <v>84</v>
      </c>
      <c r="G11" s="82"/>
      <c r="H11" s="82"/>
      <c r="I11" s="82"/>
    </row>
    <row r="12" spans="1:12" ht="33" customHeight="1" thickBot="1" x14ac:dyDescent="0.4">
      <c r="A12" s="88" t="s">
        <v>15</v>
      </c>
      <c r="B12" s="88"/>
      <c r="C12" s="41" t="s">
        <v>85</v>
      </c>
      <c r="D12" s="89" t="s">
        <v>86</v>
      </c>
      <c r="E12" s="89"/>
      <c r="F12" s="90" t="s">
        <v>87</v>
      </c>
      <c r="G12" s="90"/>
      <c r="H12" s="90"/>
      <c r="I12" s="90"/>
      <c r="J12" t="s">
        <v>27</v>
      </c>
    </row>
    <row r="13" spans="1:12" ht="12.75" customHeight="1" x14ac:dyDescent="0.35">
      <c r="A13" s="91" t="str">
        <f>'[4]List of Sample IDs'!A1</f>
        <v>144-SC-SS-N-01</v>
      </c>
      <c r="B13" s="92"/>
      <c r="C13" s="42">
        <v>0</v>
      </c>
      <c r="D13" s="43">
        <v>1</v>
      </c>
      <c r="E13" s="44"/>
      <c r="F13" s="97"/>
      <c r="G13" s="98"/>
      <c r="H13" s="98"/>
      <c r="I13" s="99"/>
      <c r="J13" s="27">
        <f>1/D14</f>
        <v>0.11764705882352941</v>
      </c>
      <c r="K13" s="27"/>
      <c r="L13" s="27"/>
    </row>
    <row r="14" spans="1:12" x14ac:dyDescent="0.35">
      <c r="A14" s="93"/>
      <c r="B14" s="94"/>
      <c r="C14" s="45">
        <v>0</v>
      </c>
      <c r="D14" s="46">
        <v>8.5</v>
      </c>
      <c r="E14" s="47" t="s">
        <v>88</v>
      </c>
      <c r="F14" s="100"/>
      <c r="G14" s="101"/>
      <c r="H14" s="101"/>
      <c r="I14" s="102"/>
      <c r="J14" s="27"/>
      <c r="K14" s="27"/>
      <c r="L14" s="27"/>
    </row>
    <row r="15" spans="1:12" ht="15" thickBot="1" x14ac:dyDescent="0.4">
      <c r="A15" s="95"/>
      <c r="B15" s="96"/>
      <c r="C15" s="48"/>
      <c r="D15" s="49"/>
      <c r="E15" s="50"/>
      <c r="F15" s="103"/>
      <c r="G15" s="104"/>
      <c r="H15" s="104"/>
      <c r="I15" s="105"/>
      <c r="J15" s="27"/>
      <c r="K15" s="27"/>
      <c r="L15" s="27"/>
    </row>
    <row r="16" spans="1:12" ht="12.75" customHeight="1" x14ac:dyDescent="0.35">
      <c r="A16" s="91" t="str">
        <f>'[4]List of Sample IDs'!A2</f>
        <v>144-SC-SS-2H-PB-01</v>
      </c>
      <c r="B16" s="92"/>
      <c r="C16" s="42">
        <v>0</v>
      </c>
      <c r="D16" s="43">
        <v>1</v>
      </c>
      <c r="E16" s="44"/>
      <c r="F16" s="97"/>
      <c r="G16" s="98"/>
      <c r="H16" s="98"/>
      <c r="I16" s="99"/>
      <c r="J16" s="27">
        <f t="shared" ref="J16" si="0">1/D17</f>
        <v>0.11764705882352941</v>
      </c>
      <c r="K16" s="27"/>
      <c r="L16" s="27"/>
    </row>
    <row r="17" spans="1:15" x14ac:dyDescent="0.35">
      <c r="A17" s="93"/>
      <c r="B17" s="94"/>
      <c r="C17" s="45">
        <v>0</v>
      </c>
      <c r="D17" s="46">
        <v>8.5</v>
      </c>
      <c r="E17" s="47" t="s">
        <v>88</v>
      </c>
      <c r="F17" s="100"/>
      <c r="G17" s="101"/>
      <c r="H17" s="101"/>
      <c r="I17" s="102"/>
      <c r="J17" s="27"/>
      <c r="K17" s="27"/>
      <c r="L17" s="27"/>
    </row>
    <row r="18" spans="1:15" ht="15" thickBot="1" x14ac:dyDescent="0.4">
      <c r="A18" s="95"/>
      <c r="B18" s="96"/>
      <c r="C18" s="48"/>
      <c r="D18" s="49"/>
      <c r="E18" s="50"/>
      <c r="F18" s="103"/>
      <c r="G18" s="104"/>
      <c r="H18" s="104"/>
      <c r="I18" s="105"/>
      <c r="J18" s="27"/>
      <c r="K18" s="27"/>
      <c r="L18" s="27"/>
    </row>
    <row r="19" spans="1:15" ht="12.75" customHeight="1" x14ac:dyDescent="0.35">
      <c r="A19" s="91" t="str">
        <f>'[4]List of Sample IDs'!A3</f>
        <v>144-SC-SS-4H-PB-01</v>
      </c>
      <c r="B19" s="92"/>
      <c r="C19" s="42">
        <v>0</v>
      </c>
      <c r="D19" s="43">
        <v>1</v>
      </c>
      <c r="E19" s="44"/>
      <c r="F19" s="97"/>
      <c r="G19" s="98"/>
      <c r="H19" s="98"/>
      <c r="I19" s="99"/>
      <c r="J19" s="27">
        <f t="shared" ref="J19" si="1">1/D20</f>
        <v>0.11764705882352941</v>
      </c>
      <c r="K19" s="27"/>
      <c r="L19" s="27"/>
    </row>
    <row r="20" spans="1:15" x14ac:dyDescent="0.35">
      <c r="A20" s="93"/>
      <c r="B20" s="94"/>
      <c r="C20" s="45">
        <v>0</v>
      </c>
      <c r="D20" s="46">
        <v>8.5</v>
      </c>
      <c r="E20" s="47" t="s">
        <v>88</v>
      </c>
      <c r="F20" s="100"/>
      <c r="G20" s="101"/>
      <c r="H20" s="101"/>
      <c r="I20" s="102"/>
      <c r="J20" s="27"/>
      <c r="K20" s="110" t="s">
        <v>90</v>
      </c>
      <c r="L20" s="110"/>
    </row>
    <row r="21" spans="1:15" ht="26" customHeight="1" thickBot="1" x14ac:dyDescent="0.4">
      <c r="A21" s="95"/>
      <c r="B21" s="96"/>
      <c r="C21" s="48"/>
      <c r="D21" s="49"/>
      <c r="E21" s="51"/>
      <c r="F21" s="103"/>
      <c r="G21" s="104"/>
      <c r="H21" s="104"/>
      <c r="I21" s="105"/>
      <c r="J21" s="27"/>
      <c r="K21" s="27"/>
      <c r="L21" s="111" t="s">
        <v>91</v>
      </c>
      <c r="M21" s="111" t="s">
        <v>92</v>
      </c>
      <c r="N21" s="111" t="s">
        <v>93</v>
      </c>
      <c r="O21" s="111" t="s">
        <v>94</v>
      </c>
    </row>
    <row r="22" spans="1:15" ht="12.75" customHeight="1" x14ac:dyDescent="0.35">
      <c r="A22" s="91" t="str">
        <f>'[4]List of Sample IDs'!A4</f>
        <v>144-SC-Bg-SS-2H-TS-01</v>
      </c>
      <c r="B22" s="92"/>
      <c r="C22" s="42">
        <v>4</v>
      </c>
      <c r="D22" s="43">
        <v>1</v>
      </c>
      <c r="E22" s="44"/>
      <c r="F22" s="97"/>
      <c r="G22" s="98"/>
      <c r="H22" s="98"/>
      <c r="I22" s="99"/>
      <c r="J22" s="27">
        <f>C23/D23</f>
        <v>2.65625</v>
      </c>
      <c r="K22" s="52">
        <f>(C22+C23)/(D22+D23)</f>
        <v>2.8378378378378377</v>
      </c>
      <c r="L22" s="52">
        <f>K22*10</f>
        <v>28.378378378378379</v>
      </c>
      <c r="M22" s="112">
        <f>LOG10(L22)</f>
        <v>1.4529875750029431</v>
      </c>
      <c r="N22" s="112">
        <f>AVERAGE(M22:M28)</f>
        <v>1.7332401038758938</v>
      </c>
      <c r="O22">
        <f>STDEV(M22:M28)</f>
        <v>0.25864239954420443</v>
      </c>
    </row>
    <row r="23" spans="1:15" x14ac:dyDescent="0.35">
      <c r="A23" s="93"/>
      <c r="B23" s="94"/>
      <c r="C23" s="45">
        <v>17</v>
      </c>
      <c r="D23" s="46">
        <v>6.4</v>
      </c>
      <c r="E23" s="47" t="s">
        <v>88</v>
      </c>
      <c r="F23" s="100"/>
      <c r="G23" s="101"/>
      <c r="H23" s="101"/>
      <c r="I23" s="102"/>
      <c r="J23" s="27"/>
      <c r="K23" s="27"/>
      <c r="L23" s="52"/>
      <c r="M23" s="112"/>
    </row>
    <row r="24" spans="1:15" ht="15" thickBot="1" x14ac:dyDescent="0.4">
      <c r="A24" s="95"/>
      <c r="B24" s="96"/>
      <c r="C24" s="48"/>
      <c r="D24" s="49"/>
      <c r="E24" s="51"/>
      <c r="F24" s="103"/>
      <c r="G24" s="104"/>
      <c r="H24" s="104"/>
      <c r="I24" s="105"/>
      <c r="J24" s="27"/>
      <c r="K24" s="27"/>
      <c r="L24" s="52"/>
      <c r="M24" s="112"/>
    </row>
    <row r="25" spans="1:15" ht="12.75" customHeight="1" x14ac:dyDescent="0.35">
      <c r="A25" s="91" t="str">
        <f>'[4]List of Sample IDs'!A5</f>
        <v>144-SC-Bg-SS-2H-TS-02</v>
      </c>
      <c r="B25" s="92"/>
      <c r="C25" s="42">
        <v>4</v>
      </c>
      <c r="D25" s="43">
        <v>1</v>
      </c>
      <c r="E25" s="44"/>
      <c r="F25" s="97"/>
      <c r="G25" s="98"/>
      <c r="H25" s="98"/>
      <c r="I25" s="99"/>
      <c r="J25" s="27">
        <f>C26/D26</f>
        <v>6.40625</v>
      </c>
      <c r="K25" s="52">
        <f>(C25+C26)/(D25+D26)</f>
        <v>6.0810810810810807</v>
      </c>
      <c r="L25" s="52">
        <f>K25*10</f>
        <v>60.810810810810807</v>
      </c>
      <c r="M25" s="112">
        <f>LOG10(L25)</f>
        <v>1.7839807940443675</v>
      </c>
    </row>
    <row r="26" spans="1:15" x14ac:dyDescent="0.35">
      <c r="A26" s="93"/>
      <c r="B26" s="94"/>
      <c r="C26" s="45">
        <v>41</v>
      </c>
      <c r="D26" s="46">
        <v>6.4</v>
      </c>
      <c r="E26" s="47" t="s">
        <v>88</v>
      </c>
      <c r="F26" s="100"/>
      <c r="G26" s="101"/>
      <c r="H26" s="101"/>
      <c r="I26" s="102"/>
      <c r="J26" s="27"/>
      <c r="K26" s="27"/>
      <c r="L26" s="52"/>
      <c r="M26" s="112"/>
    </row>
    <row r="27" spans="1:15" ht="15" thickBot="1" x14ac:dyDescent="0.4">
      <c r="A27" s="95"/>
      <c r="B27" s="96"/>
      <c r="C27" s="48"/>
      <c r="D27" s="49"/>
      <c r="E27" s="51"/>
      <c r="F27" s="103"/>
      <c r="G27" s="104"/>
      <c r="H27" s="104"/>
      <c r="I27" s="105"/>
      <c r="J27" s="27"/>
      <c r="K27" s="27"/>
      <c r="L27" s="52"/>
      <c r="M27" s="112"/>
    </row>
    <row r="28" spans="1:15" ht="12.75" customHeight="1" x14ac:dyDescent="0.35">
      <c r="A28" s="91" t="str">
        <f>'[4]List of Sample IDs'!A6</f>
        <v>144-SC-Bg-SS-2H-TS-03</v>
      </c>
      <c r="B28" s="92"/>
      <c r="C28" s="42">
        <v>8</v>
      </c>
      <c r="D28" s="43">
        <v>1</v>
      </c>
      <c r="E28" s="44"/>
      <c r="F28" s="97"/>
      <c r="G28" s="98"/>
      <c r="H28" s="98"/>
      <c r="I28" s="99"/>
      <c r="J28" s="27">
        <f>C29/D29</f>
        <v>9.3650793650793656</v>
      </c>
      <c r="K28" s="52">
        <f>(C28+C29)/(D28+D29)</f>
        <v>9.1780821917808222</v>
      </c>
      <c r="L28" s="52">
        <f>K28*10</f>
        <v>91.780821917808225</v>
      </c>
      <c r="M28" s="112">
        <f>LOG10(L28)</f>
        <v>1.9627519425803706</v>
      </c>
    </row>
    <row r="29" spans="1:15" x14ac:dyDescent="0.35">
      <c r="A29" s="93"/>
      <c r="B29" s="94"/>
      <c r="C29" s="45">
        <v>59</v>
      </c>
      <c r="D29" s="46">
        <v>6.3</v>
      </c>
      <c r="E29" s="47" t="s">
        <v>88</v>
      </c>
      <c r="F29" s="100"/>
      <c r="G29" s="101"/>
      <c r="H29" s="101"/>
      <c r="I29" s="102"/>
      <c r="J29" s="27"/>
      <c r="K29" s="27"/>
      <c r="L29" s="52"/>
      <c r="M29" s="112"/>
    </row>
    <row r="30" spans="1:15" ht="15" thickBot="1" x14ac:dyDescent="0.4">
      <c r="A30" s="95"/>
      <c r="B30" s="96"/>
      <c r="C30" s="48"/>
      <c r="D30" s="49"/>
      <c r="E30" s="51"/>
      <c r="F30" s="103"/>
      <c r="G30" s="104"/>
      <c r="H30" s="104"/>
      <c r="I30" s="105"/>
      <c r="J30" s="27"/>
      <c r="K30" s="27"/>
      <c r="L30" s="52"/>
      <c r="M30" s="112"/>
    </row>
    <row r="31" spans="1:15" ht="12.75" customHeight="1" x14ac:dyDescent="0.35">
      <c r="A31" s="91" t="str">
        <f>'[4]List of Sample IDs'!A7</f>
        <v>144-SC-Bg-SS-4H-TS-01</v>
      </c>
      <c r="B31" s="92"/>
      <c r="C31" s="42">
        <v>2</v>
      </c>
      <c r="D31" s="43">
        <v>1</v>
      </c>
      <c r="E31" s="44"/>
      <c r="F31" s="97"/>
      <c r="G31" s="98"/>
      <c r="H31" s="98"/>
      <c r="I31" s="99"/>
      <c r="J31" s="27">
        <f t="shared" ref="J31" si="2">C32/D32</f>
        <v>1.9354838709677418</v>
      </c>
      <c r="K31" s="52">
        <f>(C31+C32)/(D31+D32)</f>
        <v>1.9444444444444444</v>
      </c>
      <c r="L31" s="52">
        <f>K31*10</f>
        <v>19.444444444444443</v>
      </c>
      <c r="M31" s="112">
        <f>LOG10(L31)</f>
        <v>1.2887955392469694</v>
      </c>
      <c r="N31" s="112">
        <f>AVERAGE(M31:M37)</f>
        <v>1.2121086814804689</v>
      </c>
      <c r="O31">
        <f>STDEV(M31:M37)</f>
        <v>0.10617932754603555</v>
      </c>
    </row>
    <row r="32" spans="1:15" x14ac:dyDescent="0.35">
      <c r="A32" s="93"/>
      <c r="B32" s="94"/>
      <c r="C32" s="45">
        <v>12</v>
      </c>
      <c r="D32" s="46">
        <v>6.2</v>
      </c>
      <c r="E32" s="47" t="s">
        <v>88</v>
      </c>
      <c r="F32" s="100"/>
      <c r="G32" s="101"/>
      <c r="H32" s="101"/>
      <c r="I32" s="102"/>
      <c r="J32" s="27"/>
      <c r="K32" s="27"/>
      <c r="L32" s="52"/>
      <c r="M32" s="112"/>
    </row>
    <row r="33" spans="1:13" ht="15" thickBot="1" x14ac:dyDescent="0.4">
      <c r="A33" s="95"/>
      <c r="B33" s="96"/>
      <c r="C33" s="48"/>
      <c r="D33" s="49"/>
      <c r="E33" s="51"/>
      <c r="F33" s="103"/>
      <c r="G33" s="104"/>
      <c r="H33" s="104"/>
      <c r="I33" s="105"/>
      <c r="J33" s="27"/>
      <c r="K33" s="27"/>
      <c r="L33" s="52"/>
      <c r="M33" s="112"/>
    </row>
    <row r="34" spans="1:13" ht="12.75" customHeight="1" x14ac:dyDescent="0.35">
      <c r="A34" s="91" t="str">
        <f>'[4]List of Sample IDs'!A8</f>
        <v>144-SC-Bg-SS-4H-TS-02</v>
      </c>
      <c r="B34" s="92"/>
      <c r="C34" s="42">
        <v>1</v>
      </c>
      <c r="D34" s="43">
        <v>1</v>
      </c>
      <c r="E34" s="44"/>
      <c r="F34" s="97"/>
      <c r="G34" s="98"/>
      <c r="H34" s="98"/>
      <c r="I34" s="99"/>
      <c r="J34" s="27">
        <f t="shared" ref="J34" si="3">C35/D35</f>
        <v>1.2698412698412698</v>
      </c>
      <c r="K34" s="52">
        <f>(C34+C35)/(D34+D35)</f>
        <v>1.2328767123287672</v>
      </c>
      <c r="L34" s="52">
        <f>K34*10</f>
        <v>12.328767123287673</v>
      </c>
      <c r="M34" s="112">
        <f>LOG10(L34)</f>
        <v>1.0909196493188691</v>
      </c>
    </row>
    <row r="35" spans="1:13" x14ac:dyDescent="0.35">
      <c r="A35" s="93"/>
      <c r="B35" s="94"/>
      <c r="C35" s="45">
        <v>8</v>
      </c>
      <c r="D35" s="46">
        <v>6.3</v>
      </c>
      <c r="E35" s="47" t="s">
        <v>88</v>
      </c>
      <c r="F35" s="100"/>
      <c r="G35" s="101"/>
      <c r="H35" s="101"/>
      <c r="I35" s="102"/>
      <c r="J35" s="27"/>
      <c r="K35" s="27"/>
      <c r="L35" s="52"/>
      <c r="M35" s="112"/>
    </row>
    <row r="36" spans="1:13" ht="15" thickBot="1" x14ac:dyDescent="0.4">
      <c r="A36" s="95"/>
      <c r="B36" s="96"/>
      <c r="C36" s="48"/>
      <c r="D36" s="49"/>
      <c r="E36" s="51"/>
      <c r="F36" s="103"/>
      <c r="G36" s="104"/>
      <c r="H36" s="104"/>
      <c r="I36" s="105"/>
      <c r="J36" s="27"/>
      <c r="K36" s="27"/>
      <c r="L36" s="52"/>
      <c r="M36" s="112"/>
    </row>
    <row r="37" spans="1:13" ht="12.75" customHeight="1" x14ac:dyDescent="0.35">
      <c r="A37" s="91" t="str">
        <f>'[4]List of Sample IDs'!A9</f>
        <v>144-SC-Bg-SS-4H-TS-03</v>
      </c>
      <c r="B37" s="92"/>
      <c r="C37" s="42">
        <v>1</v>
      </c>
      <c r="D37" s="43">
        <v>1</v>
      </c>
      <c r="E37" s="44"/>
      <c r="F37" s="97"/>
      <c r="G37" s="98"/>
      <c r="H37" s="98"/>
      <c r="I37" s="99"/>
      <c r="J37" s="27">
        <f t="shared" ref="J37" si="4">C38/D38</f>
        <v>1.9354838709677418</v>
      </c>
      <c r="K37" s="52">
        <f>(C37+C38)/(D37+D38)</f>
        <v>1.8055555555555556</v>
      </c>
      <c r="L37" s="52">
        <f>K37*10</f>
        <v>18.055555555555557</v>
      </c>
      <c r="M37" s="112">
        <f>LOG10(L37)</f>
        <v>1.2566108558755684</v>
      </c>
    </row>
    <row r="38" spans="1:13" x14ac:dyDescent="0.35">
      <c r="A38" s="93"/>
      <c r="B38" s="94"/>
      <c r="C38" s="45">
        <v>12</v>
      </c>
      <c r="D38" s="46">
        <v>6.2</v>
      </c>
      <c r="E38" s="47" t="s">
        <v>88</v>
      </c>
      <c r="F38" s="100"/>
      <c r="G38" s="101"/>
      <c r="H38" s="101"/>
      <c r="I38" s="102"/>
      <c r="J38" s="27"/>
      <c r="K38" s="27"/>
      <c r="L38" s="27"/>
    </row>
    <row r="39" spans="1:13" ht="15" thickBot="1" x14ac:dyDescent="0.4">
      <c r="A39" s="95"/>
      <c r="B39" s="96"/>
      <c r="C39" s="48"/>
      <c r="D39" s="49"/>
      <c r="E39" s="51"/>
      <c r="F39" s="103"/>
      <c r="G39" s="104"/>
      <c r="H39" s="104"/>
      <c r="I39" s="105"/>
      <c r="J39" s="27"/>
      <c r="K39" s="27"/>
      <c r="L39" s="27"/>
    </row>
    <row r="40" spans="1:13" ht="12.75" customHeight="1" x14ac:dyDescent="0.35">
      <c r="A40" s="91" t="str">
        <f>'[4]List of Sample IDs'!A10</f>
        <v>Sterile DI Water</v>
      </c>
      <c r="B40" s="92"/>
      <c r="C40" s="42">
        <v>0</v>
      </c>
      <c r="D40" s="43">
        <v>10</v>
      </c>
      <c r="E40" s="44"/>
      <c r="F40" s="97"/>
      <c r="G40" s="98"/>
      <c r="H40" s="98"/>
      <c r="I40" s="99"/>
      <c r="J40" s="27"/>
      <c r="K40" s="27"/>
      <c r="L40" s="27"/>
    </row>
    <row r="41" spans="1:13" x14ac:dyDescent="0.35">
      <c r="A41" s="93"/>
      <c r="B41" s="94"/>
      <c r="C41" s="45"/>
      <c r="D41" s="46"/>
      <c r="E41" s="47"/>
      <c r="F41" s="100"/>
      <c r="G41" s="101"/>
      <c r="H41" s="101"/>
      <c r="I41" s="102"/>
      <c r="J41" s="27"/>
      <c r="K41" s="27"/>
      <c r="L41" s="27"/>
    </row>
    <row r="42" spans="1:13" ht="15" thickBot="1" x14ac:dyDescent="0.4">
      <c r="A42" s="95"/>
      <c r="B42" s="96"/>
      <c r="C42" s="48"/>
      <c r="D42" s="49"/>
      <c r="E42" s="50"/>
      <c r="F42" s="103"/>
      <c r="G42" s="104"/>
      <c r="H42" s="104"/>
      <c r="I42" s="105"/>
      <c r="J42" s="27"/>
      <c r="K42" s="27"/>
      <c r="L42" s="27"/>
    </row>
    <row r="43" spans="1:13" ht="12.75" customHeight="1" x14ac:dyDescent="0.35">
      <c r="A43" s="91" t="str">
        <f>'[4]List of Sample IDs'!A11</f>
        <v>TSA only</v>
      </c>
      <c r="B43" s="92"/>
      <c r="C43" s="42">
        <v>0</v>
      </c>
      <c r="D43" s="43"/>
      <c r="E43" s="44"/>
      <c r="F43" s="97"/>
      <c r="G43" s="98"/>
      <c r="H43" s="98"/>
      <c r="I43" s="99"/>
      <c r="J43" s="27"/>
      <c r="K43" s="27"/>
      <c r="L43" s="27"/>
    </row>
    <row r="44" spans="1:13" x14ac:dyDescent="0.35">
      <c r="A44" s="93"/>
      <c r="B44" s="94"/>
      <c r="C44" s="45">
        <v>0</v>
      </c>
      <c r="D44" s="46"/>
      <c r="E44" s="47"/>
      <c r="F44" s="100"/>
      <c r="G44" s="101"/>
      <c r="H44" s="101"/>
      <c r="I44" s="102"/>
      <c r="J44" s="27"/>
      <c r="K44" s="27"/>
      <c r="L44" s="27"/>
    </row>
    <row r="45" spans="1:13" ht="15" thickBot="1" x14ac:dyDescent="0.4">
      <c r="A45" s="95"/>
      <c r="B45" s="96"/>
      <c r="C45" s="48">
        <v>0</v>
      </c>
      <c r="D45" s="49"/>
      <c r="E45" s="50"/>
      <c r="F45" s="103"/>
      <c r="G45" s="104"/>
      <c r="H45" s="104"/>
      <c r="I45" s="105"/>
      <c r="J45" s="27"/>
      <c r="K45" s="27"/>
      <c r="L45" s="27"/>
    </row>
    <row r="46" spans="1:13" ht="12.75" customHeight="1" x14ac:dyDescent="0.35">
      <c r="A46" s="91"/>
      <c r="B46" s="92"/>
      <c r="C46" s="42"/>
      <c r="D46" s="43"/>
      <c r="E46" s="44"/>
      <c r="F46" s="97"/>
      <c r="G46" s="98"/>
      <c r="H46" s="98"/>
      <c r="I46" s="99"/>
      <c r="J46" s="27"/>
      <c r="K46" s="27"/>
      <c r="L46" s="27"/>
    </row>
    <row r="47" spans="1:13" x14ac:dyDescent="0.35">
      <c r="A47" s="93"/>
      <c r="B47" s="94"/>
      <c r="C47" s="45"/>
      <c r="D47" s="46"/>
      <c r="E47" s="47"/>
      <c r="F47" s="100"/>
      <c r="G47" s="101"/>
      <c r="H47" s="101"/>
      <c r="I47" s="102"/>
      <c r="J47" s="27"/>
      <c r="K47" s="27"/>
      <c r="L47" s="27"/>
    </row>
    <row r="48" spans="1:13" ht="15" thickBot="1" x14ac:dyDescent="0.4">
      <c r="A48" s="95"/>
      <c r="B48" s="96"/>
      <c r="C48" s="48"/>
      <c r="D48" s="49"/>
      <c r="E48" s="50"/>
      <c r="F48" s="103"/>
      <c r="G48" s="104"/>
      <c r="H48" s="104"/>
      <c r="I48" s="105"/>
      <c r="J48" s="27"/>
      <c r="K48" s="27"/>
      <c r="L48" s="27"/>
    </row>
    <row r="49" spans="1:12" s="27" customFormat="1" ht="12.75" customHeight="1" x14ac:dyDescent="0.35">
      <c r="A49" s="106" t="s">
        <v>89</v>
      </c>
      <c r="B49" s="107"/>
      <c r="C49" s="107"/>
      <c r="D49" s="107"/>
      <c r="E49" s="107"/>
      <c r="F49" s="107"/>
      <c r="G49" s="107"/>
      <c r="H49" s="107"/>
      <c r="I49" s="107"/>
    </row>
    <row r="50" spans="1:12" x14ac:dyDescent="0.35">
      <c r="A50" s="108"/>
      <c r="B50" s="108"/>
      <c r="C50" s="108"/>
      <c r="D50" s="108"/>
      <c r="E50" s="108"/>
      <c r="F50" s="108"/>
      <c r="G50" s="108"/>
      <c r="H50" s="108"/>
      <c r="I50" s="108"/>
    </row>
    <row r="51" spans="1:12" x14ac:dyDescent="0.35">
      <c r="A51" s="109"/>
      <c r="B51" s="109"/>
      <c r="C51" s="109"/>
      <c r="D51" s="109"/>
      <c r="E51" s="109"/>
      <c r="F51" s="109"/>
      <c r="G51" s="109"/>
      <c r="H51" s="109"/>
      <c r="I51" s="109"/>
    </row>
    <row r="52" spans="1:12" x14ac:dyDescent="0.35">
      <c r="A52"/>
      <c r="B52"/>
      <c r="C52"/>
      <c r="D52"/>
      <c r="E52"/>
      <c r="F52"/>
      <c r="G52"/>
      <c r="H52"/>
      <c r="I52"/>
    </row>
    <row r="53" spans="1:12" ht="17.25" customHeight="1" x14ac:dyDescent="0.35">
      <c r="A53"/>
      <c r="B53"/>
      <c r="C53"/>
      <c r="D53"/>
      <c r="E53"/>
      <c r="F53"/>
      <c r="G53"/>
      <c r="H53"/>
      <c r="I53"/>
    </row>
    <row r="54" spans="1:12" ht="17.25" customHeight="1" x14ac:dyDescent="0.35">
      <c r="A54"/>
      <c r="B54"/>
      <c r="C54"/>
      <c r="D54"/>
      <c r="E54"/>
      <c r="F54"/>
      <c r="G54"/>
      <c r="H54"/>
      <c r="I54"/>
    </row>
    <row r="55" spans="1:12" ht="13.5" customHeight="1" x14ac:dyDescent="0.35">
      <c r="A55"/>
      <c r="B55"/>
      <c r="C55"/>
      <c r="D55"/>
      <c r="E55"/>
      <c r="F55"/>
      <c r="G55"/>
      <c r="H55"/>
      <c r="I55"/>
    </row>
    <row r="56" spans="1:12" ht="12.75" customHeight="1" x14ac:dyDescent="0.35">
      <c r="A56"/>
      <c r="B56"/>
      <c r="C56"/>
      <c r="D56"/>
      <c r="E56"/>
      <c r="F56"/>
      <c r="G56"/>
      <c r="H56"/>
      <c r="I56"/>
      <c r="L56" s="27"/>
    </row>
    <row r="57" spans="1:12" x14ac:dyDescent="0.35">
      <c r="A57"/>
      <c r="B57"/>
      <c r="C57"/>
      <c r="D57"/>
      <c r="E57"/>
      <c r="F57"/>
      <c r="G57"/>
      <c r="H57"/>
      <c r="I57"/>
      <c r="L57" s="27"/>
    </row>
    <row r="58" spans="1:12" x14ac:dyDescent="0.35">
      <c r="A58"/>
      <c r="B58"/>
      <c r="C58"/>
      <c r="D58"/>
      <c r="E58"/>
      <c r="F58"/>
      <c r="G58"/>
      <c r="H58"/>
      <c r="I58"/>
      <c r="L58" s="27"/>
    </row>
    <row r="59" spans="1:12" ht="12.75" customHeight="1" x14ac:dyDescent="0.35">
      <c r="A59"/>
      <c r="B59"/>
      <c r="C59"/>
      <c r="D59"/>
      <c r="E59"/>
      <c r="F59"/>
      <c r="G59"/>
      <c r="H59"/>
      <c r="I59"/>
      <c r="L59" s="27"/>
    </row>
    <row r="60" spans="1:12" x14ac:dyDescent="0.35">
      <c r="A60"/>
      <c r="B60"/>
      <c r="C60"/>
      <c r="D60"/>
      <c r="E60"/>
      <c r="F60"/>
      <c r="G60"/>
      <c r="H60"/>
      <c r="I60"/>
      <c r="L60" s="27"/>
    </row>
    <row r="61" spans="1:12" x14ac:dyDescent="0.35">
      <c r="A61"/>
      <c r="B61"/>
      <c r="C61"/>
      <c r="D61"/>
      <c r="E61"/>
      <c r="F61"/>
      <c r="G61"/>
      <c r="H61"/>
      <c r="I61"/>
      <c r="L61" s="27"/>
    </row>
    <row r="62" spans="1:12" ht="12.75" customHeight="1" x14ac:dyDescent="0.35">
      <c r="A62"/>
      <c r="B62"/>
      <c r="C62"/>
      <c r="D62"/>
      <c r="E62"/>
      <c r="F62"/>
      <c r="G62"/>
      <c r="H62"/>
      <c r="I62"/>
      <c r="L62" s="27"/>
    </row>
    <row r="63" spans="1:12" x14ac:dyDescent="0.35">
      <c r="A63"/>
      <c r="B63"/>
      <c r="C63"/>
      <c r="D63"/>
      <c r="E63"/>
      <c r="F63"/>
      <c r="G63"/>
      <c r="H63"/>
      <c r="I63"/>
      <c r="L63" s="27"/>
    </row>
    <row r="64" spans="1:12" x14ac:dyDescent="0.35">
      <c r="A64"/>
      <c r="B64"/>
      <c r="C64"/>
      <c r="D64"/>
      <c r="E64"/>
      <c r="F64"/>
      <c r="G64"/>
      <c r="H64"/>
      <c r="I64"/>
      <c r="L64" s="27"/>
    </row>
    <row r="65" spans="1:12" ht="12.75" customHeight="1" x14ac:dyDescent="0.35">
      <c r="A65"/>
      <c r="B65"/>
      <c r="C65"/>
      <c r="D65"/>
      <c r="E65"/>
      <c r="F65"/>
      <c r="G65"/>
      <c r="H65"/>
      <c r="I65"/>
      <c r="L65" s="27"/>
    </row>
    <row r="66" spans="1:12" x14ac:dyDescent="0.35">
      <c r="A66"/>
      <c r="B66"/>
      <c r="C66"/>
      <c r="D66"/>
      <c r="E66"/>
      <c r="F66"/>
      <c r="G66"/>
      <c r="H66"/>
      <c r="I66"/>
      <c r="L66" s="27"/>
    </row>
    <row r="67" spans="1:12" x14ac:dyDescent="0.35">
      <c r="A67"/>
      <c r="B67"/>
      <c r="C67"/>
      <c r="D67"/>
      <c r="E67"/>
      <c r="F67"/>
      <c r="G67"/>
      <c r="H67"/>
      <c r="I67"/>
      <c r="L67" s="27"/>
    </row>
    <row r="68" spans="1:12" ht="12.75" customHeight="1" x14ac:dyDescent="0.35">
      <c r="A68"/>
      <c r="B68"/>
      <c r="C68"/>
      <c r="D68"/>
      <c r="E68"/>
      <c r="F68"/>
      <c r="G68"/>
      <c r="H68"/>
      <c r="I68"/>
      <c r="L68" s="27"/>
    </row>
    <row r="69" spans="1:12" x14ac:dyDescent="0.35">
      <c r="A69"/>
      <c r="B69"/>
      <c r="C69"/>
      <c r="D69"/>
      <c r="E69"/>
      <c r="F69"/>
      <c r="G69"/>
      <c r="H69"/>
      <c r="I69"/>
      <c r="L69" s="27"/>
    </row>
    <row r="70" spans="1:12" x14ac:dyDescent="0.35">
      <c r="A70"/>
      <c r="B70"/>
      <c r="C70"/>
      <c r="D70"/>
      <c r="E70"/>
      <c r="F70"/>
      <c r="G70"/>
      <c r="H70"/>
      <c r="I70"/>
      <c r="L70" s="27"/>
    </row>
    <row r="71" spans="1:12" ht="12.75" customHeight="1" x14ac:dyDescent="0.35">
      <c r="A71"/>
      <c r="B71"/>
      <c r="C71"/>
      <c r="D71"/>
      <c r="E71"/>
      <c r="F71"/>
      <c r="G71"/>
      <c r="H71"/>
      <c r="I71"/>
      <c r="L71" s="27"/>
    </row>
    <row r="72" spans="1:12" x14ac:dyDescent="0.35">
      <c r="A72"/>
      <c r="B72"/>
      <c r="C72"/>
      <c r="D72"/>
      <c r="E72"/>
      <c r="F72"/>
      <c r="G72"/>
      <c r="H72"/>
      <c r="I72"/>
      <c r="L72" s="27"/>
    </row>
    <row r="73" spans="1:12" x14ac:dyDescent="0.35">
      <c r="A73"/>
      <c r="B73"/>
      <c r="C73"/>
      <c r="D73"/>
      <c r="E73"/>
      <c r="F73"/>
      <c r="G73"/>
      <c r="H73"/>
      <c r="I73"/>
      <c r="L73" s="27"/>
    </row>
    <row r="74" spans="1:12" ht="12.75" customHeight="1" x14ac:dyDescent="0.35">
      <c r="A74"/>
      <c r="B74"/>
      <c r="C74"/>
      <c r="D74"/>
      <c r="E74"/>
      <c r="F74"/>
      <c r="G74"/>
      <c r="H74"/>
      <c r="I74"/>
      <c r="L74" s="27"/>
    </row>
    <row r="75" spans="1:12" x14ac:dyDescent="0.35">
      <c r="A75"/>
      <c r="B75"/>
      <c r="C75"/>
      <c r="D75"/>
      <c r="E75"/>
      <c r="F75"/>
      <c r="G75"/>
      <c r="H75"/>
      <c r="I75"/>
      <c r="L75" s="27"/>
    </row>
    <row r="76" spans="1:12" x14ac:dyDescent="0.35">
      <c r="A76"/>
      <c r="B76"/>
      <c r="C76"/>
      <c r="D76"/>
      <c r="E76"/>
      <c r="F76"/>
      <c r="G76"/>
      <c r="H76"/>
      <c r="I76"/>
      <c r="L76" s="27"/>
    </row>
    <row r="77" spans="1:12" ht="12.75" customHeight="1" x14ac:dyDescent="0.35">
      <c r="A77"/>
      <c r="B77"/>
      <c r="C77"/>
      <c r="D77"/>
      <c r="E77"/>
      <c r="F77"/>
      <c r="G77"/>
      <c r="H77"/>
      <c r="I77"/>
      <c r="L77" s="27"/>
    </row>
    <row r="78" spans="1:12" x14ac:dyDescent="0.35">
      <c r="A78"/>
      <c r="B78"/>
      <c r="C78"/>
      <c r="D78"/>
      <c r="E78"/>
      <c r="F78"/>
      <c r="G78"/>
      <c r="H78"/>
      <c r="I78"/>
      <c r="L78" s="27"/>
    </row>
    <row r="79" spans="1:12" x14ac:dyDescent="0.35">
      <c r="A79"/>
      <c r="B79"/>
      <c r="C79"/>
      <c r="D79"/>
      <c r="E79"/>
      <c r="F79"/>
      <c r="G79"/>
      <c r="H79"/>
      <c r="I79"/>
      <c r="L79" s="27"/>
    </row>
    <row r="80" spans="1:12" ht="12.75" customHeight="1" x14ac:dyDescent="0.35">
      <c r="A80"/>
      <c r="B80"/>
      <c r="C80"/>
      <c r="D80"/>
      <c r="E80"/>
      <c r="F80"/>
      <c r="G80"/>
      <c r="H80"/>
      <c r="I80"/>
      <c r="L80" s="27"/>
    </row>
    <row r="81" spans="1:12" x14ac:dyDescent="0.35">
      <c r="A81"/>
      <c r="B81"/>
      <c r="C81"/>
      <c r="D81"/>
      <c r="E81"/>
      <c r="F81"/>
      <c r="G81"/>
      <c r="H81"/>
      <c r="I81"/>
      <c r="L81" s="27"/>
    </row>
    <row r="82" spans="1:12" x14ac:dyDescent="0.35">
      <c r="A82"/>
      <c r="B82"/>
      <c r="C82"/>
      <c r="D82"/>
      <c r="E82"/>
      <c r="F82"/>
      <c r="G82"/>
      <c r="H82"/>
      <c r="I82"/>
      <c r="L82" s="27"/>
    </row>
    <row r="83" spans="1:12" ht="12.75" customHeight="1" x14ac:dyDescent="0.35">
      <c r="A83"/>
      <c r="B83"/>
      <c r="C83"/>
      <c r="D83"/>
      <c r="E83"/>
      <c r="F83"/>
      <c r="G83"/>
      <c r="H83"/>
      <c r="I83"/>
      <c r="L83" s="27"/>
    </row>
    <row r="84" spans="1:12" x14ac:dyDescent="0.35">
      <c r="A84"/>
      <c r="B84"/>
      <c r="C84"/>
      <c r="D84"/>
      <c r="E84"/>
      <c r="F84"/>
      <c r="G84"/>
      <c r="H84"/>
      <c r="I84"/>
      <c r="L84" s="27"/>
    </row>
    <row r="85" spans="1:12" x14ac:dyDescent="0.35">
      <c r="A85"/>
      <c r="B85"/>
      <c r="C85"/>
      <c r="D85"/>
      <c r="E85"/>
      <c r="F85"/>
      <c r="G85"/>
      <c r="H85"/>
      <c r="I85"/>
      <c r="L85" s="27"/>
    </row>
    <row r="86" spans="1:12" ht="12.75" customHeight="1" x14ac:dyDescent="0.35">
      <c r="A86"/>
      <c r="B86"/>
      <c r="C86"/>
      <c r="D86"/>
      <c r="E86"/>
      <c r="F86"/>
      <c r="G86"/>
      <c r="H86"/>
      <c r="I86"/>
      <c r="L86" s="27"/>
    </row>
    <row r="87" spans="1:12" x14ac:dyDescent="0.35">
      <c r="A87"/>
      <c r="B87"/>
      <c r="C87"/>
      <c r="D87"/>
      <c r="E87"/>
      <c r="F87"/>
      <c r="G87"/>
      <c r="H87"/>
      <c r="I87"/>
      <c r="L87" s="27"/>
    </row>
    <row r="88" spans="1:12" ht="12.75" customHeight="1" x14ac:dyDescent="0.35">
      <c r="A88"/>
      <c r="B88"/>
      <c r="C88"/>
      <c r="D88"/>
      <c r="E88"/>
      <c r="F88"/>
      <c r="G88"/>
      <c r="H88"/>
      <c r="I88"/>
      <c r="L88" s="27"/>
    </row>
    <row r="89" spans="1:12" ht="13.5" customHeight="1" x14ac:dyDescent="0.35">
      <c r="A89"/>
      <c r="B89"/>
      <c r="C89"/>
      <c r="D89"/>
      <c r="E89"/>
      <c r="F89"/>
      <c r="G89"/>
      <c r="H89"/>
      <c r="I89"/>
      <c r="L89" s="27"/>
    </row>
    <row r="90" spans="1:12" x14ac:dyDescent="0.35">
      <c r="A90"/>
      <c r="B90"/>
      <c r="C90"/>
      <c r="D90"/>
      <c r="E90"/>
      <c r="F90"/>
      <c r="G90"/>
      <c r="H90"/>
      <c r="I90"/>
      <c r="L90" s="27"/>
    </row>
    <row r="91" spans="1:12" x14ac:dyDescent="0.35">
      <c r="A91"/>
      <c r="B91"/>
      <c r="C91"/>
      <c r="D91"/>
      <c r="E91"/>
      <c r="F91"/>
      <c r="G91"/>
      <c r="H91"/>
      <c r="I91"/>
      <c r="L91" s="27"/>
    </row>
    <row r="92" spans="1:12" ht="12.75" customHeight="1" x14ac:dyDescent="0.35">
      <c r="A92"/>
      <c r="B92"/>
      <c r="C92"/>
      <c r="D92"/>
      <c r="E92"/>
      <c r="F92"/>
      <c r="G92"/>
      <c r="H92"/>
      <c r="I92"/>
      <c r="L92" s="27"/>
    </row>
    <row r="93" spans="1:12" x14ac:dyDescent="0.35">
      <c r="A93"/>
      <c r="B93"/>
      <c r="C93"/>
      <c r="D93"/>
      <c r="E93"/>
      <c r="F93"/>
      <c r="G93"/>
      <c r="H93"/>
      <c r="I93"/>
      <c r="L93" s="27"/>
    </row>
    <row r="94" spans="1:12" x14ac:dyDescent="0.35">
      <c r="A94"/>
      <c r="B94"/>
      <c r="C94"/>
      <c r="D94"/>
      <c r="E94"/>
      <c r="F94"/>
      <c r="G94"/>
      <c r="H94"/>
      <c r="I94"/>
      <c r="L94" s="27"/>
    </row>
    <row r="95" spans="1:12" x14ac:dyDescent="0.35">
      <c r="A95"/>
      <c r="B95"/>
      <c r="C95"/>
      <c r="D95"/>
      <c r="E95"/>
      <c r="F95"/>
      <c r="G95"/>
      <c r="H95"/>
      <c r="I95"/>
      <c r="L95" s="27"/>
    </row>
    <row r="96" spans="1:12" x14ac:dyDescent="0.35">
      <c r="A96"/>
      <c r="B96"/>
      <c r="C96"/>
      <c r="D96"/>
      <c r="E96"/>
      <c r="F96"/>
      <c r="G96"/>
      <c r="H96"/>
      <c r="I96"/>
      <c r="L96" s="27"/>
    </row>
    <row r="97" spans="1:12" x14ac:dyDescent="0.35">
      <c r="A97"/>
      <c r="B97"/>
      <c r="C97"/>
      <c r="D97"/>
      <c r="E97"/>
      <c r="F97"/>
      <c r="G97"/>
      <c r="H97"/>
      <c r="I97"/>
      <c r="L97" s="27"/>
    </row>
    <row r="98" spans="1:12" x14ac:dyDescent="0.35">
      <c r="A98"/>
      <c r="B98"/>
      <c r="C98"/>
      <c r="D98"/>
      <c r="E98"/>
      <c r="F98"/>
      <c r="G98"/>
      <c r="H98"/>
      <c r="I98"/>
      <c r="L98" s="27"/>
    </row>
    <row r="99" spans="1:12" x14ac:dyDescent="0.35">
      <c r="A99"/>
      <c r="B99"/>
      <c r="C99"/>
      <c r="D99"/>
      <c r="E99"/>
      <c r="F99"/>
      <c r="G99"/>
      <c r="H99"/>
      <c r="I99"/>
      <c r="L99" s="27"/>
    </row>
    <row r="100" spans="1:12" x14ac:dyDescent="0.35">
      <c r="A100"/>
      <c r="B100"/>
      <c r="C100"/>
      <c r="D100"/>
      <c r="E100"/>
      <c r="F100"/>
      <c r="G100"/>
      <c r="H100"/>
      <c r="I100"/>
      <c r="L100" s="27"/>
    </row>
    <row r="101" spans="1:12" s="27" customFormat="1" ht="12.7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2" x14ac:dyDescent="0.35">
      <c r="A102"/>
      <c r="B102"/>
      <c r="C102"/>
      <c r="D102"/>
      <c r="E102"/>
      <c r="F102"/>
      <c r="G102"/>
      <c r="H102"/>
      <c r="I102"/>
    </row>
    <row r="103" spans="1:12" x14ac:dyDescent="0.35">
      <c r="A103"/>
      <c r="B103"/>
      <c r="C103"/>
      <c r="D103"/>
      <c r="E103"/>
      <c r="F103"/>
      <c r="G103"/>
      <c r="H103"/>
      <c r="I103"/>
    </row>
    <row r="104" spans="1:12" x14ac:dyDescent="0.35">
      <c r="A104"/>
      <c r="B104"/>
      <c r="C104"/>
      <c r="D104"/>
      <c r="E104"/>
      <c r="F104"/>
      <c r="G104"/>
      <c r="H104"/>
      <c r="I104"/>
    </row>
    <row r="105" spans="1:12" ht="12.75" customHeight="1" x14ac:dyDescent="0.35">
      <c r="A105"/>
      <c r="B105"/>
      <c r="C105"/>
      <c r="D105"/>
      <c r="E105"/>
      <c r="F105"/>
      <c r="G105"/>
      <c r="H105"/>
      <c r="I105"/>
    </row>
    <row r="106" spans="1:12" ht="12.75" customHeight="1" x14ac:dyDescent="0.35">
      <c r="A106"/>
      <c r="B106"/>
      <c r="C106"/>
      <c r="D106"/>
      <c r="E106"/>
      <c r="F106"/>
      <c r="G106"/>
      <c r="H106"/>
      <c r="I106"/>
    </row>
    <row r="107" spans="1:12" ht="13.5" customHeight="1" x14ac:dyDescent="0.35">
      <c r="A107"/>
      <c r="B107"/>
      <c r="C107"/>
      <c r="D107"/>
      <c r="E107"/>
      <c r="F107"/>
      <c r="G107"/>
      <c r="H107"/>
      <c r="I107"/>
    </row>
    <row r="108" spans="1:12" ht="14.25" customHeight="1" x14ac:dyDescent="0.35">
      <c r="A108"/>
      <c r="B108"/>
      <c r="C108"/>
      <c r="D108"/>
      <c r="E108"/>
      <c r="F108"/>
      <c r="G108"/>
      <c r="H108"/>
      <c r="I108"/>
      <c r="L108" s="27"/>
    </row>
    <row r="109" spans="1:12" ht="15.75" customHeight="1" x14ac:dyDescent="0.35">
      <c r="A109"/>
      <c r="B109"/>
      <c r="C109"/>
      <c r="D109"/>
      <c r="E109"/>
      <c r="F109"/>
      <c r="G109"/>
      <c r="H109"/>
      <c r="I109"/>
      <c r="L109" s="27"/>
    </row>
    <row r="110" spans="1:12" ht="12.75" customHeight="1" x14ac:dyDescent="0.35">
      <c r="A110"/>
      <c r="B110"/>
      <c r="C110"/>
      <c r="D110"/>
      <c r="E110"/>
      <c r="F110"/>
      <c r="G110"/>
      <c r="H110"/>
      <c r="I110"/>
      <c r="L110" s="27"/>
    </row>
    <row r="111" spans="1:12" x14ac:dyDescent="0.35">
      <c r="A111"/>
      <c r="B111"/>
      <c r="C111"/>
      <c r="D111"/>
      <c r="E111"/>
      <c r="F111"/>
      <c r="G111"/>
      <c r="H111"/>
      <c r="I111"/>
      <c r="L111" s="27"/>
    </row>
    <row r="112" spans="1:12" x14ac:dyDescent="0.35">
      <c r="A112"/>
      <c r="B112"/>
      <c r="C112"/>
      <c r="D112"/>
      <c r="E112"/>
      <c r="F112"/>
      <c r="G112"/>
      <c r="H112"/>
      <c r="I112"/>
      <c r="L112" s="27"/>
    </row>
    <row r="113" spans="1:12" ht="12.75" customHeight="1" x14ac:dyDescent="0.35">
      <c r="A113"/>
      <c r="B113"/>
      <c r="C113"/>
      <c r="D113"/>
      <c r="E113"/>
      <c r="F113"/>
      <c r="G113"/>
      <c r="H113"/>
      <c r="I113"/>
      <c r="L113" s="27"/>
    </row>
    <row r="114" spans="1:12" x14ac:dyDescent="0.35">
      <c r="A114"/>
      <c r="B114"/>
      <c r="C114"/>
      <c r="D114"/>
      <c r="E114"/>
      <c r="F114"/>
      <c r="G114"/>
      <c r="H114"/>
      <c r="I114"/>
      <c r="L114" s="27"/>
    </row>
    <row r="115" spans="1:12" x14ac:dyDescent="0.35">
      <c r="A115"/>
      <c r="B115"/>
      <c r="C115"/>
      <c r="D115"/>
      <c r="E115"/>
      <c r="F115"/>
      <c r="G115"/>
      <c r="H115"/>
      <c r="I115"/>
      <c r="L115" s="27"/>
    </row>
    <row r="116" spans="1:12" ht="12.75" customHeight="1" x14ac:dyDescent="0.35">
      <c r="A116"/>
      <c r="B116"/>
      <c r="C116"/>
      <c r="D116"/>
      <c r="E116"/>
      <c r="F116"/>
      <c r="G116"/>
      <c r="H116"/>
      <c r="I116"/>
      <c r="L116" s="27"/>
    </row>
    <row r="117" spans="1:12" x14ac:dyDescent="0.35">
      <c r="A117"/>
      <c r="B117"/>
      <c r="C117"/>
      <c r="D117"/>
      <c r="E117"/>
      <c r="F117"/>
      <c r="G117"/>
      <c r="H117"/>
      <c r="I117"/>
      <c r="L117" s="27"/>
    </row>
    <row r="118" spans="1:12" x14ac:dyDescent="0.35">
      <c r="A118"/>
      <c r="B118"/>
      <c r="C118"/>
      <c r="D118"/>
      <c r="E118"/>
      <c r="F118"/>
      <c r="G118"/>
      <c r="H118"/>
      <c r="I118"/>
      <c r="L118" s="27"/>
    </row>
    <row r="119" spans="1:12" ht="12.75" customHeight="1" x14ac:dyDescent="0.35">
      <c r="A119"/>
      <c r="B119"/>
      <c r="C119"/>
      <c r="D119"/>
      <c r="E119"/>
      <c r="F119"/>
      <c r="G119"/>
      <c r="H119"/>
      <c r="I119"/>
      <c r="L119" s="27"/>
    </row>
    <row r="120" spans="1:12" x14ac:dyDescent="0.35">
      <c r="A120"/>
      <c r="B120"/>
      <c r="C120"/>
      <c r="D120"/>
      <c r="E120"/>
      <c r="F120"/>
      <c r="G120"/>
      <c r="H120"/>
      <c r="I120"/>
      <c r="L120" s="27"/>
    </row>
    <row r="121" spans="1:12" x14ac:dyDescent="0.35">
      <c r="A121"/>
      <c r="B121"/>
      <c r="C121"/>
      <c r="D121"/>
      <c r="E121"/>
      <c r="F121"/>
      <c r="G121"/>
      <c r="H121"/>
      <c r="I121"/>
      <c r="L121" s="27"/>
    </row>
    <row r="122" spans="1:12" ht="12.75" customHeight="1" x14ac:dyDescent="0.35">
      <c r="A122"/>
      <c r="B122"/>
      <c r="C122"/>
      <c r="D122"/>
      <c r="E122"/>
      <c r="F122"/>
      <c r="G122"/>
      <c r="H122"/>
      <c r="I122"/>
      <c r="L122" s="27"/>
    </row>
    <row r="123" spans="1:12" x14ac:dyDescent="0.35">
      <c r="A123"/>
      <c r="B123"/>
      <c r="C123"/>
      <c r="D123"/>
      <c r="E123"/>
      <c r="F123"/>
      <c r="G123"/>
      <c r="H123"/>
      <c r="I123"/>
      <c r="L123" s="27"/>
    </row>
    <row r="124" spans="1:12" x14ac:dyDescent="0.35">
      <c r="A124"/>
      <c r="B124"/>
      <c r="C124"/>
      <c r="D124"/>
      <c r="E124"/>
      <c r="F124"/>
      <c r="G124"/>
      <c r="H124"/>
      <c r="I124"/>
      <c r="L124" s="27"/>
    </row>
    <row r="125" spans="1:12" ht="12.75" customHeight="1" x14ac:dyDescent="0.35">
      <c r="A125"/>
      <c r="B125"/>
      <c r="C125"/>
      <c r="D125"/>
      <c r="E125"/>
      <c r="F125"/>
      <c r="G125"/>
      <c r="H125"/>
      <c r="I125"/>
      <c r="L125" s="27"/>
    </row>
    <row r="126" spans="1:12" x14ac:dyDescent="0.35">
      <c r="A126"/>
      <c r="B126"/>
      <c r="C126"/>
      <c r="D126"/>
      <c r="E126"/>
      <c r="F126"/>
      <c r="G126"/>
      <c r="H126"/>
      <c r="I126"/>
      <c r="L126" s="27"/>
    </row>
    <row r="127" spans="1:12" x14ac:dyDescent="0.35">
      <c r="A127"/>
      <c r="B127"/>
      <c r="C127"/>
      <c r="D127"/>
      <c r="E127"/>
      <c r="F127"/>
      <c r="G127"/>
      <c r="H127"/>
      <c r="I127"/>
      <c r="L127" s="27"/>
    </row>
    <row r="128" spans="1:12" ht="12.75" customHeight="1" x14ac:dyDescent="0.35">
      <c r="A128"/>
      <c r="B128"/>
      <c r="C128"/>
      <c r="D128"/>
      <c r="E128"/>
      <c r="F128"/>
      <c r="G128"/>
      <c r="H128"/>
      <c r="I128"/>
      <c r="L128" s="27"/>
    </row>
    <row r="129" spans="1:12" x14ac:dyDescent="0.35">
      <c r="A129"/>
      <c r="B129"/>
      <c r="C129"/>
      <c r="D129"/>
      <c r="E129"/>
      <c r="F129"/>
      <c r="G129"/>
      <c r="H129"/>
      <c r="I129"/>
      <c r="L129" s="27"/>
    </row>
    <row r="130" spans="1:12" x14ac:dyDescent="0.35">
      <c r="A130"/>
      <c r="B130"/>
      <c r="C130"/>
      <c r="D130"/>
      <c r="E130"/>
      <c r="F130"/>
      <c r="G130"/>
      <c r="H130"/>
      <c r="I130"/>
      <c r="L130" s="27"/>
    </row>
    <row r="131" spans="1:12" ht="12.75" customHeight="1" x14ac:dyDescent="0.35">
      <c r="A131"/>
      <c r="B131"/>
      <c r="C131"/>
      <c r="D131"/>
      <c r="E131"/>
      <c r="F131"/>
      <c r="G131"/>
      <c r="H131"/>
      <c r="I131"/>
      <c r="L131" s="27"/>
    </row>
    <row r="132" spans="1:12" x14ac:dyDescent="0.35">
      <c r="A132"/>
      <c r="B132"/>
      <c r="C132"/>
      <c r="D132"/>
      <c r="E132"/>
      <c r="F132"/>
      <c r="G132"/>
      <c r="H132"/>
      <c r="I132"/>
      <c r="L132" s="27"/>
    </row>
    <row r="133" spans="1:12" x14ac:dyDescent="0.35">
      <c r="A133"/>
      <c r="B133"/>
      <c r="C133"/>
      <c r="D133"/>
      <c r="E133"/>
      <c r="F133"/>
      <c r="G133"/>
      <c r="H133"/>
      <c r="I133"/>
      <c r="L133" s="27"/>
    </row>
    <row r="134" spans="1:12" ht="12.75" customHeight="1" x14ac:dyDescent="0.35">
      <c r="A134"/>
      <c r="B134"/>
      <c r="C134"/>
      <c r="D134"/>
      <c r="E134"/>
      <c r="F134"/>
      <c r="G134"/>
      <c r="H134"/>
      <c r="I134"/>
      <c r="L134" s="27"/>
    </row>
    <row r="135" spans="1:12" x14ac:dyDescent="0.35">
      <c r="A135"/>
      <c r="B135"/>
      <c r="C135"/>
      <c r="D135"/>
      <c r="E135"/>
      <c r="F135"/>
      <c r="G135"/>
      <c r="H135"/>
      <c r="I135"/>
      <c r="L135" s="27"/>
    </row>
    <row r="136" spans="1:12" x14ac:dyDescent="0.35">
      <c r="A136"/>
      <c r="B136"/>
      <c r="C136"/>
      <c r="D136"/>
      <c r="E136"/>
      <c r="F136"/>
      <c r="G136"/>
      <c r="H136"/>
      <c r="I136"/>
      <c r="L136" s="27"/>
    </row>
    <row r="137" spans="1:12" ht="12.75" customHeight="1" x14ac:dyDescent="0.35">
      <c r="A137"/>
      <c r="B137"/>
      <c r="C137"/>
      <c r="D137"/>
      <c r="E137"/>
      <c r="F137"/>
      <c r="G137"/>
      <c r="H137"/>
      <c r="I137"/>
      <c r="L137" s="27"/>
    </row>
    <row r="138" spans="1:12" x14ac:dyDescent="0.35">
      <c r="A138"/>
      <c r="B138"/>
      <c r="C138"/>
      <c r="D138"/>
      <c r="E138"/>
      <c r="F138"/>
      <c r="G138"/>
      <c r="H138"/>
      <c r="I138"/>
      <c r="L138" s="27"/>
    </row>
    <row r="139" spans="1:12" x14ac:dyDescent="0.35">
      <c r="A139"/>
      <c r="B139"/>
      <c r="C139"/>
      <c r="D139"/>
      <c r="E139"/>
      <c r="F139"/>
      <c r="G139"/>
      <c r="H139"/>
      <c r="I139"/>
      <c r="L139" s="27"/>
    </row>
    <row r="140" spans="1:12" ht="12.75" customHeight="1" x14ac:dyDescent="0.35">
      <c r="A140"/>
      <c r="B140"/>
      <c r="C140"/>
      <c r="D140"/>
      <c r="E140"/>
      <c r="F140"/>
      <c r="G140"/>
      <c r="H140"/>
      <c r="I140"/>
      <c r="L140" s="27"/>
    </row>
    <row r="141" spans="1:12" x14ac:dyDescent="0.35">
      <c r="A141"/>
      <c r="B141"/>
      <c r="C141"/>
      <c r="D141"/>
      <c r="E141"/>
      <c r="F141"/>
      <c r="G141"/>
      <c r="H141"/>
      <c r="I141"/>
      <c r="L141" s="27"/>
    </row>
    <row r="142" spans="1:12" x14ac:dyDescent="0.35">
      <c r="A142"/>
      <c r="B142"/>
      <c r="C142"/>
      <c r="D142"/>
      <c r="E142"/>
      <c r="F142"/>
      <c r="G142"/>
      <c r="H142"/>
      <c r="I142"/>
      <c r="L142" s="27"/>
    </row>
    <row r="143" spans="1:12" ht="12.75" customHeight="1" x14ac:dyDescent="0.35">
      <c r="A143"/>
      <c r="B143"/>
      <c r="C143"/>
      <c r="D143"/>
      <c r="E143"/>
      <c r="F143"/>
      <c r="G143"/>
      <c r="H143"/>
      <c r="I143"/>
      <c r="L143" s="27"/>
    </row>
    <row r="144" spans="1:12" x14ac:dyDescent="0.35">
      <c r="A144"/>
      <c r="B144"/>
      <c r="C144"/>
      <c r="D144"/>
      <c r="E144"/>
      <c r="F144"/>
      <c r="G144"/>
      <c r="H144"/>
      <c r="I144"/>
      <c r="L144" s="27"/>
    </row>
    <row r="145" spans="1:12" x14ac:dyDescent="0.35">
      <c r="A145"/>
      <c r="B145"/>
      <c r="C145"/>
      <c r="D145"/>
      <c r="E145"/>
      <c r="F145"/>
      <c r="G145"/>
      <c r="H145"/>
      <c r="I145"/>
      <c r="L145" s="27"/>
    </row>
    <row r="146" spans="1:12" ht="12.75" customHeight="1" x14ac:dyDescent="0.35">
      <c r="A146"/>
      <c r="B146"/>
      <c r="C146"/>
      <c r="D146"/>
      <c r="E146"/>
      <c r="F146"/>
      <c r="G146"/>
      <c r="H146"/>
      <c r="I146"/>
      <c r="L146" s="27"/>
    </row>
    <row r="147" spans="1:12" x14ac:dyDescent="0.35">
      <c r="A147"/>
      <c r="B147"/>
      <c r="C147"/>
      <c r="D147"/>
      <c r="E147"/>
      <c r="F147"/>
      <c r="G147"/>
      <c r="H147"/>
      <c r="I147"/>
      <c r="L147" s="27"/>
    </row>
    <row r="148" spans="1:12" x14ac:dyDescent="0.35">
      <c r="A148"/>
      <c r="B148"/>
      <c r="C148"/>
      <c r="D148"/>
      <c r="E148"/>
      <c r="F148"/>
      <c r="G148"/>
      <c r="H148"/>
      <c r="I148"/>
      <c r="L148" s="27"/>
    </row>
    <row r="149" spans="1:12" ht="12.75" customHeight="1" x14ac:dyDescent="0.35">
      <c r="A149"/>
      <c r="B149"/>
      <c r="C149"/>
      <c r="D149"/>
      <c r="E149"/>
      <c r="F149"/>
      <c r="G149"/>
      <c r="H149"/>
      <c r="I149"/>
      <c r="L149" s="27"/>
    </row>
    <row r="150" spans="1:12" x14ac:dyDescent="0.35">
      <c r="A150"/>
      <c r="B150"/>
      <c r="C150"/>
      <c r="D150"/>
      <c r="E150"/>
      <c r="F150"/>
      <c r="G150"/>
      <c r="H150"/>
      <c r="I150"/>
      <c r="L150" s="27"/>
    </row>
    <row r="151" spans="1:12" x14ac:dyDescent="0.35">
      <c r="A151"/>
      <c r="B151"/>
      <c r="C151"/>
      <c r="D151"/>
      <c r="E151"/>
      <c r="F151"/>
      <c r="G151"/>
      <c r="H151"/>
      <c r="I151"/>
      <c r="L151" s="27"/>
    </row>
    <row r="152" spans="1:12" ht="12.75" customHeight="1" x14ac:dyDescent="0.35">
      <c r="A152"/>
      <c r="B152"/>
      <c r="C152"/>
      <c r="D152"/>
      <c r="E152"/>
      <c r="F152"/>
      <c r="G152"/>
      <c r="H152"/>
      <c r="I152"/>
      <c r="L152" s="27"/>
    </row>
    <row r="153" spans="1:12" s="27" customFormat="1" ht="12.75" customHeigh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2" x14ac:dyDescent="0.35">
      <c r="A154"/>
      <c r="B154"/>
      <c r="C154"/>
      <c r="D154"/>
      <c r="E154"/>
      <c r="F154"/>
      <c r="G154"/>
      <c r="H154"/>
      <c r="I154"/>
    </row>
    <row r="155" spans="1:12" x14ac:dyDescent="0.35">
      <c r="A155"/>
      <c r="B155"/>
      <c r="C155"/>
      <c r="D155"/>
      <c r="E155"/>
      <c r="F155"/>
      <c r="G155"/>
      <c r="H155"/>
      <c r="I155"/>
    </row>
    <row r="156" spans="1:12" ht="12.75" customHeight="1" x14ac:dyDescent="0.35">
      <c r="A156"/>
      <c r="B156"/>
      <c r="C156"/>
      <c r="D156"/>
      <c r="E156"/>
      <c r="F156"/>
      <c r="G156"/>
      <c r="H156"/>
      <c r="I156"/>
    </row>
    <row r="157" spans="1:12" ht="13.5" customHeight="1" x14ac:dyDescent="0.35">
      <c r="A157"/>
      <c r="B157"/>
      <c r="C157"/>
      <c r="D157"/>
      <c r="E157"/>
      <c r="F157"/>
      <c r="G157"/>
      <c r="H157"/>
      <c r="I157"/>
    </row>
    <row r="158" spans="1:12" ht="12.75" customHeight="1" x14ac:dyDescent="0.35">
      <c r="A158"/>
      <c r="B158"/>
      <c r="C158"/>
      <c r="D158"/>
      <c r="E158"/>
      <c r="F158"/>
      <c r="G158"/>
      <c r="H158"/>
      <c r="I158"/>
    </row>
    <row r="159" spans="1:12" ht="13.5" customHeight="1" x14ac:dyDescent="0.35">
      <c r="A159"/>
      <c r="B159"/>
      <c r="C159"/>
      <c r="D159"/>
      <c r="E159"/>
      <c r="F159"/>
      <c r="G159"/>
      <c r="H159"/>
      <c r="I159"/>
    </row>
    <row r="160" spans="1:12" ht="14.25" customHeight="1" x14ac:dyDescent="0.35">
      <c r="A160"/>
      <c r="B160"/>
      <c r="C160"/>
      <c r="D160"/>
      <c r="E160"/>
      <c r="F160"/>
      <c r="G160"/>
      <c r="H160"/>
      <c r="I160"/>
      <c r="L160" s="27"/>
    </row>
    <row r="161" spans="1:12" ht="15.75" customHeight="1" x14ac:dyDescent="0.35">
      <c r="A161"/>
      <c r="B161"/>
      <c r="C161"/>
      <c r="D161"/>
      <c r="E161"/>
      <c r="F161"/>
      <c r="G161"/>
      <c r="H161"/>
      <c r="I161"/>
      <c r="L161" s="27"/>
    </row>
    <row r="162" spans="1:12" ht="12.75" customHeight="1" x14ac:dyDescent="0.35">
      <c r="A162"/>
      <c r="B162"/>
      <c r="C162"/>
      <c r="D162"/>
      <c r="E162"/>
      <c r="F162"/>
      <c r="G162"/>
      <c r="H162"/>
      <c r="I162"/>
      <c r="L162" s="27"/>
    </row>
    <row r="163" spans="1:12" x14ac:dyDescent="0.35">
      <c r="A163"/>
      <c r="B163"/>
      <c r="C163"/>
      <c r="D163"/>
      <c r="E163"/>
      <c r="F163"/>
      <c r="G163"/>
      <c r="H163"/>
      <c r="I163"/>
      <c r="L163" s="27"/>
    </row>
    <row r="164" spans="1:12" x14ac:dyDescent="0.35">
      <c r="A164"/>
      <c r="B164"/>
      <c r="C164"/>
      <c r="D164"/>
      <c r="E164"/>
      <c r="F164"/>
      <c r="G164"/>
      <c r="H164"/>
      <c r="I164"/>
      <c r="L164" s="27"/>
    </row>
    <row r="165" spans="1:12" ht="12.75" customHeight="1" x14ac:dyDescent="0.35">
      <c r="A165"/>
      <c r="B165"/>
      <c r="C165"/>
      <c r="D165"/>
      <c r="E165"/>
      <c r="F165"/>
      <c r="G165"/>
      <c r="H165"/>
      <c r="I165"/>
      <c r="L165" s="27"/>
    </row>
    <row r="166" spans="1:12" x14ac:dyDescent="0.35">
      <c r="A166"/>
      <c r="B166"/>
      <c r="C166"/>
      <c r="D166"/>
      <c r="E166"/>
      <c r="F166"/>
      <c r="G166"/>
      <c r="H166"/>
      <c r="I166"/>
      <c r="L166" s="27"/>
    </row>
    <row r="167" spans="1:12" x14ac:dyDescent="0.35">
      <c r="A167"/>
      <c r="B167"/>
      <c r="C167"/>
      <c r="D167"/>
      <c r="E167"/>
      <c r="F167"/>
      <c r="G167"/>
      <c r="H167"/>
      <c r="I167"/>
      <c r="L167" s="27"/>
    </row>
    <row r="168" spans="1:12" ht="12.75" customHeight="1" x14ac:dyDescent="0.35">
      <c r="A168"/>
      <c r="B168"/>
      <c r="C168"/>
      <c r="D168"/>
      <c r="E168"/>
      <c r="F168"/>
      <c r="G168"/>
      <c r="H168"/>
      <c r="I168"/>
      <c r="L168" s="27"/>
    </row>
    <row r="169" spans="1:12" x14ac:dyDescent="0.35">
      <c r="A169"/>
      <c r="B169"/>
      <c r="C169"/>
      <c r="D169"/>
      <c r="E169"/>
      <c r="F169"/>
      <c r="G169"/>
      <c r="H169"/>
      <c r="I169"/>
      <c r="L169" s="27"/>
    </row>
    <row r="170" spans="1:12" x14ac:dyDescent="0.35">
      <c r="A170"/>
      <c r="B170"/>
      <c r="C170"/>
      <c r="D170"/>
      <c r="E170"/>
      <c r="F170"/>
      <c r="G170"/>
      <c r="H170"/>
      <c r="I170"/>
      <c r="L170" s="27"/>
    </row>
    <row r="171" spans="1:12" ht="12.75" customHeight="1" x14ac:dyDescent="0.35">
      <c r="A171"/>
      <c r="B171"/>
      <c r="C171"/>
      <c r="D171"/>
      <c r="E171"/>
      <c r="F171"/>
      <c r="G171"/>
      <c r="H171"/>
      <c r="I171"/>
      <c r="L171" s="27"/>
    </row>
    <row r="172" spans="1:12" x14ac:dyDescent="0.35">
      <c r="A172"/>
      <c r="B172"/>
      <c r="C172"/>
      <c r="D172"/>
      <c r="E172"/>
      <c r="F172"/>
      <c r="G172"/>
      <c r="H172"/>
      <c r="I172"/>
      <c r="L172" s="27"/>
    </row>
    <row r="173" spans="1:12" x14ac:dyDescent="0.35">
      <c r="A173"/>
      <c r="B173"/>
      <c r="C173"/>
      <c r="D173"/>
      <c r="E173"/>
      <c r="F173"/>
      <c r="G173"/>
      <c r="H173"/>
      <c r="I173"/>
      <c r="L173" s="27"/>
    </row>
    <row r="174" spans="1:12" ht="12.75" customHeight="1" x14ac:dyDescent="0.35">
      <c r="A174"/>
      <c r="B174"/>
      <c r="C174"/>
      <c r="D174"/>
      <c r="E174"/>
      <c r="F174"/>
      <c r="G174"/>
      <c r="H174"/>
      <c r="I174"/>
      <c r="L174" s="27"/>
    </row>
    <row r="175" spans="1:12" x14ac:dyDescent="0.35">
      <c r="A175"/>
      <c r="B175"/>
      <c r="C175"/>
      <c r="D175"/>
      <c r="E175"/>
      <c r="F175"/>
      <c r="G175"/>
      <c r="H175"/>
      <c r="I175"/>
      <c r="L175" s="27"/>
    </row>
    <row r="176" spans="1:12" x14ac:dyDescent="0.35">
      <c r="A176"/>
      <c r="B176"/>
      <c r="C176"/>
      <c r="D176"/>
      <c r="E176"/>
      <c r="F176"/>
      <c r="G176"/>
      <c r="H176"/>
      <c r="I176"/>
      <c r="L176" s="27"/>
    </row>
    <row r="177" spans="1:12" ht="12.75" customHeight="1" x14ac:dyDescent="0.35">
      <c r="A177"/>
      <c r="B177"/>
      <c r="C177"/>
      <c r="D177"/>
      <c r="E177"/>
      <c r="F177"/>
      <c r="G177"/>
      <c r="H177"/>
      <c r="I177"/>
      <c r="L177" s="27"/>
    </row>
    <row r="178" spans="1:12" x14ac:dyDescent="0.35">
      <c r="A178"/>
      <c r="B178"/>
      <c r="C178"/>
      <c r="D178"/>
      <c r="E178"/>
      <c r="F178"/>
      <c r="G178"/>
      <c r="H178"/>
      <c r="I178"/>
      <c r="L178" s="27"/>
    </row>
    <row r="179" spans="1:12" x14ac:dyDescent="0.35">
      <c r="A179"/>
      <c r="B179"/>
      <c r="C179"/>
      <c r="D179"/>
      <c r="E179"/>
      <c r="F179"/>
      <c r="G179"/>
      <c r="H179"/>
      <c r="I179"/>
      <c r="L179" s="27"/>
    </row>
    <row r="180" spans="1:12" ht="12.75" customHeight="1" x14ac:dyDescent="0.35">
      <c r="A180"/>
      <c r="B180"/>
      <c r="C180"/>
      <c r="D180"/>
      <c r="E180"/>
      <c r="F180"/>
      <c r="G180"/>
      <c r="H180"/>
      <c r="I180"/>
      <c r="L180" s="27"/>
    </row>
    <row r="181" spans="1:12" x14ac:dyDescent="0.35">
      <c r="A181"/>
      <c r="B181"/>
      <c r="C181"/>
      <c r="D181"/>
      <c r="E181"/>
      <c r="F181"/>
      <c r="G181"/>
      <c r="H181"/>
      <c r="I181"/>
      <c r="L181" s="27"/>
    </row>
    <row r="182" spans="1:12" x14ac:dyDescent="0.35">
      <c r="A182"/>
      <c r="B182"/>
      <c r="C182"/>
      <c r="D182"/>
      <c r="E182"/>
      <c r="F182"/>
      <c r="G182"/>
      <c r="H182"/>
      <c r="I182"/>
      <c r="L182" s="27"/>
    </row>
    <row r="183" spans="1:12" ht="12.75" customHeight="1" x14ac:dyDescent="0.35">
      <c r="A183"/>
      <c r="B183"/>
      <c r="C183"/>
      <c r="D183"/>
      <c r="E183"/>
      <c r="F183"/>
      <c r="G183"/>
      <c r="H183"/>
      <c r="I183"/>
      <c r="L183" s="27"/>
    </row>
    <row r="184" spans="1:12" x14ac:dyDescent="0.35">
      <c r="A184"/>
      <c r="B184"/>
      <c r="C184"/>
      <c r="D184"/>
      <c r="E184"/>
      <c r="F184"/>
      <c r="G184"/>
      <c r="H184"/>
      <c r="I184"/>
      <c r="L184" s="27"/>
    </row>
    <row r="185" spans="1:12" x14ac:dyDescent="0.35">
      <c r="A185"/>
      <c r="B185"/>
      <c r="C185"/>
      <c r="D185"/>
      <c r="E185"/>
      <c r="F185"/>
      <c r="G185"/>
      <c r="H185"/>
      <c r="I185"/>
      <c r="L185" s="27"/>
    </row>
    <row r="186" spans="1:12" ht="12.75" customHeight="1" x14ac:dyDescent="0.35">
      <c r="A186"/>
      <c r="B186"/>
      <c r="C186"/>
      <c r="D186"/>
      <c r="E186"/>
      <c r="F186"/>
      <c r="G186"/>
      <c r="H186"/>
      <c r="I186"/>
      <c r="L186" s="27"/>
    </row>
    <row r="187" spans="1:12" x14ac:dyDescent="0.35">
      <c r="A187"/>
      <c r="B187"/>
      <c r="C187"/>
      <c r="D187"/>
      <c r="E187"/>
      <c r="F187"/>
      <c r="G187"/>
      <c r="H187"/>
      <c r="I187"/>
      <c r="L187" s="27"/>
    </row>
    <row r="188" spans="1:12" x14ac:dyDescent="0.35">
      <c r="A188"/>
      <c r="B188"/>
      <c r="C188"/>
      <c r="D188"/>
      <c r="E188"/>
      <c r="F188"/>
      <c r="G188"/>
      <c r="H188"/>
      <c r="I188"/>
      <c r="L188" s="27"/>
    </row>
    <row r="189" spans="1:12" ht="12.75" customHeight="1" x14ac:dyDescent="0.35">
      <c r="A189"/>
      <c r="B189"/>
      <c r="C189"/>
      <c r="D189"/>
      <c r="E189"/>
      <c r="F189"/>
      <c r="G189"/>
      <c r="H189"/>
      <c r="I189"/>
      <c r="L189" s="27"/>
    </row>
    <row r="190" spans="1:12" x14ac:dyDescent="0.35">
      <c r="A190"/>
      <c r="B190"/>
      <c r="C190"/>
      <c r="D190"/>
      <c r="E190"/>
      <c r="F190"/>
      <c r="G190"/>
      <c r="H190"/>
      <c r="I190"/>
      <c r="L190" s="27"/>
    </row>
    <row r="191" spans="1:12" x14ac:dyDescent="0.35">
      <c r="A191"/>
      <c r="B191"/>
      <c r="C191"/>
      <c r="D191"/>
      <c r="E191"/>
      <c r="F191"/>
      <c r="G191"/>
      <c r="H191"/>
      <c r="I191"/>
      <c r="L191" s="27"/>
    </row>
    <row r="192" spans="1:12" ht="12.75" customHeight="1" x14ac:dyDescent="0.35">
      <c r="A192"/>
      <c r="B192"/>
      <c r="C192"/>
      <c r="D192"/>
      <c r="E192"/>
      <c r="F192"/>
      <c r="G192"/>
      <c r="H192"/>
      <c r="I192"/>
      <c r="L192" s="27"/>
    </row>
    <row r="193" spans="1:12" x14ac:dyDescent="0.35">
      <c r="A193"/>
      <c r="B193"/>
      <c r="C193"/>
      <c r="D193"/>
      <c r="E193"/>
      <c r="F193"/>
      <c r="G193"/>
      <c r="H193"/>
      <c r="I193"/>
      <c r="L193" s="27"/>
    </row>
    <row r="194" spans="1:12" x14ac:dyDescent="0.35">
      <c r="A194"/>
      <c r="B194"/>
      <c r="C194"/>
      <c r="D194"/>
      <c r="E194"/>
      <c r="F194"/>
      <c r="G194"/>
      <c r="H194"/>
      <c r="I194"/>
      <c r="L194" s="27"/>
    </row>
    <row r="195" spans="1:12" ht="12.75" customHeight="1" x14ac:dyDescent="0.35">
      <c r="A195"/>
      <c r="B195"/>
      <c r="C195"/>
      <c r="D195"/>
      <c r="E195"/>
      <c r="F195"/>
      <c r="G195"/>
      <c r="H195"/>
      <c r="I195"/>
      <c r="L195" s="27"/>
    </row>
    <row r="196" spans="1:12" x14ac:dyDescent="0.35">
      <c r="A196"/>
      <c r="B196"/>
      <c r="C196"/>
      <c r="D196"/>
      <c r="E196"/>
      <c r="F196"/>
      <c r="G196"/>
      <c r="H196"/>
      <c r="I196"/>
      <c r="L196" s="27"/>
    </row>
    <row r="197" spans="1:12" x14ac:dyDescent="0.35">
      <c r="A197"/>
      <c r="B197"/>
      <c r="C197"/>
      <c r="D197"/>
      <c r="E197"/>
      <c r="F197"/>
      <c r="G197"/>
      <c r="H197"/>
      <c r="I197"/>
      <c r="L197" s="27"/>
    </row>
    <row r="198" spans="1:12" ht="12.75" customHeight="1" x14ac:dyDescent="0.35">
      <c r="A198"/>
      <c r="B198"/>
      <c r="C198"/>
      <c r="D198"/>
      <c r="E198"/>
      <c r="F198"/>
      <c r="G198"/>
      <c r="H198"/>
      <c r="I198"/>
      <c r="L198" s="27"/>
    </row>
    <row r="199" spans="1:12" x14ac:dyDescent="0.35">
      <c r="A199"/>
      <c r="B199"/>
      <c r="C199"/>
      <c r="D199"/>
      <c r="E199"/>
      <c r="F199"/>
      <c r="G199"/>
      <c r="H199"/>
      <c r="I199"/>
      <c r="L199" s="27"/>
    </row>
    <row r="200" spans="1:12" x14ac:dyDescent="0.35">
      <c r="A200"/>
      <c r="B200"/>
      <c r="C200"/>
      <c r="D200"/>
      <c r="E200"/>
      <c r="F200"/>
      <c r="G200"/>
      <c r="H200"/>
      <c r="I200"/>
      <c r="L200" s="27"/>
    </row>
    <row r="201" spans="1:12" ht="12.75" customHeight="1" x14ac:dyDescent="0.35">
      <c r="A201"/>
      <c r="B201"/>
      <c r="C201"/>
      <c r="D201"/>
      <c r="E201"/>
      <c r="F201"/>
      <c r="G201"/>
      <c r="H201"/>
      <c r="I201"/>
      <c r="L201" s="27"/>
    </row>
    <row r="202" spans="1:12" x14ac:dyDescent="0.35">
      <c r="A202"/>
      <c r="B202"/>
      <c r="C202"/>
      <c r="D202"/>
      <c r="E202"/>
      <c r="F202"/>
      <c r="G202"/>
      <c r="H202"/>
      <c r="I202"/>
      <c r="L202" s="27"/>
    </row>
    <row r="203" spans="1:12" x14ac:dyDescent="0.35">
      <c r="A203"/>
      <c r="B203"/>
      <c r="C203"/>
      <c r="D203"/>
      <c r="E203"/>
      <c r="F203"/>
      <c r="G203"/>
      <c r="H203"/>
      <c r="I203"/>
      <c r="L203" s="27"/>
    </row>
    <row r="204" spans="1:12" ht="12.75" customHeight="1" x14ac:dyDescent="0.35">
      <c r="A204"/>
      <c r="B204"/>
      <c r="C204"/>
      <c r="D204"/>
      <c r="E204"/>
      <c r="F204"/>
      <c r="G204"/>
      <c r="H204"/>
      <c r="I204"/>
      <c r="L204" s="27"/>
    </row>
    <row r="205" spans="1:12" s="27" customFormat="1" ht="12.75" customHeigh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2" x14ac:dyDescent="0.35">
      <c r="A206"/>
      <c r="B206"/>
      <c r="C206"/>
      <c r="D206"/>
      <c r="E206"/>
      <c r="F206"/>
      <c r="G206"/>
      <c r="H206"/>
      <c r="I206"/>
    </row>
    <row r="207" spans="1:12" ht="12.75" customHeight="1" x14ac:dyDescent="0.35">
      <c r="A207"/>
      <c r="B207"/>
      <c r="C207"/>
      <c r="D207"/>
      <c r="E207"/>
      <c r="F207"/>
      <c r="G207"/>
      <c r="H207"/>
      <c r="I207"/>
    </row>
    <row r="208" spans="1:12" ht="13.5" customHeight="1" x14ac:dyDescent="0.35">
      <c r="A208"/>
      <c r="B208"/>
      <c r="C208"/>
      <c r="D208"/>
      <c r="E208"/>
      <c r="F208"/>
      <c r="G208"/>
      <c r="H208"/>
      <c r="I208"/>
    </row>
    <row r="209" spans="1:12" x14ac:dyDescent="0.35">
      <c r="A209"/>
      <c r="B209"/>
      <c r="C209"/>
      <c r="D209"/>
      <c r="E209"/>
      <c r="F209"/>
      <c r="G209"/>
      <c r="H209"/>
      <c r="I209"/>
    </row>
    <row r="210" spans="1:12" ht="12.75" customHeight="1" x14ac:dyDescent="0.35">
      <c r="A210"/>
      <c r="B210"/>
      <c r="C210"/>
      <c r="D210"/>
      <c r="E210"/>
      <c r="F210"/>
      <c r="G210"/>
      <c r="H210"/>
      <c r="I210"/>
    </row>
    <row r="211" spans="1:12" ht="13.5" customHeight="1" x14ac:dyDescent="0.35">
      <c r="A211"/>
      <c r="B211"/>
      <c r="C211"/>
      <c r="D211"/>
      <c r="E211"/>
      <c r="F211"/>
      <c r="G211"/>
      <c r="H211"/>
      <c r="I211"/>
    </row>
    <row r="212" spans="1:12" x14ac:dyDescent="0.35">
      <c r="A212"/>
      <c r="B212"/>
      <c r="C212"/>
      <c r="D212"/>
      <c r="E212"/>
      <c r="F212"/>
      <c r="G212"/>
      <c r="H212"/>
      <c r="I212"/>
      <c r="L212" s="27"/>
    </row>
    <row r="213" spans="1:12" ht="12.75" customHeight="1" x14ac:dyDescent="0.35">
      <c r="A213"/>
      <c r="B213"/>
      <c r="C213"/>
      <c r="D213"/>
      <c r="E213"/>
      <c r="F213"/>
      <c r="G213"/>
      <c r="H213"/>
      <c r="I213"/>
      <c r="L213" s="27"/>
    </row>
    <row r="214" spans="1:12" ht="13.5" customHeight="1" x14ac:dyDescent="0.35">
      <c r="A214"/>
      <c r="B214"/>
      <c r="C214"/>
      <c r="D214"/>
      <c r="E214"/>
      <c r="F214"/>
      <c r="G214"/>
      <c r="H214"/>
      <c r="I214"/>
      <c r="L214" s="27"/>
    </row>
    <row r="215" spans="1:12" x14ac:dyDescent="0.35">
      <c r="A215"/>
      <c r="B215"/>
      <c r="C215"/>
      <c r="D215"/>
      <c r="E215"/>
      <c r="F215"/>
      <c r="G215"/>
      <c r="H215"/>
      <c r="I215"/>
      <c r="L215" s="27"/>
    </row>
    <row r="216" spans="1:12" x14ac:dyDescent="0.35">
      <c r="A216"/>
      <c r="B216"/>
      <c r="C216"/>
      <c r="D216"/>
      <c r="E216"/>
      <c r="F216"/>
      <c r="G216"/>
      <c r="H216"/>
      <c r="I216"/>
      <c r="L216" s="27"/>
    </row>
    <row r="217" spans="1:12" x14ac:dyDescent="0.35">
      <c r="A217"/>
      <c r="B217"/>
      <c r="C217"/>
      <c r="D217"/>
      <c r="E217"/>
      <c r="F217"/>
      <c r="G217"/>
      <c r="H217"/>
      <c r="I217"/>
      <c r="L217" s="27"/>
    </row>
    <row r="218" spans="1:12" x14ac:dyDescent="0.35">
      <c r="A218"/>
      <c r="B218"/>
      <c r="C218"/>
      <c r="D218"/>
      <c r="E218"/>
      <c r="F218"/>
      <c r="G218"/>
      <c r="H218"/>
      <c r="I218"/>
      <c r="L218" s="27"/>
    </row>
    <row r="219" spans="1:12" x14ac:dyDescent="0.35">
      <c r="A219"/>
      <c r="B219"/>
      <c r="C219"/>
      <c r="D219"/>
      <c r="E219"/>
      <c r="F219"/>
      <c r="G219"/>
      <c r="H219"/>
      <c r="I219"/>
      <c r="L219" s="27"/>
    </row>
    <row r="220" spans="1:12" x14ac:dyDescent="0.35">
      <c r="A220"/>
      <c r="B220"/>
      <c r="C220"/>
      <c r="D220"/>
      <c r="E220"/>
      <c r="F220"/>
      <c r="G220"/>
      <c r="H220"/>
      <c r="I220"/>
      <c r="L220" s="27"/>
    </row>
    <row r="221" spans="1:12" x14ac:dyDescent="0.35">
      <c r="A221"/>
      <c r="B221"/>
      <c r="C221"/>
      <c r="D221"/>
      <c r="E221"/>
      <c r="F221"/>
      <c r="G221"/>
      <c r="H221"/>
      <c r="I221"/>
      <c r="L221" s="27"/>
    </row>
    <row r="222" spans="1:12" x14ac:dyDescent="0.35">
      <c r="A222"/>
      <c r="B222"/>
      <c r="C222"/>
      <c r="D222"/>
      <c r="E222"/>
      <c r="F222"/>
      <c r="G222"/>
      <c r="H222"/>
      <c r="I222"/>
      <c r="L222" s="27"/>
    </row>
    <row r="223" spans="1:12" x14ac:dyDescent="0.35">
      <c r="A223"/>
      <c r="B223"/>
      <c r="C223"/>
      <c r="D223"/>
      <c r="E223"/>
      <c r="F223"/>
      <c r="G223"/>
      <c r="H223"/>
      <c r="I223"/>
      <c r="L223" s="27"/>
    </row>
    <row r="224" spans="1:12" x14ac:dyDescent="0.35">
      <c r="A224"/>
      <c r="B224"/>
      <c r="C224"/>
      <c r="D224"/>
      <c r="E224"/>
      <c r="F224"/>
      <c r="G224"/>
      <c r="H224"/>
      <c r="I224"/>
      <c r="L224" s="27"/>
    </row>
    <row r="225" spans="1:12" x14ac:dyDescent="0.35">
      <c r="A225"/>
      <c r="B225"/>
      <c r="C225"/>
      <c r="D225"/>
      <c r="E225"/>
      <c r="F225"/>
      <c r="G225"/>
      <c r="H225"/>
      <c r="I225"/>
      <c r="L225" s="27"/>
    </row>
    <row r="226" spans="1:12" x14ac:dyDescent="0.35">
      <c r="A226"/>
      <c r="B226"/>
      <c r="C226"/>
      <c r="D226"/>
      <c r="E226"/>
      <c r="F226"/>
      <c r="G226"/>
      <c r="H226"/>
      <c r="I226"/>
      <c r="L226" s="27"/>
    </row>
    <row r="227" spans="1:12" x14ac:dyDescent="0.35">
      <c r="A227"/>
      <c r="B227"/>
      <c r="C227"/>
      <c r="D227"/>
      <c r="E227"/>
      <c r="F227"/>
      <c r="G227"/>
      <c r="H227"/>
      <c r="I227"/>
      <c r="L227" s="27"/>
    </row>
    <row r="228" spans="1:12" x14ac:dyDescent="0.35">
      <c r="A228"/>
      <c r="B228"/>
      <c r="C228"/>
      <c r="D228"/>
      <c r="E228"/>
      <c r="F228"/>
      <c r="G228"/>
      <c r="H228"/>
      <c r="I228"/>
      <c r="L228" s="27"/>
    </row>
    <row r="229" spans="1:12" x14ac:dyDescent="0.35">
      <c r="A229"/>
      <c r="B229"/>
      <c r="C229"/>
      <c r="D229"/>
      <c r="E229"/>
      <c r="F229"/>
      <c r="G229"/>
      <c r="H229"/>
      <c r="I229"/>
      <c r="L229" s="27"/>
    </row>
    <row r="230" spans="1:12" x14ac:dyDescent="0.35">
      <c r="A230"/>
      <c r="B230"/>
      <c r="C230"/>
      <c r="D230"/>
      <c r="E230"/>
      <c r="F230"/>
      <c r="G230"/>
      <c r="H230"/>
      <c r="I230"/>
      <c r="L230" s="27"/>
    </row>
    <row r="231" spans="1:12" x14ac:dyDescent="0.35">
      <c r="A231"/>
      <c r="B231"/>
      <c r="C231"/>
      <c r="D231"/>
      <c r="E231"/>
      <c r="F231"/>
      <c r="G231"/>
      <c r="H231"/>
      <c r="I231"/>
      <c r="L231" s="27"/>
    </row>
    <row r="232" spans="1:12" x14ac:dyDescent="0.35">
      <c r="A232"/>
      <c r="B232"/>
      <c r="C232"/>
      <c r="D232"/>
      <c r="E232"/>
      <c r="F232"/>
      <c r="G232"/>
      <c r="H232"/>
      <c r="I232"/>
      <c r="L232" s="27"/>
    </row>
    <row r="233" spans="1:12" x14ac:dyDescent="0.35">
      <c r="A233"/>
      <c r="B233"/>
      <c r="C233"/>
      <c r="D233"/>
      <c r="E233"/>
      <c r="F233"/>
      <c r="G233"/>
      <c r="H233"/>
      <c r="I233"/>
      <c r="L233" s="27"/>
    </row>
    <row r="234" spans="1:12" x14ac:dyDescent="0.35">
      <c r="A234"/>
      <c r="B234"/>
      <c r="C234"/>
      <c r="D234"/>
      <c r="E234"/>
      <c r="F234"/>
      <c r="G234"/>
      <c r="H234"/>
      <c r="I234"/>
      <c r="L234" s="27"/>
    </row>
    <row r="235" spans="1:12" x14ac:dyDescent="0.35">
      <c r="A235"/>
      <c r="B235"/>
      <c r="C235"/>
      <c r="D235"/>
      <c r="E235"/>
      <c r="F235"/>
      <c r="G235"/>
      <c r="H235"/>
      <c r="I235"/>
      <c r="L235" s="27"/>
    </row>
    <row r="236" spans="1:12" x14ac:dyDescent="0.35">
      <c r="A236"/>
      <c r="B236"/>
      <c r="C236"/>
      <c r="D236"/>
      <c r="E236"/>
      <c r="F236"/>
      <c r="G236"/>
      <c r="H236"/>
      <c r="I236"/>
      <c r="L236" s="27"/>
    </row>
    <row r="237" spans="1:12" x14ac:dyDescent="0.35">
      <c r="A237"/>
      <c r="B237"/>
      <c r="C237"/>
      <c r="D237"/>
      <c r="E237"/>
      <c r="F237"/>
      <c r="G237"/>
      <c r="H237"/>
      <c r="I237"/>
      <c r="L237" s="27"/>
    </row>
    <row r="238" spans="1:12" x14ac:dyDescent="0.35">
      <c r="A238"/>
      <c r="B238"/>
      <c r="C238"/>
      <c r="D238"/>
      <c r="E238"/>
      <c r="F238"/>
      <c r="G238"/>
      <c r="H238"/>
      <c r="I238"/>
      <c r="L238" s="27"/>
    </row>
    <row r="239" spans="1:12" x14ac:dyDescent="0.35">
      <c r="A239"/>
      <c r="B239"/>
      <c r="C239"/>
      <c r="D239"/>
      <c r="E239"/>
      <c r="F239"/>
      <c r="G239"/>
      <c r="H239"/>
      <c r="I239"/>
      <c r="L239" s="27"/>
    </row>
    <row r="240" spans="1:12" x14ac:dyDescent="0.35">
      <c r="A240"/>
      <c r="B240"/>
      <c r="C240"/>
      <c r="D240"/>
      <c r="E240"/>
      <c r="F240"/>
      <c r="G240"/>
      <c r="H240"/>
      <c r="I240"/>
      <c r="L240" s="27"/>
    </row>
    <row r="241" spans="1:12" x14ac:dyDescent="0.35">
      <c r="A241"/>
      <c r="B241"/>
      <c r="C241"/>
      <c r="D241"/>
      <c r="E241"/>
      <c r="F241"/>
      <c r="G241"/>
      <c r="H241"/>
      <c r="I241"/>
      <c r="L241" s="27"/>
    </row>
    <row r="242" spans="1:12" x14ac:dyDescent="0.35">
      <c r="A242"/>
      <c r="B242"/>
      <c r="C242"/>
      <c r="D242"/>
      <c r="E242"/>
      <c r="F242"/>
      <c r="G242"/>
      <c r="H242"/>
      <c r="I242"/>
      <c r="L242" s="27"/>
    </row>
    <row r="243" spans="1:12" x14ac:dyDescent="0.35">
      <c r="A243"/>
      <c r="B243"/>
      <c r="C243"/>
      <c r="D243"/>
      <c r="E243"/>
      <c r="F243"/>
      <c r="G243"/>
      <c r="H243"/>
      <c r="I243"/>
      <c r="L243" s="27"/>
    </row>
    <row r="244" spans="1:12" x14ac:dyDescent="0.35">
      <c r="A244"/>
      <c r="B244"/>
      <c r="C244"/>
      <c r="D244"/>
      <c r="E244"/>
      <c r="F244"/>
      <c r="G244"/>
      <c r="H244"/>
      <c r="I244"/>
      <c r="L244" s="27"/>
    </row>
    <row r="245" spans="1:12" x14ac:dyDescent="0.35">
      <c r="A245"/>
      <c r="B245"/>
      <c r="C245"/>
      <c r="D245"/>
      <c r="E245"/>
      <c r="F245"/>
      <c r="G245"/>
      <c r="H245"/>
      <c r="I245"/>
      <c r="L245" s="27"/>
    </row>
    <row r="246" spans="1:12" x14ac:dyDescent="0.35">
      <c r="A246"/>
      <c r="B246"/>
      <c r="C246"/>
      <c r="D246"/>
      <c r="E246"/>
      <c r="F246"/>
      <c r="G246"/>
      <c r="H246"/>
      <c r="I246"/>
      <c r="L246" s="27"/>
    </row>
    <row r="247" spans="1:12" x14ac:dyDescent="0.35">
      <c r="A247"/>
      <c r="B247"/>
      <c r="C247"/>
      <c r="D247"/>
      <c r="E247"/>
      <c r="F247"/>
      <c r="G247"/>
      <c r="H247"/>
      <c r="I247"/>
      <c r="L247" s="27"/>
    </row>
    <row r="248" spans="1:12" x14ac:dyDescent="0.35">
      <c r="A248"/>
      <c r="B248"/>
      <c r="C248"/>
      <c r="D248"/>
      <c r="E248"/>
      <c r="F248"/>
      <c r="G248"/>
      <c r="H248"/>
      <c r="I248"/>
      <c r="L248" s="27"/>
    </row>
    <row r="249" spans="1:12" x14ac:dyDescent="0.35">
      <c r="A249"/>
      <c r="B249"/>
      <c r="C249"/>
      <c r="D249"/>
      <c r="E249"/>
      <c r="F249"/>
      <c r="G249"/>
      <c r="H249"/>
      <c r="I249"/>
      <c r="L249" s="27"/>
    </row>
    <row r="250" spans="1:12" x14ac:dyDescent="0.35">
      <c r="A250"/>
      <c r="B250"/>
      <c r="C250"/>
      <c r="D250"/>
      <c r="E250"/>
      <c r="F250"/>
      <c r="G250"/>
      <c r="H250"/>
      <c r="I250"/>
      <c r="L250" s="27"/>
    </row>
    <row r="251" spans="1:12" x14ac:dyDescent="0.35">
      <c r="A251"/>
      <c r="B251"/>
      <c r="C251"/>
      <c r="D251"/>
      <c r="E251"/>
      <c r="F251"/>
      <c r="G251"/>
      <c r="H251"/>
      <c r="I251"/>
      <c r="L251" s="27"/>
    </row>
    <row r="252" spans="1:12" x14ac:dyDescent="0.35">
      <c r="A252"/>
      <c r="B252"/>
      <c r="C252"/>
      <c r="D252"/>
      <c r="E252"/>
      <c r="F252"/>
      <c r="G252"/>
      <c r="H252"/>
      <c r="I252"/>
      <c r="L252" s="27"/>
    </row>
    <row r="253" spans="1:12" x14ac:dyDescent="0.35">
      <c r="A253"/>
      <c r="B253"/>
      <c r="C253"/>
      <c r="D253"/>
      <c r="E253"/>
      <c r="F253"/>
      <c r="G253"/>
      <c r="H253"/>
      <c r="I253"/>
      <c r="L253" s="27"/>
    </row>
    <row r="254" spans="1:12" x14ac:dyDescent="0.35">
      <c r="A254"/>
      <c r="B254"/>
      <c r="C254"/>
      <c r="D254"/>
      <c r="E254"/>
      <c r="F254"/>
      <c r="G254"/>
      <c r="H254"/>
      <c r="I254"/>
      <c r="L254" s="27"/>
    </row>
    <row r="255" spans="1:12" x14ac:dyDescent="0.35">
      <c r="A255"/>
      <c r="B255"/>
      <c r="C255"/>
      <c r="D255"/>
      <c r="E255"/>
      <c r="F255"/>
      <c r="G255"/>
      <c r="H255"/>
      <c r="I255"/>
      <c r="L255" s="27"/>
    </row>
    <row r="256" spans="1:12" x14ac:dyDescent="0.35">
      <c r="A256"/>
      <c r="B256"/>
      <c r="C256"/>
      <c r="D256"/>
      <c r="E256"/>
      <c r="F256"/>
      <c r="G256"/>
      <c r="H256"/>
      <c r="I256"/>
      <c r="L256" s="27"/>
    </row>
    <row r="257" spans="1:12" s="27" customFormat="1" ht="12.75" customHeigh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2" ht="12.75" customHeight="1" x14ac:dyDescent="0.35">
      <c r="A258"/>
      <c r="B258"/>
      <c r="C258"/>
      <c r="D258"/>
      <c r="E258"/>
      <c r="F258"/>
      <c r="G258"/>
      <c r="H258"/>
      <c r="I258"/>
    </row>
    <row r="259" spans="1:12" ht="13.5" customHeight="1" x14ac:dyDescent="0.35">
      <c r="A259"/>
      <c r="B259"/>
      <c r="C259"/>
      <c r="D259"/>
      <c r="E259"/>
      <c r="F259"/>
      <c r="G259"/>
      <c r="H259"/>
      <c r="I259"/>
    </row>
    <row r="260" spans="1:12" x14ac:dyDescent="0.35">
      <c r="A260"/>
      <c r="B260"/>
      <c r="C260"/>
      <c r="D260"/>
      <c r="E260"/>
      <c r="F260"/>
      <c r="G260"/>
      <c r="H260"/>
      <c r="I260"/>
    </row>
    <row r="261" spans="1:12" x14ac:dyDescent="0.35">
      <c r="A261"/>
      <c r="B261"/>
      <c r="C261"/>
      <c r="D261"/>
      <c r="E261"/>
      <c r="F261"/>
      <c r="G261"/>
      <c r="H261"/>
      <c r="I261"/>
    </row>
    <row r="262" spans="1:12" ht="12.75" customHeight="1" x14ac:dyDescent="0.35">
      <c r="A262"/>
      <c r="B262"/>
      <c r="C262"/>
      <c r="D262"/>
      <c r="E262"/>
      <c r="F262"/>
      <c r="G262"/>
      <c r="H262"/>
      <c r="I262"/>
    </row>
    <row r="263" spans="1:12" ht="13.5" customHeight="1" x14ac:dyDescent="0.35">
      <c r="A263"/>
      <c r="B263"/>
      <c r="C263"/>
      <c r="D263"/>
      <c r="E263"/>
      <c r="F263"/>
      <c r="G263"/>
      <c r="H263"/>
      <c r="I263"/>
    </row>
    <row r="264" spans="1:12" ht="12.75" customHeight="1" x14ac:dyDescent="0.35">
      <c r="A264"/>
      <c r="B264"/>
      <c r="C264"/>
      <c r="D264"/>
      <c r="E264"/>
      <c r="F264"/>
      <c r="G264"/>
      <c r="H264"/>
      <c r="I264"/>
      <c r="L264" s="27"/>
    </row>
    <row r="265" spans="1:12" ht="13.5" customHeight="1" x14ac:dyDescent="0.35">
      <c r="A265"/>
      <c r="B265"/>
      <c r="C265"/>
      <c r="D265"/>
      <c r="E265"/>
      <c r="F265"/>
      <c r="G265"/>
      <c r="H265"/>
      <c r="I265"/>
      <c r="L265" s="27"/>
    </row>
    <row r="266" spans="1:12" x14ac:dyDescent="0.35">
      <c r="A266"/>
      <c r="B266"/>
      <c r="C266"/>
      <c r="D266"/>
      <c r="E266"/>
      <c r="F266"/>
      <c r="G266"/>
      <c r="H266"/>
      <c r="I266"/>
      <c r="L266" s="27"/>
    </row>
    <row r="267" spans="1:12" x14ac:dyDescent="0.35">
      <c r="A267"/>
      <c r="B267"/>
      <c r="C267"/>
      <c r="D267"/>
      <c r="E267"/>
      <c r="F267"/>
      <c r="G267"/>
      <c r="H267"/>
      <c r="I267"/>
      <c r="L267" s="27"/>
    </row>
    <row r="268" spans="1:12" x14ac:dyDescent="0.35">
      <c r="A268"/>
      <c r="B268"/>
      <c r="C268"/>
      <c r="D268"/>
      <c r="E268"/>
      <c r="F268"/>
      <c r="G268"/>
      <c r="H268"/>
      <c r="I268"/>
      <c r="L268" s="27"/>
    </row>
    <row r="269" spans="1:12" x14ac:dyDescent="0.35">
      <c r="A269"/>
      <c r="B269"/>
      <c r="C269"/>
      <c r="D269"/>
      <c r="E269"/>
      <c r="F269"/>
      <c r="G269"/>
      <c r="H269"/>
      <c r="I269"/>
      <c r="L269" s="27"/>
    </row>
    <row r="270" spans="1:12" x14ac:dyDescent="0.35">
      <c r="A270"/>
      <c r="B270"/>
      <c r="C270"/>
      <c r="D270"/>
      <c r="E270"/>
      <c r="F270"/>
      <c r="G270"/>
      <c r="H270"/>
      <c r="I270"/>
      <c r="L270" s="27"/>
    </row>
    <row r="271" spans="1:12" x14ac:dyDescent="0.35">
      <c r="A271"/>
      <c r="B271"/>
      <c r="C271"/>
      <c r="D271"/>
      <c r="E271"/>
      <c r="F271"/>
      <c r="G271"/>
      <c r="H271"/>
      <c r="I271"/>
      <c r="L271" s="27"/>
    </row>
    <row r="272" spans="1:12" x14ac:dyDescent="0.35">
      <c r="A272"/>
      <c r="B272"/>
      <c r="C272"/>
      <c r="D272"/>
      <c r="E272"/>
      <c r="F272"/>
      <c r="G272"/>
      <c r="H272"/>
      <c r="I272"/>
      <c r="L272" s="27"/>
    </row>
    <row r="273" spans="1:12" x14ac:dyDescent="0.35">
      <c r="A273"/>
      <c r="B273"/>
      <c r="C273"/>
      <c r="D273"/>
      <c r="E273"/>
      <c r="F273"/>
      <c r="G273"/>
      <c r="H273"/>
      <c r="I273"/>
      <c r="L273" s="27"/>
    </row>
    <row r="274" spans="1:12" x14ac:dyDescent="0.35">
      <c r="A274"/>
      <c r="B274"/>
      <c r="C274"/>
      <c r="D274"/>
      <c r="E274"/>
      <c r="F274"/>
      <c r="G274"/>
      <c r="H274"/>
      <c r="I274"/>
      <c r="L274" s="27"/>
    </row>
    <row r="275" spans="1:12" x14ac:dyDescent="0.35">
      <c r="A275"/>
      <c r="B275"/>
      <c r="C275"/>
      <c r="D275"/>
      <c r="E275"/>
      <c r="F275"/>
      <c r="G275"/>
      <c r="H275"/>
      <c r="I275"/>
      <c r="L275" s="27"/>
    </row>
    <row r="276" spans="1:12" x14ac:dyDescent="0.35">
      <c r="A276"/>
      <c r="B276"/>
      <c r="C276"/>
      <c r="D276"/>
      <c r="E276"/>
      <c r="F276"/>
      <c r="G276"/>
      <c r="H276"/>
      <c r="I276"/>
      <c r="L276" s="27"/>
    </row>
    <row r="277" spans="1:12" x14ac:dyDescent="0.35">
      <c r="A277"/>
      <c r="B277"/>
      <c r="C277"/>
      <c r="D277"/>
      <c r="E277"/>
      <c r="F277"/>
      <c r="G277"/>
      <c r="H277"/>
      <c r="I277"/>
      <c r="L277" s="27"/>
    </row>
    <row r="278" spans="1:12" x14ac:dyDescent="0.35">
      <c r="A278"/>
      <c r="B278"/>
      <c r="C278"/>
      <c r="D278"/>
      <c r="E278"/>
      <c r="F278"/>
      <c r="G278"/>
      <c r="H278"/>
      <c r="I278"/>
      <c r="L278" s="27"/>
    </row>
    <row r="279" spans="1:12" x14ac:dyDescent="0.35">
      <c r="A279"/>
      <c r="B279"/>
      <c r="C279"/>
      <c r="D279"/>
      <c r="E279"/>
      <c r="F279"/>
      <c r="G279"/>
      <c r="H279"/>
      <c r="I279"/>
      <c r="L279" s="27"/>
    </row>
    <row r="280" spans="1:12" x14ac:dyDescent="0.35">
      <c r="A280"/>
      <c r="B280"/>
      <c r="C280"/>
      <c r="D280"/>
      <c r="E280"/>
      <c r="F280"/>
      <c r="G280"/>
      <c r="H280"/>
      <c r="I280"/>
      <c r="L280" s="27"/>
    </row>
    <row r="281" spans="1:12" x14ac:dyDescent="0.35">
      <c r="A281"/>
      <c r="B281"/>
      <c r="C281"/>
      <c r="D281"/>
      <c r="E281"/>
      <c r="F281"/>
      <c r="G281"/>
      <c r="H281"/>
      <c r="I281"/>
      <c r="L281" s="27"/>
    </row>
    <row r="282" spans="1:12" x14ac:dyDescent="0.35">
      <c r="A282"/>
      <c r="B282"/>
      <c r="C282"/>
      <c r="D282"/>
      <c r="E282"/>
      <c r="F282"/>
      <c r="G282"/>
      <c r="H282"/>
      <c r="I282"/>
      <c r="L282" s="27"/>
    </row>
    <row r="283" spans="1:12" x14ac:dyDescent="0.35">
      <c r="A283"/>
      <c r="B283"/>
      <c r="C283"/>
      <c r="D283"/>
      <c r="E283"/>
      <c r="F283"/>
      <c r="G283"/>
      <c r="H283"/>
      <c r="I283"/>
      <c r="L283" s="27"/>
    </row>
    <row r="284" spans="1:12" x14ac:dyDescent="0.35">
      <c r="A284"/>
      <c r="B284"/>
      <c r="C284"/>
      <c r="D284"/>
      <c r="E284"/>
      <c r="F284"/>
      <c r="G284"/>
      <c r="H284"/>
      <c r="I284"/>
      <c r="L284" s="27"/>
    </row>
    <row r="285" spans="1:12" x14ac:dyDescent="0.35">
      <c r="A285"/>
      <c r="B285"/>
      <c r="C285"/>
      <c r="D285"/>
      <c r="E285"/>
      <c r="F285"/>
      <c r="G285"/>
      <c r="H285"/>
      <c r="I285"/>
      <c r="L285" s="27"/>
    </row>
    <row r="286" spans="1:12" x14ac:dyDescent="0.35">
      <c r="A286"/>
      <c r="B286"/>
      <c r="C286"/>
      <c r="D286"/>
      <c r="E286"/>
      <c r="F286"/>
      <c r="G286"/>
      <c r="H286"/>
      <c r="I286"/>
      <c r="L286" s="27"/>
    </row>
    <row r="287" spans="1:12" x14ac:dyDescent="0.35">
      <c r="A287"/>
      <c r="B287"/>
      <c r="C287"/>
      <c r="D287"/>
      <c r="E287"/>
      <c r="F287"/>
      <c r="G287"/>
      <c r="H287"/>
      <c r="I287"/>
      <c r="L287" s="27"/>
    </row>
    <row r="288" spans="1:12" x14ac:dyDescent="0.35">
      <c r="A288"/>
      <c r="B288"/>
      <c r="C288"/>
      <c r="D288"/>
      <c r="E288"/>
      <c r="F288"/>
      <c r="G288"/>
      <c r="H288"/>
      <c r="I288"/>
      <c r="L288" s="27"/>
    </row>
    <row r="289" spans="1:12" x14ac:dyDescent="0.35">
      <c r="A289"/>
      <c r="B289"/>
      <c r="C289"/>
      <c r="D289"/>
      <c r="E289"/>
      <c r="F289"/>
      <c r="G289"/>
      <c r="H289"/>
      <c r="I289"/>
      <c r="L289" s="27"/>
    </row>
    <row r="290" spans="1:12" x14ac:dyDescent="0.35">
      <c r="A290"/>
      <c r="B290"/>
      <c r="C290"/>
      <c r="D290"/>
      <c r="E290"/>
      <c r="F290"/>
      <c r="G290"/>
      <c r="H290"/>
      <c r="I290"/>
      <c r="L290" s="27"/>
    </row>
    <row r="291" spans="1:12" x14ac:dyDescent="0.35">
      <c r="A291"/>
      <c r="B291"/>
      <c r="C291"/>
      <c r="D291"/>
      <c r="E291"/>
      <c r="F291"/>
      <c r="G291"/>
      <c r="H291"/>
      <c r="I291"/>
      <c r="L291" s="27"/>
    </row>
    <row r="292" spans="1:12" x14ac:dyDescent="0.35">
      <c r="A292"/>
      <c r="B292"/>
      <c r="C292"/>
      <c r="D292"/>
      <c r="E292"/>
      <c r="F292"/>
      <c r="G292"/>
      <c r="H292"/>
      <c r="I292"/>
      <c r="L292" s="27"/>
    </row>
    <row r="293" spans="1:12" x14ac:dyDescent="0.35">
      <c r="A293"/>
      <c r="B293"/>
      <c r="C293"/>
      <c r="D293"/>
      <c r="E293"/>
      <c r="F293"/>
      <c r="G293"/>
      <c r="H293"/>
      <c r="I293"/>
      <c r="L293" s="27"/>
    </row>
    <row r="294" spans="1:12" x14ac:dyDescent="0.35">
      <c r="A294"/>
      <c r="B294"/>
      <c r="C294"/>
      <c r="D294"/>
      <c r="E294"/>
      <c r="F294"/>
      <c r="G294"/>
      <c r="H294"/>
      <c r="I294"/>
      <c r="L294" s="27"/>
    </row>
    <row r="295" spans="1:12" x14ac:dyDescent="0.35">
      <c r="A295"/>
      <c r="B295"/>
      <c r="C295"/>
      <c r="D295"/>
      <c r="E295"/>
      <c r="F295"/>
      <c r="G295"/>
      <c r="H295"/>
      <c r="I295"/>
      <c r="L295" s="27"/>
    </row>
    <row r="296" spans="1:12" x14ac:dyDescent="0.35">
      <c r="A296"/>
      <c r="B296"/>
      <c r="C296"/>
      <c r="D296"/>
      <c r="E296"/>
      <c r="F296"/>
      <c r="G296"/>
      <c r="H296"/>
      <c r="I296"/>
      <c r="L296" s="27"/>
    </row>
    <row r="297" spans="1:12" x14ac:dyDescent="0.35">
      <c r="A297"/>
      <c r="B297"/>
      <c r="C297"/>
      <c r="D297"/>
      <c r="E297"/>
      <c r="F297"/>
      <c r="G297"/>
      <c r="H297"/>
      <c r="I297"/>
      <c r="L297" s="27"/>
    </row>
    <row r="298" spans="1:12" x14ac:dyDescent="0.35">
      <c r="A298"/>
      <c r="B298"/>
      <c r="C298"/>
      <c r="D298"/>
      <c r="E298"/>
      <c r="F298"/>
      <c r="G298"/>
      <c r="H298"/>
      <c r="I298"/>
      <c r="L298" s="27"/>
    </row>
    <row r="299" spans="1:12" x14ac:dyDescent="0.35">
      <c r="A299"/>
      <c r="B299"/>
      <c r="C299"/>
      <c r="D299"/>
      <c r="E299"/>
      <c r="F299"/>
      <c r="G299"/>
      <c r="H299"/>
      <c r="I299"/>
      <c r="L299" s="27"/>
    </row>
    <row r="300" spans="1:12" x14ac:dyDescent="0.35">
      <c r="A300"/>
      <c r="B300"/>
      <c r="C300"/>
      <c r="D300"/>
      <c r="E300"/>
      <c r="F300"/>
      <c r="G300"/>
      <c r="H300"/>
      <c r="I300"/>
      <c r="L300" s="27"/>
    </row>
    <row r="301" spans="1:12" x14ac:dyDescent="0.35">
      <c r="A301"/>
      <c r="B301"/>
      <c r="C301"/>
      <c r="D301"/>
      <c r="E301"/>
      <c r="F301"/>
      <c r="G301"/>
      <c r="H301"/>
      <c r="I301"/>
      <c r="L301" s="27"/>
    </row>
    <row r="302" spans="1:12" x14ac:dyDescent="0.35">
      <c r="A302"/>
      <c r="B302"/>
      <c r="C302"/>
      <c r="D302"/>
      <c r="E302"/>
      <c r="F302"/>
      <c r="G302"/>
      <c r="H302"/>
      <c r="I302"/>
      <c r="L302" s="27"/>
    </row>
    <row r="303" spans="1:12" x14ac:dyDescent="0.35">
      <c r="A303"/>
      <c r="B303"/>
      <c r="C303"/>
      <c r="D303"/>
      <c r="E303"/>
      <c r="F303"/>
      <c r="G303"/>
      <c r="H303"/>
      <c r="I303"/>
      <c r="L303" s="27"/>
    </row>
    <row r="304" spans="1:12" x14ac:dyDescent="0.35">
      <c r="A304"/>
      <c r="B304"/>
      <c r="C304"/>
      <c r="D304"/>
      <c r="E304"/>
      <c r="F304"/>
      <c r="G304"/>
      <c r="H304"/>
      <c r="I304"/>
      <c r="L304" s="27"/>
    </row>
    <row r="305" spans="1:12" x14ac:dyDescent="0.35">
      <c r="A305"/>
      <c r="B305"/>
      <c r="C305"/>
      <c r="D305"/>
      <c r="E305"/>
      <c r="F305"/>
      <c r="G305"/>
      <c r="H305"/>
      <c r="I305"/>
      <c r="L305" s="27"/>
    </row>
    <row r="306" spans="1:12" x14ac:dyDescent="0.35">
      <c r="A306"/>
      <c r="B306"/>
      <c r="C306"/>
      <c r="D306"/>
      <c r="E306"/>
      <c r="F306"/>
      <c r="G306"/>
      <c r="H306"/>
      <c r="I306"/>
      <c r="L306" s="27"/>
    </row>
    <row r="307" spans="1:12" x14ac:dyDescent="0.35">
      <c r="A307"/>
      <c r="B307"/>
      <c r="C307"/>
      <c r="D307"/>
      <c r="E307"/>
      <c r="F307"/>
      <c r="G307"/>
      <c r="H307"/>
      <c r="I307"/>
      <c r="L307" s="27"/>
    </row>
    <row r="308" spans="1:12" x14ac:dyDescent="0.35">
      <c r="A308"/>
      <c r="B308"/>
      <c r="C308"/>
      <c r="D308"/>
      <c r="E308"/>
      <c r="F308"/>
      <c r="G308"/>
      <c r="H308"/>
      <c r="I308"/>
      <c r="L308" s="27"/>
    </row>
    <row r="309" spans="1:12" s="27" customFormat="1" ht="12.75" customHeigh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2" x14ac:dyDescent="0.35">
      <c r="A310"/>
      <c r="B310"/>
      <c r="C310"/>
      <c r="D310"/>
      <c r="E310"/>
      <c r="F310"/>
      <c r="G310"/>
      <c r="H310"/>
      <c r="I310"/>
    </row>
    <row r="311" spans="1:12" x14ac:dyDescent="0.35">
      <c r="A311"/>
      <c r="B311"/>
      <c r="C311"/>
      <c r="D311"/>
      <c r="E311"/>
      <c r="F311"/>
      <c r="G311"/>
      <c r="H311"/>
      <c r="I311"/>
    </row>
    <row r="312" spans="1:12" x14ac:dyDescent="0.35">
      <c r="A312"/>
      <c r="B312"/>
      <c r="C312"/>
      <c r="D312"/>
      <c r="E312"/>
      <c r="F312"/>
      <c r="G312"/>
      <c r="H312"/>
      <c r="I312"/>
    </row>
    <row r="313" spans="1:12" x14ac:dyDescent="0.35">
      <c r="A313"/>
      <c r="B313"/>
      <c r="C313"/>
      <c r="D313"/>
      <c r="E313"/>
      <c r="F313"/>
      <c r="G313"/>
      <c r="H313"/>
      <c r="I313"/>
    </row>
    <row r="314" spans="1:12" ht="12.75" customHeight="1" x14ac:dyDescent="0.35">
      <c r="A314"/>
      <c r="B314"/>
      <c r="C314"/>
      <c r="D314"/>
      <c r="E314"/>
      <c r="F314"/>
      <c r="G314"/>
      <c r="H314"/>
      <c r="I314"/>
    </row>
    <row r="315" spans="1:12" ht="13.5" customHeight="1" x14ac:dyDescent="0.35">
      <c r="A315"/>
      <c r="B315"/>
      <c r="C315"/>
      <c r="D315"/>
      <c r="E315"/>
      <c r="F315"/>
      <c r="G315"/>
      <c r="H315"/>
      <c r="I315"/>
    </row>
    <row r="316" spans="1:12" ht="12.75" customHeight="1" x14ac:dyDescent="0.35">
      <c r="A316"/>
      <c r="B316"/>
      <c r="C316"/>
      <c r="D316"/>
      <c r="E316"/>
      <c r="F316"/>
      <c r="G316"/>
      <c r="H316"/>
      <c r="I316"/>
      <c r="L316" s="27"/>
    </row>
    <row r="317" spans="1:12" ht="13.5" customHeight="1" x14ac:dyDescent="0.35">
      <c r="A317"/>
      <c r="B317"/>
      <c r="C317"/>
      <c r="D317"/>
      <c r="E317"/>
      <c r="F317"/>
      <c r="G317"/>
      <c r="H317"/>
      <c r="I317"/>
      <c r="L317" s="27"/>
    </row>
    <row r="318" spans="1:12" x14ac:dyDescent="0.35">
      <c r="A318"/>
      <c r="B318"/>
      <c r="C318"/>
      <c r="D318"/>
      <c r="E318"/>
      <c r="F318"/>
      <c r="G318"/>
      <c r="H318"/>
      <c r="I318"/>
      <c r="L318" s="27"/>
    </row>
    <row r="319" spans="1:12" x14ac:dyDescent="0.35">
      <c r="A319"/>
      <c r="B319"/>
      <c r="C319"/>
      <c r="D319"/>
      <c r="E319"/>
      <c r="F319"/>
      <c r="G319"/>
      <c r="H319"/>
      <c r="I319"/>
      <c r="L319" s="27"/>
    </row>
    <row r="320" spans="1:12" x14ac:dyDescent="0.35">
      <c r="A320"/>
      <c r="B320"/>
      <c r="C320"/>
      <c r="D320"/>
      <c r="E320"/>
      <c r="F320"/>
      <c r="G320"/>
      <c r="H320"/>
      <c r="I320"/>
      <c r="L320" s="27"/>
    </row>
    <row r="321" spans="1:12" x14ac:dyDescent="0.35">
      <c r="A321"/>
      <c r="B321"/>
      <c r="C321"/>
      <c r="D321"/>
      <c r="E321"/>
      <c r="F321"/>
      <c r="G321"/>
      <c r="H321"/>
      <c r="I321"/>
      <c r="L321" s="27"/>
    </row>
    <row r="322" spans="1:12" x14ac:dyDescent="0.35">
      <c r="A322"/>
      <c r="B322"/>
      <c r="C322"/>
      <c r="D322"/>
      <c r="E322"/>
      <c r="F322"/>
      <c r="G322"/>
      <c r="H322"/>
      <c r="I322"/>
      <c r="L322" s="27"/>
    </row>
    <row r="323" spans="1:12" x14ac:dyDescent="0.35">
      <c r="A323"/>
      <c r="B323"/>
      <c r="C323"/>
      <c r="D323"/>
      <c r="E323"/>
      <c r="F323"/>
      <c r="G323"/>
      <c r="H323"/>
      <c r="I323"/>
      <c r="L323" s="27"/>
    </row>
    <row r="324" spans="1:12" x14ac:dyDescent="0.35">
      <c r="A324"/>
      <c r="B324"/>
      <c r="C324"/>
      <c r="D324"/>
      <c r="E324"/>
      <c r="F324"/>
      <c r="G324"/>
      <c r="H324"/>
      <c r="I324"/>
      <c r="L324" s="27"/>
    </row>
    <row r="325" spans="1:12" x14ac:dyDescent="0.35">
      <c r="A325"/>
      <c r="B325"/>
      <c r="C325"/>
      <c r="D325"/>
      <c r="E325"/>
      <c r="F325"/>
      <c r="G325"/>
      <c r="H325"/>
      <c r="I325"/>
      <c r="L325" s="27"/>
    </row>
    <row r="326" spans="1:12" x14ac:dyDescent="0.35">
      <c r="A326"/>
      <c r="B326"/>
      <c r="C326"/>
      <c r="D326"/>
      <c r="E326"/>
      <c r="F326"/>
      <c r="G326"/>
      <c r="H326"/>
      <c r="I326"/>
      <c r="L326" s="27"/>
    </row>
    <row r="327" spans="1:12" x14ac:dyDescent="0.35">
      <c r="A327"/>
      <c r="B327"/>
      <c r="C327"/>
      <c r="D327"/>
      <c r="E327"/>
      <c r="F327"/>
      <c r="G327"/>
      <c r="H327"/>
      <c r="I327"/>
      <c r="L327" s="27"/>
    </row>
    <row r="328" spans="1:12" x14ac:dyDescent="0.35">
      <c r="A328"/>
      <c r="B328"/>
      <c r="C328"/>
      <c r="D328"/>
      <c r="E328"/>
      <c r="F328"/>
      <c r="G328"/>
      <c r="H328"/>
      <c r="I328"/>
      <c r="L328" s="27"/>
    </row>
    <row r="329" spans="1:12" x14ac:dyDescent="0.35">
      <c r="A329"/>
      <c r="B329"/>
      <c r="C329"/>
      <c r="D329"/>
      <c r="E329"/>
      <c r="F329"/>
      <c r="G329"/>
      <c r="H329"/>
      <c r="I329"/>
      <c r="L329" s="27"/>
    </row>
    <row r="330" spans="1:12" x14ac:dyDescent="0.35">
      <c r="A330"/>
      <c r="B330"/>
      <c r="C330"/>
      <c r="D330"/>
      <c r="E330"/>
      <c r="F330"/>
      <c r="G330"/>
      <c r="H330"/>
      <c r="I330"/>
      <c r="L330" s="27"/>
    </row>
    <row r="331" spans="1:12" x14ac:dyDescent="0.35">
      <c r="A331"/>
      <c r="B331"/>
      <c r="C331"/>
      <c r="D331"/>
      <c r="E331"/>
      <c r="F331"/>
      <c r="G331"/>
      <c r="H331"/>
      <c r="I331"/>
      <c r="L331" s="27"/>
    </row>
    <row r="332" spans="1:12" x14ac:dyDescent="0.35">
      <c r="A332"/>
      <c r="B332"/>
      <c r="C332"/>
      <c r="D332"/>
      <c r="E332"/>
      <c r="F332"/>
      <c r="G332"/>
      <c r="H332"/>
      <c r="I332"/>
      <c r="L332" s="27"/>
    </row>
    <row r="333" spans="1:12" x14ac:dyDescent="0.35">
      <c r="A333"/>
      <c r="B333"/>
      <c r="C333"/>
      <c r="D333"/>
      <c r="E333"/>
      <c r="F333"/>
      <c r="G333"/>
      <c r="H333"/>
      <c r="I333"/>
      <c r="L333" s="27"/>
    </row>
    <row r="334" spans="1:12" x14ac:dyDescent="0.35">
      <c r="A334"/>
      <c r="B334"/>
      <c r="C334"/>
      <c r="D334"/>
      <c r="E334"/>
      <c r="F334"/>
      <c r="G334"/>
      <c r="H334"/>
      <c r="I334"/>
      <c r="L334" s="27"/>
    </row>
    <row r="335" spans="1:12" x14ac:dyDescent="0.35">
      <c r="A335"/>
      <c r="B335"/>
      <c r="C335"/>
      <c r="D335"/>
      <c r="E335"/>
      <c r="F335"/>
      <c r="G335"/>
      <c r="H335"/>
      <c r="I335"/>
      <c r="L335" s="27"/>
    </row>
    <row r="336" spans="1:12" x14ac:dyDescent="0.35">
      <c r="A336"/>
      <c r="B336"/>
      <c r="C336"/>
      <c r="D336"/>
      <c r="E336"/>
      <c r="F336"/>
      <c r="G336"/>
      <c r="H336"/>
      <c r="I336"/>
      <c r="L336" s="27"/>
    </row>
    <row r="337" spans="1:12" x14ac:dyDescent="0.35">
      <c r="A337"/>
      <c r="B337"/>
      <c r="C337"/>
      <c r="D337"/>
      <c r="E337"/>
      <c r="F337"/>
      <c r="G337"/>
      <c r="H337"/>
      <c r="I337"/>
      <c r="L337" s="27"/>
    </row>
    <row r="338" spans="1:12" x14ac:dyDescent="0.35">
      <c r="A338"/>
      <c r="B338"/>
      <c r="C338"/>
      <c r="D338"/>
      <c r="E338"/>
      <c r="F338"/>
      <c r="G338"/>
      <c r="H338"/>
      <c r="I338"/>
      <c r="L338" s="27"/>
    </row>
    <row r="339" spans="1:12" x14ac:dyDescent="0.35">
      <c r="A339"/>
      <c r="B339"/>
      <c r="C339"/>
      <c r="D339"/>
      <c r="E339"/>
      <c r="F339"/>
      <c r="G339"/>
      <c r="H339"/>
      <c r="I339"/>
      <c r="L339" s="27"/>
    </row>
    <row r="340" spans="1:12" x14ac:dyDescent="0.35">
      <c r="A340"/>
      <c r="B340"/>
      <c r="C340"/>
      <c r="D340"/>
      <c r="E340"/>
      <c r="F340"/>
      <c r="G340"/>
      <c r="H340"/>
      <c r="I340"/>
      <c r="L340" s="27"/>
    </row>
    <row r="341" spans="1:12" x14ac:dyDescent="0.35">
      <c r="A341"/>
      <c r="B341"/>
      <c r="C341"/>
      <c r="D341"/>
      <c r="E341"/>
      <c r="F341"/>
      <c r="G341"/>
      <c r="H341"/>
      <c r="I341"/>
      <c r="L341" s="27"/>
    </row>
    <row r="342" spans="1:12" x14ac:dyDescent="0.35">
      <c r="A342"/>
      <c r="B342"/>
      <c r="C342"/>
      <c r="D342"/>
      <c r="E342"/>
      <c r="F342"/>
      <c r="G342"/>
      <c r="H342"/>
      <c r="I342"/>
      <c r="L342" s="27"/>
    </row>
    <row r="343" spans="1:12" x14ac:dyDescent="0.35">
      <c r="A343"/>
      <c r="B343"/>
      <c r="C343"/>
      <c r="D343"/>
      <c r="E343"/>
      <c r="F343"/>
      <c r="G343"/>
      <c r="H343"/>
      <c r="I343"/>
      <c r="L343" s="27"/>
    </row>
    <row r="344" spans="1:12" x14ac:dyDescent="0.35">
      <c r="A344"/>
      <c r="B344"/>
      <c r="C344"/>
      <c r="D344"/>
      <c r="E344"/>
      <c r="F344"/>
      <c r="G344"/>
      <c r="H344"/>
      <c r="I344"/>
      <c r="L344" s="27"/>
    </row>
    <row r="345" spans="1:12" x14ac:dyDescent="0.35">
      <c r="A345"/>
      <c r="B345"/>
      <c r="C345"/>
      <c r="D345"/>
      <c r="E345"/>
      <c r="F345"/>
      <c r="G345"/>
      <c r="H345"/>
      <c r="I345"/>
      <c r="L345" s="27"/>
    </row>
    <row r="346" spans="1:12" x14ac:dyDescent="0.35">
      <c r="A346"/>
      <c r="B346"/>
      <c r="C346"/>
      <c r="D346"/>
      <c r="E346"/>
      <c r="F346"/>
      <c r="G346"/>
      <c r="H346"/>
      <c r="I346"/>
      <c r="L346" s="27"/>
    </row>
    <row r="347" spans="1:12" x14ac:dyDescent="0.35">
      <c r="A347"/>
      <c r="B347"/>
      <c r="C347"/>
      <c r="D347"/>
      <c r="E347"/>
      <c r="F347"/>
      <c r="G347"/>
      <c r="H347"/>
      <c r="I347"/>
      <c r="L347" s="27"/>
    </row>
    <row r="348" spans="1:12" x14ac:dyDescent="0.35">
      <c r="A348"/>
      <c r="B348"/>
      <c r="C348"/>
      <c r="D348"/>
      <c r="E348"/>
      <c r="F348"/>
      <c r="G348"/>
      <c r="H348"/>
      <c r="I348"/>
      <c r="L348" s="27"/>
    </row>
    <row r="349" spans="1:12" x14ac:dyDescent="0.35">
      <c r="A349"/>
      <c r="B349"/>
      <c r="C349"/>
      <c r="D349"/>
      <c r="E349"/>
      <c r="F349"/>
      <c r="G349"/>
      <c r="H349"/>
      <c r="I349"/>
      <c r="L349" s="27"/>
    </row>
    <row r="350" spans="1:12" x14ac:dyDescent="0.35">
      <c r="A350"/>
      <c r="B350"/>
      <c r="C350"/>
      <c r="D350"/>
      <c r="E350"/>
      <c r="F350"/>
      <c r="G350"/>
      <c r="H350"/>
      <c r="I350"/>
      <c r="L350" s="27"/>
    </row>
    <row r="351" spans="1:12" x14ac:dyDescent="0.35">
      <c r="A351"/>
      <c r="B351"/>
      <c r="C351"/>
      <c r="D351"/>
      <c r="E351"/>
      <c r="F351"/>
      <c r="G351"/>
      <c r="H351"/>
      <c r="I351"/>
      <c r="L351" s="27"/>
    </row>
    <row r="352" spans="1:12" x14ac:dyDescent="0.35">
      <c r="A352"/>
      <c r="B352"/>
      <c r="C352"/>
      <c r="D352"/>
      <c r="E352"/>
      <c r="F352"/>
      <c r="G352"/>
      <c r="H352"/>
      <c r="I352"/>
      <c r="L352" s="27"/>
    </row>
    <row r="353" spans="1:12" x14ac:dyDescent="0.35">
      <c r="A353"/>
      <c r="B353"/>
      <c r="C353"/>
      <c r="D353"/>
      <c r="E353"/>
      <c r="F353"/>
      <c r="G353"/>
      <c r="H353"/>
      <c r="I353"/>
      <c r="L353" s="27"/>
    </row>
    <row r="354" spans="1:12" x14ac:dyDescent="0.35">
      <c r="A354"/>
      <c r="B354"/>
      <c r="C354"/>
      <c r="D354"/>
      <c r="E354"/>
      <c r="F354"/>
      <c r="G354"/>
      <c r="H354"/>
      <c r="I354"/>
      <c r="L354" s="27"/>
    </row>
    <row r="355" spans="1:12" x14ac:dyDescent="0.35">
      <c r="A355"/>
      <c r="B355"/>
      <c r="C355"/>
      <c r="D355"/>
      <c r="E355"/>
      <c r="F355"/>
      <c r="G355"/>
      <c r="H355"/>
      <c r="I355"/>
      <c r="L355" s="27"/>
    </row>
    <row r="356" spans="1:12" x14ac:dyDescent="0.35">
      <c r="A356"/>
      <c r="B356"/>
      <c r="C356"/>
      <c r="D356"/>
      <c r="E356"/>
      <c r="F356"/>
      <c r="G356"/>
      <c r="H356"/>
      <c r="I356"/>
      <c r="L356" s="27"/>
    </row>
    <row r="357" spans="1:12" x14ac:dyDescent="0.35">
      <c r="A357"/>
      <c r="B357"/>
      <c r="C357"/>
      <c r="D357"/>
      <c r="E357"/>
      <c r="F357"/>
      <c r="G357"/>
      <c r="H357"/>
      <c r="I357"/>
      <c r="L357" s="27"/>
    </row>
    <row r="358" spans="1:12" x14ac:dyDescent="0.35">
      <c r="A358"/>
      <c r="B358"/>
      <c r="C358"/>
      <c r="D358"/>
      <c r="E358"/>
      <c r="F358"/>
      <c r="G358"/>
      <c r="H358"/>
      <c r="I358"/>
      <c r="L358" s="27"/>
    </row>
    <row r="359" spans="1:12" x14ac:dyDescent="0.35">
      <c r="A359"/>
      <c r="B359"/>
      <c r="C359"/>
      <c r="D359"/>
      <c r="E359"/>
      <c r="F359"/>
      <c r="G359"/>
      <c r="H359"/>
      <c r="I359"/>
      <c r="L359" s="27"/>
    </row>
    <row r="360" spans="1:12" x14ac:dyDescent="0.35">
      <c r="A360"/>
      <c r="B360"/>
      <c r="C360"/>
      <c r="D360"/>
      <c r="E360"/>
      <c r="F360"/>
      <c r="G360"/>
      <c r="H360"/>
      <c r="I360"/>
      <c r="L360" s="27"/>
    </row>
    <row r="361" spans="1:12" s="27" customFormat="1" ht="12.75" customHeigh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2" x14ac:dyDescent="0.35">
      <c r="A362"/>
      <c r="B362"/>
      <c r="C362"/>
      <c r="D362"/>
      <c r="E362"/>
      <c r="F362"/>
      <c r="G362"/>
      <c r="H362"/>
      <c r="I362"/>
    </row>
    <row r="363" spans="1:12" x14ac:dyDescent="0.35">
      <c r="A363"/>
      <c r="B363"/>
      <c r="C363"/>
      <c r="D363"/>
      <c r="E363"/>
      <c r="F363"/>
      <c r="G363"/>
      <c r="H363"/>
      <c r="I363"/>
    </row>
    <row r="364" spans="1:12" x14ac:dyDescent="0.35">
      <c r="A364"/>
      <c r="B364"/>
      <c r="C364"/>
      <c r="D364"/>
      <c r="E364"/>
      <c r="F364"/>
      <c r="G364"/>
      <c r="H364"/>
      <c r="I364"/>
    </row>
    <row r="365" spans="1:12" x14ac:dyDescent="0.35">
      <c r="A365"/>
      <c r="B365"/>
      <c r="C365"/>
      <c r="D365"/>
      <c r="E365"/>
      <c r="F365"/>
      <c r="G365"/>
      <c r="H365"/>
      <c r="I365"/>
    </row>
    <row r="366" spans="1:12" ht="12.75" customHeight="1" x14ac:dyDescent="0.35">
      <c r="A366"/>
      <c r="B366"/>
      <c r="C366"/>
      <c r="D366"/>
      <c r="E366"/>
      <c r="F366"/>
      <c r="G366"/>
      <c r="H366"/>
      <c r="I366"/>
    </row>
    <row r="367" spans="1:12" ht="13.5" customHeight="1" x14ac:dyDescent="0.35">
      <c r="A367"/>
      <c r="B367"/>
      <c r="C367"/>
      <c r="D367"/>
      <c r="E367"/>
      <c r="F367"/>
      <c r="G367"/>
      <c r="H367"/>
      <c r="I367"/>
    </row>
    <row r="368" spans="1:12" x14ac:dyDescent="0.35">
      <c r="A368"/>
      <c r="B368"/>
      <c r="C368"/>
      <c r="D368"/>
      <c r="E368"/>
      <c r="F368"/>
      <c r="G368"/>
      <c r="H368"/>
      <c r="I368"/>
      <c r="L368" s="27"/>
    </row>
    <row r="369" spans="1:12" x14ac:dyDescent="0.35">
      <c r="A369"/>
      <c r="B369"/>
      <c r="C369"/>
      <c r="D369"/>
      <c r="E369"/>
      <c r="F369"/>
      <c r="G369"/>
      <c r="H369"/>
      <c r="I369"/>
      <c r="L369" s="27"/>
    </row>
    <row r="370" spans="1:12" x14ac:dyDescent="0.35">
      <c r="A370"/>
      <c r="B370"/>
      <c r="C370"/>
      <c r="D370"/>
      <c r="E370"/>
      <c r="F370"/>
      <c r="G370"/>
      <c r="H370"/>
      <c r="I370"/>
      <c r="L370" s="27"/>
    </row>
    <row r="371" spans="1:12" x14ac:dyDescent="0.35">
      <c r="A371"/>
      <c r="B371"/>
      <c r="C371"/>
      <c r="D371"/>
      <c r="E371"/>
      <c r="F371"/>
      <c r="G371"/>
      <c r="H371"/>
      <c r="I371"/>
      <c r="L371" s="27"/>
    </row>
    <row r="372" spans="1:12" x14ac:dyDescent="0.35">
      <c r="A372"/>
      <c r="B372"/>
      <c r="C372"/>
      <c r="D372"/>
      <c r="E372"/>
      <c r="F372"/>
      <c r="G372"/>
      <c r="H372"/>
      <c r="I372"/>
      <c r="L372" s="27"/>
    </row>
    <row r="373" spans="1:12" x14ac:dyDescent="0.35">
      <c r="A373"/>
      <c r="B373"/>
      <c r="C373"/>
      <c r="D373"/>
      <c r="E373"/>
      <c r="F373"/>
      <c r="G373"/>
      <c r="H373"/>
      <c r="I373"/>
      <c r="L373" s="27"/>
    </row>
    <row r="374" spans="1:12" x14ac:dyDescent="0.35">
      <c r="A374"/>
      <c r="B374"/>
      <c r="C374"/>
      <c r="D374"/>
      <c r="E374"/>
      <c r="F374"/>
      <c r="G374"/>
      <c r="H374"/>
      <c r="I374"/>
      <c r="L374" s="27"/>
    </row>
    <row r="375" spans="1:12" x14ac:dyDescent="0.35">
      <c r="A375"/>
      <c r="B375"/>
      <c r="C375"/>
      <c r="D375"/>
      <c r="E375"/>
      <c r="F375"/>
      <c r="G375"/>
      <c r="H375"/>
      <c r="I375"/>
      <c r="L375" s="27"/>
    </row>
    <row r="376" spans="1:12" x14ac:dyDescent="0.35">
      <c r="A376"/>
      <c r="B376"/>
      <c r="C376"/>
      <c r="D376"/>
      <c r="E376"/>
      <c r="F376"/>
      <c r="G376"/>
      <c r="H376"/>
      <c r="I376"/>
      <c r="L376" s="27"/>
    </row>
    <row r="377" spans="1:12" x14ac:dyDescent="0.35">
      <c r="A377"/>
      <c r="B377"/>
      <c r="C377"/>
      <c r="D377"/>
      <c r="E377"/>
      <c r="F377"/>
      <c r="G377"/>
      <c r="H377"/>
      <c r="I377"/>
      <c r="L377" s="27"/>
    </row>
    <row r="378" spans="1:12" x14ac:dyDescent="0.35">
      <c r="A378"/>
      <c r="B378"/>
      <c r="C378"/>
      <c r="D378"/>
      <c r="E378"/>
      <c r="F378"/>
      <c r="G378"/>
      <c r="H378"/>
      <c r="I378"/>
      <c r="L378" s="27"/>
    </row>
    <row r="379" spans="1:12" x14ac:dyDescent="0.35">
      <c r="A379"/>
      <c r="B379"/>
      <c r="C379"/>
      <c r="D379"/>
      <c r="E379"/>
      <c r="F379"/>
      <c r="G379"/>
      <c r="H379"/>
      <c r="I379"/>
      <c r="L379" s="27"/>
    </row>
    <row r="380" spans="1:12" x14ac:dyDescent="0.35">
      <c r="A380"/>
      <c r="B380"/>
      <c r="C380"/>
      <c r="D380"/>
      <c r="E380"/>
      <c r="F380"/>
      <c r="G380"/>
      <c r="H380"/>
      <c r="I380"/>
      <c r="L380" s="27"/>
    </row>
    <row r="381" spans="1:12" x14ac:dyDescent="0.35">
      <c r="A381"/>
      <c r="B381"/>
      <c r="C381"/>
      <c r="D381"/>
      <c r="E381"/>
      <c r="F381"/>
      <c r="G381"/>
      <c r="H381"/>
      <c r="I381"/>
      <c r="L381" s="27"/>
    </row>
    <row r="382" spans="1:12" x14ac:dyDescent="0.35">
      <c r="A382"/>
      <c r="B382"/>
      <c r="C382"/>
      <c r="D382"/>
      <c r="E382"/>
      <c r="F382"/>
      <c r="G382"/>
      <c r="H382"/>
      <c r="I382"/>
      <c r="L382" s="27"/>
    </row>
    <row r="383" spans="1:12" x14ac:dyDescent="0.35">
      <c r="A383"/>
      <c r="B383"/>
      <c r="C383"/>
      <c r="D383"/>
      <c r="E383"/>
      <c r="F383"/>
      <c r="G383"/>
      <c r="H383"/>
      <c r="I383"/>
      <c r="L383" s="27"/>
    </row>
    <row r="384" spans="1:12" x14ac:dyDescent="0.35">
      <c r="A384"/>
      <c r="B384"/>
      <c r="C384"/>
      <c r="D384"/>
      <c r="E384"/>
      <c r="F384"/>
      <c r="G384"/>
      <c r="H384"/>
      <c r="I384"/>
      <c r="L384" s="27"/>
    </row>
    <row r="385" spans="1:12" x14ac:dyDescent="0.35">
      <c r="A385"/>
      <c r="B385"/>
      <c r="C385"/>
      <c r="D385"/>
      <c r="E385"/>
      <c r="F385"/>
      <c r="G385"/>
      <c r="H385"/>
      <c r="I385"/>
      <c r="L385" s="27"/>
    </row>
    <row r="386" spans="1:12" x14ac:dyDescent="0.35">
      <c r="A386"/>
      <c r="B386"/>
      <c r="C386"/>
      <c r="D386"/>
      <c r="E386"/>
      <c r="F386"/>
      <c r="G386"/>
      <c r="H386"/>
      <c r="I386"/>
      <c r="L386" s="27"/>
    </row>
    <row r="387" spans="1:12" x14ac:dyDescent="0.35">
      <c r="A387"/>
      <c r="B387"/>
      <c r="C387"/>
      <c r="D387"/>
      <c r="E387"/>
      <c r="F387"/>
      <c r="G387"/>
      <c r="H387"/>
      <c r="I387"/>
      <c r="L387" s="27"/>
    </row>
    <row r="388" spans="1:12" x14ac:dyDescent="0.35">
      <c r="A388"/>
      <c r="B388"/>
      <c r="C388"/>
      <c r="D388"/>
      <c r="E388"/>
      <c r="F388"/>
      <c r="G388"/>
      <c r="H388"/>
      <c r="I388"/>
      <c r="L388" s="27"/>
    </row>
    <row r="389" spans="1:12" x14ac:dyDescent="0.35">
      <c r="A389"/>
      <c r="B389"/>
      <c r="C389"/>
      <c r="D389"/>
      <c r="E389"/>
      <c r="F389"/>
      <c r="G389"/>
      <c r="H389"/>
      <c r="I389"/>
      <c r="L389" s="27"/>
    </row>
    <row r="390" spans="1:12" x14ac:dyDescent="0.35">
      <c r="A390"/>
      <c r="B390"/>
      <c r="C390"/>
      <c r="D390"/>
      <c r="E390"/>
      <c r="F390"/>
      <c r="G390"/>
      <c r="H390"/>
      <c r="I390"/>
      <c r="L390" s="27"/>
    </row>
    <row r="391" spans="1:12" x14ac:dyDescent="0.35">
      <c r="A391"/>
      <c r="B391"/>
      <c r="C391"/>
      <c r="D391"/>
      <c r="E391"/>
      <c r="F391"/>
      <c r="G391"/>
      <c r="H391"/>
      <c r="I391"/>
      <c r="L391" s="27"/>
    </row>
    <row r="392" spans="1:12" x14ac:dyDescent="0.35">
      <c r="A392"/>
      <c r="B392"/>
      <c r="C392"/>
      <c r="D392"/>
      <c r="E392"/>
      <c r="F392"/>
      <c r="G392"/>
      <c r="H392"/>
      <c r="I392"/>
      <c r="L392" s="27"/>
    </row>
    <row r="393" spans="1:12" x14ac:dyDescent="0.35">
      <c r="A393"/>
      <c r="B393"/>
      <c r="C393"/>
      <c r="D393"/>
      <c r="E393"/>
      <c r="F393"/>
      <c r="G393"/>
      <c r="H393"/>
      <c r="I393"/>
      <c r="L393" s="27"/>
    </row>
    <row r="394" spans="1:12" x14ac:dyDescent="0.35">
      <c r="A394"/>
      <c r="B394"/>
      <c r="C394"/>
      <c r="D394"/>
      <c r="E394"/>
      <c r="F394"/>
      <c r="G394"/>
      <c r="H394"/>
      <c r="I394"/>
      <c r="L394" s="27"/>
    </row>
    <row r="395" spans="1:12" x14ac:dyDescent="0.35">
      <c r="A395"/>
      <c r="B395"/>
      <c r="C395"/>
      <c r="D395"/>
      <c r="E395"/>
      <c r="F395"/>
      <c r="G395"/>
      <c r="H395"/>
      <c r="I395"/>
      <c r="L395" s="27"/>
    </row>
    <row r="396" spans="1:12" x14ac:dyDescent="0.35">
      <c r="A396"/>
      <c r="B396"/>
      <c r="C396"/>
      <c r="D396"/>
      <c r="E396"/>
      <c r="F396"/>
      <c r="G396"/>
      <c r="H396"/>
      <c r="I396"/>
      <c r="L396" s="27"/>
    </row>
    <row r="397" spans="1:12" x14ac:dyDescent="0.35">
      <c r="A397"/>
      <c r="B397"/>
      <c r="C397"/>
      <c r="D397"/>
      <c r="E397"/>
      <c r="F397"/>
      <c r="G397"/>
      <c r="H397"/>
      <c r="I397"/>
      <c r="L397" s="27"/>
    </row>
    <row r="398" spans="1:12" x14ac:dyDescent="0.35">
      <c r="A398"/>
      <c r="B398"/>
      <c r="C398"/>
      <c r="D398"/>
      <c r="E398"/>
      <c r="F398"/>
      <c r="G398"/>
      <c r="H398"/>
      <c r="I398"/>
      <c r="L398" s="27"/>
    </row>
    <row r="399" spans="1:12" x14ac:dyDescent="0.35">
      <c r="A399"/>
      <c r="B399"/>
      <c r="C399"/>
      <c r="D399"/>
      <c r="E399"/>
      <c r="F399"/>
      <c r="G399"/>
      <c r="H399"/>
      <c r="I399"/>
      <c r="L399" s="27"/>
    </row>
    <row r="400" spans="1:12" x14ac:dyDescent="0.35">
      <c r="A400"/>
      <c r="B400"/>
      <c r="C400"/>
      <c r="D400"/>
      <c r="E400"/>
      <c r="F400"/>
      <c r="G400"/>
      <c r="H400"/>
      <c r="I400"/>
      <c r="L400" s="27"/>
    </row>
    <row r="401" spans="1:12" x14ac:dyDescent="0.35">
      <c r="A401"/>
      <c r="B401"/>
      <c r="C401"/>
      <c r="D401"/>
      <c r="E401"/>
      <c r="F401"/>
      <c r="G401"/>
      <c r="H401"/>
      <c r="I401"/>
      <c r="L401" s="27"/>
    </row>
    <row r="402" spans="1:12" x14ac:dyDescent="0.35">
      <c r="A402"/>
      <c r="B402"/>
      <c r="C402"/>
      <c r="D402"/>
      <c r="E402"/>
      <c r="F402"/>
      <c r="G402"/>
      <c r="H402"/>
      <c r="I402"/>
      <c r="L402" s="27"/>
    </row>
    <row r="403" spans="1:12" x14ac:dyDescent="0.35">
      <c r="A403"/>
      <c r="B403"/>
      <c r="C403"/>
      <c r="D403"/>
      <c r="E403"/>
      <c r="F403"/>
      <c r="G403"/>
      <c r="H403"/>
      <c r="I403"/>
      <c r="L403" s="27"/>
    </row>
    <row r="404" spans="1:12" x14ac:dyDescent="0.35">
      <c r="A404"/>
      <c r="B404"/>
      <c r="C404"/>
      <c r="D404"/>
      <c r="E404"/>
      <c r="F404"/>
      <c r="G404"/>
      <c r="H404"/>
      <c r="I404"/>
      <c r="L404" s="27"/>
    </row>
    <row r="405" spans="1:12" x14ac:dyDescent="0.35">
      <c r="A405"/>
      <c r="B405"/>
      <c r="C405"/>
      <c r="D405"/>
      <c r="E405"/>
      <c r="F405"/>
      <c r="G405"/>
      <c r="H405"/>
      <c r="I405"/>
      <c r="L405" s="27"/>
    </row>
    <row r="406" spans="1:12" x14ac:dyDescent="0.35">
      <c r="A406"/>
      <c r="B406"/>
      <c r="C406"/>
      <c r="D406"/>
      <c r="E406"/>
      <c r="F406"/>
      <c r="G406"/>
      <c r="H406"/>
      <c r="I406"/>
      <c r="L406" s="27"/>
    </row>
    <row r="407" spans="1:12" x14ac:dyDescent="0.35">
      <c r="A407"/>
      <c r="B407"/>
      <c r="C407"/>
      <c r="D407"/>
      <c r="E407"/>
      <c r="F407"/>
      <c r="G407"/>
      <c r="H407"/>
      <c r="I407"/>
      <c r="L407" s="27"/>
    </row>
    <row r="408" spans="1:12" x14ac:dyDescent="0.35">
      <c r="A408"/>
      <c r="B408"/>
      <c r="C408"/>
      <c r="D408"/>
      <c r="E408"/>
      <c r="F408"/>
      <c r="G408"/>
      <c r="H408"/>
      <c r="I408"/>
      <c r="L408" s="27"/>
    </row>
    <row r="409" spans="1:12" x14ac:dyDescent="0.35">
      <c r="A409"/>
      <c r="B409"/>
      <c r="C409"/>
      <c r="D409"/>
      <c r="E409"/>
      <c r="F409"/>
      <c r="G409"/>
      <c r="H409"/>
      <c r="I409"/>
      <c r="L409" s="27"/>
    </row>
    <row r="410" spans="1:12" x14ac:dyDescent="0.35">
      <c r="A410"/>
      <c r="B410"/>
      <c r="C410"/>
      <c r="D410"/>
      <c r="E410"/>
      <c r="F410"/>
      <c r="G410"/>
      <c r="H410"/>
      <c r="I410"/>
      <c r="L410" s="27"/>
    </row>
    <row r="411" spans="1:12" x14ac:dyDescent="0.35">
      <c r="A411"/>
      <c r="B411"/>
      <c r="C411"/>
      <c r="D411"/>
      <c r="E411"/>
      <c r="F411"/>
      <c r="G411"/>
      <c r="H411"/>
      <c r="I411"/>
      <c r="L411" s="27"/>
    </row>
    <row r="412" spans="1:12" x14ac:dyDescent="0.35">
      <c r="A412"/>
      <c r="B412"/>
      <c r="C412"/>
      <c r="D412"/>
      <c r="E412"/>
      <c r="F412"/>
      <c r="G412"/>
      <c r="H412"/>
      <c r="I412"/>
      <c r="L412" s="27"/>
    </row>
    <row r="413" spans="1:12" s="27" customFormat="1" ht="12.75" customHeigh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2" x14ac:dyDescent="0.35">
      <c r="A414"/>
      <c r="B414"/>
      <c r="C414"/>
      <c r="D414"/>
      <c r="E414"/>
      <c r="F414"/>
      <c r="G414"/>
      <c r="H414"/>
      <c r="I414"/>
    </row>
    <row r="415" spans="1:12" x14ac:dyDescent="0.35">
      <c r="A415"/>
      <c r="B415"/>
      <c r="C415"/>
      <c r="D415"/>
      <c r="E415"/>
      <c r="F415"/>
      <c r="G415"/>
      <c r="H415"/>
      <c r="I415"/>
    </row>
    <row r="416" spans="1:12" x14ac:dyDescent="0.35">
      <c r="A416"/>
      <c r="B416"/>
      <c r="C416"/>
      <c r="D416"/>
      <c r="E416"/>
      <c r="F416"/>
      <c r="G416"/>
      <c r="H416"/>
      <c r="I416"/>
    </row>
    <row r="417" spans="1:10" x14ac:dyDescent="0.35">
      <c r="A417"/>
      <c r="B417"/>
      <c r="C417"/>
      <c r="D417"/>
      <c r="E417"/>
      <c r="F417"/>
      <c r="G417"/>
      <c r="H417"/>
      <c r="I417"/>
    </row>
    <row r="418" spans="1:10" x14ac:dyDescent="0.35">
      <c r="A418"/>
      <c r="B418"/>
      <c r="C418"/>
      <c r="D418"/>
      <c r="E418"/>
      <c r="F418"/>
      <c r="G418"/>
      <c r="H418"/>
      <c r="I418"/>
    </row>
    <row r="419" spans="1:10" x14ac:dyDescent="0.35">
      <c r="A419"/>
      <c r="B419"/>
      <c r="C419"/>
      <c r="D419"/>
      <c r="E419"/>
      <c r="F419"/>
      <c r="G419"/>
      <c r="H419"/>
      <c r="I419"/>
    </row>
    <row r="420" spans="1:10" x14ac:dyDescent="0.35">
      <c r="A420"/>
      <c r="B420"/>
      <c r="C420"/>
      <c r="D420"/>
      <c r="E420"/>
      <c r="F420"/>
      <c r="G420"/>
      <c r="H420"/>
      <c r="I420"/>
    </row>
    <row r="421" spans="1:10" x14ac:dyDescent="0.35">
      <c r="A421"/>
      <c r="B421"/>
      <c r="C421"/>
      <c r="D421"/>
      <c r="E421"/>
      <c r="F421"/>
      <c r="G421"/>
      <c r="H421"/>
      <c r="I421"/>
    </row>
    <row r="422" spans="1:10" x14ac:dyDescent="0.35">
      <c r="A422"/>
      <c r="B422"/>
      <c r="C422"/>
      <c r="D422"/>
      <c r="E422"/>
      <c r="F422"/>
      <c r="G422"/>
      <c r="H422"/>
      <c r="I422"/>
    </row>
    <row r="423" spans="1:10" x14ac:dyDescent="0.35">
      <c r="A423"/>
      <c r="B423"/>
      <c r="C423"/>
      <c r="D423"/>
      <c r="E423"/>
      <c r="F423"/>
      <c r="G423"/>
      <c r="H423"/>
      <c r="I423"/>
    </row>
    <row r="424" spans="1:10" x14ac:dyDescent="0.35">
      <c r="A424"/>
      <c r="B424"/>
      <c r="C424"/>
      <c r="D424"/>
      <c r="E424"/>
      <c r="F424"/>
      <c r="G424"/>
      <c r="H424"/>
      <c r="I424"/>
    </row>
    <row r="425" spans="1:10" x14ac:dyDescent="0.35">
      <c r="A425"/>
      <c r="B425"/>
      <c r="C425"/>
      <c r="D425"/>
      <c r="E425"/>
      <c r="F425"/>
      <c r="G425"/>
      <c r="H425"/>
      <c r="I425"/>
    </row>
    <row r="426" spans="1:10" x14ac:dyDescent="0.35">
      <c r="A426"/>
      <c r="B426"/>
      <c r="C426"/>
      <c r="D426"/>
      <c r="E426"/>
      <c r="F426"/>
      <c r="G426"/>
      <c r="H426"/>
      <c r="I426"/>
    </row>
    <row r="427" spans="1:10" x14ac:dyDescent="0.35">
      <c r="A427"/>
      <c r="B427"/>
      <c r="C427"/>
      <c r="D427"/>
      <c r="E427"/>
      <c r="F427"/>
      <c r="G427"/>
      <c r="H427"/>
      <c r="I427"/>
    </row>
    <row r="428" spans="1:10" x14ac:dyDescent="0.35">
      <c r="A428"/>
      <c r="B428"/>
      <c r="C428"/>
      <c r="D428"/>
      <c r="E428"/>
      <c r="F428"/>
      <c r="G428"/>
      <c r="H428"/>
      <c r="I428"/>
    </row>
    <row r="429" spans="1:10" x14ac:dyDescent="0.35">
      <c r="B429"/>
      <c r="C429"/>
      <c r="E429"/>
      <c r="F429"/>
      <c r="H429"/>
      <c r="I429"/>
      <c r="J429" s="27"/>
    </row>
    <row r="430" spans="1:10" x14ac:dyDescent="0.35">
      <c r="B430"/>
      <c r="C430"/>
      <c r="E430"/>
      <c r="F430"/>
      <c r="H430"/>
      <c r="I430"/>
      <c r="J430" s="27"/>
    </row>
    <row r="431" spans="1:10" x14ac:dyDescent="0.35">
      <c r="B431"/>
      <c r="C431"/>
      <c r="E431"/>
      <c r="F431"/>
      <c r="H431"/>
      <c r="I431"/>
      <c r="J431" s="27"/>
    </row>
    <row r="432" spans="1:10" x14ac:dyDescent="0.35">
      <c r="B432"/>
      <c r="C432"/>
      <c r="E432"/>
      <c r="F432"/>
      <c r="H432"/>
      <c r="I432"/>
      <c r="J432" s="27"/>
    </row>
    <row r="433" spans="2:10" x14ac:dyDescent="0.35">
      <c r="B433"/>
      <c r="C433"/>
      <c r="E433"/>
      <c r="F433"/>
      <c r="H433"/>
      <c r="I433"/>
      <c r="J433" s="27"/>
    </row>
    <row r="434" spans="2:10" x14ac:dyDescent="0.35">
      <c r="B434"/>
      <c r="C434"/>
      <c r="E434"/>
      <c r="F434"/>
      <c r="H434"/>
      <c r="I434"/>
      <c r="J434" s="27"/>
    </row>
    <row r="435" spans="2:10" x14ac:dyDescent="0.35">
      <c r="B435"/>
      <c r="C435"/>
      <c r="E435"/>
      <c r="F435"/>
      <c r="H435"/>
      <c r="I435"/>
      <c r="J435" s="27"/>
    </row>
    <row r="436" spans="2:10" x14ac:dyDescent="0.35">
      <c r="B436"/>
      <c r="C436"/>
      <c r="E436"/>
      <c r="F436"/>
      <c r="H436"/>
      <c r="I436"/>
      <c r="J436" s="27"/>
    </row>
    <row r="437" spans="2:10" x14ac:dyDescent="0.35">
      <c r="B437"/>
      <c r="C437"/>
      <c r="E437"/>
      <c r="F437"/>
      <c r="H437"/>
      <c r="I437"/>
      <c r="J437" s="27"/>
    </row>
    <row r="438" spans="2:10" x14ac:dyDescent="0.35">
      <c r="B438"/>
      <c r="C438"/>
      <c r="E438"/>
      <c r="F438"/>
      <c r="H438"/>
      <c r="I438"/>
      <c r="J438" s="27"/>
    </row>
    <row r="439" spans="2:10" x14ac:dyDescent="0.35">
      <c r="B439"/>
      <c r="C439"/>
      <c r="E439"/>
      <c r="F439"/>
      <c r="H439"/>
      <c r="I439"/>
      <c r="J439" s="27"/>
    </row>
    <row r="440" spans="2:10" x14ac:dyDescent="0.35">
      <c r="B440"/>
      <c r="C440"/>
      <c r="E440"/>
      <c r="F440"/>
      <c r="H440"/>
      <c r="I440"/>
      <c r="J440" s="27"/>
    </row>
    <row r="441" spans="2:10" x14ac:dyDescent="0.35">
      <c r="B441"/>
      <c r="C441"/>
      <c r="E441"/>
      <c r="F441"/>
      <c r="H441"/>
      <c r="I441"/>
      <c r="J441" s="27"/>
    </row>
    <row r="442" spans="2:10" x14ac:dyDescent="0.35">
      <c r="B442"/>
      <c r="C442"/>
      <c r="E442"/>
      <c r="F442"/>
      <c r="H442"/>
      <c r="I442"/>
      <c r="J442" s="27"/>
    </row>
    <row r="443" spans="2:10" x14ac:dyDescent="0.35">
      <c r="B443"/>
      <c r="C443"/>
      <c r="E443"/>
      <c r="F443"/>
      <c r="H443"/>
      <c r="I443"/>
      <c r="J443" s="27"/>
    </row>
    <row r="444" spans="2:10" x14ac:dyDescent="0.35">
      <c r="B444"/>
      <c r="C444"/>
      <c r="E444"/>
      <c r="F444"/>
      <c r="H444"/>
      <c r="I444"/>
      <c r="J444" s="27"/>
    </row>
    <row r="445" spans="2:10" x14ac:dyDescent="0.35">
      <c r="B445"/>
      <c r="C445"/>
      <c r="E445"/>
      <c r="F445"/>
      <c r="H445"/>
      <c r="I445"/>
      <c r="J445" s="27"/>
    </row>
    <row r="446" spans="2:10" x14ac:dyDescent="0.35">
      <c r="B446"/>
      <c r="C446"/>
      <c r="E446"/>
      <c r="F446"/>
      <c r="H446"/>
      <c r="I446"/>
      <c r="J446" s="27"/>
    </row>
    <row r="447" spans="2:10" x14ac:dyDescent="0.35">
      <c r="B447"/>
      <c r="C447"/>
      <c r="E447"/>
      <c r="F447"/>
      <c r="H447"/>
      <c r="I447"/>
      <c r="J447" s="27"/>
    </row>
    <row r="448" spans="2:10" x14ac:dyDescent="0.35">
      <c r="B448"/>
      <c r="C448"/>
      <c r="E448"/>
      <c r="F448"/>
      <c r="H448"/>
      <c r="I448"/>
      <c r="J448" s="27"/>
    </row>
    <row r="449" spans="2:10" x14ac:dyDescent="0.35">
      <c r="B449"/>
      <c r="C449"/>
      <c r="E449"/>
      <c r="F449"/>
      <c r="H449"/>
      <c r="I449"/>
      <c r="J449" s="27"/>
    </row>
    <row r="450" spans="2:10" x14ac:dyDescent="0.35">
      <c r="B450"/>
      <c r="C450"/>
      <c r="E450"/>
      <c r="F450"/>
      <c r="H450"/>
      <c r="I450"/>
      <c r="J450" s="27"/>
    </row>
    <row r="451" spans="2:10" x14ac:dyDescent="0.35">
      <c r="B451"/>
      <c r="C451"/>
      <c r="E451"/>
      <c r="F451"/>
      <c r="H451"/>
      <c r="I451"/>
      <c r="J451" s="27"/>
    </row>
    <row r="452" spans="2:10" x14ac:dyDescent="0.35">
      <c r="B452"/>
      <c r="C452"/>
      <c r="E452"/>
      <c r="F452"/>
      <c r="H452"/>
      <c r="I452"/>
      <c r="J452" s="27"/>
    </row>
    <row r="453" spans="2:10" x14ac:dyDescent="0.35">
      <c r="B453"/>
      <c r="C453"/>
      <c r="E453"/>
      <c r="F453"/>
      <c r="H453"/>
      <c r="I453"/>
      <c r="J453" s="27"/>
    </row>
    <row r="454" spans="2:10" x14ac:dyDescent="0.35">
      <c r="B454"/>
      <c r="C454"/>
      <c r="E454"/>
      <c r="F454"/>
      <c r="H454"/>
      <c r="I454"/>
      <c r="J454" s="27"/>
    </row>
    <row r="455" spans="2:10" x14ac:dyDescent="0.35">
      <c r="B455"/>
      <c r="C455"/>
      <c r="E455"/>
      <c r="F455"/>
      <c r="H455"/>
      <c r="I455"/>
      <c r="J455" s="27"/>
    </row>
    <row r="456" spans="2:10" x14ac:dyDescent="0.35">
      <c r="B456"/>
      <c r="C456"/>
      <c r="E456"/>
      <c r="F456"/>
      <c r="H456"/>
      <c r="I456"/>
      <c r="J456" s="27"/>
    </row>
    <row r="457" spans="2:10" x14ac:dyDescent="0.35">
      <c r="B457"/>
      <c r="C457"/>
      <c r="E457"/>
      <c r="F457"/>
      <c r="H457"/>
      <c r="I457"/>
      <c r="J457" s="27"/>
    </row>
    <row r="458" spans="2:10" x14ac:dyDescent="0.35">
      <c r="B458"/>
      <c r="C458"/>
      <c r="E458"/>
      <c r="F458"/>
      <c r="H458"/>
      <c r="I458"/>
      <c r="J458" s="27"/>
    </row>
    <row r="459" spans="2:10" x14ac:dyDescent="0.35">
      <c r="B459"/>
      <c r="C459"/>
      <c r="E459"/>
      <c r="F459"/>
      <c r="H459"/>
      <c r="I459"/>
      <c r="J459" s="27"/>
    </row>
    <row r="460" spans="2:10" x14ac:dyDescent="0.35">
      <c r="B460"/>
      <c r="C460"/>
      <c r="E460"/>
      <c r="F460"/>
      <c r="H460"/>
      <c r="I460"/>
      <c r="J460" s="27"/>
    </row>
    <row r="461" spans="2:10" x14ac:dyDescent="0.35">
      <c r="B461"/>
      <c r="C461"/>
      <c r="E461"/>
      <c r="F461"/>
      <c r="H461"/>
      <c r="I461"/>
      <c r="J461" s="27"/>
    </row>
    <row r="462" spans="2:10" x14ac:dyDescent="0.35">
      <c r="B462"/>
      <c r="C462"/>
      <c r="E462"/>
      <c r="F462"/>
      <c r="H462"/>
      <c r="I462"/>
      <c r="J462" s="27"/>
    </row>
    <row r="463" spans="2:10" x14ac:dyDescent="0.35">
      <c r="B463"/>
      <c r="C463"/>
      <c r="E463"/>
      <c r="F463"/>
      <c r="H463"/>
      <c r="I463"/>
      <c r="J463" s="27"/>
    </row>
    <row r="464" spans="2:10" x14ac:dyDescent="0.35">
      <c r="B464"/>
      <c r="C464"/>
      <c r="E464"/>
      <c r="F464"/>
      <c r="H464"/>
      <c r="I464"/>
      <c r="J464" s="27"/>
    </row>
    <row r="465" spans="2:10" s="27" customFormat="1" x14ac:dyDescent="0.35">
      <c r="B465"/>
      <c r="C465"/>
      <c r="E465"/>
      <c r="F465"/>
      <c r="H465"/>
      <c r="I465"/>
    </row>
    <row r="466" spans="2:10" x14ac:dyDescent="0.35">
      <c r="B466"/>
      <c r="C466"/>
      <c r="E466"/>
      <c r="F466"/>
      <c r="H466"/>
      <c r="I466"/>
      <c r="J466" s="27"/>
    </row>
    <row r="467" spans="2:10" x14ac:dyDescent="0.35">
      <c r="B467"/>
      <c r="C467"/>
      <c r="E467"/>
      <c r="F467"/>
      <c r="H467"/>
      <c r="I467"/>
      <c r="J467" s="27"/>
    </row>
    <row r="468" spans="2:10" x14ac:dyDescent="0.35">
      <c r="B468"/>
      <c r="C468"/>
      <c r="E468"/>
      <c r="F468"/>
      <c r="H468"/>
      <c r="I468"/>
      <c r="J468" s="27"/>
    </row>
    <row r="469" spans="2:10" x14ac:dyDescent="0.35">
      <c r="B469"/>
      <c r="C469"/>
      <c r="E469"/>
      <c r="F469"/>
      <c r="H469"/>
      <c r="I469"/>
      <c r="J469" s="27"/>
    </row>
    <row r="470" spans="2:10" x14ac:dyDescent="0.35">
      <c r="B470"/>
      <c r="C470"/>
      <c r="E470"/>
      <c r="F470"/>
      <c r="H470"/>
      <c r="I470"/>
      <c r="J470" s="27"/>
    </row>
    <row r="471" spans="2:10" x14ac:dyDescent="0.35">
      <c r="B471"/>
      <c r="C471"/>
      <c r="E471"/>
      <c r="F471"/>
      <c r="H471"/>
      <c r="I471"/>
      <c r="J471" s="27"/>
    </row>
    <row r="472" spans="2:10" x14ac:dyDescent="0.35">
      <c r="B472"/>
      <c r="C472"/>
      <c r="E472"/>
      <c r="F472"/>
      <c r="H472"/>
      <c r="I472"/>
      <c r="J472" s="27"/>
    </row>
    <row r="473" spans="2:10" x14ac:dyDescent="0.35">
      <c r="B473"/>
      <c r="C473"/>
      <c r="E473"/>
      <c r="F473"/>
      <c r="H473"/>
      <c r="I473"/>
      <c r="J473" s="27"/>
    </row>
    <row r="474" spans="2:10" x14ac:dyDescent="0.35">
      <c r="B474"/>
      <c r="C474"/>
      <c r="E474"/>
      <c r="F474"/>
      <c r="H474"/>
      <c r="I474"/>
      <c r="J474" s="27"/>
    </row>
    <row r="475" spans="2:10" x14ac:dyDescent="0.35">
      <c r="B475"/>
      <c r="C475"/>
      <c r="E475"/>
      <c r="F475"/>
      <c r="H475"/>
      <c r="I475"/>
      <c r="J475" s="27"/>
    </row>
    <row r="476" spans="2:10" x14ac:dyDescent="0.35">
      <c r="B476"/>
      <c r="C476"/>
      <c r="E476"/>
      <c r="F476"/>
      <c r="H476"/>
      <c r="I476"/>
      <c r="J476" s="27"/>
    </row>
    <row r="477" spans="2:10" x14ac:dyDescent="0.35">
      <c r="B477"/>
      <c r="C477"/>
      <c r="E477"/>
      <c r="F477"/>
      <c r="H477"/>
      <c r="I477"/>
      <c r="J477" s="27"/>
    </row>
    <row r="478" spans="2:10" x14ac:dyDescent="0.35">
      <c r="B478"/>
      <c r="C478"/>
      <c r="E478"/>
      <c r="F478"/>
      <c r="H478"/>
      <c r="I478"/>
      <c r="J478" s="27"/>
    </row>
    <row r="479" spans="2:10" x14ac:dyDescent="0.35">
      <c r="B479"/>
      <c r="C479"/>
      <c r="E479"/>
      <c r="F479"/>
      <c r="H479"/>
      <c r="I479"/>
      <c r="J479" s="27"/>
    </row>
    <row r="480" spans="2:10" x14ac:dyDescent="0.35">
      <c r="B480"/>
      <c r="C480"/>
      <c r="E480"/>
      <c r="F480"/>
      <c r="H480"/>
      <c r="I480"/>
      <c r="J480" s="27"/>
    </row>
    <row r="481" spans="2:10" x14ac:dyDescent="0.35">
      <c r="B481"/>
      <c r="C481"/>
      <c r="E481"/>
      <c r="F481"/>
      <c r="H481"/>
      <c r="I481"/>
      <c r="J481" s="27"/>
    </row>
    <row r="482" spans="2:10" x14ac:dyDescent="0.35">
      <c r="B482"/>
      <c r="C482"/>
      <c r="E482"/>
      <c r="F482"/>
      <c r="H482"/>
      <c r="I482"/>
      <c r="J482" s="27"/>
    </row>
    <row r="483" spans="2:10" x14ac:dyDescent="0.35">
      <c r="B483"/>
      <c r="C483"/>
      <c r="E483"/>
      <c r="F483"/>
      <c r="H483"/>
      <c r="I483"/>
      <c r="J483" s="27"/>
    </row>
    <row r="484" spans="2:10" x14ac:dyDescent="0.35">
      <c r="B484"/>
      <c r="C484"/>
      <c r="E484"/>
      <c r="F484"/>
      <c r="H484"/>
      <c r="I484"/>
      <c r="J484" s="27"/>
    </row>
    <row r="485" spans="2:10" x14ac:dyDescent="0.35">
      <c r="B485"/>
      <c r="C485"/>
      <c r="E485"/>
      <c r="F485"/>
      <c r="H485"/>
      <c r="I485"/>
      <c r="J485" s="27"/>
    </row>
    <row r="486" spans="2:10" x14ac:dyDescent="0.35">
      <c r="B486"/>
      <c r="C486"/>
      <c r="E486"/>
      <c r="F486"/>
      <c r="H486"/>
      <c r="I486"/>
      <c r="J486" s="27"/>
    </row>
    <row r="487" spans="2:10" x14ac:dyDescent="0.35">
      <c r="B487"/>
      <c r="C487"/>
      <c r="E487"/>
      <c r="F487"/>
      <c r="H487"/>
      <c r="I487"/>
      <c r="J487" s="27"/>
    </row>
    <row r="488" spans="2:10" x14ac:dyDescent="0.35">
      <c r="B488"/>
      <c r="C488"/>
      <c r="E488"/>
      <c r="F488"/>
      <c r="H488"/>
      <c r="I488"/>
      <c r="J488" s="27"/>
    </row>
    <row r="489" spans="2:10" x14ac:dyDescent="0.35">
      <c r="B489"/>
      <c r="C489"/>
      <c r="E489"/>
      <c r="F489"/>
      <c r="H489"/>
      <c r="I489"/>
      <c r="J489" s="27"/>
    </row>
    <row r="490" spans="2:10" x14ac:dyDescent="0.35">
      <c r="B490"/>
      <c r="C490"/>
      <c r="E490"/>
      <c r="F490"/>
      <c r="H490"/>
      <c r="I490"/>
      <c r="J490" s="27"/>
    </row>
    <row r="491" spans="2:10" x14ac:dyDescent="0.35">
      <c r="B491"/>
      <c r="C491"/>
      <c r="E491"/>
      <c r="F491"/>
      <c r="H491"/>
      <c r="I491"/>
      <c r="J491" s="27"/>
    </row>
    <row r="492" spans="2:10" x14ac:dyDescent="0.35">
      <c r="B492"/>
      <c r="C492"/>
      <c r="E492"/>
      <c r="F492"/>
      <c r="H492"/>
      <c r="I492"/>
      <c r="J492" s="27"/>
    </row>
    <row r="493" spans="2:10" x14ac:dyDescent="0.35">
      <c r="B493"/>
      <c r="C493"/>
      <c r="E493"/>
      <c r="F493"/>
      <c r="H493"/>
      <c r="I493"/>
      <c r="J493" s="27"/>
    </row>
    <row r="494" spans="2:10" x14ac:dyDescent="0.35">
      <c r="B494"/>
      <c r="C494"/>
      <c r="E494"/>
      <c r="F494"/>
      <c r="H494"/>
      <c r="I494"/>
      <c r="J494" s="27"/>
    </row>
    <row r="495" spans="2:10" x14ac:dyDescent="0.35">
      <c r="B495"/>
      <c r="C495"/>
      <c r="E495"/>
      <c r="F495"/>
      <c r="H495"/>
      <c r="I495"/>
      <c r="J495" s="27"/>
    </row>
    <row r="496" spans="2:10" x14ac:dyDescent="0.35">
      <c r="B496"/>
      <c r="C496"/>
      <c r="E496"/>
      <c r="F496"/>
      <c r="H496"/>
      <c r="I496"/>
      <c r="J496" s="27"/>
    </row>
    <row r="497" spans="2:10" x14ac:dyDescent="0.35">
      <c r="B497"/>
      <c r="C497"/>
      <c r="E497"/>
      <c r="F497"/>
      <c r="H497"/>
      <c r="I497"/>
      <c r="J497" s="27"/>
    </row>
    <row r="498" spans="2:10" x14ac:dyDescent="0.35">
      <c r="B498"/>
      <c r="C498"/>
      <c r="E498"/>
      <c r="F498"/>
      <c r="H498"/>
      <c r="I498"/>
      <c r="J498" s="27"/>
    </row>
    <row r="499" spans="2:10" x14ac:dyDescent="0.35">
      <c r="B499"/>
      <c r="C499"/>
      <c r="E499"/>
      <c r="F499"/>
      <c r="H499"/>
      <c r="I499"/>
      <c r="J499" s="27"/>
    </row>
    <row r="500" spans="2:10" x14ac:dyDescent="0.35">
      <c r="B500"/>
      <c r="C500"/>
      <c r="E500"/>
      <c r="F500"/>
      <c r="H500"/>
      <c r="I500"/>
      <c r="J500" s="27"/>
    </row>
    <row r="501" spans="2:10" x14ac:dyDescent="0.35">
      <c r="B501"/>
      <c r="C501"/>
      <c r="E501"/>
      <c r="F501"/>
      <c r="H501"/>
      <c r="I501"/>
      <c r="J501" s="27"/>
    </row>
    <row r="502" spans="2:10" x14ac:dyDescent="0.35">
      <c r="B502"/>
      <c r="C502"/>
      <c r="E502"/>
      <c r="F502"/>
      <c r="H502"/>
      <c r="I502"/>
      <c r="J502" s="27"/>
    </row>
    <row r="503" spans="2:10" x14ac:dyDescent="0.35">
      <c r="B503"/>
      <c r="C503"/>
      <c r="E503"/>
      <c r="F503"/>
      <c r="H503"/>
      <c r="I503"/>
      <c r="J503" s="27"/>
    </row>
    <row r="504" spans="2:10" x14ac:dyDescent="0.35">
      <c r="B504"/>
      <c r="C504"/>
      <c r="E504"/>
      <c r="F504"/>
      <c r="H504"/>
      <c r="I504"/>
      <c r="J504" s="27"/>
    </row>
    <row r="505" spans="2:10" x14ac:dyDescent="0.35">
      <c r="B505"/>
      <c r="C505"/>
      <c r="E505"/>
      <c r="F505"/>
      <c r="H505"/>
      <c r="I505"/>
      <c r="J505" s="27"/>
    </row>
    <row r="506" spans="2:10" x14ac:dyDescent="0.35">
      <c r="B506"/>
      <c r="C506"/>
      <c r="E506"/>
      <c r="F506"/>
      <c r="H506"/>
      <c r="I506"/>
      <c r="J506" s="27"/>
    </row>
    <row r="507" spans="2:10" x14ac:dyDescent="0.35">
      <c r="B507"/>
      <c r="C507"/>
      <c r="E507"/>
      <c r="F507"/>
      <c r="H507"/>
      <c r="I507"/>
      <c r="J507" s="27"/>
    </row>
    <row r="508" spans="2:10" x14ac:dyDescent="0.35">
      <c r="B508"/>
      <c r="C508"/>
      <c r="E508"/>
      <c r="F508"/>
      <c r="H508"/>
      <c r="I508"/>
      <c r="J508" s="27"/>
    </row>
    <row r="509" spans="2:10" x14ac:dyDescent="0.35">
      <c r="B509"/>
      <c r="C509"/>
      <c r="E509"/>
      <c r="F509"/>
      <c r="H509"/>
      <c r="I509"/>
      <c r="J509" s="27"/>
    </row>
    <row r="510" spans="2:10" x14ac:dyDescent="0.35">
      <c r="B510"/>
      <c r="C510"/>
      <c r="E510"/>
      <c r="F510"/>
      <c r="H510"/>
      <c r="I510"/>
      <c r="J510" s="27"/>
    </row>
    <row r="511" spans="2:10" x14ac:dyDescent="0.35">
      <c r="B511"/>
      <c r="C511"/>
      <c r="E511"/>
      <c r="F511"/>
      <c r="H511"/>
      <c r="I511"/>
      <c r="J511" s="27"/>
    </row>
    <row r="512" spans="2:10" x14ac:dyDescent="0.35">
      <c r="B512"/>
      <c r="C512"/>
      <c r="E512"/>
      <c r="F512"/>
      <c r="H512"/>
      <c r="I512"/>
      <c r="J512" s="27"/>
    </row>
    <row r="513" spans="2:10" x14ac:dyDescent="0.35">
      <c r="B513"/>
      <c r="C513"/>
      <c r="E513"/>
      <c r="F513"/>
      <c r="H513"/>
      <c r="I513"/>
      <c r="J513" s="27"/>
    </row>
    <row r="514" spans="2:10" x14ac:dyDescent="0.35">
      <c r="B514"/>
      <c r="C514"/>
      <c r="E514"/>
      <c r="F514"/>
      <c r="H514"/>
      <c r="I514"/>
      <c r="J514" s="27"/>
    </row>
    <row r="515" spans="2:10" x14ac:dyDescent="0.35">
      <c r="B515"/>
      <c r="C515"/>
      <c r="E515"/>
      <c r="F515"/>
      <c r="H515"/>
      <c r="I515"/>
      <c r="J515" s="27"/>
    </row>
    <row r="516" spans="2:10" x14ac:dyDescent="0.35">
      <c r="B516"/>
      <c r="C516"/>
      <c r="E516"/>
      <c r="F516"/>
      <c r="H516"/>
      <c r="I516"/>
      <c r="J516" s="27"/>
    </row>
    <row r="517" spans="2:10" x14ac:dyDescent="0.35">
      <c r="B517"/>
      <c r="C517"/>
      <c r="E517"/>
      <c r="F517"/>
      <c r="H517"/>
      <c r="I517"/>
      <c r="J517" s="27"/>
    </row>
    <row r="518" spans="2:10" x14ac:dyDescent="0.35">
      <c r="B518"/>
      <c r="C518"/>
      <c r="E518"/>
      <c r="F518"/>
      <c r="H518"/>
      <c r="I518"/>
      <c r="J518" s="27"/>
    </row>
    <row r="519" spans="2:10" x14ac:dyDescent="0.35">
      <c r="B519"/>
      <c r="C519"/>
      <c r="E519"/>
      <c r="F519"/>
      <c r="H519"/>
      <c r="I519"/>
      <c r="J519" s="27"/>
    </row>
    <row r="520" spans="2:10" x14ac:dyDescent="0.35">
      <c r="B520"/>
      <c r="C520"/>
      <c r="E520"/>
      <c r="F520"/>
      <c r="H520"/>
      <c r="I520"/>
      <c r="J520" s="27"/>
    </row>
    <row r="521" spans="2:10" x14ac:dyDescent="0.35">
      <c r="B521"/>
      <c r="C521"/>
      <c r="E521"/>
      <c r="F521"/>
      <c r="H521"/>
      <c r="I521"/>
      <c r="J521" s="27"/>
    </row>
    <row r="522" spans="2:10" x14ac:dyDescent="0.35">
      <c r="B522"/>
      <c r="C522"/>
      <c r="E522"/>
      <c r="F522"/>
      <c r="H522"/>
      <c r="I522"/>
      <c r="J522" s="27"/>
    </row>
    <row r="523" spans="2:10" x14ac:dyDescent="0.35">
      <c r="B523"/>
      <c r="C523"/>
      <c r="E523"/>
      <c r="F523"/>
      <c r="H523"/>
      <c r="I523"/>
      <c r="J523" s="27"/>
    </row>
    <row r="524" spans="2:10" x14ac:dyDescent="0.35">
      <c r="B524"/>
      <c r="C524"/>
      <c r="E524"/>
      <c r="F524"/>
      <c r="H524"/>
      <c r="I524"/>
      <c r="J524" s="27"/>
    </row>
    <row r="525" spans="2:10" x14ac:dyDescent="0.35">
      <c r="B525"/>
      <c r="C525"/>
      <c r="E525"/>
      <c r="F525"/>
      <c r="H525"/>
      <c r="I525"/>
      <c r="J525" s="27"/>
    </row>
    <row r="526" spans="2:10" x14ac:dyDescent="0.35">
      <c r="B526"/>
      <c r="C526"/>
      <c r="E526"/>
      <c r="F526"/>
      <c r="H526"/>
      <c r="I526"/>
      <c r="J526" s="27"/>
    </row>
    <row r="527" spans="2:10" x14ac:dyDescent="0.35">
      <c r="B527"/>
      <c r="C527"/>
      <c r="E527"/>
      <c r="F527"/>
      <c r="H527"/>
      <c r="I527"/>
      <c r="J527" s="27"/>
    </row>
    <row r="528" spans="2:10" x14ac:dyDescent="0.35">
      <c r="B528"/>
      <c r="C528"/>
      <c r="E528"/>
      <c r="F528"/>
      <c r="H528"/>
      <c r="I528"/>
      <c r="J528" s="27"/>
    </row>
    <row r="529" spans="2:10" x14ac:dyDescent="0.35">
      <c r="B529"/>
      <c r="C529"/>
      <c r="E529"/>
      <c r="F529"/>
      <c r="H529"/>
      <c r="I529"/>
      <c r="J529" s="27"/>
    </row>
    <row r="530" spans="2:10" x14ac:dyDescent="0.35">
      <c r="B530"/>
      <c r="C530"/>
      <c r="E530"/>
      <c r="F530"/>
      <c r="H530"/>
      <c r="I530"/>
      <c r="J530" s="27"/>
    </row>
    <row r="531" spans="2:10" x14ac:dyDescent="0.35">
      <c r="B531"/>
      <c r="C531"/>
      <c r="E531"/>
      <c r="F531"/>
      <c r="H531"/>
      <c r="I531"/>
      <c r="J531" s="27"/>
    </row>
    <row r="532" spans="2:10" x14ac:dyDescent="0.35">
      <c r="B532"/>
      <c r="C532"/>
      <c r="E532"/>
      <c r="F532"/>
      <c r="H532"/>
      <c r="I532"/>
      <c r="J532" s="27"/>
    </row>
    <row r="533" spans="2:10" x14ac:dyDescent="0.35">
      <c r="B533"/>
      <c r="C533"/>
      <c r="E533"/>
      <c r="F533"/>
      <c r="H533"/>
      <c r="I533"/>
      <c r="J533" s="27"/>
    </row>
    <row r="534" spans="2:10" x14ac:dyDescent="0.35">
      <c r="B534"/>
      <c r="C534"/>
      <c r="E534"/>
      <c r="F534"/>
      <c r="H534"/>
      <c r="I534"/>
      <c r="J534" s="27"/>
    </row>
    <row r="535" spans="2:10" x14ac:dyDescent="0.35">
      <c r="B535"/>
      <c r="C535"/>
      <c r="E535"/>
      <c r="F535"/>
      <c r="H535"/>
      <c r="I535"/>
      <c r="J535" s="27"/>
    </row>
    <row r="536" spans="2:10" x14ac:dyDescent="0.35">
      <c r="B536"/>
      <c r="C536"/>
      <c r="E536"/>
      <c r="F536"/>
      <c r="H536"/>
      <c r="I536"/>
      <c r="J536" s="27"/>
    </row>
    <row r="537" spans="2:10" x14ac:dyDescent="0.35">
      <c r="B537"/>
      <c r="C537"/>
      <c r="E537"/>
      <c r="F537"/>
      <c r="H537"/>
      <c r="I537"/>
      <c r="J537" s="27"/>
    </row>
    <row r="538" spans="2:10" x14ac:dyDescent="0.35">
      <c r="B538"/>
      <c r="C538"/>
      <c r="E538"/>
      <c r="F538"/>
      <c r="H538"/>
      <c r="I538"/>
      <c r="J538" s="27"/>
    </row>
    <row r="539" spans="2:10" x14ac:dyDescent="0.35">
      <c r="B539"/>
      <c r="C539"/>
      <c r="E539"/>
      <c r="F539"/>
      <c r="H539"/>
      <c r="I539"/>
      <c r="J539" s="27"/>
    </row>
    <row r="540" spans="2:10" x14ac:dyDescent="0.35">
      <c r="B540"/>
      <c r="C540"/>
      <c r="E540"/>
      <c r="F540"/>
      <c r="H540"/>
      <c r="I540"/>
      <c r="J540" s="27"/>
    </row>
    <row r="541" spans="2:10" x14ac:dyDescent="0.35">
      <c r="B541"/>
      <c r="C541"/>
      <c r="E541"/>
      <c r="F541"/>
      <c r="H541"/>
      <c r="I541"/>
      <c r="J541" s="27"/>
    </row>
    <row r="542" spans="2:10" x14ac:dyDescent="0.35">
      <c r="B542"/>
      <c r="C542"/>
      <c r="E542"/>
      <c r="F542"/>
      <c r="H542"/>
      <c r="I542"/>
      <c r="J542" s="27"/>
    </row>
    <row r="543" spans="2:10" x14ac:dyDescent="0.35">
      <c r="B543"/>
      <c r="C543"/>
      <c r="E543"/>
      <c r="F543"/>
      <c r="H543"/>
      <c r="I543"/>
      <c r="J543" s="27"/>
    </row>
    <row r="544" spans="2:10" x14ac:dyDescent="0.35">
      <c r="B544"/>
      <c r="C544"/>
      <c r="E544"/>
      <c r="F544"/>
      <c r="H544"/>
      <c r="I544"/>
      <c r="J544" s="27"/>
    </row>
    <row r="545" spans="2:10" x14ac:dyDescent="0.35">
      <c r="B545"/>
      <c r="C545"/>
      <c r="E545"/>
      <c r="F545"/>
      <c r="H545"/>
      <c r="I545"/>
      <c r="J545" s="27"/>
    </row>
    <row r="546" spans="2:10" x14ac:dyDescent="0.35">
      <c r="B546"/>
      <c r="C546"/>
      <c r="E546"/>
      <c r="F546"/>
      <c r="H546"/>
      <c r="I546"/>
      <c r="J546" s="27"/>
    </row>
    <row r="547" spans="2:10" x14ac:dyDescent="0.35">
      <c r="B547"/>
      <c r="C547"/>
      <c r="E547"/>
      <c r="F547"/>
      <c r="H547"/>
      <c r="I547"/>
      <c r="J547" s="27"/>
    </row>
    <row r="548" spans="2:10" x14ac:dyDescent="0.35">
      <c r="B548"/>
      <c r="C548"/>
      <c r="E548"/>
      <c r="F548"/>
      <c r="H548"/>
      <c r="I548"/>
      <c r="J548" s="27"/>
    </row>
    <row r="549" spans="2:10" x14ac:dyDescent="0.35">
      <c r="B549"/>
      <c r="C549"/>
      <c r="E549"/>
      <c r="F549"/>
      <c r="H549"/>
      <c r="I549"/>
      <c r="J549" s="27"/>
    </row>
    <row r="550" spans="2:10" x14ac:dyDescent="0.35">
      <c r="B550"/>
      <c r="C550"/>
      <c r="E550"/>
      <c r="F550"/>
      <c r="H550"/>
      <c r="I550"/>
      <c r="J550" s="27"/>
    </row>
    <row r="551" spans="2:10" x14ac:dyDescent="0.35">
      <c r="B551"/>
      <c r="C551"/>
      <c r="E551"/>
      <c r="F551"/>
      <c r="H551"/>
      <c r="I551"/>
      <c r="J551" s="27"/>
    </row>
    <row r="552" spans="2:10" x14ac:dyDescent="0.35">
      <c r="B552"/>
      <c r="C552"/>
      <c r="E552"/>
      <c r="F552"/>
      <c r="H552"/>
      <c r="I552"/>
      <c r="J552" s="27"/>
    </row>
    <row r="553" spans="2:10" x14ac:dyDescent="0.35">
      <c r="B553"/>
      <c r="C553"/>
      <c r="E553"/>
      <c r="F553"/>
      <c r="H553"/>
      <c r="I553"/>
      <c r="J553" s="27"/>
    </row>
    <row r="554" spans="2:10" x14ac:dyDescent="0.35">
      <c r="B554"/>
      <c r="C554"/>
      <c r="E554"/>
      <c r="F554"/>
      <c r="H554"/>
      <c r="I554"/>
      <c r="J554" s="27"/>
    </row>
    <row r="555" spans="2:10" x14ac:dyDescent="0.35">
      <c r="B555"/>
      <c r="C555"/>
      <c r="E555"/>
      <c r="F555"/>
      <c r="H555"/>
      <c r="I555"/>
      <c r="J555" s="27"/>
    </row>
    <row r="556" spans="2:10" x14ac:dyDescent="0.35">
      <c r="B556"/>
      <c r="C556"/>
      <c r="E556"/>
      <c r="F556"/>
      <c r="H556"/>
      <c r="I556"/>
      <c r="J556" s="27"/>
    </row>
    <row r="557" spans="2:10" x14ac:dyDescent="0.35">
      <c r="B557"/>
      <c r="C557"/>
      <c r="E557"/>
      <c r="F557"/>
      <c r="H557"/>
      <c r="I557"/>
      <c r="J557" s="27"/>
    </row>
    <row r="558" spans="2:10" x14ac:dyDescent="0.35">
      <c r="B558"/>
      <c r="C558"/>
      <c r="E558"/>
      <c r="F558"/>
      <c r="H558"/>
      <c r="I558"/>
      <c r="J558" s="27"/>
    </row>
    <row r="559" spans="2:10" x14ac:dyDescent="0.35">
      <c r="B559"/>
      <c r="C559"/>
      <c r="E559"/>
      <c r="F559"/>
      <c r="H559"/>
      <c r="I559"/>
      <c r="J559" s="27"/>
    </row>
    <row r="560" spans="2:10" x14ac:dyDescent="0.35">
      <c r="B560"/>
      <c r="C560"/>
      <c r="E560"/>
      <c r="F560"/>
      <c r="H560"/>
      <c r="I560"/>
      <c r="J560" s="27"/>
    </row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</sheetData>
  <mergeCells count="49">
    <mergeCell ref="A34:B36"/>
    <mergeCell ref="F34:I36"/>
    <mergeCell ref="A37:B39"/>
    <mergeCell ref="F37:I39"/>
    <mergeCell ref="A49:I51"/>
    <mergeCell ref="A40:B42"/>
    <mergeCell ref="F40:I42"/>
    <mergeCell ref="A43:B45"/>
    <mergeCell ref="F43:I45"/>
    <mergeCell ref="A46:B48"/>
    <mergeCell ref="F46:I48"/>
    <mergeCell ref="A25:B27"/>
    <mergeCell ref="F25:I27"/>
    <mergeCell ref="A28:B30"/>
    <mergeCell ref="F28:I30"/>
    <mergeCell ref="A31:B33"/>
    <mergeCell ref="F31:I33"/>
    <mergeCell ref="A16:B18"/>
    <mergeCell ref="F16:I18"/>
    <mergeCell ref="A19:B21"/>
    <mergeCell ref="F19:I21"/>
    <mergeCell ref="A22:B24"/>
    <mergeCell ref="F22:I24"/>
    <mergeCell ref="A12:B12"/>
    <mergeCell ref="D12:E12"/>
    <mergeCell ref="F12:I12"/>
    <mergeCell ref="A13:B15"/>
    <mergeCell ref="F13:I15"/>
    <mergeCell ref="A8:I8"/>
    <mergeCell ref="H10:I10"/>
    <mergeCell ref="C11:E11"/>
    <mergeCell ref="F11:I11"/>
    <mergeCell ref="D9:E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</vt:lpstr>
      <vt:lpstr>Summary</vt:lpstr>
      <vt:lpstr>Qcount</vt:lpstr>
      <vt:lpstr> filters and JPW calcs</vt:lpstr>
      <vt:lpstr>Spread</vt:lpstr>
      <vt:lpstr>Sheet1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lauser</dc:creator>
  <cp:lastModifiedBy>Wood, Joe</cp:lastModifiedBy>
  <dcterms:created xsi:type="dcterms:W3CDTF">2023-05-03T13:30:29Z</dcterms:created>
  <dcterms:modified xsi:type="dcterms:W3CDTF">2023-05-22T13:52:19Z</dcterms:modified>
</cp:coreProperties>
</file>