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efficacy test results/AquiSense lamp/"/>
    </mc:Choice>
  </mc:AlternateContent>
  <xr:revisionPtr revIDLastSave="0" documentId="8_{C1EF91C0-90D5-4F6F-B4F3-1C446B449534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  <externalReference r:id="rId8"/>
    <externalReference r:id="rId9"/>
  </externalReferences>
  <calcPr calcId="191029"/>
  <pivotCaches>
    <pivotCache cacheId="1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E49" i="1"/>
  <c r="E41" i="1"/>
  <c r="E37" i="1"/>
  <c r="E33" i="1"/>
  <c r="E29" i="1"/>
  <c r="E25" i="1"/>
  <c r="E21" i="1"/>
  <c r="E17" i="1"/>
  <c r="E13" i="1"/>
  <c r="E9" i="1"/>
  <c r="J37" i="3"/>
  <c r="J34" i="3"/>
  <c r="J31" i="3"/>
  <c r="J28" i="3"/>
  <c r="J25" i="3"/>
  <c r="J22" i="3"/>
  <c r="J19" i="3"/>
  <c r="J16" i="3"/>
  <c r="G12" i="4"/>
  <c r="G11" i="4"/>
  <c r="F11" i="4"/>
  <c r="F12" i="4" l="1"/>
  <c r="E2" i="2"/>
  <c r="G2" i="2" l="1"/>
  <c r="H2" i="2" s="1"/>
  <c r="E17" i="2"/>
  <c r="E12" i="2"/>
  <c r="E5" i="2"/>
  <c r="E10" i="2"/>
  <c r="E15" i="2"/>
  <c r="E16" i="2"/>
  <c r="E6" i="2"/>
  <c r="E11" i="2"/>
  <c r="E8" i="2"/>
  <c r="E18" i="2"/>
  <c r="E14" i="2"/>
  <c r="E3" i="2"/>
  <c r="E7" i="2"/>
  <c r="E13" i="2"/>
  <c r="E9" i="2"/>
  <c r="E19" i="2"/>
  <c r="E20" i="2"/>
  <c r="E4" i="2"/>
  <c r="G12" i="2" l="1"/>
  <c r="H12" i="2" s="1"/>
  <c r="G4" i="2"/>
  <c r="H4" i="2" s="1"/>
  <c r="G20" i="2"/>
  <c r="H20" i="2" s="1"/>
  <c r="G11" i="2"/>
  <c r="H11" i="2" s="1"/>
  <c r="G14" i="2"/>
  <c r="H14" i="2" s="1"/>
  <c r="G5" i="2"/>
  <c r="H5" i="2" s="1"/>
  <c r="G19" i="2"/>
  <c r="H19" i="2" s="1"/>
  <c r="G10" i="2"/>
  <c r="H10" i="2" s="1"/>
  <c r="G9" i="2"/>
  <c r="H9" i="2" s="1"/>
  <c r="J9" i="2" s="1"/>
  <c r="G16" i="2"/>
  <c r="H16" i="2" s="1"/>
  <c r="G8" i="2"/>
  <c r="H8" i="2" s="1"/>
  <c r="G17" i="2"/>
  <c r="H17" i="2" s="1"/>
  <c r="G15" i="2"/>
  <c r="H15" i="2" s="1"/>
  <c r="G7" i="2"/>
  <c r="H7" i="2" s="1"/>
  <c r="G6" i="2"/>
  <c r="H6" i="2" s="1"/>
  <c r="G3" i="2"/>
  <c r="H3" i="2" s="1"/>
  <c r="G13" i="2"/>
  <c r="H13" i="2" s="1"/>
  <c r="G18" i="2"/>
  <c r="H18" i="2" s="1"/>
  <c r="I9" i="2" l="1"/>
</calcChain>
</file>

<file path=xl/sharedStrings.xml><?xml version="1.0" encoding="utf-8"?>
<sst xmlns="http://schemas.openxmlformats.org/spreadsheetml/2006/main" count="231" uniqueCount="94">
  <si>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</si>
  <si>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</si>
  <si>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</si>
  <si>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</si>
  <si>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</si>
  <si>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</si>
  <si>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</si>
  <si>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</si>
  <si>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</si>
  <si>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</si>
  <si>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</si>
  <si>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</si>
  <si>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</si>
  <si>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</si>
  <si>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</si>
  <si>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</si>
  <si>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1X PBS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</si>
  <si>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</si>
  <si>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</si>
  <si>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</si>
  <si>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</si>
  <si>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</si>
  <si>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</si>
  <si>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</si>
  <si>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</si>
  <si>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144-AqSen-E7-Bg-PBST-IC-02</t>
  </si>
  <si>
    <t>144-AqSen-E7-Bg-PBST-IC-03</t>
  </si>
  <si>
    <t>144-AqSen-E7-Bg-PBST-IC-04</t>
  </si>
  <si>
    <t>144-AqSen-SS-N-01</t>
  </si>
  <si>
    <t>144-AqSen-SS-2H-PB-01</t>
  </si>
  <si>
    <t>144-AqSen-E7-Bg-PBST-IC-01</t>
  </si>
  <si>
    <t>144-AqSen-E7-Bg-SS-2H-PC-01</t>
  </si>
  <si>
    <t>144-AqSen-E7-Bg-SS-2H-PC-02</t>
  </si>
  <si>
    <t>144-AqSen-E7-Bg-SS-2H-PC-03</t>
  </si>
  <si>
    <t>144-AqSen-E7-Bg-SS-2H-TS-01</t>
  </si>
  <si>
    <t>144-AqSen-E7-Bg-SS-2H-TS-02</t>
  </si>
  <si>
    <t>144-AqSen-E7-Bg-SS-2H-TS-03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</si>
  <si>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</si>
  <si>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</si>
  <si>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</si>
  <si>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</si>
  <si>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</si>
  <si>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</si>
  <si>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</si>
  <si>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</si>
  <si>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</si>
  <si>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t>E7 Bg 2- and 4-hours AquiSense Exposure</t>
  </si>
  <si>
    <t>Counters Name</t>
  </si>
  <si>
    <t>Data Entered by</t>
  </si>
  <si>
    <t>Josh Viola/Mariela Monge</t>
  </si>
  <si>
    <t>Data Entry QC'd by</t>
  </si>
  <si>
    <t>Results</t>
  </si>
  <si>
    <t>Date Plated</t>
  </si>
  <si>
    <t>Organism</t>
  </si>
  <si>
    <t>B.g.</t>
  </si>
  <si>
    <t>Temperature</t>
  </si>
  <si>
    <t>35°C</t>
  </si>
  <si>
    <t>Date Counted</t>
  </si>
  <si>
    <t>Volume Plated:</t>
  </si>
  <si>
    <t>varies</t>
  </si>
  <si>
    <t>Extraction Volume:</t>
  </si>
  <si>
    <t>Filter plates</t>
  </si>
  <si>
    <t xml:space="preserve">  Pall Filters #4852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</si>
  <si>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</si>
  <si>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</si>
  <si>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</si>
  <si>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</si>
  <si>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</si>
  <si>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Sterile DI Water</t>
  </si>
  <si>
    <t>TSA only</t>
  </si>
  <si>
    <t>SCAN1200, version 8.4.1.0 v3.4</t>
  </si>
  <si>
    <t>Operator name :</t>
  </si>
  <si>
    <t>lauser</t>
  </si>
  <si>
    <t>Date:</t>
  </si>
  <si>
    <t>QC'ed by:</t>
  </si>
  <si>
    <t>Brian Ford 3/22/2024</t>
  </si>
  <si>
    <t>Sample N°</t>
  </si>
  <si>
    <t>Count</t>
  </si>
  <si>
    <t>Dilution</t>
  </si>
  <si>
    <t>CFU/mL</t>
  </si>
  <si>
    <t>% RSD</t>
  </si>
  <si>
    <t>--- Average ---</t>
  </si>
  <si>
    <t>144-AqSen-E7-Bg-SS-4H-PC-01</t>
  </si>
  <si>
    <t>144-AqSen-E7-Bg-SS-4H-PC-02</t>
  </si>
  <si>
    <t>144-AqSen-E7-Bg-SS-4H-PC-03</t>
  </si>
  <si>
    <t>QC Blank</t>
  </si>
  <si>
    <t>144-AqSen-E7-Bg-SS-4H-TS-01</t>
  </si>
  <si>
    <t>144-AqSen-E7-Bg-SS-4H-TS-02</t>
  </si>
  <si>
    <t>144-AqSen-E7-Bg-SS-4H-TS-03</t>
  </si>
  <si>
    <t>144-AqSen-SS-4H-PB-01</t>
  </si>
  <si>
    <t>4 Hour</t>
  </si>
  <si>
    <t>3/(21-26)/2024</t>
  </si>
  <si>
    <t>3/(22-27)/2024</t>
  </si>
  <si>
    <t>Ahmed Abdel-Hady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</si>
</sst>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0" fontId="0" fillId="4" borderId="0" xfId="0" applyFill="1" applyAlignment="1">
      <alignment horizontal="left" indent="1"/>
    </xf>
    <xf numFmtId="165" fontId="0" fillId="4" borderId="0" xfId="0" applyNumberForma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14" fontId="3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4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0" fillId="5" borderId="0" xfId="0" applyFill="1"/>
    <xf numFmtId="0" fontId="1" fillId="5" borderId="8" xfId="0" applyFont="1" applyFill="1" applyBorder="1" applyAlignment="1">
      <alignment vertical="center" wrapText="1"/>
    </xf>
    <xf numFmtId="166" fontId="3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4" fontId="0" fillId="0" borderId="0" xfId="0" applyNumberFormat="1"/>
    <xf numFmtId="10" fontId="0" fillId="0" borderId="0" xfId="0" applyNumberFormat="1"/>
    <xf numFmtId="0" fontId="2" fillId="3" borderId="0" xfId="0" applyFont="1" applyFill="1" applyAlignment="1">
      <alignment horizontal="center"/>
    </xf>
    <xf numFmtId="0" fontId="9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8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8" fillId="6" borderId="13" xfId="0" applyNumberFormat="1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6" xfId="0" applyFont="1" applyFill="1" applyBorder="1"/>
    <xf numFmtId="0" fontId="4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2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27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Cou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rea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ou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a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D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378.450087731479" createdVersion="3" refreshedVersion="8" minRefreshableVersion="3" recordCount="19" xr:uid="{00000000-000A-0000-FFFF-FFFF00000000}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4">
        <s v="N/A"/>
        <s v="2 Hour"/>
        <s v="4 Hour"/>
        <s v="1 Hour" u="1"/>
      </sharedItems>
    </cacheField>
    <cacheField name="CFU/ml" numFmtId="11">
      <sharedItems containsSemiMixedTypes="0" containsString="0" containsNumber="1" minValue="0.1" maxValue="58960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" maxValue="5896000"/>
    </cacheField>
    <cacheField name="Log CFU/Sample" numFmtId="164">
      <sharedItems containsSemiMixedTypes="0" containsString="0" containsNumber="1" minValue="0" maxValue="6.77055747485099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144-AqSen-SS-N-01"/>
    <s v="2- x 2- cm Stainless Steel"/>
    <x v="0"/>
    <x v="0"/>
    <n v="0.1"/>
    <n v="10"/>
    <n v="1"/>
    <n v="0"/>
  </r>
  <r>
    <s v="144-AqSen-SS-2H-PB-01"/>
    <s v="2- x 2- cm Stainless Steel"/>
    <x v="1"/>
    <x v="1"/>
    <n v="0.10526315789473684"/>
    <n v="10"/>
    <n v="1.0526315789473684"/>
    <n v="2.2276394711152208E-2"/>
  </r>
  <r>
    <s v="144-AqSen-SS-4H-PB-01"/>
    <s v="2- x 2- cm Stainless Steel"/>
    <x v="1"/>
    <x v="2"/>
    <n v="0.1"/>
    <n v="10"/>
    <n v="1"/>
    <n v="0"/>
  </r>
  <r>
    <s v="144-AqSen-E7-Bg-PBST-IC-01"/>
    <s v="1X PBS"/>
    <x v="2"/>
    <x v="0"/>
    <n v="561600"/>
    <n v="10"/>
    <n v="5616000"/>
    <n v="6.7494270991217489"/>
  </r>
  <r>
    <s v="144-AqSen-E7-Bg-PBST-IC-02"/>
    <s v="1X PBS"/>
    <x v="2"/>
    <x v="0"/>
    <n v="545700"/>
    <n v="10"/>
    <n v="5457000"/>
    <n v="6.7369539537831464"/>
  </r>
  <r>
    <s v="144-AqSen-E7-Bg-PBST-IC-03"/>
    <s v="1X PBS"/>
    <x v="2"/>
    <x v="0"/>
    <n v="506200"/>
    <n v="10"/>
    <n v="5062000"/>
    <n v="6.7043221408222351"/>
  </r>
  <r>
    <s v="144-AqSen-E7-Bg-PBST-IC-04"/>
    <s v="1X PBS"/>
    <x v="2"/>
    <x v="0"/>
    <n v="470200"/>
    <n v="10"/>
    <n v="4702000"/>
    <n v="6.6722826247889202"/>
  </r>
  <r>
    <s v="144-AqSen-E7-Bg-SS-2H-PC-01"/>
    <s v="2- x 2- cm Stainless Steel"/>
    <x v="3"/>
    <x v="1"/>
    <n v="496300"/>
    <n v="10"/>
    <n v="4963000"/>
    <n v="6.6957442751973231"/>
  </r>
  <r>
    <s v="144-AqSen-E7-Bg-SS-2H-PC-02"/>
    <s v="2- x 2- cm Stainless Steel"/>
    <x v="3"/>
    <x v="1"/>
    <n v="509500"/>
    <n v="10"/>
    <n v="5095000"/>
    <n v="6.7071441883424452"/>
  </r>
  <r>
    <s v="144-AqSen-E7-Bg-SS-2H-PC-03"/>
    <s v="2- x 2- cm Stainless Steel"/>
    <x v="3"/>
    <x v="1"/>
    <n v="509500"/>
    <n v="10"/>
    <n v="5095000"/>
    <n v="6.7071441883424452"/>
  </r>
  <r>
    <s v="144-AqSen-E7-Bg-SS-2H-TS-01"/>
    <s v="2- x 2- cm Stainless Steel"/>
    <x v="4"/>
    <x v="1"/>
    <n v="0.56818181818181812"/>
    <n v="10"/>
    <n v="5.6818181818181817"/>
    <n v="0.75448733218585018"/>
  </r>
  <r>
    <s v="144-AqSen-E7-Bg-SS-2H-TS-02"/>
    <s v="2- x 2- cm Stainless Steel"/>
    <x v="4"/>
    <x v="1"/>
    <n v="10.333333333333334"/>
    <n v="10"/>
    <n v="103.33333333333334"/>
    <n v="2.0142404391146105"/>
  </r>
  <r>
    <s v="144-AqSen-E7-Bg-SS-2H-TS-03"/>
    <s v="2- x 2- cm Stainless Steel"/>
    <x v="4"/>
    <x v="1"/>
    <n v="1.5730337078651684"/>
    <n v="10"/>
    <n v="15.730337078651683"/>
    <n v="1.1967380290333252"/>
  </r>
  <r>
    <s v="144-AqSen-E7-Bg-SS-4H-PC-01"/>
    <s v="2- x 2- cm Stainless Steel"/>
    <x v="3"/>
    <x v="2"/>
    <n v="589600"/>
    <n v="10"/>
    <n v="5896000"/>
    <n v="6.7705574748509951"/>
  </r>
  <r>
    <s v="144-AqSen-E7-Bg-SS-4H-PC-02"/>
    <s v="2- x 2- cm Stainless Steel"/>
    <x v="3"/>
    <x v="2"/>
    <n v="369400"/>
    <n v="10"/>
    <n v="3694000"/>
    <n v="6.5674968911042226"/>
  </r>
  <r>
    <s v="144-AqSen-E7-Bg-SS-4H-PC-03"/>
    <s v="2- x 2- cm Stainless Steel"/>
    <x v="3"/>
    <x v="2"/>
    <n v="457200"/>
    <n v="10"/>
    <n v="4572000"/>
    <n v="6.6601062217232441"/>
  </r>
  <r>
    <s v="144-AqSen-E7-Bg-SS-4H-TS-01"/>
    <s v="2- x 2- cm Stainless Steel"/>
    <x v="4"/>
    <x v="2"/>
    <n v="0.35294117647058826"/>
    <n v="10"/>
    <n v="3.5294117647058827"/>
    <n v="0.54770232900536975"/>
  </r>
  <r>
    <s v="144-AqSen-E7-Bg-SS-4H-TS-02"/>
    <s v="2- x 2- cm Stainless Steel"/>
    <x v="4"/>
    <x v="2"/>
    <n v="0.36585365853658541"/>
    <n v="10"/>
    <n v="3.6585365853658542"/>
    <n v="0.56330740233594578"/>
  </r>
  <r>
    <s v="144-AqSen-E7-Bg-SS-4H-TS-03"/>
    <s v="2- x 2- cm Stainless Steel"/>
    <x v="4"/>
    <x v="2"/>
    <n v="0.25"/>
    <n v="10"/>
    <n v="2.5"/>
    <n v="0.39794000867203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7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4">
        <item m="1" x="3"/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3"/>
    </i>
    <i>
      <x v="2"/>
    </i>
    <i r="1">
      <x v="1"/>
    </i>
    <i r="1">
      <x v="2"/>
    </i>
    <i>
      <x v="3"/>
    </i>
    <i r="1">
      <x v="1"/>
    </i>
    <i r="1">
      <x v="2"/>
    </i>
    <i>
      <x v="4"/>
    </i>
    <i r="1">
      <x v="1"/>
    </i>
    <i r="1">
      <x v="2"/>
    </i>
    <i>
      <x v="5"/>
    </i>
    <i r="1"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7">
    <format dxfId="26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25">
      <pivotArea dataOnly="0" labelOnly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24">
      <pivotArea field="2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2">
      <pivotArea collapsedLevelsAreSubtotals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21">
      <pivotArea collapsedLevelsAreSubtotals="1" fieldPosition="0">
        <references count="1">
          <reference field="2" count="1">
            <x v="2"/>
          </reference>
        </references>
      </pivotArea>
    </format>
    <format dxfId="20">
      <pivotArea collapsedLevelsAreSubtotals="1" fieldPosition="0">
        <references count="2">
          <reference field="2" count="1" selected="0">
            <x v="2"/>
          </reference>
          <reference field="3" count="2">
            <x v="1"/>
            <x v="2"/>
          </reference>
        </references>
      </pivotArea>
    </format>
    <format dxfId="19">
      <pivotArea collapsedLevelsAreSubtotals="1" fieldPosition="0">
        <references count="1">
          <reference field="2" count="1">
            <x v="3"/>
          </reference>
        </references>
      </pivotArea>
    </format>
    <format dxfId="18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7">
      <pivotArea collapsedLevelsAreSubtotals="1" fieldPosition="0">
        <references count="1">
          <reference field="2" count="1">
            <x v="4"/>
          </reference>
        </references>
      </pivotArea>
    </format>
    <format dxfId="16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15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4">
      <pivotArea collapsedLevelsAreSubtotals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13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12">
      <pivotArea collapsedLevelsAreSubtotals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11">
      <pivotArea dataOnly="0" labelOnly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10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8">
      <pivotArea collapsedLevelsAreSubtotals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7">
      <pivotArea dataOnly="0" labelOnly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6">
      <pivotArea collapsedLevelsAreSubtotals="1" fieldPosition="0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3" count="2">
            <x v="1"/>
            <x v="2"/>
          </reference>
        </references>
      </pivotArea>
    </format>
    <format dxfId="5">
      <pivotArea collapsedLevelsAreSubtotals="1" fieldPosition="0">
        <references count="2">
          <reference field="4294967294" count="2" selected="0">
            <x v="0"/>
            <x v="1"/>
          </reference>
          <reference field="2" count="1">
            <x v="3"/>
          </reference>
        </references>
      </pivotArea>
    </format>
    <format dxfId="4">
      <pivotArea collapsedLevelsAreSubtotals="1" fieldPosition="0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3">
      <pivotArea collapsedLevelsAreSubtotals="1" fieldPosition="0">
        <references count="2">
          <reference field="4294967294" count="2" selected="0">
            <x v="0"/>
            <x v="1"/>
          </reference>
          <reference field="2" count="1">
            <x v="4"/>
          </reference>
        </references>
      </pivotArea>
    </format>
    <format dxfId="2">
      <pivotArea collapsedLevelsAreSubtotals="1" fieldPosition="0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1">
      <pivotArea collapsedLevelsAreSubtotals="1" fieldPosition="0">
        <references count="2">
          <reference field="4294967294" count="2" selected="0">
            <x v="0"/>
            <x v="1"/>
          </reference>
          <reference field="2" count="1">
            <x v="5"/>
          </reference>
        </references>
      </pivotArea>
    </format>
    <format dxfId="0">
      <pivotArea collapsedLevelsAreSubtotals="1" fieldPosition="0">
        <references count="3">
          <reference field="4294967294" count="2" selected="0">
            <x v="0"/>
            <x v="1"/>
          </reference>
          <reference field="2" count="1" selected="0">
            <x v="5"/>
          </reference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tabSelected="1" topLeftCell="A5" zoomScaleNormal="100" workbookViewId="0">
      <selection activeCell="E35" sqref="E35"/>
    </sheetView>
  </sheetViews>
  <sheetFormatPr defaultRowHeight="14.5" x14ac:dyDescent="0.35"/>
  <cols>
    <col min="1" max="1" width="20.1796875" bestFit="1" customWidth="1"/>
    <col min="2" max="5" width="12" customWidth="1"/>
    <col min="6" max="6" width="12.26953125" customWidth="1"/>
    <col min="7" max="7" width="10.81640625" customWidth="1"/>
  </cols>
  <sheetData>
    <row r="3" spans="1:8" x14ac:dyDescent="0.35">
      <c r="B3" s="18" t="s">
        <v>20</v>
      </c>
      <c r="F3" s="19"/>
      <c r="G3" s="19"/>
    </row>
    <row r="4" spans="1:8" ht="43.5" x14ac:dyDescent="0.35">
      <c r="A4" s="12" t="s">
        <v>20</v>
      </c>
      <c r="B4" s="16" t="s">
        <v>12</v>
      </c>
      <c r="C4" s="16" t="s">
        <v>18</v>
      </c>
      <c r="D4" s="16" t="s">
        <v>13</v>
      </c>
      <c r="E4" s="16" t="s">
        <v>19</v>
      </c>
      <c r="F4" s="17" t="s">
        <v>21</v>
      </c>
      <c r="G4" s="17" t="s">
        <v>22</v>
      </c>
    </row>
    <row r="5" spans="1:8" x14ac:dyDescent="0.35">
      <c r="A5" s="9" t="s">
        <v>14</v>
      </c>
      <c r="B5" s="13"/>
      <c r="C5" s="13"/>
      <c r="D5" s="14"/>
      <c r="E5" s="14"/>
      <c r="F5" s="20"/>
      <c r="G5" s="20"/>
    </row>
    <row r="6" spans="1:8" x14ac:dyDescent="0.35">
      <c r="A6" s="10" t="s">
        <v>6</v>
      </c>
      <c r="B6" s="13">
        <v>6.7157464546290129</v>
      </c>
      <c r="C6" s="13">
        <v>3.4659117531239451E-2</v>
      </c>
      <c r="D6" s="14">
        <v>5209250</v>
      </c>
      <c r="E6" s="14">
        <v>410613.66676394653</v>
      </c>
      <c r="F6" s="14"/>
      <c r="G6" s="14"/>
    </row>
    <row r="7" spans="1:8" x14ac:dyDescent="0.35">
      <c r="A7" s="9" t="s">
        <v>15</v>
      </c>
      <c r="B7" s="13"/>
      <c r="C7" s="13"/>
      <c r="D7" s="14"/>
      <c r="E7" s="14"/>
      <c r="F7" s="20"/>
      <c r="G7" s="20"/>
    </row>
    <row r="8" spans="1:8" x14ac:dyDescent="0.35">
      <c r="A8" s="10" t="s">
        <v>7</v>
      </c>
      <c r="B8" s="109">
        <v>6.7033442172940712</v>
      </c>
      <c r="C8" s="109">
        <v>6.5817429233430234E-3</v>
      </c>
      <c r="D8" s="14">
        <v>5051000</v>
      </c>
      <c r="E8" s="14">
        <v>76210.235533030602</v>
      </c>
      <c r="F8" s="14"/>
      <c r="G8" s="14"/>
    </row>
    <row r="9" spans="1:8" x14ac:dyDescent="0.35">
      <c r="A9" s="10" t="s">
        <v>90</v>
      </c>
      <c r="B9" s="109">
        <v>6.6660535292261542</v>
      </c>
      <c r="C9" s="109">
        <v>0.1016608480084541</v>
      </c>
      <c r="D9" s="14">
        <v>4720666.666666667</v>
      </c>
      <c r="E9" s="14">
        <v>1108502.2928859156</v>
      </c>
      <c r="F9" s="14"/>
      <c r="G9" s="14"/>
    </row>
    <row r="10" spans="1:8" x14ac:dyDescent="0.35">
      <c r="A10" s="9" t="s">
        <v>3</v>
      </c>
      <c r="B10" s="109"/>
      <c r="C10" s="109"/>
      <c r="D10" s="14"/>
      <c r="E10" s="14"/>
      <c r="F10" s="20"/>
      <c r="G10" s="20"/>
    </row>
    <row r="11" spans="1:8" x14ac:dyDescent="0.35">
      <c r="A11" s="23" t="s">
        <v>7</v>
      </c>
      <c r="B11" s="110">
        <v>1.3218219334445953</v>
      </c>
      <c r="C11" s="110">
        <v>0.63912358739233033</v>
      </c>
      <c r="D11" s="24">
        <v>41.581829531267736</v>
      </c>
      <c r="E11" s="24">
        <v>53.713865522483083</v>
      </c>
      <c r="F11" s="13">
        <f>B8-B11</f>
        <v>5.3815222838494758</v>
      </c>
      <c r="G11" s="13">
        <f>(((C8^2)/3)+((C11^2)/3))^0.5</f>
        <v>0.3690177409019566</v>
      </c>
    </row>
    <row r="12" spans="1:8" x14ac:dyDescent="0.35">
      <c r="A12" s="23" t="s">
        <v>90</v>
      </c>
      <c r="B12" s="110">
        <v>0.50298324667111771</v>
      </c>
      <c r="C12" s="110">
        <v>9.1304112532851964E-2</v>
      </c>
      <c r="D12" s="24">
        <v>3.2293161166905793</v>
      </c>
      <c r="E12" s="24">
        <v>0.63489747469657398</v>
      </c>
      <c r="F12" s="13">
        <f>B9-B12</f>
        <v>6.1630702825550365</v>
      </c>
      <c r="G12" s="13">
        <f>(((C9^2)/3)+((C12^2)/3))^0.5</f>
        <v>7.8890998606114121E-2</v>
      </c>
    </row>
    <row r="13" spans="1:8" x14ac:dyDescent="0.35">
      <c r="A13" s="9" t="s">
        <v>2</v>
      </c>
      <c r="B13" s="109"/>
      <c r="C13" s="109"/>
      <c r="D13" s="14"/>
      <c r="E13" s="14"/>
      <c r="F13" s="20"/>
      <c r="G13" s="20"/>
    </row>
    <row r="14" spans="1:8" x14ac:dyDescent="0.35">
      <c r="A14" s="11" t="s">
        <v>7</v>
      </c>
      <c r="B14" s="111">
        <v>2.2276394711152208E-2</v>
      </c>
      <c r="C14" s="111" t="e">
        <v>#DIV/0!</v>
      </c>
      <c r="D14" s="15">
        <v>1.0526315789473684</v>
      </c>
      <c r="E14" s="15" t="e">
        <v>#DIV/0!</v>
      </c>
      <c r="F14" s="14"/>
      <c r="G14" s="14"/>
      <c r="H14" s="22"/>
    </row>
    <row r="15" spans="1:8" x14ac:dyDescent="0.35">
      <c r="A15" s="11" t="s">
        <v>90</v>
      </c>
      <c r="B15" s="111">
        <v>0</v>
      </c>
      <c r="C15" s="111" t="e">
        <v>#DIV/0!</v>
      </c>
      <c r="D15" s="15">
        <v>1</v>
      </c>
      <c r="E15" s="15" t="e">
        <v>#DIV/0!</v>
      </c>
      <c r="F15" s="14"/>
      <c r="G15" s="14"/>
    </row>
    <row r="16" spans="1:8" x14ac:dyDescent="0.35">
      <c r="A16" s="9" t="s">
        <v>24</v>
      </c>
      <c r="B16" s="109"/>
      <c r="C16" s="109"/>
      <c r="D16" s="14"/>
      <c r="E16" s="14"/>
      <c r="F16" s="20"/>
      <c r="G16" s="20"/>
    </row>
    <row r="17" spans="1:7" x14ac:dyDescent="0.35">
      <c r="A17" s="11" t="s">
        <v>6</v>
      </c>
      <c r="B17" s="111">
        <v>0</v>
      </c>
      <c r="C17" s="111" t="e">
        <v>#DIV/0!</v>
      </c>
      <c r="D17" s="15">
        <v>1</v>
      </c>
      <c r="E17" s="15" t="e">
        <v>#DIV/0!</v>
      </c>
      <c r="F17" s="14"/>
      <c r="G17" s="14"/>
    </row>
    <row r="18" spans="1:7" x14ac:dyDescent="0.35">
      <c r="B18" s="112"/>
      <c r="C18" s="112"/>
    </row>
    <row r="19" spans="1:7" x14ac:dyDescent="0.35">
      <c r="A19" s="50" t="s">
        <v>23</v>
      </c>
      <c r="B19" s="50"/>
      <c r="C19" s="50"/>
      <c r="D19" s="50"/>
      <c r="E19" s="50"/>
    </row>
  </sheetData>
  <mergeCells count="1">
    <mergeCell ref="A19:E19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opLeftCell="B1" zoomScaleNormal="100" workbookViewId="0">
      <selection activeCell="J10" sqref="J10"/>
    </sheetView>
  </sheetViews>
  <sheetFormatPr defaultRowHeight="14.5" x14ac:dyDescent="0.35"/>
  <cols>
    <col min="1" max="1" width="28" bestFit="1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7.7265625" bestFit="1" customWidth="1"/>
  </cols>
  <sheetData>
    <row r="1" spans="1:10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8</v>
      </c>
      <c r="F1" s="8" t="s">
        <v>11</v>
      </c>
      <c r="G1" s="8" t="s">
        <v>9</v>
      </c>
      <c r="H1" s="8" t="s">
        <v>10</v>
      </c>
    </row>
    <row r="2" spans="1:10" x14ac:dyDescent="0.35">
      <c r="A2" s="4" t="s">
        <v>28</v>
      </c>
      <c r="B2" s="4" t="s">
        <v>17</v>
      </c>
      <c r="C2" s="4" t="s">
        <v>24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</v>
      </c>
      <c r="F2" s="4">
        <v>10</v>
      </c>
      <c r="G2" s="5">
        <f ca="1">E2*F2</f>
        <v>1</v>
      </c>
      <c r="H2" s="6">
        <f ca="1">LOG(G2)</f>
        <v>0</v>
      </c>
    </row>
    <row r="3" spans="1:10" x14ac:dyDescent="0.35">
      <c r="A3" s="4" t="s">
        <v>29</v>
      </c>
      <c r="B3" s="4" t="s">
        <v>17</v>
      </c>
      <c r="C3" s="4" t="s">
        <v>2</v>
      </c>
      <c r="D3" s="4" t="s">
        <v>7</v>
      </c>
      <c r="E3" s="7">
        <f ca="1">IFERROR(OFFSET(INDIRECT("'Qcount'!A"&amp;MATCH(A3,[1]QCount!$A$1:$A$65328,0)),3,3,1),IFERROR(OFFSET(INDIRECT("'Spread'!A"&amp;MATCH(A3,[2]Spread!$A$1:$A$65536,0)),-1,9,1),IFERROR(OFFSET(INDIRECT("'Filters'!A"&amp;MATCH(A3,Filters!$A:$A,0)),0,9,1),OFFSET(INDIRECT("'HD'!A"&amp;MATCH(A3,[3]HD!$A:$A,0)),0,9,1))))</f>
        <v>0.10526315789473684</v>
      </c>
      <c r="F3" s="4">
        <v>10</v>
      </c>
      <c r="G3" s="5">
        <f t="shared" ref="G3:G17" ca="1" si="0">E3*F3</f>
        <v>1.0526315789473684</v>
      </c>
      <c r="H3" s="6">
        <f t="shared" ref="H3:H4" ca="1" si="1">LOG(G3)</f>
        <v>2.2276394711152208E-2</v>
      </c>
    </row>
    <row r="4" spans="1:10" x14ac:dyDescent="0.35">
      <c r="A4" s="4" t="s">
        <v>89</v>
      </c>
      <c r="B4" s="4" t="s">
        <v>17</v>
      </c>
      <c r="C4" s="4" t="s">
        <v>2</v>
      </c>
      <c r="D4" s="4" t="s">
        <v>90</v>
      </c>
      <c r="E4" s="7">
        <f ca="1">IFERROR(OFFSET(INDIRECT("'Qcount'!A"&amp;MATCH(A4,[1]QCount!$A$1:$A$65328,0)),3,3,1),IFERROR(OFFSET(INDIRECT("'Spread'!A"&amp;MATCH(A4,[2]Spread!$A$1:$A$65536,0)),-1,9,1),IFERROR(OFFSET(INDIRECT("'Filters'!A"&amp;MATCH(A4,Filters!$A:$A,0)),0,9,1),OFFSET(INDIRECT("'HD'!A"&amp;MATCH(A4,[3]HD!$A:$A,0)),0,9,1))))</f>
        <v>0.1</v>
      </c>
      <c r="F4" s="4">
        <v>10</v>
      </c>
      <c r="G4" s="5">
        <f t="shared" ca="1" si="0"/>
        <v>1</v>
      </c>
      <c r="H4" s="6">
        <f t="shared" ca="1" si="1"/>
        <v>0</v>
      </c>
    </row>
    <row r="5" spans="1:10" x14ac:dyDescent="0.35">
      <c r="A5" s="4" t="s">
        <v>30</v>
      </c>
      <c r="B5" s="4" t="s">
        <v>16</v>
      </c>
      <c r="C5" s="4" t="s">
        <v>14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561600</v>
      </c>
      <c r="F5" s="4">
        <v>10</v>
      </c>
      <c r="G5" s="5">
        <f t="shared" ca="1" si="0"/>
        <v>5616000</v>
      </c>
      <c r="H5" s="6">
        <f t="shared" ref="H5:H17" ca="1" si="2">LOG(G5)</f>
        <v>6.7494270991217489</v>
      </c>
    </row>
    <row r="6" spans="1:10" x14ac:dyDescent="0.35">
      <c r="A6" s="4" t="s">
        <v>25</v>
      </c>
      <c r="B6" s="4" t="s">
        <v>16</v>
      </c>
      <c r="C6" s="4" t="s">
        <v>14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545700</v>
      </c>
      <c r="F6" s="4">
        <v>10</v>
      </c>
      <c r="G6" s="5">
        <f t="shared" ca="1" si="0"/>
        <v>5457000</v>
      </c>
      <c r="H6" s="6">
        <f t="shared" ca="1" si="2"/>
        <v>6.7369539537831464</v>
      </c>
    </row>
    <row r="7" spans="1:10" x14ac:dyDescent="0.35">
      <c r="A7" s="4" t="s">
        <v>26</v>
      </c>
      <c r="B7" s="4" t="s">
        <v>16</v>
      </c>
      <c r="C7" s="4" t="s">
        <v>14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506200</v>
      </c>
      <c r="F7" s="4">
        <v>10</v>
      </c>
      <c r="G7" s="5">
        <f t="shared" ca="1" si="0"/>
        <v>5062000</v>
      </c>
      <c r="H7" s="6">
        <f t="shared" ca="1" si="2"/>
        <v>6.7043221408222351</v>
      </c>
    </row>
    <row r="8" spans="1:10" x14ac:dyDescent="0.35">
      <c r="A8" s="4" t="s">
        <v>27</v>
      </c>
      <c r="B8" s="4" t="s">
        <v>16</v>
      </c>
      <c r="C8" s="4" t="s">
        <v>14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470200</v>
      </c>
      <c r="F8" s="4">
        <v>10</v>
      </c>
      <c r="G8" s="5">
        <f t="shared" ca="1" si="0"/>
        <v>4702000</v>
      </c>
      <c r="H8" s="6">
        <f t="shared" ca="1" si="2"/>
        <v>6.6722826247889202</v>
      </c>
    </row>
    <row r="9" spans="1:10" x14ac:dyDescent="0.35">
      <c r="A9" s="4" t="s">
        <v>31</v>
      </c>
      <c r="B9" s="4" t="s">
        <v>17</v>
      </c>
      <c r="C9" s="4" t="s">
        <v>15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496300</v>
      </c>
      <c r="F9" s="4">
        <v>10</v>
      </c>
      <c r="G9" s="5">
        <f t="shared" ca="1" si="0"/>
        <v>4963000</v>
      </c>
      <c r="H9" s="6">
        <f t="shared" ca="1" si="2"/>
        <v>6.6957442751973231</v>
      </c>
      <c r="I9" s="112">
        <f ca="1">AVERAGE(H9:H11,H15:H17)</f>
        <v>6.6846988732601131</v>
      </c>
      <c r="J9">
        <f ca="1">STDEV(H9:H11,H15:H17)</f>
        <v>6.7590513891033835E-2</v>
      </c>
    </row>
    <row r="10" spans="1:10" x14ac:dyDescent="0.35">
      <c r="A10" s="4" t="s">
        <v>32</v>
      </c>
      <c r="B10" s="4" t="s">
        <v>17</v>
      </c>
      <c r="C10" s="4" t="s">
        <v>15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509500</v>
      </c>
      <c r="F10" s="4">
        <v>10</v>
      </c>
      <c r="G10" s="5">
        <f t="shared" ca="1" si="0"/>
        <v>5095000</v>
      </c>
      <c r="H10" s="6">
        <f t="shared" ca="1" si="2"/>
        <v>6.7071441883424452</v>
      </c>
    </row>
    <row r="11" spans="1:10" x14ac:dyDescent="0.35">
      <c r="A11" s="4" t="s">
        <v>33</v>
      </c>
      <c r="B11" s="4" t="s">
        <v>17</v>
      </c>
      <c r="C11" s="4" t="s">
        <v>15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509500</v>
      </c>
      <c r="F11" s="4">
        <v>10</v>
      </c>
      <c r="G11" s="5">
        <f t="shared" ca="1" si="0"/>
        <v>5095000</v>
      </c>
      <c r="H11" s="6">
        <f t="shared" ca="1" si="2"/>
        <v>6.7071441883424452</v>
      </c>
    </row>
    <row r="12" spans="1:10" x14ac:dyDescent="0.35">
      <c r="A12" s="4" t="s">
        <v>34</v>
      </c>
      <c r="B12" s="4" t="s">
        <v>17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0.56818181818181812</v>
      </c>
      <c r="F12" s="4">
        <v>10</v>
      </c>
      <c r="G12" s="5">
        <f t="shared" ca="1" si="0"/>
        <v>5.6818181818181817</v>
      </c>
      <c r="H12" s="6">
        <f t="shared" ca="1" si="2"/>
        <v>0.75448733218585018</v>
      </c>
    </row>
    <row r="13" spans="1:10" x14ac:dyDescent="0.35">
      <c r="A13" s="4" t="s">
        <v>35</v>
      </c>
      <c r="B13" s="4" t="s">
        <v>17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10.333333333333334</v>
      </c>
      <c r="F13" s="4">
        <v>10</v>
      </c>
      <c r="G13" s="5">
        <f t="shared" ca="1" si="0"/>
        <v>103.33333333333334</v>
      </c>
      <c r="H13" s="6">
        <f t="shared" ca="1" si="2"/>
        <v>2.0142404391146105</v>
      </c>
    </row>
    <row r="14" spans="1:10" x14ac:dyDescent="0.35">
      <c r="A14" s="4" t="s">
        <v>36</v>
      </c>
      <c r="B14" s="4" t="s">
        <v>17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1.5730337078651684</v>
      </c>
      <c r="F14" s="4">
        <v>10</v>
      </c>
      <c r="G14" s="5">
        <f t="shared" ca="1" si="0"/>
        <v>15.730337078651683</v>
      </c>
      <c r="H14" s="6">
        <f t="shared" ca="1" si="2"/>
        <v>1.1967380290333252</v>
      </c>
    </row>
    <row r="15" spans="1:10" x14ac:dyDescent="0.35">
      <c r="A15" s="4" t="s">
        <v>82</v>
      </c>
      <c r="B15" s="4" t="s">
        <v>17</v>
      </c>
      <c r="C15" s="4" t="s">
        <v>15</v>
      </c>
      <c r="D15" s="4" t="s">
        <v>90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589600</v>
      </c>
      <c r="F15" s="4">
        <v>10</v>
      </c>
      <c r="G15" s="5">
        <f t="shared" ca="1" si="0"/>
        <v>5896000</v>
      </c>
      <c r="H15" s="6">
        <f t="shared" ca="1" si="2"/>
        <v>6.7705574748509951</v>
      </c>
    </row>
    <row r="16" spans="1:10" x14ac:dyDescent="0.35">
      <c r="A16" s="4" t="s">
        <v>83</v>
      </c>
      <c r="B16" s="4" t="s">
        <v>17</v>
      </c>
      <c r="C16" s="4" t="s">
        <v>15</v>
      </c>
      <c r="D16" s="4" t="s">
        <v>90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369400</v>
      </c>
      <c r="F16" s="4">
        <v>10</v>
      </c>
      <c r="G16" s="5">
        <f t="shared" ca="1" si="0"/>
        <v>3694000</v>
      </c>
      <c r="H16" s="6">
        <f t="shared" ca="1" si="2"/>
        <v>6.5674968911042226</v>
      </c>
    </row>
    <row r="17" spans="1:8" x14ac:dyDescent="0.35">
      <c r="A17" s="4" t="s">
        <v>84</v>
      </c>
      <c r="B17" s="4" t="s">
        <v>17</v>
      </c>
      <c r="C17" s="4" t="s">
        <v>15</v>
      </c>
      <c r="D17" s="4" t="s">
        <v>90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457200</v>
      </c>
      <c r="F17" s="4">
        <v>10</v>
      </c>
      <c r="G17" s="5">
        <f t="shared" ca="1" si="0"/>
        <v>4572000</v>
      </c>
      <c r="H17" s="6">
        <f t="shared" ca="1" si="2"/>
        <v>6.6601062217232441</v>
      </c>
    </row>
    <row r="18" spans="1:8" x14ac:dyDescent="0.35">
      <c r="A18" s="4" t="s">
        <v>86</v>
      </c>
      <c r="B18" s="4" t="s">
        <v>17</v>
      </c>
      <c r="C18" s="4" t="s">
        <v>3</v>
      </c>
      <c r="D18" s="4" t="s">
        <v>90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0.35294117647058826</v>
      </c>
      <c r="F18" s="4">
        <v>10</v>
      </c>
      <c r="G18" s="5">
        <f ca="1">E18*F18</f>
        <v>3.5294117647058827</v>
      </c>
      <c r="H18" s="6">
        <f ca="1">LOG(G18)</f>
        <v>0.54770232900536975</v>
      </c>
    </row>
    <row r="19" spans="1:8" x14ac:dyDescent="0.35">
      <c r="A19" s="4" t="s">
        <v>87</v>
      </c>
      <c r="B19" s="4" t="s">
        <v>17</v>
      </c>
      <c r="C19" s="4" t="s">
        <v>3</v>
      </c>
      <c r="D19" s="4" t="s">
        <v>90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0.36585365853658541</v>
      </c>
      <c r="F19" s="4">
        <v>10</v>
      </c>
      <c r="G19" s="5">
        <f ca="1">E19*F19</f>
        <v>3.6585365853658542</v>
      </c>
      <c r="H19" s="6">
        <f ca="1">LOG(G19)</f>
        <v>0.56330740233594578</v>
      </c>
    </row>
    <row r="20" spans="1:8" x14ac:dyDescent="0.35">
      <c r="A20" s="4" t="s">
        <v>88</v>
      </c>
      <c r="B20" s="4" t="s">
        <v>17</v>
      </c>
      <c r="C20" s="4" t="s">
        <v>3</v>
      </c>
      <c r="D20" s="4" t="s">
        <v>90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0.25</v>
      </c>
      <c r="F20" s="4">
        <v>10</v>
      </c>
      <c r="G20" s="5">
        <f ca="1">E20*F20</f>
        <v>2.5</v>
      </c>
      <c r="H20" s="6">
        <f ca="1">LOG(G20)</f>
        <v>0.3979400086720376</v>
      </c>
    </row>
    <row r="22" spans="1:8" x14ac:dyDescent="0.35">
      <c r="B22" s="21"/>
    </row>
  </sheetData>
  <phoneticPr fontId="11" type="noConversion"/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topLeftCell="A43" zoomScaleNormal="100" workbookViewId="0">
      <selection activeCell="C51" sqref="C51"/>
    </sheetView>
  </sheetViews>
  <sheetFormatPr defaultRowHeight="14.5" x14ac:dyDescent="0.35"/>
  <cols>
    <col min="1" max="1" width="30.453125" bestFit="1" customWidth="1"/>
    <col min="2" max="2" width="13.54296875" bestFit="1" customWidth="1"/>
  </cols>
  <sheetData>
    <row r="1" spans="1:5" x14ac:dyDescent="0.35">
      <c r="A1" t="s">
        <v>70</v>
      </c>
      <c r="B1" s="48"/>
    </row>
    <row r="2" spans="1:5" x14ac:dyDescent="0.35">
      <c r="A2" t="s">
        <v>71</v>
      </c>
      <c r="B2" t="s">
        <v>72</v>
      </c>
    </row>
    <row r="3" spans="1:5" x14ac:dyDescent="0.35">
      <c r="A3" t="s">
        <v>73</v>
      </c>
      <c r="B3" s="48">
        <v>45373</v>
      </c>
      <c r="D3" t="s">
        <v>74</v>
      </c>
      <c r="E3" t="s">
        <v>75</v>
      </c>
    </row>
    <row r="5" spans="1:5" x14ac:dyDescent="0.35">
      <c r="A5" t="s">
        <v>76</v>
      </c>
      <c r="B5" t="s">
        <v>77</v>
      </c>
      <c r="C5" t="s">
        <v>78</v>
      </c>
      <c r="D5" t="s">
        <v>79</v>
      </c>
      <c r="E5" t="s">
        <v>80</v>
      </c>
    </row>
    <row r="6" spans="1:5" x14ac:dyDescent="0.35">
      <c r="A6" t="s">
        <v>25</v>
      </c>
      <c r="B6">
        <v>65</v>
      </c>
      <c r="C6" s="21">
        <v>0.01</v>
      </c>
      <c r="D6" s="21">
        <v>641000</v>
      </c>
    </row>
    <row r="7" spans="1:5" x14ac:dyDescent="0.35">
      <c r="A7" t="s">
        <v>25</v>
      </c>
      <c r="B7">
        <v>57</v>
      </c>
      <c r="C7" s="21">
        <v>0.01</v>
      </c>
      <c r="D7" s="21">
        <v>562100</v>
      </c>
    </row>
    <row r="8" spans="1:5" x14ac:dyDescent="0.35">
      <c r="A8" t="s">
        <v>25</v>
      </c>
      <c r="B8">
        <v>44</v>
      </c>
      <c r="C8" s="21">
        <v>0.01</v>
      </c>
      <c r="D8" s="21">
        <v>433900</v>
      </c>
    </row>
    <row r="9" spans="1:5" x14ac:dyDescent="0.35">
      <c r="A9" t="s">
        <v>25</v>
      </c>
      <c r="B9" t="s">
        <v>81</v>
      </c>
      <c r="D9" s="21">
        <v>545700</v>
      </c>
      <c r="E9" s="49">
        <f>STDEV(D6:D8)/AVERAGE(D6:D8)</f>
        <v>0.19155176015132014</v>
      </c>
    </row>
    <row r="10" spans="1:5" x14ac:dyDescent="0.35">
      <c r="A10" t="s">
        <v>26</v>
      </c>
      <c r="B10">
        <v>51</v>
      </c>
      <c r="C10" s="21">
        <v>0.01</v>
      </c>
      <c r="D10" s="21">
        <v>503000</v>
      </c>
    </row>
    <row r="11" spans="1:5" x14ac:dyDescent="0.35">
      <c r="A11" t="s">
        <v>26</v>
      </c>
      <c r="B11">
        <v>58</v>
      </c>
      <c r="C11" s="21">
        <v>0.01</v>
      </c>
      <c r="D11" s="21">
        <v>572000</v>
      </c>
    </row>
    <row r="12" spans="1:5" x14ac:dyDescent="0.35">
      <c r="A12" t="s">
        <v>26</v>
      </c>
      <c r="B12">
        <v>45</v>
      </c>
      <c r="C12" s="21">
        <v>0.01</v>
      </c>
      <c r="D12" s="21">
        <v>443800</v>
      </c>
    </row>
    <row r="13" spans="1:5" x14ac:dyDescent="0.35">
      <c r="A13" t="s">
        <v>26</v>
      </c>
      <c r="B13" t="s">
        <v>81</v>
      </c>
      <c r="D13" s="21">
        <v>506200</v>
      </c>
      <c r="E13" s="49">
        <f t="shared" ref="E13" si="0">STDEV(D10:D12)/AVERAGE(D10:D12)</f>
        <v>0.12673636711829211</v>
      </c>
    </row>
    <row r="14" spans="1:5" x14ac:dyDescent="0.35">
      <c r="A14" t="s">
        <v>27</v>
      </c>
      <c r="B14">
        <v>47</v>
      </c>
      <c r="C14" s="21">
        <v>0.01</v>
      </c>
      <c r="D14" s="21">
        <v>463500</v>
      </c>
    </row>
    <row r="15" spans="1:5" x14ac:dyDescent="0.35">
      <c r="A15" t="s">
        <v>27</v>
      </c>
      <c r="B15">
        <v>91</v>
      </c>
      <c r="C15" s="21">
        <v>0.01</v>
      </c>
      <c r="D15" s="21">
        <v>505600</v>
      </c>
    </row>
    <row r="16" spans="1:5" x14ac:dyDescent="0.35">
      <c r="A16" t="s">
        <v>27</v>
      </c>
      <c r="B16">
        <v>42</v>
      </c>
      <c r="C16" s="21">
        <v>0.01</v>
      </c>
      <c r="D16" s="21">
        <v>414200</v>
      </c>
    </row>
    <row r="17" spans="1:5" x14ac:dyDescent="0.35">
      <c r="A17" t="s">
        <v>27</v>
      </c>
      <c r="B17" t="s">
        <v>81</v>
      </c>
      <c r="D17" s="21">
        <v>470200</v>
      </c>
      <c r="E17" s="49">
        <f t="shared" ref="E17" si="1">STDEV(D14:D16)/AVERAGE(D14:D16)</f>
        <v>9.9213273376550337E-2</v>
      </c>
    </row>
    <row r="18" spans="1:5" x14ac:dyDescent="0.35">
      <c r="A18" t="s">
        <v>31</v>
      </c>
      <c r="B18">
        <v>53</v>
      </c>
      <c r="C18" s="21">
        <v>0.01</v>
      </c>
      <c r="D18" s="21">
        <v>522700</v>
      </c>
    </row>
    <row r="19" spans="1:5" x14ac:dyDescent="0.35">
      <c r="A19" t="s">
        <v>31</v>
      </c>
      <c r="B19">
        <v>61</v>
      </c>
      <c r="C19" s="21">
        <v>0.01</v>
      </c>
      <c r="D19" s="21">
        <v>601600</v>
      </c>
    </row>
    <row r="20" spans="1:5" x14ac:dyDescent="0.35">
      <c r="A20" t="s">
        <v>31</v>
      </c>
      <c r="B20">
        <v>76</v>
      </c>
      <c r="C20" s="21">
        <v>0.01</v>
      </c>
      <c r="D20" s="21">
        <v>422200</v>
      </c>
    </row>
    <row r="21" spans="1:5" x14ac:dyDescent="0.35">
      <c r="A21" t="s">
        <v>31</v>
      </c>
      <c r="B21" t="s">
        <v>81</v>
      </c>
      <c r="D21" s="21">
        <v>496300</v>
      </c>
      <c r="E21" s="49">
        <f t="shared" ref="E21" si="2">STDEV(D18:D20)/AVERAGE(D18:D20)</f>
        <v>0.17442572498409084</v>
      </c>
    </row>
    <row r="22" spans="1:5" x14ac:dyDescent="0.35">
      <c r="A22" t="s">
        <v>32</v>
      </c>
      <c r="B22">
        <v>51</v>
      </c>
      <c r="C22" s="21">
        <v>0.01</v>
      </c>
      <c r="D22" s="21">
        <v>503000</v>
      </c>
    </row>
    <row r="23" spans="1:5" x14ac:dyDescent="0.35">
      <c r="A23" t="s">
        <v>32</v>
      </c>
      <c r="B23">
        <v>62</v>
      </c>
      <c r="C23" s="21">
        <v>0.01</v>
      </c>
      <c r="D23" s="21">
        <v>611400</v>
      </c>
    </row>
    <row r="24" spans="1:5" x14ac:dyDescent="0.35">
      <c r="A24" t="s">
        <v>32</v>
      </c>
      <c r="B24">
        <v>42</v>
      </c>
      <c r="C24" s="21">
        <v>0.01</v>
      </c>
      <c r="D24" s="21">
        <v>414200</v>
      </c>
    </row>
    <row r="25" spans="1:5" x14ac:dyDescent="0.35">
      <c r="A25" t="s">
        <v>32</v>
      </c>
      <c r="B25" t="s">
        <v>81</v>
      </c>
      <c r="D25" s="21">
        <v>509500</v>
      </c>
      <c r="E25" s="49">
        <f t="shared" ref="E25:E37" si="3">STDEV(D22:D24)/AVERAGE(D22:D24)</f>
        <v>0.19382874394222191</v>
      </c>
    </row>
    <row r="26" spans="1:5" x14ac:dyDescent="0.35">
      <c r="A26" t="s">
        <v>33</v>
      </c>
      <c r="B26">
        <v>54</v>
      </c>
      <c r="C26" s="21">
        <v>0.01</v>
      </c>
      <c r="D26" s="21">
        <v>532500</v>
      </c>
    </row>
    <row r="27" spans="1:5" x14ac:dyDescent="0.35">
      <c r="A27" t="s">
        <v>33</v>
      </c>
      <c r="B27">
        <v>55</v>
      </c>
      <c r="C27" s="21">
        <v>0.01</v>
      </c>
      <c r="D27" s="21">
        <v>542400</v>
      </c>
    </row>
    <row r="28" spans="1:5" x14ac:dyDescent="0.35">
      <c r="A28" t="s">
        <v>33</v>
      </c>
      <c r="B28">
        <v>46</v>
      </c>
      <c r="C28" s="21">
        <v>0.01</v>
      </c>
      <c r="D28" s="21">
        <v>453600</v>
      </c>
    </row>
    <row r="29" spans="1:5" x14ac:dyDescent="0.35">
      <c r="A29" t="s">
        <v>33</v>
      </c>
      <c r="B29" t="s">
        <v>81</v>
      </c>
      <c r="D29" s="21">
        <v>509500</v>
      </c>
      <c r="E29" s="49">
        <f t="shared" ref="E29:E41" si="4">STDEV(D26:D28)/AVERAGE(D26:D28)</f>
        <v>9.55117379240394E-2</v>
      </c>
    </row>
    <row r="30" spans="1:5" x14ac:dyDescent="0.35">
      <c r="A30" t="s">
        <v>82</v>
      </c>
      <c r="B30">
        <v>31</v>
      </c>
      <c r="C30" s="21">
        <v>0.01</v>
      </c>
      <c r="D30" s="21">
        <v>600800</v>
      </c>
    </row>
    <row r="31" spans="1:5" x14ac:dyDescent="0.35">
      <c r="A31" t="s">
        <v>82</v>
      </c>
      <c r="B31">
        <v>66</v>
      </c>
      <c r="C31" s="21">
        <v>0.01</v>
      </c>
      <c r="D31" s="21">
        <v>650900</v>
      </c>
    </row>
    <row r="32" spans="1:5" x14ac:dyDescent="0.35">
      <c r="A32" t="s">
        <v>82</v>
      </c>
      <c r="B32">
        <v>53</v>
      </c>
      <c r="C32" s="21">
        <v>0.01</v>
      </c>
      <c r="D32" s="21">
        <v>522700</v>
      </c>
    </row>
    <row r="33" spans="1:5" x14ac:dyDescent="0.35">
      <c r="A33" t="s">
        <v>82</v>
      </c>
      <c r="B33" t="s">
        <v>81</v>
      </c>
      <c r="D33" s="21">
        <v>589600</v>
      </c>
      <c r="E33" s="49">
        <f t="shared" ref="E33" si="5">STDEV(D30:D32)/AVERAGE(D30:D32)</f>
        <v>0.1092328851851081</v>
      </c>
    </row>
    <row r="34" spans="1:5" x14ac:dyDescent="0.35">
      <c r="A34" t="s">
        <v>83</v>
      </c>
      <c r="B34">
        <v>33</v>
      </c>
      <c r="C34" s="21">
        <v>0.01</v>
      </c>
      <c r="D34" s="21">
        <v>639500</v>
      </c>
    </row>
    <row r="35" spans="1:5" x14ac:dyDescent="0.35">
      <c r="A35" t="s">
        <v>83</v>
      </c>
      <c r="B35">
        <v>55</v>
      </c>
      <c r="C35" s="21">
        <v>0.01</v>
      </c>
      <c r="D35" s="21">
        <v>305600</v>
      </c>
    </row>
    <row r="36" spans="1:5" x14ac:dyDescent="0.35">
      <c r="A36" t="s">
        <v>83</v>
      </c>
      <c r="B36">
        <v>35</v>
      </c>
      <c r="C36" s="21">
        <v>0.01</v>
      </c>
      <c r="D36" s="21">
        <v>345200</v>
      </c>
    </row>
    <row r="37" spans="1:5" x14ac:dyDescent="0.35">
      <c r="A37" t="s">
        <v>83</v>
      </c>
      <c r="B37" t="s">
        <v>81</v>
      </c>
      <c r="D37" s="21">
        <v>369400</v>
      </c>
      <c r="E37" s="49">
        <f t="shared" si="3"/>
        <v>0.42414191117040667</v>
      </c>
    </row>
    <row r="38" spans="1:5" x14ac:dyDescent="0.35">
      <c r="A38" t="s">
        <v>84</v>
      </c>
      <c r="B38">
        <v>85</v>
      </c>
      <c r="C38" s="21">
        <v>0.01</v>
      </c>
      <c r="D38" s="21">
        <v>472200</v>
      </c>
    </row>
    <row r="39" spans="1:5" x14ac:dyDescent="0.35">
      <c r="A39" t="s">
        <v>84</v>
      </c>
      <c r="B39">
        <v>50</v>
      </c>
      <c r="C39" s="21">
        <v>0.01</v>
      </c>
      <c r="D39" s="21">
        <v>493100</v>
      </c>
    </row>
    <row r="40" spans="1:5" x14ac:dyDescent="0.35">
      <c r="A40" t="s">
        <v>84</v>
      </c>
      <c r="B40">
        <v>40</v>
      </c>
      <c r="C40" s="21">
        <v>0.01</v>
      </c>
      <c r="D40" s="21">
        <v>394500</v>
      </c>
    </row>
    <row r="41" spans="1:5" x14ac:dyDescent="0.35">
      <c r="A41" t="s">
        <v>84</v>
      </c>
      <c r="B41" t="s">
        <v>81</v>
      </c>
      <c r="D41" s="21">
        <v>457200</v>
      </c>
      <c r="E41" s="49">
        <f t="shared" si="4"/>
        <v>0.11462392645582326</v>
      </c>
    </row>
    <row r="42" spans="1:5" x14ac:dyDescent="0.35">
      <c r="A42" t="s">
        <v>85</v>
      </c>
      <c r="B42">
        <v>0</v>
      </c>
      <c r="C42">
        <v>1</v>
      </c>
      <c r="D42" s="21">
        <v>0</v>
      </c>
    </row>
    <row r="43" spans="1:5" x14ac:dyDescent="0.35">
      <c r="A43" t="s">
        <v>85</v>
      </c>
      <c r="B43">
        <v>0</v>
      </c>
      <c r="C43">
        <v>1</v>
      </c>
      <c r="D43" s="21">
        <v>0</v>
      </c>
    </row>
    <row r="44" spans="1:5" x14ac:dyDescent="0.35">
      <c r="A44" t="s">
        <v>85</v>
      </c>
      <c r="B44">
        <v>0</v>
      </c>
      <c r="C44">
        <v>1</v>
      </c>
      <c r="D44" s="21">
        <v>0</v>
      </c>
    </row>
    <row r="45" spans="1:5" x14ac:dyDescent="0.35">
      <c r="A45" t="s">
        <v>85</v>
      </c>
      <c r="B45" t="s">
        <v>81</v>
      </c>
      <c r="D45" s="21">
        <v>0</v>
      </c>
      <c r="E45" s="49"/>
    </row>
    <row r="46" spans="1:5" x14ac:dyDescent="0.35">
      <c r="A46" t="s">
        <v>30</v>
      </c>
      <c r="B46">
        <v>36</v>
      </c>
      <c r="C46" s="21">
        <v>0.01</v>
      </c>
      <c r="D46" s="21">
        <v>697700</v>
      </c>
    </row>
    <row r="47" spans="1:5" x14ac:dyDescent="0.35">
      <c r="A47" t="s">
        <v>30</v>
      </c>
      <c r="B47">
        <v>56</v>
      </c>
      <c r="C47" s="21">
        <v>0.01</v>
      </c>
      <c r="D47" s="21">
        <v>552300</v>
      </c>
    </row>
    <row r="48" spans="1:5" x14ac:dyDescent="0.35">
      <c r="A48" t="s">
        <v>30</v>
      </c>
      <c r="B48">
        <v>95</v>
      </c>
      <c r="C48" s="21">
        <v>0.01</v>
      </c>
      <c r="D48" s="21">
        <v>527800</v>
      </c>
    </row>
    <row r="49" spans="1:5" x14ac:dyDescent="0.35">
      <c r="A49" t="s">
        <v>30</v>
      </c>
      <c r="B49" t="s">
        <v>81</v>
      </c>
      <c r="D49" s="21">
        <v>561600</v>
      </c>
      <c r="E49" s="49">
        <f>STDEV(D46:D48)/AVERAGE(D46:D48)</f>
        <v>0.15497791945603637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1"/>
  <sheetViews>
    <sheetView topLeftCell="A61" zoomScaleNormal="100" workbookViewId="0">
      <selection activeCell="M30" sqref="M30"/>
    </sheetView>
  </sheetViews>
  <sheetFormatPr defaultRowHeight="14.5" x14ac:dyDescent="0.35"/>
  <cols>
    <col min="1" max="1" width="24.7265625" customWidth="1"/>
    <col min="2" max="2" width="11.54296875" customWidth="1"/>
    <col min="3" max="3" width="10" customWidth="1"/>
    <col min="4" max="4" width="11.26953125" customWidth="1"/>
    <col min="5" max="5" width="8.453125" customWidth="1"/>
    <col min="6" max="6" width="8.1796875" customWidth="1"/>
    <col min="7" max="7" width="8.54296875" customWidth="1"/>
    <col min="8" max="8" width="5.453125" customWidth="1"/>
    <col min="9" max="9" width="4.1796875" customWidth="1"/>
    <col min="10" max="10" width="12" bestFit="1" customWidth="1"/>
    <col min="11" max="11" width="14.26953125" bestFit="1" customWidth="1"/>
  </cols>
  <sheetData>
    <row r="1" spans="1:10" x14ac:dyDescent="0.35">
      <c r="A1" t="s">
        <v>37</v>
      </c>
      <c r="G1" s="25" t="s">
        <v>38</v>
      </c>
      <c r="H1" s="26">
        <v>1</v>
      </c>
    </row>
    <row r="2" spans="1:10" x14ac:dyDescent="0.35">
      <c r="A2" s="84" t="s">
        <v>39</v>
      </c>
      <c r="B2" s="85"/>
      <c r="C2" s="85"/>
      <c r="D2" s="85"/>
      <c r="E2" s="85"/>
      <c r="F2" s="85"/>
      <c r="G2" s="85"/>
      <c r="H2" s="85"/>
      <c r="I2" s="86"/>
    </row>
    <row r="3" spans="1:10" x14ac:dyDescent="0.35">
      <c r="A3" s="87" t="s">
        <v>40</v>
      </c>
      <c r="B3" s="87"/>
      <c r="C3" s="88" t="s">
        <v>41</v>
      </c>
      <c r="D3" s="89"/>
      <c r="E3" s="89"/>
      <c r="F3" s="27" t="s">
        <v>42</v>
      </c>
      <c r="G3" s="90">
        <v>45372</v>
      </c>
      <c r="H3" s="91"/>
      <c r="I3" s="91"/>
    </row>
    <row r="4" spans="1:10" ht="12.75" customHeight="1" x14ac:dyDescent="0.35">
      <c r="A4" s="87" t="s">
        <v>43</v>
      </c>
      <c r="B4" s="87"/>
      <c r="C4" s="92" t="s">
        <v>44</v>
      </c>
      <c r="D4" s="93"/>
      <c r="E4" s="93"/>
      <c r="F4" s="94" t="s">
        <v>45</v>
      </c>
      <c r="G4" s="96" t="s">
        <v>46</v>
      </c>
      <c r="H4" s="97"/>
      <c r="I4" s="98"/>
    </row>
    <row r="5" spans="1:10" ht="12.75" customHeight="1" x14ac:dyDescent="0.35">
      <c r="A5" s="87" t="s">
        <v>47</v>
      </c>
      <c r="B5" s="87"/>
      <c r="C5" s="92" t="s">
        <v>44</v>
      </c>
      <c r="D5" s="93"/>
      <c r="E5" s="93"/>
      <c r="F5" s="95"/>
      <c r="G5" s="99"/>
      <c r="H5" s="100"/>
      <c r="I5" s="101"/>
    </row>
    <row r="6" spans="1:10" x14ac:dyDescent="0.35">
      <c r="A6" s="102" t="s">
        <v>48</v>
      </c>
      <c r="B6" s="103"/>
      <c r="C6" s="92" t="s">
        <v>49</v>
      </c>
      <c r="D6" s="104"/>
      <c r="E6" s="105"/>
      <c r="F6" s="95"/>
      <c r="G6" s="99"/>
      <c r="H6" s="100"/>
      <c r="I6" s="101"/>
    </row>
    <row r="7" spans="1:10" x14ac:dyDescent="0.35">
      <c r="A7" s="94" t="s">
        <v>50</v>
      </c>
      <c r="B7" s="94"/>
      <c r="C7" s="106" t="s">
        <v>93</v>
      </c>
      <c r="D7" s="107"/>
      <c r="E7" s="108"/>
      <c r="F7" s="95"/>
      <c r="G7" s="99"/>
      <c r="H7" s="100"/>
      <c r="I7" s="101"/>
    </row>
    <row r="8" spans="1:10" x14ac:dyDescent="0.35">
      <c r="A8" s="75" t="s">
        <v>51</v>
      </c>
      <c r="B8" s="75"/>
      <c r="C8" s="75"/>
      <c r="D8" s="75"/>
      <c r="E8" s="75"/>
      <c r="F8" s="75"/>
      <c r="G8" s="75"/>
      <c r="H8" s="75"/>
      <c r="I8" s="75"/>
    </row>
    <row r="9" spans="1:10" x14ac:dyDescent="0.35">
      <c r="A9" s="28" t="s">
        <v>52</v>
      </c>
      <c r="B9" s="29" t="s">
        <v>91</v>
      </c>
      <c r="C9" s="30" t="s">
        <v>53</v>
      </c>
      <c r="D9" s="79" t="s">
        <v>54</v>
      </c>
      <c r="E9" s="80"/>
      <c r="F9" s="81" t="s">
        <v>55</v>
      </c>
      <c r="G9" s="82"/>
      <c r="H9" s="83" t="s">
        <v>56</v>
      </c>
      <c r="I9" s="83"/>
    </row>
    <row r="10" spans="1:10" x14ac:dyDescent="0.35">
      <c r="A10" s="31" t="s">
        <v>57</v>
      </c>
      <c r="B10" s="32" t="s">
        <v>92</v>
      </c>
      <c r="C10" s="4"/>
      <c r="D10" s="33" t="s">
        <v>58</v>
      </c>
      <c r="E10" s="34" t="s">
        <v>59</v>
      </c>
      <c r="F10" s="4" t="s">
        <v>60</v>
      </c>
      <c r="G10" s="4"/>
      <c r="H10" s="76" t="s">
        <v>59</v>
      </c>
      <c r="I10" s="76"/>
    </row>
    <row r="11" spans="1:10" ht="18" x14ac:dyDescent="0.4">
      <c r="A11" s="35"/>
      <c r="B11" s="36"/>
      <c r="C11" s="77" t="s">
        <v>61</v>
      </c>
      <c r="D11" s="77"/>
      <c r="E11" s="77"/>
      <c r="F11" s="78" t="s">
        <v>62</v>
      </c>
      <c r="G11" s="78"/>
      <c r="H11" s="78"/>
      <c r="I11" s="78"/>
    </row>
    <row r="12" spans="1:10" ht="33" customHeight="1" thickBot="1" x14ac:dyDescent="0.4">
      <c r="A12" s="72" t="s">
        <v>0</v>
      </c>
      <c r="B12" s="72"/>
      <c r="C12" s="37" t="s">
        <v>63</v>
      </c>
      <c r="D12" s="73" t="s">
        <v>64</v>
      </c>
      <c r="E12" s="73"/>
      <c r="F12" s="74" t="s">
        <v>65</v>
      </c>
      <c r="G12" s="74"/>
      <c r="H12" s="74"/>
      <c r="I12" s="74"/>
      <c r="J12" t="s">
        <v>8</v>
      </c>
    </row>
    <row r="13" spans="1:10" ht="12.75" customHeight="1" x14ac:dyDescent="0.35">
      <c r="A13" s="55" t="s">
        <v>29</v>
      </c>
      <c r="B13" s="56"/>
      <c r="C13" s="38">
        <v>0</v>
      </c>
      <c r="D13" s="39">
        <v>1</v>
      </c>
      <c r="E13" s="40"/>
      <c r="F13" s="61"/>
      <c r="G13" s="62"/>
      <c r="H13" s="62"/>
      <c r="I13" s="63"/>
      <c r="J13">
        <f>(1)/(D13+D14)</f>
        <v>0.10526315789473684</v>
      </c>
    </row>
    <row r="14" spans="1:10" x14ac:dyDescent="0.35">
      <c r="A14" s="57"/>
      <c r="B14" s="58"/>
      <c r="C14" s="41">
        <v>0</v>
      </c>
      <c r="D14" s="42">
        <v>8.5</v>
      </c>
      <c r="E14" s="43" t="s">
        <v>66</v>
      </c>
      <c r="F14" s="64"/>
      <c r="G14" s="65"/>
      <c r="H14" s="65"/>
      <c r="I14" s="66"/>
    </row>
    <row r="15" spans="1:10" ht="15" thickBot="1" x14ac:dyDescent="0.4">
      <c r="A15" s="59"/>
      <c r="B15" s="60"/>
      <c r="C15" s="44"/>
      <c r="D15" s="45"/>
      <c r="E15" s="46"/>
      <c r="F15" s="67"/>
      <c r="G15" s="68"/>
      <c r="H15" s="68"/>
      <c r="I15" s="69"/>
    </row>
    <row r="16" spans="1:10" ht="12.75" customHeight="1" x14ac:dyDescent="0.35">
      <c r="A16" s="55" t="s">
        <v>89</v>
      </c>
      <c r="B16" s="56"/>
      <c r="C16" s="38">
        <v>0</v>
      </c>
      <c r="D16" s="39">
        <v>1</v>
      </c>
      <c r="E16" s="40"/>
      <c r="F16" s="61"/>
      <c r="G16" s="62"/>
      <c r="H16" s="62"/>
      <c r="I16" s="63"/>
      <c r="J16">
        <f>(1)/(D16+D17)</f>
        <v>0.1</v>
      </c>
    </row>
    <row r="17" spans="1:10" x14ac:dyDescent="0.35">
      <c r="A17" s="57"/>
      <c r="B17" s="58"/>
      <c r="C17" s="41">
        <v>0</v>
      </c>
      <c r="D17" s="42">
        <v>9</v>
      </c>
      <c r="E17" s="43" t="s">
        <v>66</v>
      </c>
      <c r="F17" s="64"/>
      <c r="G17" s="65"/>
      <c r="H17" s="65"/>
      <c r="I17" s="66"/>
    </row>
    <row r="18" spans="1:10" ht="15" thickBot="1" x14ac:dyDescent="0.4">
      <c r="A18" s="59"/>
      <c r="B18" s="60"/>
      <c r="C18" s="44"/>
      <c r="D18" s="45"/>
      <c r="E18" s="46"/>
      <c r="F18" s="67"/>
      <c r="G18" s="68"/>
      <c r="H18" s="68"/>
      <c r="I18" s="69"/>
    </row>
    <row r="19" spans="1:10" ht="12.75" customHeight="1" x14ac:dyDescent="0.35">
      <c r="A19" s="55" t="s">
        <v>28</v>
      </c>
      <c r="B19" s="56"/>
      <c r="C19" s="38">
        <v>0</v>
      </c>
      <c r="D19" s="39">
        <v>1</v>
      </c>
      <c r="E19" s="40"/>
      <c r="F19" s="61"/>
      <c r="G19" s="62"/>
      <c r="H19" s="62"/>
      <c r="I19" s="63"/>
      <c r="J19">
        <f>(1)/(D19+D20)</f>
        <v>0.1</v>
      </c>
    </row>
    <row r="20" spans="1:10" x14ac:dyDescent="0.35">
      <c r="A20" s="57"/>
      <c r="B20" s="58"/>
      <c r="C20" s="41">
        <v>0</v>
      </c>
      <c r="D20" s="42">
        <v>9</v>
      </c>
      <c r="E20" s="43" t="s">
        <v>66</v>
      </c>
      <c r="F20" s="64"/>
      <c r="G20" s="65"/>
      <c r="H20" s="65"/>
      <c r="I20" s="66"/>
    </row>
    <row r="21" spans="1:10" ht="15" thickBot="1" x14ac:dyDescent="0.4">
      <c r="A21" s="59"/>
      <c r="B21" s="60"/>
      <c r="C21" s="44"/>
      <c r="D21" s="45"/>
      <c r="E21" s="46"/>
      <c r="F21" s="67"/>
      <c r="G21" s="68"/>
      <c r="H21" s="68"/>
      <c r="I21" s="69"/>
    </row>
    <row r="22" spans="1:10" ht="12.75" customHeight="1" x14ac:dyDescent="0.35">
      <c r="A22" s="55" t="s">
        <v>34</v>
      </c>
      <c r="B22" s="56"/>
      <c r="C22" s="38">
        <v>1</v>
      </c>
      <c r="D22" s="39">
        <v>1</v>
      </c>
      <c r="E22" s="40"/>
      <c r="F22" s="61"/>
      <c r="G22" s="62"/>
      <c r="H22" s="62"/>
      <c r="I22" s="63"/>
      <c r="J22">
        <f t="shared" ref="J22" si="0">(C22+C23)/(D22+D23)</f>
        <v>0.56818181818181812</v>
      </c>
    </row>
    <row r="23" spans="1:10" x14ac:dyDescent="0.35">
      <c r="A23" s="57"/>
      <c r="B23" s="58"/>
      <c r="C23" s="41">
        <v>4</v>
      </c>
      <c r="D23" s="42">
        <v>7.8</v>
      </c>
      <c r="E23" s="43" t="s">
        <v>66</v>
      </c>
      <c r="F23" s="64"/>
      <c r="G23" s="65"/>
      <c r="H23" s="65"/>
      <c r="I23" s="66"/>
    </row>
    <row r="24" spans="1:10" ht="15" thickBot="1" x14ac:dyDescent="0.4">
      <c r="A24" s="59"/>
      <c r="B24" s="60"/>
      <c r="C24" s="44"/>
      <c r="D24" s="45"/>
      <c r="E24" s="46"/>
      <c r="F24" s="67"/>
      <c r="G24" s="68"/>
      <c r="H24" s="68"/>
      <c r="I24" s="69"/>
    </row>
    <row r="25" spans="1:10" ht="12.75" customHeight="1" x14ac:dyDescent="0.35">
      <c r="A25" s="55" t="s">
        <v>35</v>
      </c>
      <c r="B25" s="56"/>
      <c r="C25" s="38">
        <v>15</v>
      </c>
      <c r="D25" s="39">
        <v>1</v>
      </c>
      <c r="E25" s="40"/>
      <c r="F25" s="61"/>
      <c r="G25" s="62"/>
      <c r="H25" s="62"/>
      <c r="I25" s="63"/>
      <c r="J25">
        <f t="shared" ref="J25" si="1">(C25+C26)/(D25+D26)</f>
        <v>10.333333333333334</v>
      </c>
    </row>
    <row r="26" spans="1:10" x14ac:dyDescent="0.35">
      <c r="A26" s="57"/>
      <c r="B26" s="58"/>
      <c r="C26" s="41">
        <v>78</v>
      </c>
      <c r="D26" s="42">
        <v>8</v>
      </c>
      <c r="E26" s="43" t="s">
        <v>66</v>
      </c>
      <c r="F26" s="64"/>
      <c r="G26" s="65"/>
      <c r="H26" s="65"/>
      <c r="I26" s="66"/>
    </row>
    <row r="27" spans="1:10" ht="15" thickBot="1" x14ac:dyDescent="0.4">
      <c r="A27" s="59"/>
      <c r="B27" s="60"/>
      <c r="C27" s="44"/>
      <c r="D27" s="45"/>
      <c r="E27" s="46"/>
      <c r="F27" s="67"/>
      <c r="G27" s="68"/>
      <c r="H27" s="68"/>
      <c r="I27" s="69"/>
    </row>
    <row r="28" spans="1:10" ht="12.75" customHeight="1" x14ac:dyDescent="0.35">
      <c r="A28" s="55" t="s">
        <v>36</v>
      </c>
      <c r="B28" s="56"/>
      <c r="C28" s="38">
        <v>3</v>
      </c>
      <c r="D28" s="39">
        <v>1</v>
      </c>
      <c r="E28" s="40"/>
      <c r="F28" s="61"/>
      <c r="G28" s="62"/>
      <c r="H28" s="62"/>
      <c r="I28" s="63"/>
      <c r="J28">
        <f t="shared" ref="J28" si="2">(C28+C29)/(D28+D29)</f>
        <v>1.5730337078651684</v>
      </c>
    </row>
    <row r="29" spans="1:10" x14ac:dyDescent="0.35">
      <c r="A29" s="57"/>
      <c r="B29" s="58"/>
      <c r="C29" s="41">
        <v>11</v>
      </c>
      <c r="D29" s="42">
        <v>7.9</v>
      </c>
      <c r="E29" s="43" t="s">
        <v>66</v>
      </c>
      <c r="F29" s="64"/>
      <c r="G29" s="65"/>
      <c r="H29" s="65"/>
      <c r="I29" s="66"/>
    </row>
    <row r="30" spans="1:10" ht="15" thickBot="1" x14ac:dyDescent="0.4">
      <c r="A30" s="59"/>
      <c r="B30" s="60"/>
      <c r="C30" s="44"/>
      <c r="D30" s="45"/>
      <c r="E30" s="46"/>
      <c r="F30" s="67"/>
      <c r="G30" s="68"/>
      <c r="H30" s="68"/>
      <c r="I30" s="69"/>
    </row>
    <row r="31" spans="1:10" ht="12.75" customHeight="1" x14ac:dyDescent="0.35">
      <c r="A31" s="55" t="s">
        <v>86</v>
      </c>
      <c r="B31" s="56"/>
      <c r="C31" s="38">
        <v>1</v>
      </c>
      <c r="D31" s="39">
        <v>1</v>
      </c>
      <c r="E31" s="40"/>
      <c r="F31" s="61"/>
      <c r="G31" s="62"/>
      <c r="H31" s="62"/>
      <c r="I31" s="63"/>
      <c r="J31">
        <f t="shared" ref="J31" si="3">(C31+C32)/(D31+D32)</f>
        <v>0.35294117647058826</v>
      </c>
    </row>
    <row r="32" spans="1:10" x14ac:dyDescent="0.35">
      <c r="A32" s="57"/>
      <c r="B32" s="58"/>
      <c r="C32" s="41">
        <v>2</v>
      </c>
      <c r="D32" s="42">
        <v>7.5</v>
      </c>
      <c r="E32" s="43" t="s">
        <v>66</v>
      </c>
      <c r="F32" s="64"/>
      <c r="G32" s="65"/>
      <c r="H32" s="65"/>
      <c r="I32" s="66"/>
    </row>
    <row r="33" spans="1:10" ht="15" thickBot="1" x14ac:dyDescent="0.4">
      <c r="A33" s="59"/>
      <c r="B33" s="60"/>
      <c r="C33" s="44"/>
      <c r="D33" s="45"/>
      <c r="E33" s="46"/>
      <c r="F33" s="67"/>
      <c r="G33" s="68"/>
      <c r="H33" s="68"/>
      <c r="I33" s="69"/>
    </row>
    <row r="34" spans="1:10" ht="12.75" customHeight="1" x14ac:dyDescent="0.35">
      <c r="A34" s="55" t="s">
        <v>87</v>
      </c>
      <c r="B34" s="56"/>
      <c r="C34" s="38">
        <v>0</v>
      </c>
      <c r="D34" s="39">
        <v>1</v>
      </c>
      <c r="E34" s="40"/>
      <c r="F34" s="61"/>
      <c r="G34" s="62"/>
      <c r="H34" s="62"/>
      <c r="I34" s="63"/>
      <c r="J34">
        <f t="shared" ref="J34" si="4">(C34+C35)/(D34+D35)</f>
        <v>0.36585365853658541</v>
      </c>
    </row>
    <row r="35" spans="1:10" x14ac:dyDescent="0.35">
      <c r="A35" s="57"/>
      <c r="B35" s="58"/>
      <c r="C35" s="41">
        <v>3</v>
      </c>
      <c r="D35" s="42">
        <v>7.2</v>
      </c>
      <c r="E35" s="43" t="s">
        <v>66</v>
      </c>
      <c r="F35" s="64"/>
      <c r="G35" s="65"/>
      <c r="H35" s="65"/>
      <c r="I35" s="66"/>
    </row>
    <row r="36" spans="1:10" ht="15" thickBot="1" x14ac:dyDescent="0.4">
      <c r="A36" s="59"/>
      <c r="B36" s="60"/>
      <c r="C36" s="44"/>
      <c r="D36" s="45"/>
      <c r="E36" s="46"/>
      <c r="F36" s="67"/>
      <c r="G36" s="68"/>
      <c r="H36" s="68"/>
      <c r="I36" s="69"/>
    </row>
    <row r="37" spans="1:10" ht="12.75" customHeight="1" x14ac:dyDescent="0.35">
      <c r="A37" s="55" t="s">
        <v>88</v>
      </c>
      <c r="B37" s="56"/>
      <c r="C37" s="38">
        <v>0</v>
      </c>
      <c r="D37" s="39">
        <v>1</v>
      </c>
      <c r="E37" s="40"/>
      <c r="F37" s="61"/>
      <c r="G37" s="62"/>
      <c r="H37" s="62"/>
      <c r="I37" s="63"/>
      <c r="J37">
        <f t="shared" ref="J37" si="5">(C37+C38)/(D37+D38)</f>
        <v>0.25</v>
      </c>
    </row>
    <row r="38" spans="1:10" x14ac:dyDescent="0.35">
      <c r="A38" s="57"/>
      <c r="B38" s="58"/>
      <c r="C38" s="41">
        <v>2</v>
      </c>
      <c r="D38" s="42">
        <v>7</v>
      </c>
      <c r="E38" s="43" t="s">
        <v>66</v>
      </c>
      <c r="F38" s="64"/>
      <c r="G38" s="65"/>
      <c r="H38" s="65"/>
      <c r="I38" s="66"/>
    </row>
    <row r="39" spans="1:10" ht="15" thickBot="1" x14ac:dyDescent="0.4">
      <c r="A39" s="59"/>
      <c r="B39" s="60"/>
      <c r="C39" s="44"/>
      <c r="D39" s="45"/>
      <c r="E39" s="46"/>
      <c r="F39" s="67"/>
      <c r="G39" s="68"/>
      <c r="H39" s="68"/>
      <c r="I39" s="69"/>
    </row>
    <row r="40" spans="1:10" ht="12.75" customHeight="1" x14ac:dyDescent="0.35">
      <c r="A40" s="55" t="s">
        <v>68</v>
      </c>
      <c r="B40" s="56"/>
      <c r="C40" s="38">
        <v>0</v>
      </c>
      <c r="D40" s="39">
        <v>10</v>
      </c>
      <c r="E40" s="40"/>
      <c r="F40" s="61"/>
      <c r="G40" s="62"/>
      <c r="H40" s="62"/>
      <c r="I40" s="63"/>
    </row>
    <row r="41" spans="1:10" x14ac:dyDescent="0.35">
      <c r="A41" s="57"/>
      <c r="B41" s="58"/>
      <c r="C41" s="41"/>
      <c r="D41" s="42"/>
      <c r="E41" s="43"/>
      <c r="F41" s="64"/>
      <c r="G41" s="65"/>
      <c r="H41" s="65"/>
      <c r="I41" s="66"/>
    </row>
    <row r="42" spans="1:10" ht="15" thickBot="1" x14ac:dyDescent="0.4">
      <c r="A42" s="59"/>
      <c r="B42" s="60"/>
      <c r="C42" s="44"/>
      <c r="D42" s="45"/>
      <c r="E42" s="46"/>
      <c r="F42" s="67"/>
      <c r="G42" s="68"/>
      <c r="H42" s="68"/>
      <c r="I42" s="69"/>
    </row>
    <row r="43" spans="1:10" ht="12.75" customHeight="1" x14ac:dyDescent="0.35">
      <c r="A43" s="55" t="s">
        <v>69</v>
      </c>
      <c r="B43" s="56"/>
      <c r="C43" s="38">
        <v>0</v>
      </c>
      <c r="D43" s="70" t="s">
        <v>6</v>
      </c>
      <c r="E43" s="40"/>
      <c r="F43" s="61"/>
      <c r="G43" s="62"/>
      <c r="H43" s="62"/>
      <c r="I43" s="63"/>
    </row>
    <row r="44" spans="1:10" x14ac:dyDescent="0.35">
      <c r="A44" s="57"/>
      <c r="B44" s="58"/>
      <c r="C44" s="41">
        <v>0</v>
      </c>
      <c r="D44" s="70"/>
      <c r="E44" s="43"/>
      <c r="F44" s="64"/>
      <c r="G44" s="65"/>
      <c r="H44" s="65"/>
      <c r="I44" s="66"/>
    </row>
    <row r="45" spans="1:10" ht="15" thickBot="1" x14ac:dyDescent="0.4">
      <c r="A45" s="59"/>
      <c r="B45" s="60"/>
      <c r="C45" s="44">
        <v>0</v>
      </c>
      <c r="D45" s="71"/>
      <c r="E45" s="46"/>
      <c r="F45" s="67"/>
      <c r="G45" s="68"/>
      <c r="H45" s="68"/>
      <c r="I45" s="69"/>
    </row>
    <row r="46" spans="1:10" ht="12.75" customHeight="1" x14ac:dyDescent="0.35">
      <c r="A46" s="55"/>
      <c r="B46" s="56"/>
      <c r="C46" s="38"/>
      <c r="D46" s="47"/>
      <c r="E46" s="40"/>
      <c r="F46" s="61"/>
      <c r="G46" s="62"/>
      <c r="H46" s="62"/>
      <c r="I46" s="63"/>
    </row>
    <row r="47" spans="1:10" x14ac:dyDescent="0.35">
      <c r="A47" s="57"/>
      <c r="B47" s="58"/>
      <c r="C47" s="41"/>
      <c r="D47" s="42"/>
      <c r="E47" s="43"/>
      <c r="F47" s="64"/>
      <c r="G47" s="65"/>
      <c r="H47" s="65"/>
      <c r="I47" s="66"/>
    </row>
    <row r="48" spans="1:10" ht="15" thickBot="1" x14ac:dyDescent="0.4">
      <c r="A48" s="59"/>
      <c r="B48" s="60"/>
      <c r="C48" s="44"/>
      <c r="D48" s="45"/>
      <c r="E48" s="46"/>
      <c r="F48" s="67"/>
      <c r="G48" s="68"/>
      <c r="H48" s="68"/>
      <c r="I48" s="69"/>
    </row>
    <row r="49" spans="1:9" ht="12.75" customHeight="1" x14ac:dyDescent="0.35">
      <c r="A49" s="51" t="s">
        <v>67</v>
      </c>
      <c r="B49" s="52"/>
      <c r="C49" s="52"/>
      <c r="D49" s="52"/>
      <c r="E49" s="52"/>
      <c r="F49" s="52"/>
      <c r="G49" s="52"/>
      <c r="H49" s="52"/>
      <c r="I49" s="52"/>
    </row>
    <row r="50" spans="1:9" x14ac:dyDescent="0.35">
      <c r="A50" s="53"/>
      <c r="B50" s="53"/>
      <c r="C50" s="53"/>
      <c r="D50" s="53"/>
      <c r="E50" s="53"/>
      <c r="F50" s="53"/>
      <c r="G50" s="53"/>
      <c r="H50" s="53"/>
      <c r="I50" s="53"/>
    </row>
    <row r="51" spans="1:9" x14ac:dyDescent="0.35">
      <c r="A51" s="54"/>
      <c r="B51" s="54"/>
      <c r="C51" s="54"/>
      <c r="D51" s="54"/>
      <c r="E51" s="54"/>
      <c r="F51" s="54"/>
      <c r="G51" s="54"/>
      <c r="H51" s="54"/>
      <c r="I51" s="54"/>
    </row>
    <row r="53" spans="1:9" ht="17.25" customHeight="1" x14ac:dyDescent="0.35"/>
    <row r="54" spans="1:9" ht="17.25" customHeight="1" x14ac:dyDescent="0.35"/>
    <row r="55" spans="1:9" ht="13.5" customHeight="1" x14ac:dyDescent="0.35"/>
    <row r="56" spans="1:9" ht="12.75" customHeight="1" x14ac:dyDescent="0.35"/>
    <row r="59" spans="1:9" ht="12.75" customHeight="1" x14ac:dyDescent="0.35"/>
    <row r="62" spans="1:9" ht="12.75" customHeight="1" x14ac:dyDescent="0.35"/>
    <row r="65" ht="12.75" customHeight="1" x14ac:dyDescent="0.35"/>
    <row r="68" ht="12.75" customHeight="1" x14ac:dyDescent="0.35"/>
    <row r="71" ht="12.75" customHeight="1" x14ac:dyDescent="0.35"/>
    <row r="74" ht="12.75" customHeight="1" x14ac:dyDescent="0.35"/>
    <row r="77" ht="12.75" customHeight="1" x14ac:dyDescent="0.35"/>
    <row r="80" ht="12.75" customHeight="1" x14ac:dyDescent="0.35"/>
    <row r="83" spans="1:1" ht="12.75" customHeight="1" x14ac:dyDescent="0.35"/>
    <row r="86" spans="1:1" ht="12.75" customHeight="1" x14ac:dyDescent="0.35"/>
    <row r="88" spans="1:1" ht="12.75" customHeight="1" x14ac:dyDescent="0.35"/>
    <row r="89" spans="1:1" ht="13.5" customHeight="1" x14ac:dyDescent="0.35"/>
    <row r="90" spans="1:1" x14ac:dyDescent="0.35">
      <c r="A90" t="s">
        <v>67</v>
      </c>
    </row>
    <row r="92" spans="1:1" ht="12.75" customHeight="1" x14ac:dyDescent="0.35"/>
    <row r="101" ht="12.75" customHeight="1" x14ac:dyDescent="0.35"/>
    <row r="105" ht="12.75" customHeight="1" x14ac:dyDescent="0.35"/>
    <row r="106" ht="12.75" customHeight="1" x14ac:dyDescent="0.35"/>
    <row r="107" ht="13.5" customHeight="1" x14ac:dyDescent="0.35"/>
    <row r="108" ht="14.25" customHeight="1" x14ac:dyDescent="0.35"/>
    <row r="109" ht="15.75" customHeight="1" x14ac:dyDescent="0.35"/>
    <row r="110" ht="12.75" customHeight="1" x14ac:dyDescent="0.35"/>
    <row r="113" ht="12.75" customHeight="1" x14ac:dyDescent="0.35"/>
    <row r="116" ht="12.75" customHeight="1" x14ac:dyDescent="0.35"/>
    <row r="119" ht="12.75" customHeight="1" x14ac:dyDescent="0.35"/>
    <row r="122" ht="12.75" customHeight="1" x14ac:dyDescent="0.35"/>
    <row r="125" ht="12.75" customHeight="1" x14ac:dyDescent="0.35"/>
    <row r="128" ht="12.75" customHeight="1" x14ac:dyDescent="0.35"/>
    <row r="131" ht="12.75" customHeight="1" x14ac:dyDescent="0.35"/>
    <row r="134" ht="12.75" customHeight="1" x14ac:dyDescent="0.35"/>
    <row r="137" ht="12.75" customHeight="1" x14ac:dyDescent="0.35"/>
    <row r="140" ht="12.75" customHeight="1" x14ac:dyDescent="0.35"/>
    <row r="143" ht="12.75" customHeight="1" x14ac:dyDescent="0.35"/>
    <row r="146" ht="12.75" customHeight="1" x14ac:dyDescent="0.35"/>
    <row r="149" ht="12.75" customHeight="1" x14ac:dyDescent="0.35"/>
    <row r="152" ht="12.75" customHeight="1" x14ac:dyDescent="0.35"/>
    <row r="153" ht="12.75" customHeight="1" x14ac:dyDescent="0.35"/>
    <row r="156" ht="12.75" customHeight="1" x14ac:dyDescent="0.35"/>
    <row r="157" ht="13.5" customHeight="1" x14ac:dyDescent="0.35"/>
    <row r="158" ht="12.75" customHeight="1" x14ac:dyDescent="0.35"/>
    <row r="159" ht="13.5" customHeight="1" x14ac:dyDescent="0.35"/>
    <row r="160" ht="14.25" customHeight="1" x14ac:dyDescent="0.35"/>
    <row r="161" ht="15.75" customHeight="1" x14ac:dyDescent="0.35"/>
    <row r="162" ht="12.75" customHeight="1" x14ac:dyDescent="0.35"/>
    <row r="165" ht="12.75" customHeight="1" x14ac:dyDescent="0.35"/>
    <row r="168" ht="12.75" customHeight="1" x14ac:dyDescent="0.35"/>
    <row r="171" ht="12.75" customHeight="1" x14ac:dyDescent="0.35"/>
    <row r="174" ht="12.75" customHeight="1" x14ac:dyDescent="0.35"/>
    <row r="177" ht="12.75" customHeight="1" x14ac:dyDescent="0.35"/>
    <row r="180" ht="12.75" customHeight="1" x14ac:dyDescent="0.35"/>
    <row r="183" ht="12.75" customHeight="1" x14ac:dyDescent="0.35"/>
    <row r="186" ht="12.75" customHeight="1" x14ac:dyDescent="0.35"/>
    <row r="189" ht="12.75" customHeight="1" x14ac:dyDescent="0.35"/>
    <row r="192" ht="12.75" customHeight="1" x14ac:dyDescent="0.35"/>
    <row r="195" ht="12.75" customHeight="1" x14ac:dyDescent="0.35"/>
    <row r="198" ht="12.75" customHeight="1" x14ac:dyDescent="0.35"/>
    <row r="201" ht="12.75" customHeight="1" x14ac:dyDescent="0.35"/>
    <row r="204" ht="12.75" customHeight="1" x14ac:dyDescent="0.35"/>
    <row r="205" ht="12.75" customHeight="1" x14ac:dyDescent="0.35"/>
    <row r="207" ht="12.75" customHeight="1" x14ac:dyDescent="0.35"/>
    <row r="208" ht="13.5" customHeight="1" x14ac:dyDescent="0.35"/>
    <row r="210" ht="12.75" customHeight="1" x14ac:dyDescent="0.35"/>
    <row r="211" ht="13.5" customHeight="1" x14ac:dyDescent="0.35"/>
    <row r="213" ht="12.75" customHeight="1" x14ac:dyDescent="0.35"/>
    <row r="214" ht="13.5" customHeight="1" x14ac:dyDescent="0.35"/>
    <row r="257" ht="12.75" customHeight="1" x14ac:dyDescent="0.35"/>
    <row r="258" ht="12.75" customHeight="1" x14ac:dyDescent="0.35"/>
    <row r="259" ht="13.5" customHeight="1" x14ac:dyDescent="0.35"/>
    <row r="262" ht="12.75" customHeight="1" x14ac:dyDescent="0.35"/>
    <row r="263" ht="13.5" customHeight="1" x14ac:dyDescent="0.35"/>
    <row r="264" ht="12.75" customHeight="1" x14ac:dyDescent="0.35"/>
    <row r="265" ht="13.5" customHeight="1" x14ac:dyDescent="0.35"/>
    <row r="309" ht="12.75" customHeight="1" x14ac:dyDescent="0.35"/>
    <row r="314" ht="12.75" customHeight="1" x14ac:dyDescent="0.35"/>
    <row r="315" ht="13.5" customHeight="1" x14ac:dyDescent="0.35"/>
    <row r="316" ht="12.75" customHeight="1" x14ac:dyDescent="0.35"/>
    <row r="317" ht="13.5" customHeight="1" x14ac:dyDescent="0.35"/>
    <row r="361" ht="12.75" customHeight="1" x14ac:dyDescent="0.35"/>
    <row r="366" ht="12.75" customHeight="1" x14ac:dyDescent="0.35"/>
    <row r="367" ht="13.5" customHeight="1" x14ac:dyDescent="0.35"/>
    <row r="413" ht="12.75" customHeight="1" x14ac:dyDescent="0.35"/>
    <row r="418" ht="12.75" customHeight="1" x14ac:dyDescent="0.35"/>
    <row r="419" ht="13.5" customHeight="1" x14ac:dyDescent="0.35"/>
    <row r="465" ht="12.75" customHeight="1" x14ac:dyDescent="0.35"/>
    <row r="470" ht="12.75" customHeight="1" x14ac:dyDescent="0.35"/>
    <row r="471" ht="13.5" customHeight="1" x14ac:dyDescent="0.35"/>
    <row r="517" ht="12.75" customHeight="1" x14ac:dyDescent="0.35"/>
    <row r="522" ht="12.75" customHeight="1" x14ac:dyDescent="0.35"/>
    <row r="523" ht="13.5" customHeight="1" x14ac:dyDescent="0.35"/>
    <row r="569" ht="12.75" customHeight="1" x14ac:dyDescent="0.35"/>
    <row r="574" ht="12.75" customHeight="1" x14ac:dyDescent="0.35"/>
    <row r="575" ht="13.5" customHeight="1" x14ac:dyDescent="0.35"/>
    <row r="621" ht="12.75" customHeight="1" x14ac:dyDescent="0.35"/>
  </sheetData>
  <mergeCells count="50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C11:E11"/>
    <mergeCell ref="F11:I11"/>
    <mergeCell ref="D9:E9"/>
    <mergeCell ref="F9:G9"/>
    <mergeCell ref="H9:I9"/>
    <mergeCell ref="A12:B12"/>
    <mergeCell ref="D12:E12"/>
    <mergeCell ref="F12:I12"/>
    <mergeCell ref="A13:B15"/>
    <mergeCell ref="F13:I15"/>
    <mergeCell ref="D43:D45"/>
    <mergeCell ref="A16:B18"/>
    <mergeCell ref="F16:I18"/>
    <mergeCell ref="A19:B21"/>
    <mergeCell ref="F19:I21"/>
    <mergeCell ref="A22:B24"/>
    <mergeCell ref="F22:I24"/>
    <mergeCell ref="F43:I45"/>
    <mergeCell ref="A49:I51"/>
    <mergeCell ref="A25:B27"/>
    <mergeCell ref="F25:I27"/>
    <mergeCell ref="A28:B30"/>
    <mergeCell ref="F28:I30"/>
    <mergeCell ref="A46:B48"/>
    <mergeCell ref="F46:I48"/>
    <mergeCell ref="A31:B33"/>
    <mergeCell ref="F31:I33"/>
    <mergeCell ref="A34:B36"/>
    <mergeCell ref="F34:I36"/>
    <mergeCell ref="A37:B39"/>
    <mergeCell ref="F37:I39"/>
    <mergeCell ref="A40:B42"/>
    <mergeCell ref="F40:I42"/>
    <mergeCell ref="A43:B45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37" sqref="E37"/>
    </sheetView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Summary</vt:lpstr>
      <vt:lpstr>Qcount</vt:lpstr>
      <vt:lpstr>Filters</vt:lpstr>
      <vt:lpstr>Spread</vt:lpstr>
      <vt:lpstr>HD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dcterms:created xsi:type="dcterms:W3CDTF">2023-05-03T13:30:29Z</dcterms:created>
  <dcterms:modified xsi:type="dcterms:W3CDTF">2024-04-01T14:01:24Z</dcterms:modified>
</cp:coreProperties>
</file>