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ILT lamp tests/newer MDI tests brushed vs milled vs Bg per cm2/"/>
    </mc:Choice>
  </mc:AlternateContent>
  <xr:revisionPtr revIDLastSave="16" documentId="13_ncr:1_{737DC5EE-ABDD-4372-908B-6CA3D6DF454E}" xr6:coauthVersionLast="47" xr6:coauthVersionMax="47" xr10:uidLastSave="{BFDFF841-30F7-46CD-81DD-E74D1B5C6402}"/>
  <bookViews>
    <workbookView xWindow="28680" yWindow="-120" windowWidth="19440" windowHeight="1488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  <sheet name="Sheet1" sheetId="7" r:id="rId7"/>
  </sheets>
  <externalReferences>
    <externalReference r:id="rId8"/>
  </externalReferences>
  <calcPr calcId="191029"/>
  <pivotCaches>
    <pivotCache cacheId="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J16" i="3"/>
  <c r="J13" i="3"/>
  <c r="A25" i="3"/>
  <c r="A22" i="3"/>
  <c r="A19" i="3"/>
  <c r="A16" i="3"/>
  <c r="A13" i="3"/>
  <c r="E49" i="1"/>
  <c r="E45" i="1"/>
  <c r="E41" i="1"/>
  <c r="E37" i="1"/>
  <c r="E33" i="1"/>
  <c r="E29" i="1"/>
  <c r="E25" i="1"/>
  <c r="E21" i="1"/>
  <c r="E17" i="1"/>
  <c r="E13" i="1"/>
  <c r="E9" i="1"/>
  <c r="K28" i="5"/>
  <c r="J28" i="5"/>
  <c r="K25" i="5"/>
  <c r="J25" i="5"/>
  <c r="K22" i="5"/>
  <c r="J22" i="5"/>
  <c r="K19" i="5"/>
  <c r="J19" i="5"/>
  <c r="K16" i="5"/>
  <c r="J16" i="5"/>
  <c r="K13" i="5"/>
  <c r="J13" i="5"/>
  <c r="E20" i="2"/>
  <c r="E5" i="2"/>
  <c r="E9" i="2"/>
  <c r="E16" i="2"/>
  <c r="E2" i="2"/>
  <c r="E13" i="2"/>
  <c r="E7" i="2"/>
  <c r="E8" i="2"/>
  <c r="E10" i="2"/>
  <c r="E19" i="2"/>
  <c r="E14" i="2"/>
  <c r="E4" i="2"/>
  <c r="E15" i="2"/>
  <c r="E12" i="2"/>
  <c r="E17" i="2"/>
  <c r="E3" i="2"/>
  <c r="E11" i="2"/>
  <c r="E18" i="2"/>
  <c r="E6" i="2"/>
  <c r="G12" i="4" l="1"/>
  <c r="F12" i="4"/>
  <c r="G11" i="4"/>
  <c r="F11" i="4"/>
  <c r="G2" i="2" l="1"/>
  <c r="H2" i="2" l="1"/>
  <c r="I2" i="2"/>
  <c r="J2" i="2" s="1"/>
  <c r="G12" i="2"/>
  <c r="G4" i="2"/>
  <c r="G20" i="2"/>
  <c r="G11" i="2"/>
  <c r="G14" i="2"/>
  <c r="G5" i="2"/>
  <c r="G19" i="2"/>
  <c r="G10" i="2"/>
  <c r="G9" i="2"/>
  <c r="G16" i="2"/>
  <c r="G8" i="2"/>
  <c r="G17" i="2"/>
  <c r="G15" i="2"/>
  <c r="G7" i="2"/>
  <c r="G6" i="2"/>
  <c r="G3" i="2"/>
  <c r="G13" i="2"/>
  <c r="G18" i="2"/>
  <c r="H20" i="2" l="1"/>
  <c r="I20" i="2"/>
  <c r="J20" i="2" s="1"/>
  <c r="H13" i="2"/>
  <c r="I13" i="2"/>
  <c r="J13" i="2" s="1"/>
  <c r="H6" i="2"/>
  <c r="I6" i="2"/>
  <c r="J6" i="2" s="1"/>
  <c r="H7" i="2"/>
  <c r="I7" i="2"/>
  <c r="J7" i="2" s="1"/>
  <c r="H5" i="2"/>
  <c r="I5" i="2"/>
  <c r="J5" i="2" s="1"/>
  <c r="H15" i="2"/>
  <c r="I15" i="2"/>
  <c r="J15" i="2" s="1"/>
  <c r="H14" i="2"/>
  <c r="I14" i="2"/>
  <c r="J14" i="2" s="1"/>
  <c r="H9" i="2"/>
  <c r="I9" i="2"/>
  <c r="J9" i="2" s="1"/>
  <c r="H12" i="2"/>
  <c r="I12" i="2"/>
  <c r="J12" i="2" s="1"/>
  <c r="H3" i="2"/>
  <c r="I3" i="2"/>
  <c r="J3" i="2" s="1"/>
  <c r="H10" i="2"/>
  <c r="I10" i="2"/>
  <c r="J10" i="2" s="1"/>
  <c r="H19" i="2"/>
  <c r="I19" i="2"/>
  <c r="J19" i="2" s="1"/>
  <c r="H17" i="2"/>
  <c r="I17" i="2"/>
  <c r="J17" i="2" s="1"/>
  <c r="H11" i="2"/>
  <c r="I11" i="2"/>
  <c r="J11" i="2" s="1"/>
  <c r="H8" i="2"/>
  <c r="I8" i="2"/>
  <c r="J8" i="2" s="1"/>
  <c r="H18" i="2"/>
  <c r="I18" i="2"/>
  <c r="J18" i="2" s="1"/>
  <c r="H16" i="2"/>
  <c r="I16" i="2"/>
  <c r="J16" i="2" s="1"/>
  <c r="H4" i="2"/>
  <c r="I4" i="2"/>
  <c r="J4" i="2" s="1"/>
  <c r="K18" i="2" l="1"/>
  <c r="L18" i="2"/>
  <c r="K12" i="2"/>
  <c r="L12" i="2"/>
  <c r="K9" i="2"/>
  <c r="L9" i="2"/>
</calcChain>
</file>

<file path=xl/sharedStrings.xml><?xml version="1.0" encoding="utf-8"?>
<sst xmlns="http://schemas.openxmlformats.org/spreadsheetml/2006/main" count="282" uniqueCount="108">
  <si>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</si>
  <si>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</si>
  <si>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</si>
  <si>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</si>
  <si>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</si>
  <si>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</si>
  <si>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</si>
  <si>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</si>
  <si>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</si>
  <si>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</si>
  <si>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</si>
  <si>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</si>
  <si>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</si>
  <si>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</si>
  <si>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</si>
  <si>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</si>
  <si>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</si>
  <si>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</si>
  <si>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</si>
  <si>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</si>
  <si>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</si>
  <si>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</si>
  <si>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</si>
  <si>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</si>
  <si>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144-SS-2H-PB-01</t>
  </si>
  <si>
    <t>144-SS-4H-PB-01</t>
  </si>
  <si>
    <t>144-SS-N-01</t>
  </si>
  <si>
    <t>144-MDI-E5-Bg-SEM-IC-01</t>
  </si>
  <si>
    <t>144-MDI-E5-Bg-SEM-IC-02</t>
  </si>
  <si>
    <t>144-MDI-E5-Bg-SEM-IC-03</t>
  </si>
  <si>
    <t>144-MDI-E5-Bg-SEM-IC-04</t>
  </si>
  <si>
    <t>144-MDI-E5-Bg-SS-2H-PC-01</t>
  </si>
  <si>
    <t>144-MDI-E5-Bg-SS-2H-PC-02</t>
  </si>
  <si>
    <t>144-MDI-E5-Bg-SS-2H-PC-03</t>
  </si>
  <si>
    <t>144-MDI-E5-Bg-SS-2H-TS-01</t>
  </si>
  <si>
    <t>144-MDI-E5-Bg-SS-2H-TS-02</t>
  </si>
  <si>
    <t>144-MDI-E5-Bg-SS-2H-TS-03</t>
  </si>
  <si>
    <t>144-MDI-E5-Bg-SS-4H-PC-01</t>
  </si>
  <si>
    <t>144-MDI-E5-Bg-SS-4H-PC-02</t>
  </si>
  <si>
    <t>144-MDI-E5-Bg-SS-4H-PC-03</t>
  </si>
  <si>
    <t>144-MDI-E5-Bg-SS-4H-TS-01</t>
  </si>
  <si>
    <t>144-MDI-E5-Bg-SS-4H-TS-02</t>
  </si>
  <si>
    <t>144-MDI-E5-Bg-SS-4H-TS-03</t>
  </si>
  <si>
    <t>18 mm SEM Stub</t>
  </si>
  <si>
    <t xml:space="preserve">18 mm Stainless Steel </t>
  </si>
  <si>
    <t>Serial Dilution/Plating Results Sheet</t>
  </si>
  <si>
    <t>Page   1 of</t>
  </si>
  <si>
    <t>Test Information</t>
  </si>
  <si>
    <t>EPA Project No.</t>
  </si>
  <si>
    <t>TO 144</t>
  </si>
  <si>
    <t>Test Date</t>
  </si>
  <si>
    <t>Analyst Name</t>
  </si>
  <si>
    <t>Abdel-Hady/Aslett/Ford/Monge/Sandoval/Viola</t>
  </si>
  <si>
    <t>Test No.</t>
  </si>
  <si>
    <t>E5 MDI SS 2-4 hour UVC</t>
  </si>
  <si>
    <t>Counters Name</t>
  </si>
  <si>
    <t>Data Entered by</t>
  </si>
  <si>
    <t>Ahmed Abdel-Hady</t>
  </si>
  <si>
    <t>Data Entry QC'd by</t>
  </si>
  <si>
    <t>Mariela Monge</t>
  </si>
  <si>
    <t>Results</t>
  </si>
  <si>
    <t>Date Plated</t>
  </si>
  <si>
    <t>Organism</t>
  </si>
  <si>
    <t>B.g</t>
  </si>
  <si>
    <t>Temperature</t>
  </si>
  <si>
    <t>35 °C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</si>
  <si>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</si>
  <si>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</si>
  <si>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</si>
  <si>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</si>
  <si>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</si>
  <si>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</si>
  <si>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</si>
  <si>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</si>
  <si>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CFU/mL</t>
  </si>
  <si>
    <t>%RSD</t>
  </si>
  <si>
    <t>A</t>
  </si>
  <si>
    <t>B</t>
  </si>
  <si>
    <t>C</t>
  </si>
  <si>
    <t xml:space="preserve">Notes:  </t>
  </si>
  <si>
    <t>Cell Spreaders</t>
  </si>
  <si>
    <t>TSA only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</si>
  <si>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</si>
  <si>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</si>
  <si>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</si>
  <si>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</si>
  <si>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</si>
  <si>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</si>
  <si>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</si>
  <si>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% RSD</t>
  </si>
  <si>
    <t>--- Average ---</t>
  </si>
  <si>
    <t>QC PBST Only</t>
  </si>
  <si>
    <t>Page 1 of</t>
  </si>
  <si>
    <t>TO-144</t>
  </si>
  <si>
    <t>E5 Bg 2- and 4-hours UV-C Exposure - Repeat</t>
  </si>
  <si>
    <t>B.g.</t>
  </si>
  <si>
    <t>35°C</t>
  </si>
  <si>
    <t>varies</t>
  </si>
  <si>
    <t>Filter plates</t>
  </si>
  <si>
    <t xml:space="preserve">  Pall Filters #4852</t>
  </si>
  <si>
    <t>Colony Count</t>
  </si>
  <si>
    <t>Volume Plated (mL)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</si>
  <si>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</si>
  <si>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</si>
  <si>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CFU/cm2</t>
  </si>
  <si>
    <t>log CFU/cm2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</si>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</sst>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/>
    <xf numFmtId="0" fontId="5" fillId="0" borderId="1" xfId="0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7" fillId="5" borderId="0" xfId="0" applyFont="1" applyFill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1" fontId="0" fillId="0" borderId="0" xfId="0" applyNumberFormat="1"/>
    <xf numFmtId="167" fontId="0" fillId="0" borderId="0" xfId="1" applyNumberFormat="1" applyFont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6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0" fillId="0" borderId="0" xfId="0" applyAlignment="1"/>
    <xf numFmtId="0" fontId="5" fillId="0" borderId="28" xfId="0" applyFont="1" applyBorder="1"/>
    <xf numFmtId="0" fontId="0" fillId="0" borderId="28" xfId="0" applyBorder="1"/>
    <xf numFmtId="14" fontId="0" fillId="0" borderId="0" xfId="0" applyNumberForma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9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6" borderId="1" xfId="0" applyNumberFormat="1" applyFont="1" applyFill="1" applyBorder="1"/>
    <xf numFmtId="0" fontId="1" fillId="6" borderId="1" xfId="0" applyFont="1" applyFill="1" applyBorder="1"/>
    <xf numFmtId="0" fontId="8" fillId="6" borderId="8" xfId="0" applyFont="1" applyFill="1" applyBorder="1"/>
    <xf numFmtId="0" fontId="0" fillId="6" borderId="0" xfId="0" applyFill="1"/>
    <xf numFmtId="0" fontId="12" fillId="0" borderId="15" xfId="0" applyFont="1" applyBorder="1" applyAlignment="1">
      <alignment horizontal="center" vertical="center"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7" fillId="6" borderId="13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1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4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wrapText="1"/>
    </xf>
    <xf numFmtId="166" fontId="7" fillId="6" borderId="14" xfId="0" applyNumberFormat="1" applyFont="1" applyFill="1" applyBorder="1" applyAlignment="1">
      <alignment horizont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166" fontId="7" fillId="6" borderId="1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14" fontId="5" fillId="0" borderId="0" xfId="0" applyNumberFormat="1" applyFont="1" applyAlignment="1">
      <alignment horizontal="center" vertical="center" wrapText="1"/>
    </xf>
    <xf numFmtId="0" fontId="1" fillId="0" borderId="10" xfId="0" applyFont="1" applyFill="1" applyBorder="1"/>
    <xf numFmtId="165" fontId="0" fillId="0" borderId="0" xfId="0" applyNumberFormat="1"/>
  </cellXfs>
  <cellStyles count="2">
    <cellStyle name="Normal" xfId="0" builtinId="0"/>
    <cellStyle name="Percent" xfId="1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Excel%20Files/2024-01-03_E5%20Bg%20MDI%202-%204-hour%20UVC-%20Repeat_Filters.xlsx?59F1849B" TargetMode="External"/><Relationship Id="rId1" Type="http://schemas.openxmlformats.org/officeDocument/2006/relationships/externalLinkPath" Target="file:///\\59F1849B\2024-01-03_E5%20Bg%20MDI%202-%204-hour%20UVC-%20Repeat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1">
          <cell r="A1" t="str">
            <v>144-SS-2H-PB-01</v>
          </cell>
        </row>
        <row r="2">
          <cell r="A2" t="str">
            <v>144-SS-4H-PB-01</v>
          </cell>
        </row>
        <row r="3">
          <cell r="A3" t="str">
            <v>144-SS-N-01</v>
          </cell>
        </row>
        <row r="4">
          <cell r="A4" t="str">
            <v>Sterile DI Water</v>
          </cell>
        </row>
        <row r="5">
          <cell r="A5" t="str">
            <v>TSA only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01.537529050926" createdVersion="3" refreshedVersion="8" minRefreshableVersion="3" recordCount="19" xr:uid="{00000000-000A-0000-FFFF-FFFF00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416666666666667" maxValue="295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416666666666667" maxValue="295000"/>
    </cacheField>
    <cacheField name="Log CFU/Sample" numFmtId="164">
      <sharedItems containsSemiMixedTypes="0" containsString="0" containsNumber="1" minValue="1.7728766960431616E-2" maxValue="5.46982201597816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SS-N-01"/>
    <s v="18 mm Stainless Steel "/>
    <x v="0"/>
    <x v="0"/>
    <n v="0.10416666666666667"/>
    <n v="10"/>
    <n v="1.0416666666666667"/>
    <n v="1.7728766960431616E-2"/>
  </r>
  <r>
    <s v="144-SS-2H-PB-01"/>
    <s v="18 mm Stainless Steel "/>
    <x v="1"/>
    <x v="1"/>
    <n v="0.11363636363636363"/>
    <n v="10"/>
    <n v="1.1363636363636362"/>
    <n v="5.5517327849831329E-2"/>
  </r>
  <r>
    <s v="144-SS-4H-PB-01"/>
    <s v="18 mm Stainless Steel "/>
    <x v="1"/>
    <x v="2"/>
    <n v="0.10416666666666667"/>
    <n v="10"/>
    <n v="1.0416666666666667"/>
    <n v="1.7728766960431616E-2"/>
  </r>
  <r>
    <s v="144-MDI-E5-Bg-SEM-IC-01"/>
    <s v="18 mm SEM Stub"/>
    <x v="2"/>
    <x v="0"/>
    <n v="16920"/>
    <n v="10"/>
    <n v="169200"/>
    <n v="5.2284003587030048"/>
  </r>
  <r>
    <s v="144-MDI-E5-Bg-SEM-IC-02"/>
    <s v="18 mm SEM Stub"/>
    <x v="2"/>
    <x v="0"/>
    <n v="13110"/>
    <n v="10"/>
    <n v="131100"/>
    <n v="5.1176026916900845"/>
  </r>
  <r>
    <s v="144-MDI-E5-Bg-SEM-IC-03"/>
    <s v="18 mm SEM Stub"/>
    <x v="2"/>
    <x v="0"/>
    <n v="11200"/>
    <n v="10"/>
    <n v="112000"/>
    <n v="5.0492180226701819"/>
  </r>
  <r>
    <s v="144-MDI-E5-Bg-SEM-IC-04"/>
    <s v="18 mm SEM Stub"/>
    <x v="2"/>
    <x v="0"/>
    <n v="9367"/>
    <n v="10"/>
    <n v="93670"/>
    <n v="4.9716005202300586"/>
  </r>
  <r>
    <s v="144-MDI-E5-Bg-SS-2H-PC-01"/>
    <s v="18 mm Stainless Steel "/>
    <x v="3"/>
    <x v="1"/>
    <n v="29500"/>
    <n v="10"/>
    <n v="295000"/>
    <n v="5.4698220159781634"/>
  </r>
  <r>
    <s v="144-MDI-E5-Bg-SS-2H-PC-02"/>
    <s v="18 mm Stainless Steel "/>
    <x v="3"/>
    <x v="1"/>
    <n v="12270"/>
    <n v="10"/>
    <n v="122700"/>
    <n v="5.0888445627270045"/>
  </r>
  <r>
    <s v="144-MDI-E5-Bg-SS-2H-PC-03"/>
    <s v="18 mm Stainless Steel "/>
    <x v="3"/>
    <x v="1"/>
    <n v="13630"/>
    <n v="10"/>
    <n v="136300"/>
    <n v="5.1344958558346736"/>
  </r>
  <r>
    <s v="144-MDI-E5-Bg-SS-2H-TS-01"/>
    <s v="18 mm Stainless Steel "/>
    <x v="4"/>
    <x v="1"/>
    <n v="630.66666666666663"/>
    <n v="10"/>
    <n v="6306.6666666666661"/>
    <n v="3.7997998773461115"/>
  </r>
  <r>
    <s v="144-MDI-E5-Bg-SS-2H-TS-02"/>
    <s v="18 mm Stainless Steel "/>
    <x v="4"/>
    <x v="1"/>
    <n v="396.66666666666663"/>
    <n v="10"/>
    <n v="3966.6666666666661"/>
    <n v="3.5984257066728684"/>
  </r>
  <r>
    <s v="144-MDI-E5-Bg-SS-2H-TS-03"/>
    <s v="18 mm Stainless Steel "/>
    <x v="4"/>
    <x v="1"/>
    <n v="645.33333333333337"/>
    <n v="10"/>
    <n v="6453.3333333333339"/>
    <n v="3.8097840982527122"/>
  </r>
  <r>
    <s v="144-MDI-E5-Bg-SS-4H-PC-01"/>
    <s v="18 mm Stainless Steel "/>
    <x v="3"/>
    <x v="2"/>
    <n v="13310"/>
    <n v="10"/>
    <n v="133100"/>
    <n v="5.1241780554746752"/>
  </r>
  <r>
    <s v="144-MDI-E5-Bg-SS-4H-PC-02"/>
    <s v="18 mm Stainless Steel "/>
    <x v="3"/>
    <x v="2"/>
    <n v="9109"/>
    <n v="10"/>
    <n v="91090"/>
    <n v="4.959470702075107"/>
  </r>
  <r>
    <s v="144-MDI-E5-Bg-SS-4H-PC-03"/>
    <s v="18 mm Stainless Steel "/>
    <x v="3"/>
    <x v="2"/>
    <n v="9473"/>
    <n v="10"/>
    <n v="94730"/>
    <n v="4.9764875373051902"/>
  </r>
  <r>
    <s v="144-MDI-E5-Bg-SS-4H-TS-01"/>
    <s v="18 mm Stainless Steel "/>
    <x v="4"/>
    <x v="2"/>
    <n v="816"/>
    <n v="10"/>
    <n v="8160"/>
    <n v="3.9116901587538613"/>
  </r>
  <r>
    <s v="144-MDI-E5-Bg-SS-4H-TS-02"/>
    <s v="18 mm Stainless Steel "/>
    <x v="4"/>
    <x v="2"/>
    <n v="205.33333333333334"/>
    <n v="10"/>
    <n v="2053.3333333333335"/>
    <n v="3.312459457444763"/>
  </r>
  <r>
    <s v="144-MDI-E5-Bg-SS-4H-TS-03"/>
    <s v="18 mm Stainless Steel "/>
    <x v="4"/>
    <x v="2"/>
    <n v="306.66666666666669"/>
    <n v="10"/>
    <n v="3066.666666666667"/>
    <n v="3.4866665726258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A4" sqref="A4"/>
    </sheetView>
  </sheetViews>
  <sheetFormatPr defaultRowHeight="14.5" x14ac:dyDescent="0.35"/>
  <cols>
    <col min="1" max="1" width="20.1796875" bestFit="1" customWidth="1"/>
    <col min="2" max="2" width="12" bestFit="1" customWidth="1"/>
    <col min="3" max="3" width="12" customWidth="1"/>
    <col min="4" max="4" width="12" bestFit="1" customWidth="1"/>
    <col min="5" max="5" width="10.81640625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15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5.0917053983233327</v>
      </c>
      <c r="C6" s="13">
        <v>0.10891363677798079</v>
      </c>
      <c r="D6" s="14">
        <v>126492.5</v>
      </c>
      <c r="E6" s="14">
        <v>32313.612585616815</v>
      </c>
      <c r="F6" s="14"/>
      <c r="G6" s="14"/>
    </row>
    <row r="7" spans="1:8" x14ac:dyDescent="0.35">
      <c r="A7" s="9" t="s">
        <v>16</v>
      </c>
      <c r="B7" s="13"/>
      <c r="C7" s="13"/>
      <c r="D7" s="14"/>
      <c r="E7" s="14"/>
      <c r="F7" s="21"/>
      <c r="G7" s="21"/>
    </row>
    <row r="8" spans="1:8" x14ac:dyDescent="0.35">
      <c r="A8" s="10" t="s">
        <v>7</v>
      </c>
      <c r="B8" s="13">
        <v>5.2310541448466141</v>
      </c>
      <c r="C8" s="13">
        <v>0.20803505078260134</v>
      </c>
      <c r="D8" s="14">
        <v>184666.66666666666</v>
      </c>
      <c r="E8" s="14">
        <v>95793.127798048939</v>
      </c>
      <c r="F8" s="14"/>
      <c r="G8" s="14"/>
    </row>
    <row r="9" spans="1:8" x14ac:dyDescent="0.35">
      <c r="A9" s="10" t="s">
        <v>8</v>
      </c>
      <c r="B9" s="13">
        <v>5.0200454316183238</v>
      </c>
      <c r="C9" s="13">
        <v>9.0581983218120415E-2</v>
      </c>
      <c r="D9" s="14">
        <v>106306.66666666667</v>
      </c>
      <c r="E9" s="14">
        <v>23274.974400272367</v>
      </c>
      <c r="F9" s="14"/>
      <c r="G9" s="14"/>
    </row>
    <row r="10" spans="1:8" x14ac:dyDescent="0.35">
      <c r="A10" s="9" t="s">
        <v>3</v>
      </c>
      <c r="B10" s="13"/>
      <c r="C10" s="13"/>
      <c r="D10" s="14"/>
      <c r="E10" s="14"/>
      <c r="F10" s="21"/>
      <c r="G10" s="21"/>
    </row>
    <row r="11" spans="1:8" x14ac:dyDescent="0.35">
      <c r="A11" s="24" t="s">
        <v>7</v>
      </c>
      <c r="B11" s="25">
        <v>3.7360032274238972</v>
      </c>
      <c r="C11" s="25">
        <v>0.11925016490042566</v>
      </c>
      <c r="D11" s="26">
        <v>5575.5555555555547</v>
      </c>
      <c r="E11" s="26">
        <v>1395.2671322619149</v>
      </c>
      <c r="F11" s="29">
        <f>B8-B11</f>
        <v>1.4950509174227169</v>
      </c>
      <c r="G11" s="29">
        <f>(((C8^2)/3)+((C11^2)/3))^0.5</f>
        <v>0.13844274891677333</v>
      </c>
    </row>
    <row r="12" spans="1:8" x14ac:dyDescent="0.35">
      <c r="A12" s="24" t="s">
        <v>8</v>
      </c>
      <c r="B12" s="25">
        <v>3.5702720629415055</v>
      </c>
      <c r="C12" s="25">
        <v>0.30823978791849044</v>
      </c>
      <c r="D12" s="26">
        <v>4426.666666666667</v>
      </c>
      <c r="E12" s="26">
        <v>3272.6204247429068</v>
      </c>
      <c r="F12" s="29">
        <f>B9-B12</f>
        <v>1.4497733686768184</v>
      </c>
      <c r="G12" s="29">
        <f>(((C9^2)/3)+((C12^2)/3))^0.5</f>
        <v>0.185487522077869</v>
      </c>
    </row>
    <row r="13" spans="1:8" x14ac:dyDescent="0.35">
      <c r="A13" s="28" t="s">
        <v>2</v>
      </c>
      <c r="B13" s="25"/>
      <c r="C13" s="25"/>
      <c r="D13" s="26"/>
      <c r="E13" s="26"/>
      <c r="F13" s="27"/>
      <c r="G13" s="27"/>
    </row>
    <row r="14" spans="1:8" x14ac:dyDescent="0.35">
      <c r="A14" s="11" t="s">
        <v>7</v>
      </c>
      <c r="B14" s="15">
        <v>5.5517327849831329E-2</v>
      </c>
      <c r="C14" s="15" t="e">
        <v>#DIV/0!</v>
      </c>
      <c r="D14" s="16">
        <v>1.1363636363636362</v>
      </c>
      <c r="E14" s="16" t="e">
        <v>#DIV/0!</v>
      </c>
      <c r="F14" s="26"/>
      <c r="G14" s="26"/>
      <c r="H14" s="23"/>
    </row>
    <row r="15" spans="1:8" x14ac:dyDescent="0.35">
      <c r="A15" s="11" t="s">
        <v>8</v>
      </c>
      <c r="B15" s="15">
        <v>1.7728766960431616E-2</v>
      </c>
      <c r="C15" s="15" t="e">
        <v>#DIV/0!</v>
      </c>
      <c r="D15" s="16">
        <v>1.0416666666666667</v>
      </c>
      <c r="E15" s="16" t="e">
        <v>#DIV/0!</v>
      </c>
      <c r="F15" s="26"/>
      <c r="G15" s="26"/>
    </row>
    <row r="16" spans="1:8" x14ac:dyDescent="0.35">
      <c r="A16" s="28" t="s">
        <v>23</v>
      </c>
      <c r="B16" s="25"/>
      <c r="C16" s="25"/>
      <c r="D16" s="26"/>
      <c r="E16" s="26"/>
      <c r="F16" s="27"/>
      <c r="G16" s="27"/>
    </row>
    <row r="17" spans="1:7" x14ac:dyDescent="0.35">
      <c r="A17" s="11" t="s">
        <v>6</v>
      </c>
      <c r="B17" s="15">
        <v>1.7728766960431616E-2</v>
      </c>
      <c r="C17" s="15" t="e">
        <v>#DIV/0!</v>
      </c>
      <c r="D17" s="16">
        <v>1.0416666666666667</v>
      </c>
      <c r="E17" s="16" t="e">
        <v>#DIV/0!</v>
      </c>
      <c r="F17" s="26"/>
      <c r="G17" s="26"/>
    </row>
    <row r="18" spans="1:7" x14ac:dyDescent="0.35">
      <c r="F18" s="21"/>
      <c r="G18" s="21"/>
    </row>
    <row r="19" spans="1:7" x14ac:dyDescent="0.35">
      <c r="A19" s="86" t="s">
        <v>22</v>
      </c>
      <c r="B19" s="86"/>
      <c r="C19" s="86"/>
      <c r="D19" s="86"/>
      <c r="E19" s="86"/>
    </row>
  </sheetData>
  <mergeCells count="1">
    <mergeCell ref="A19:E19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abSelected="1" topLeftCell="C1" zoomScaleNormal="100" workbookViewId="0">
      <selection activeCell="K18" sqref="K18:L18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11.7265625" customWidth="1"/>
    <col min="11" max="11" width="10.08984375" customWidth="1"/>
  </cols>
  <sheetData>
    <row r="1" spans="1:12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172" t="s">
        <v>104</v>
      </c>
      <c r="J1" s="172" t="s">
        <v>105</v>
      </c>
      <c r="K1" s="172" t="s">
        <v>106</v>
      </c>
      <c r="L1" s="172" t="s">
        <v>107</v>
      </c>
    </row>
    <row r="2" spans="1:12" x14ac:dyDescent="0.35">
      <c r="A2" s="4" t="s">
        <v>26</v>
      </c>
      <c r="B2" s="4" t="s">
        <v>44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#REF!,0)),0,9,1))))</f>
        <v>0.10416666666666667</v>
      </c>
      <c r="F2" s="4">
        <v>10</v>
      </c>
      <c r="G2" s="5">
        <f ca="1">E2*F2</f>
        <v>1.0416666666666667</v>
      </c>
      <c r="H2" s="6">
        <f ca="1">LOG(G2)</f>
        <v>1.7728766960431616E-2</v>
      </c>
      <c r="I2" s="173">
        <f ca="1">G2/2.54</f>
        <v>0.41010498687664043</v>
      </c>
      <c r="J2">
        <f ca="1">LOG10(I2)</f>
        <v>-0.38710494965950648</v>
      </c>
    </row>
    <row r="3" spans="1:12" x14ac:dyDescent="0.35">
      <c r="A3" s="4" t="s">
        <v>24</v>
      </c>
      <c r="B3" s="4" t="s">
        <v>44</v>
      </c>
      <c r="C3" s="4" t="s">
        <v>2</v>
      </c>
      <c r="D3" s="4" t="s">
        <v>7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#REF!,0)),0,9,1))))</f>
        <v>0.11363636363636363</v>
      </c>
      <c r="F3" s="4">
        <v>10</v>
      </c>
      <c r="G3" s="5">
        <f t="shared" ref="G3:G17" ca="1" si="0">E3*F3</f>
        <v>1.1363636363636362</v>
      </c>
      <c r="H3" s="6">
        <f t="shared" ref="H3:H4" ca="1" si="1">LOG(G3)</f>
        <v>5.5517327849831329E-2</v>
      </c>
      <c r="I3" s="173">
        <f t="shared" ref="I3:I19" ca="1" si="2">G3/2.54</f>
        <v>0.4473872584108804</v>
      </c>
      <c r="J3">
        <f t="shared" ref="J3:J20" ca="1" si="3">LOG10(I3)</f>
        <v>-0.34931638877010673</v>
      </c>
    </row>
    <row r="4" spans="1:12" x14ac:dyDescent="0.35">
      <c r="A4" s="4" t="s">
        <v>25</v>
      </c>
      <c r="B4" s="4" t="s">
        <v>44</v>
      </c>
      <c r="C4" s="4" t="s">
        <v>2</v>
      </c>
      <c r="D4" s="4" t="s">
        <v>8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#REF!,0)),0,9,1))))</f>
        <v>0.10416666666666667</v>
      </c>
      <c r="F4" s="4">
        <v>10</v>
      </c>
      <c r="G4" s="5">
        <f t="shared" ca="1" si="0"/>
        <v>1.0416666666666667</v>
      </c>
      <c r="H4" s="6">
        <f t="shared" ca="1" si="1"/>
        <v>1.7728766960431616E-2</v>
      </c>
      <c r="I4" s="173">
        <f t="shared" ca="1" si="2"/>
        <v>0.41010498687664043</v>
      </c>
      <c r="J4">
        <f t="shared" ca="1" si="3"/>
        <v>-0.38710494965950648</v>
      </c>
    </row>
    <row r="5" spans="1:12" x14ac:dyDescent="0.35">
      <c r="A5" s="4" t="s">
        <v>27</v>
      </c>
      <c r="B5" s="4" t="s">
        <v>43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16920</v>
      </c>
      <c r="F5" s="4">
        <v>10</v>
      </c>
      <c r="G5" s="5">
        <f t="shared" ca="1" si="0"/>
        <v>169200</v>
      </c>
      <c r="H5" s="6">
        <f t="shared" ref="H5:H17" ca="1" si="4">LOG(G5)</f>
        <v>5.2284003587030048</v>
      </c>
      <c r="I5" s="173">
        <f t="shared" ca="1" si="2"/>
        <v>66614.173228346452</v>
      </c>
      <c r="J5">
        <f t="shared" ca="1" si="3"/>
        <v>4.8235666420830663</v>
      </c>
    </row>
    <row r="6" spans="1:12" x14ac:dyDescent="0.35">
      <c r="A6" s="4" t="s">
        <v>28</v>
      </c>
      <c r="B6" s="4" t="s">
        <v>43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13110</v>
      </c>
      <c r="F6" s="4">
        <v>10</v>
      </c>
      <c r="G6" s="5">
        <f t="shared" ca="1" si="0"/>
        <v>131100</v>
      </c>
      <c r="H6" s="6">
        <f t="shared" ca="1" si="4"/>
        <v>5.1176026916900845</v>
      </c>
      <c r="I6" s="173">
        <f t="shared" ca="1" si="2"/>
        <v>51614.173228346459</v>
      </c>
      <c r="J6">
        <f t="shared" ca="1" si="3"/>
        <v>4.712768975070146</v>
      </c>
    </row>
    <row r="7" spans="1:12" x14ac:dyDescent="0.35">
      <c r="A7" s="4" t="s">
        <v>29</v>
      </c>
      <c r="B7" s="4" t="s">
        <v>43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11200</v>
      </c>
      <c r="F7" s="4">
        <v>10</v>
      </c>
      <c r="G7" s="5">
        <f t="shared" ca="1" si="0"/>
        <v>112000</v>
      </c>
      <c r="H7" s="6">
        <f t="shared" ca="1" si="4"/>
        <v>5.0492180226701819</v>
      </c>
      <c r="I7" s="173">
        <f t="shared" ca="1" si="2"/>
        <v>44094.488188976378</v>
      </c>
      <c r="J7">
        <f t="shared" ca="1" si="3"/>
        <v>4.6443843060502434</v>
      </c>
    </row>
    <row r="8" spans="1:12" x14ac:dyDescent="0.35">
      <c r="A8" s="4" t="s">
        <v>30</v>
      </c>
      <c r="B8" s="4" t="s">
        <v>43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9367</v>
      </c>
      <c r="F8" s="4">
        <v>10</v>
      </c>
      <c r="G8" s="5">
        <f t="shared" ca="1" si="0"/>
        <v>93670</v>
      </c>
      <c r="H8" s="6">
        <f t="shared" ca="1" si="4"/>
        <v>4.9716005202300586</v>
      </c>
      <c r="I8" s="173">
        <f t="shared" ca="1" si="2"/>
        <v>36877.952755905513</v>
      </c>
      <c r="J8">
        <f t="shared" ca="1" si="3"/>
        <v>4.566766803610121</v>
      </c>
    </row>
    <row r="9" spans="1:12" x14ac:dyDescent="0.35">
      <c r="A9" s="4" t="s">
        <v>31</v>
      </c>
      <c r="B9" s="4" t="s">
        <v>44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29500</v>
      </c>
      <c r="F9" s="4">
        <v>10</v>
      </c>
      <c r="G9" s="5">
        <f t="shared" ca="1" si="0"/>
        <v>295000</v>
      </c>
      <c r="H9" s="6">
        <f t="shared" ca="1" si="4"/>
        <v>5.4698220159781634</v>
      </c>
      <c r="I9" s="173">
        <f t="shared" ca="1" si="2"/>
        <v>116141.73228346456</v>
      </c>
      <c r="J9">
        <f t="shared" ca="1" si="3"/>
        <v>5.0649882993582249</v>
      </c>
      <c r="K9">
        <f ca="1">AVERAGE(J9:J11,J15:J17)</f>
        <v>4.7207160716125305</v>
      </c>
      <c r="L9">
        <f ca="1">STDEV(J9:J11,J15:J17)</f>
        <v>0.18425763032399148</v>
      </c>
    </row>
    <row r="10" spans="1:12" x14ac:dyDescent="0.35">
      <c r="A10" s="4" t="s">
        <v>32</v>
      </c>
      <c r="B10" s="4" t="s">
        <v>44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12270</v>
      </c>
      <c r="F10" s="4">
        <v>10</v>
      </c>
      <c r="G10" s="5">
        <f t="shared" ca="1" si="0"/>
        <v>122700</v>
      </c>
      <c r="H10" s="6">
        <f t="shared" ca="1" si="4"/>
        <v>5.0888445627270045</v>
      </c>
      <c r="I10" s="173">
        <f t="shared" ca="1" si="2"/>
        <v>48307.086614173226</v>
      </c>
      <c r="J10">
        <f t="shared" ca="1" si="3"/>
        <v>4.684010846107066</v>
      </c>
    </row>
    <row r="11" spans="1:12" x14ac:dyDescent="0.35">
      <c r="A11" s="4" t="s">
        <v>33</v>
      </c>
      <c r="B11" s="4" t="s">
        <v>44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13630</v>
      </c>
      <c r="F11" s="4">
        <v>10</v>
      </c>
      <c r="G11" s="5">
        <f t="shared" ca="1" si="0"/>
        <v>136300</v>
      </c>
      <c r="H11" s="6">
        <f t="shared" ca="1" si="4"/>
        <v>5.1344958558346736</v>
      </c>
      <c r="I11" s="173">
        <f t="shared" ca="1" si="2"/>
        <v>53661.417322834648</v>
      </c>
      <c r="J11">
        <f t="shared" ca="1" si="3"/>
        <v>4.7296621392147351</v>
      </c>
    </row>
    <row r="12" spans="1:12" x14ac:dyDescent="0.35">
      <c r="A12" s="4" t="s">
        <v>34</v>
      </c>
      <c r="B12" s="4" t="s">
        <v>44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630.66666666666663</v>
      </c>
      <c r="F12" s="4">
        <v>10</v>
      </c>
      <c r="G12" s="5">
        <f t="shared" ca="1" si="0"/>
        <v>6306.6666666666661</v>
      </c>
      <c r="H12" s="6">
        <f t="shared" ca="1" si="4"/>
        <v>3.7997998773461115</v>
      </c>
      <c r="I12" s="173">
        <f t="shared" ca="1" si="2"/>
        <v>2482.9396325459315</v>
      </c>
      <c r="J12">
        <f t="shared" ca="1" si="3"/>
        <v>3.3949661607261734</v>
      </c>
      <c r="K12">
        <f ca="1">AVERAGE(J12:J14)</f>
        <v>3.3311695108039596</v>
      </c>
      <c r="L12">
        <f ca="1">STDEV(J12:J14)</f>
        <v>0.11925016490042198</v>
      </c>
    </row>
    <row r="13" spans="1:12" x14ac:dyDescent="0.35">
      <c r="A13" s="4" t="s">
        <v>35</v>
      </c>
      <c r="B13" s="4" t="s">
        <v>44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396.66666666666663</v>
      </c>
      <c r="F13" s="4">
        <v>10</v>
      </c>
      <c r="G13" s="5">
        <f t="shared" ca="1" si="0"/>
        <v>3966.6666666666661</v>
      </c>
      <c r="H13" s="6">
        <f t="shared" ca="1" si="4"/>
        <v>3.5984257066728684</v>
      </c>
      <c r="I13" s="173">
        <f t="shared" ca="1" si="2"/>
        <v>1561.6797900262466</v>
      </c>
      <c r="J13">
        <f t="shared" ca="1" si="3"/>
        <v>3.1935919900529304</v>
      </c>
    </row>
    <row r="14" spans="1:12" x14ac:dyDescent="0.35">
      <c r="A14" s="4" t="s">
        <v>36</v>
      </c>
      <c r="B14" s="4" t="s">
        <v>44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645.33333333333337</v>
      </c>
      <c r="F14" s="4">
        <v>10</v>
      </c>
      <c r="G14" s="5">
        <f t="shared" ca="1" si="0"/>
        <v>6453.3333333333339</v>
      </c>
      <c r="H14" s="6">
        <f t="shared" ca="1" si="4"/>
        <v>3.8097840982527122</v>
      </c>
      <c r="I14" s="173">
        <f t="shared" ca="1" si="2"/>
        <v>2540.682414698163</v>
      </c>
      <c r="J14">
        <f t="shared" ca="1" si="3"/>
        <v>3.4049503816327746</v>
      </c>
    </row>
    <row r="15" spans="1:12" x14ac:dyDescent="0.35">
      <c r="A15" s="4" t="s">
        <v>37</v>
      </c>
      <c r="B15" s="4" t="s">
        <v>44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13310</v>
      </c>
      <c r="F15" s="4">
        <v>10</v>
      </c>
      <c r="G15" s="5">
        <f t="shared" ca="1" si="0"/>
        <v>133100</v>
      </c>
      <c r="H15" s="6">
        <f t="shared" ca="1" si="4"/>
        <v>5.1241780554746752</v>
      </c>
      <c r="I15" s="173">
        <f t="shared" ca="1" si="2"/>
        <v>52401.574803149604</v>
      </c>
      <c r="J15">
        <f t="shared" ca="1" si="3"/>
        <v>4.7193443388547367</v>
      </c>
    </row>
    <row r="16" spans="1:12" x14ac:dyDescent="0.35">
      <c r="A16" s="4" t="s">
        <v>38</v>
      </c>
      <c r="B16" s="4" t="s">
        <v>44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9109</v>
      </c>
      <c r="F16" s="4">
        <v>10</v>
      </c>
      <c r="G16" s="5">
        <f t="shared" ca="1" si="0"/>
        <v>91090</v>
      </c>
      <c r="H16" s="6">
        <f t="shared" ca="1" si="4"/>
        <v>4.959470702075107</v>
      </c>
      <c r="I16" s="173">
        <f t="shared" ca="1" si="2"/>
        <v>35862.20472440945</v>
      </c>
      <c r="J16">
        <f t="shared" ca="1" si="3"/>
        <v>4.5546369854551694</v>
      </c>
    </row>
    <row r="17" spans="1:12" x14ac:dyDescent="0.35">
      <c r="A17" s="4" t="s">
        <v>39</v>
      </c>
      <c r="B17" s="4" t="s">
        <v>44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9473</v>
      </c>
      <c r="F17" s="4">
        <v>10</v>
      </c>
      <c r="G17" s="5">
        <f t="shared" ca="1" si="0"/>
        <v>94730</v>
      </c>
      <c r="H17" s="6">
        <f t="shared" ca="1" si="4"/>
        <v>4.9764875373051902</v>
      </c>
      <c r="I17" s="173">
        <f t="shared" ca="1" si="2"/>
        <v>37295.27559055118</v>
      </c>
      <c r="J17">
        <f t="shared" ca="1" si="3"/>
        <v>4.5716538206852517</v>
      </c>
    </row>
    <row r="18" spans="1:12" x14ac:dyDescent="0.35">
      <c r="A18" s="4" t="s">
        <v>40</v>
      </c>
      <c r="B18" s="4" t="s">
        <v>44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816</v>
      </c>
      <c r="F18" s="4">
        <v>10</v>
      </c>
      <c r="G18" s="5">
        <f ca="1">E18*F18</f>
        <v>8160</v>
      </c>
      <c r="H18" s="6">
        <f ca="1">LOG(G18)</f>
        <v>3.9116901587538613</v>
      </c>
      <c r="I18" s="173">
        <f t="shared" ca="1" si="2"/>
        <v>3212.5984251968503</v>
      </c>
      <c r="J18">
        <f t="shared" ca="1" si="3"/>
        <v>3.5068564421339232</v>
      </c>
      <c r="K18">
        <f ca="1">AVERAGE(J18:J20)</f>
        <v>3.1654383463215674</v>
      </c>
      <c r="L18">
        <f ca="1">STDEV(J18:J20)</f>
        <v>0.30823978791848716</v>
      </c>
    </row>
    <row r="19" spans="1:12" x14ac:dyDescent="0.35">
      <c r="A19" s="4" t="s">
        <v>41</v>
      </c>
      <c r="B19" s="4" t="s">
        <v>44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205.33333333333334</v>
      </c>
      <c r="F19" s="4">
        <v>10</v>
      </c>
      <c r="G19" s="5">
        <f ca="1">E19*F19</f>
        <v>2053.3333333333335</v>
      </c>
      <c r="H19" s="6">
        <f ca="1">LOG(G19)</f>
        <v>3.312459457444763</v>
      </c>
      <c r="I19" s="173">
        <f t="shared" ca="1" si="2"/>
        <v>808.39895013123362</v>
      </c>
      <c r="J19">
        <f t="shared" ca="1" si="3"/>
        <v>2.9076257408248249</v>
      </c>
    </row>
    <row r="20" spans="1:12" x14ac:dyDescent="0.35">
      <c r="A20" s="4" t="s">
        <v>42</v>
      </c>
      <c r="B20" s="4" t="s">
        <v>44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306.66666666666669</v>
      </c>
      <c r="F20" s="4">
        <v>10</v>
      </c>
      <c r="G20" s="5">
        <f ca="1">E20*F20</f>
        <v>3066.666666666667</v>
      </c>
      <c r="H20" s="6">
        <f ca="1">LOG(G20)</f>
        <v>3.486666572625893</v>
      </c>
      <c r="I20" s="173">
        <f ca="1">G20/2.54</f>
        <v>1207.3490813648295</v>
      </c>
      <c r="J20">
        <f t="shared" ca="1" si="3"/>
        <v>3.0818328560059549</v>
      </c>
    </row>
    <row r="22" spans="1:12" x14ac:dyDescent="0.35">
      <c r="B22" s="22"/>
    </row>
  </sheetData>
  <phoneticPr fontId="3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Normal="100" workbookViewId="0">
      <selection activeCell="A45" sqref="A45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82</v>
      </c>
      <c r="B1" s="56"/>
    </row>
    <row r="2" spans="1:5" x14ac:dyDescent="0.35">
      <c r="A2" t="s">
        <v>83</v>
      </c>
      <c r="B2" t="s">
        <v>84</v>
      </c>
    </row>
    <row r="3" spans="1:5" x14ac:dyDescent="0.35">
      <c r="A3" t="s">
        <v>85</v>
      </c>
      <c r="B3" s="56">
        <v>45295</v>
      </c>
    </row>
    <row r="5" spans="1:5" x14ac:dyDescent="0.35">
      <c r="A5" t="s">
        <v>86</v>
      </c>
      <c r="B5" t="s">
        <v>87</v>
      </c>
      <c r="C5" t="s">
        <v>88</v>
      </c>
      <c r="D5" t="s">
        <v>74</v>
      </c>
      <c r="E5" t="s">
        <v>89</v>
      </c>
    </row>
    <row r="6" spans="1:5" x14ac:dyDescent="0.35">
      <c r="A6" t="s">
        <v>27</v>
      </c>
      <c r="B6">
        <v>33</v>
      </c>
      <c r="C6">
        <v>1</v>
      </c>
      <c r="D6" s="22">
        <v>16500</v>
      </c>
    </row>
    <row r="7" spans="1:5" x14ac:dyDescent="0.35">
      <c r="A7" t="s">
        <v>27</v>
      </c>
      <c r="B7">
        <v>34</v>
      </c>
      <c r="C7">
        <v>1</v>
      </c>
      <c r="D7" s="22">
        <v>17000</v>
      </c>
    </row>
    <row r="8" spans="1:5" x14ac:dyDescent="0.35">
      <c r="A8" t="s">
        <v>27</v>
      </c>
      <c r="B8">
        <v>88</v>
      </c>
      <c r="C8">
        <v>1</v>
      </c>
      <c r="D8" s="22">
        <v>17050</v>
      </c>
    </row>
    <row r="9" spans="1:5" x14ac:dyDescent="0.35">
      <c r="A9" t="s">
        <v>27</v>
      </c>
      <c r="B9" t="s">
        <v>90</v>
      </c>
      <c r="D9" s="22">
        <v>16920</v>
      </c>
      <c r="E9" s="42">
        <f>STDEV(D6:D8)/AVERAGE(D6:D8)</f>
        <v>1.8049740445988782E-2</v>
      </c>
    </row>
    <row r="10" spans="1:5" x14ac:dyDescent="0.35">
      <c r="A10" t="s">
        <v>28</v>
      </c>
      <c r="B10">
        <v>69</v>
      </c>
      <c r="C10">
        <v>1</v>
      </c>
      <c r="D10" s="22">
        <v>13370</v>
      </c>
    </row>
    <row r="11" spans="1:5" x14ac:dyDescent="0.35">
      <c r="A11" t="s">
        <v>28</v>
      </c>
      <c r="B11">
        <v>63</v>
      </c>
      <c r="C11">
        <v>1</v>
      </c>
      <c r="D11" s="22">
        <v>12210</v>
      </c>
    </row>
    <row r="12" spans="1:5" x14ac:dyDescent="0.35">
      <c r="A12" t="s">
        <v>28</v>
      </c>
      <c r="B12">
        <v>71</v>
      </c>
      <c r="C12">
        <v>1</v>
      </c>
      <c r="D12" s="22">
        <v>13760</v>
      </c>
    </row>
    <row r="13" spans="1:5" x14ac:dyDescent="0.35">
      <c r="A13" t="s">
        <v>28</v>
      </c>
      <c r="B13" t="s">
        <v>90</v>
      </c>
      <c r="D13" s="22">
        <v>13110</v>
      </c>
      <c r="E13" s="42">
        <f t="shared" ref="E13" si="0">STDEV(D10:D12)/AVERAGE(D10:D12)</f>
        <v>6.1482952238479549E-2</v>
      </c>
    </row>
    <row r="14" spans="1:5" x14ac:dyDescent="0.35">
      <c r="A14" t="s">
        <v>29</v>
      </c>
      <c r="B14">
        <v>58</v>
      </c>
      <c r="C14">
        <v>1</v>
      </c>
      <c r="D14" s="22">
        <v>11240</v>
      </c>
    </row>
    <row r="15" spans="1:5" x14ac:dyDescent="0.35">
      <c r="A15" t="s">
        <v>29</v>
      </c>
      <c r="B15">
        <v>128</v>
      </c>
      <c r="C15">
        <v>1</v>
      </c>
      <c r="D15" s="22">
        <v>12620</v>
      </c>
    </row>
    <row r="16" spans="1:5" x14ac:dyDescent="0.35">
      <c r="A16" t="s">
        <v>29</v>
      </c>
      <c r="B16">
        <v>99</v>
      </c>
      <c r="C16">
        <v>1</v>
      </c>
      <c r="D16" s="22">
        <v>9763</v>
      </c>
    </row>
    <row r="17" spans="1:5" x14ac:dyDescent="0.35">
      <c r="A17" t="s">
        <v>29</v>
      </c>
      <c r="B17" t="s">
        <v>90</v>
      </c>
      <c r="D17" s="22">
        <v>11200</v>
      </c>
      <c r="E17" s="42">
        <f t="shared" ref="E17" si="1">STDEV(D14:D16)/AVERAGE(D14:D16)</f>
        <v>0.12748187995101079</v>
      </c>
    </row>
    <row r="18" spans="1:5" x14ac:dyDescent="0.35">
      <c r="A18" t="s">
        <v>31</v>
      </c>
      <c r="B18">
        <v>62</v>
      </c>
      <c r="C18">
        <v>1</v>
      </c>
      <c r="D18" s="22">
        <v>31000</v>
      </c>
    </row>
    <row r="19" spans="1:5" x14ac:dyDescent="0.35">
      <c r="A19" t="s">
        <v>31</v>
      </c>
      <c r="B19">
        <v>72</v>
      </c>
      <c r="C19">
        <v>1</v>
      </c>
      <c r="D19" s="22">
        <v>36000</v>
      </c>
    </row>
    <row r="20" spans="1:5" x14ac:dyDescent="0.35">
      <c r="A20" t="s">
        <v>31</v>
      </c>
      <c r="B20">
        <v>43</v>
      </c>
      <c r="C20">
        <v>1</v>
      </c>
      <c r="D20" s="22">
        <v>21500</v>
      </c>
    </row>
    <row r="21" spans="1:5" x14ac:dyDescent="0.35">
      <c r="A21" t="s">
        <v>31</v>
      </c>
      <c r="B21" t="s">
        <v>90</v>
      </c>
      <c r="D21" s="22">
        <v>29500</v>
      </c>
      <c r="E21" s="42">
        <f t="shared" ref="E21" si="2">STDEV(D18:D20)/AVERAGE(D18:D20)</f>
        <v>0.24967660784163112</v>
      </c>
    </row>
    <row r="22" spans="1:5" x14ac:dyDescent="0.35">
      <c r="A22" t="s">
        <v>32</v>
      </c>
      <c r="B22">
        <v>67</v>
      </c>
      <c r="C22">
        <v>1</v>
      </c>
      <c r="D22" s="22">
        <v>12980</v>
      </c>
    </row>
    <row r="23" spans="1:5" x14ac:dyDescent="0.35">
      <c r="A23" t="s">
        <v>32</v>
      </c>
      <c r="B23">
        <v>71</v>
      </c>
      <c r="C23">
        <v>1</v>
      </c>
      <c r="D23" s="22">
        <v>13760</v>
      </c>
    </row>
    <row r="24" spans="1:5" x14ac:dyDescent="0.35">
      <c r="A24" t="s">
        <v>32</v>
      </c>
      <c r="B24">
        <v>52</v>
      </c>
      <c r="C24">
        <v>1</v>
      </c>
      <c r="D24" s="22">
        <v>10080</v>
      </c>
    </row>
    <row r="25" spans="1:5" x14ac:dyDescent="0.35">
      <c r="A25" t="s">
        <v>32</v>
      </c>
      <c r="B25" t="s">
        <v>90</v>
      </c>
      <c r="D25" s="22">
        <v>12270</v>
      </c>
      <c r="E25" s="42">
        <f t="shared" ref="E25" si="3">STDEV(D22:D24)/AVERAGE(D22:D24)</f>
        <v>0.15799345383242433</v>
      </c>
    </row>
    <row r="26" spans="1:5" x14ac:dyDescent="0.35">
      <c r="A26" t="s">
        <v>33</v>
      </c>
      <c r="B26">
        <v>73</v>
      </c>
      <c r="C26">
        <v>1</v>
      </c>
      <c r="D26" s="22">
        <v>14150</v>
      </c>
    </row>
    <row r="27" spans="1:5" x14ac:dyDescent="0.35">
      <c r="A27" t="s">
        <v>33</v>
      </c>
      <c r="B27">
        <v>73</v>
      </c>
      <c r="C27">
        <v>1</v>
      </c>
      <c r="D27" s="22">
        <v>14150</v>
      </c>
    </row>
    <row r="28" spans="1:5" x14ac:dyDescent="0.35">
      <c r="A28" t="s">
        <v>33</v>
      </c>
      <c r="B28">
        <v>65</v>
      </c>
      <c r="C28">
        <v>1</v>
      </c>
      <c r="D28" s="22">
        <v>12600</v>
      </c>
    </row>
    <row r="29" spans="1:5" x14ac:dyDescent="0.35">
      <c r="A29" t="s">
        <v>33</v>
      </c>
      <c r="B29" t="s">
        <v>90</v>
      </c>
      <c r="D29" s="22">
        <v>13630</v>
      </c>
      <c r="E29" s="42">
        <f t="shared" ref="E29" si="4">STDEV(D26:D28)/AVERAGE(D26:D28)</f>
        <v>6.5640067279505124E-2</v>
      </c>
    </row>
    <row r="30" spans="1:5" x14ac:dyDescent="0.35">
      <c r="A30" t="s">
        <v>37</v>
      </c>
      <c r="B30">
        <v>69</v>
      </c>
      <c r="C30">
        <v>1</v>
      </c>
      <c r="D30" s="22">
        <v>13370</v>
      </c>
    </row>
    <row r="31" spans="1:5" x14ac:dyDescent="0.35">
      <c r="A31" t="s">
        <v>37</v>
      </c>
      <c r="B31">
        <v>60</v>
      </c>
      <c r="C31">
        <v>1</v>
      </c>
      <c r="D31" s="22">
        <v>11630</v>
      </c>
    </row>
    <row r="32" spans="1:5" x14ac:dyDescent="0.35">
      <c r="A32" t="s">
        <v>37</v>
      </c>
      <c r="B32">
        <v>77</v>
      </c>
      <c r="C32">
        <v>1</v>
      </c>
      <c r="D32" s="22">
        <v>14920</v>
      </c>
    </row>
    <row r="33" spans="1:5" x14ac:dyDescent="0.35">
      <c r="A33" t="s">
        <v>37</v>
      </c>
      <c r="B33" t="s">
        <v>90</v>
      </c>
      <c r="D33" s="22">
        <v>13310</v>
      </c>
      <c r="E33" s="42">
        <f t="shared" ref="E33" si="5">STDEV(D30:D32)/AVERAGE(D30:D32)</f>
        <v>0.12369094186155288</v>
      </c>
    </row>
    <row r="34" spans="1:5" x14ac:dyDescent="0.35">
      <c r="A34" t="s">
        <v>38</v>
      </c>
      <c r="B34">
        <v>47</v>
      </c>
      <c r="C34">
        <v>1</v>
      </c>
      <c r="D34" s="22">
        <v>9109</v>
      </c>
    </row>
    <row r="35" spans="1:5" x14ac:dyDescent="0.35">
      <c r="A35" t="s">
        <v>38</v>
      </c>
      <c r="B35">
        <v>49</v>
      </c>
      <c r="C35">
        <v>1</v>
      </c>
      <c r="D35" s="22">
        <v>9496</v>
      </c>
    </row>
    <row r="36" spans="1:5" x14ac:dyDescent="0.35">
      <c r="A36" t="s">
        <v>38</v>
      </c>
      <c r="B36">
        <v>45</v>
      </c>
      <c r="C36">
        <v>1</v>
      </c>
      <c r="D36" s="22">
        <v>8721</v>
      </c>
    </row>
    <row r="37" spans="1:5" x14ac:dyDescent="0.35">
      <c r="A37" t="s">
        <v>38</v>
      </c>
      <c r="B37" t="s">
        <v>90</v>
      </c>
      <c r="D37" s="22">
        <v>9109</v>
      </c>
      <c r="E37" s="42">
        <f t="shared" ref="E37" si="6">STDEV(D34:D36)/AVERAGE(D34:D36)</f>
        <v>4.2541913290660927E-2</v>
      </c>
    </row>
    <row r="38" spans="1:5" x14ac:dyDescent="0.35">
      <c r="A38" t="s">
        <v>39</v>
      </c>
      <c r="B38">
        <v>100</v>
      </c>
      <c r="C38">
        <v>1</v>
      </c>
      <c r="D38" s="22">
        <v>9862</v>
      </c>
    </row>
    <row r="39" spans="1:5" x14ac:dyDescent="0.35">
      <c r="A39" t="s">
        <v>39</v>
      </c>
      <c r="B39">
        <v>102</v>
      </c>
      <c r="C39">
        <v>1</v>
      </c>
      <c r="D39" s="22">
        <v>10060</v>
      </c>
    </row>
    <row r="40" spans="1:5" x14ac:dyDescent="0.35">
      <c r="A40" t="s">
        <v>39</v>
      </c>
      <c r="B40">
        <v>39</v>
      </c>
      <c r="C40">
        <v>1</v>
      </c>
      <c r="D40" s="22">
        <v>7558</v>
      </c>
    </row>
    <row r="41" spans="1:5" x14ac:dyDescent="0.35">
      <c r="A41" t="s">
        <v>39</v>
      </c>
      <c r="B41" t="s">
        <v>90</v>
      </c>
      <c r="D41" s="22">
        <v>9473</v>
      </c>
      <c r="E41" s="42">
        <f t="shared" ref="E41" si="7">STDEV(D38:D40)/AVERAGE(D38:D40)</f>
        <v>0.15184502486686768</v>
      </c>
    </row>
    <row r="42" spans="1:5" x14ac:dyDescent="0.35">
      <c r="A42" t="s">
        <v>30</v>
      </c>
      <c r="B42">
        <v>48</v>
      </c>
      <c r="C42">
        <v>1</v>
      </c>
      <c r="D42" s="22">
        <v>9302</v>
      </c>
    </row>
    <row r="43" spans="1:5" x14ac:dyDescent="0.35">
      <c r="A43" t="s">
        <v>30</v>
      </c>
      <c r="B43">
        <v>47</v>
      </c>
      <c r="C43">
        <v>1</v>
      </c>
      <c r="D43" s="22">
        <v>9109</v>
      </c>
    </row>
    <row r="44" spans="1:5" x14ac:dyDescent="0.35">
      <c r="A44" t="s">
        <v>30</v>
      </c>
      <c r="B44">
        <v>50</v>
      </c>
      <c r="C44">
        <v>1</v>
      </c>
      <c r="D44" s="22">
        <v>9690</v>
      </c>
    </row>
    <row r="45" spans="1:5" x14ac:dyDescent="0.35">
      <c r="A45" t="s">
        <v>30</v>
      </c>
      <c r="B45" t="s">
        <v>90</v>
      </c>
      <c r="D45" s="22">
        <v>9367</v>
      </c>
      <c r="E45" s="42">
        <f t="shared" ref="E45" si="8">STDEV(D42:D44)/AVERAGE(D42:D44)</f>
        <v>3.1590018207684291E-2</v>
      </c>
    </row>
    <row r="46" spans="1:5" x14ac:dyDescent="0.35">
      <c r="A46" t="s">
        <v>91</v>
      </c>
      <c r="B46">
        <v>0</v>
      </c>
      <c r="C46">
        <v>1</v>
      </c>
      <c r="D46" s="22">
        <v>0</v>
      </c>
    </row>
    <row r="47" spans="1:5" x14ac:dyDescent="0.35">
      <c r="A47" t="s">
        <v>91</v>
      </c>
      <c r="B47">
        <v>0</v>
      </c>
      <c r="C47">
        <v>1</v>
      </c>
      <c r="D47" s="22">
        <v>0</v>
      </c>
    </row>
    <row r="48" spans="1:5" x14ac:dyDescent="0.35">
      <c r="A48" t="s">
        <v>91</v>
      </c>
      <c r="B48">
        <v>0</v>
      </c>
      <c r="C48">
        <v>1</v>
      </c>
      <c r="D48" s="22">
        <v>0</v>
      </c>
    </row>
    <row r="49" spans="1:5" x14ac:dyDescent="0.35">
      <c r="A49" t="s">
        <v>91</v>
      </c>
      <c r="B49" t="s">
        <v>90</v>
      </c>
      <c r="D49" s="22">
        <v>0</v>
      </c>
      <c r="E49" s="42" t="e">
        <f t="shared" ref="E49" si="9">STDEV(D46:D48)/AVERAGE(D46:D48)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2"/>
  <sheetViews>
    <sheetView zoomScaleNormal="100" workbookViewId="0">
      <selection activeCell="J13" sqref="J13"/>
    </sheetView>
  </sheetViews>
  <sheetFormatPr defaultRowHeight="14.5" x14ac:dyDescent="0.35"/>
  <cols>
    <col min="1" max="1" width="24.7265625" style="53" customWidth="1"/>
    <col min="2" max="2" width="11.54296875" style="53" customWidth="1"/>
    <col min="3" max="3" width="10" style="53" customWidth="1"/>
    <col min="4" max="4" width="11.26953125" style="53" customWidth="1"/>
    <col min="5" max="5" width="8.453125" style="53" customWidth="1"/>
    <col min="6" max="6" width="8.1796875" style="53" customWidth="1"/>
    <col min="7" max="7" width="8.54296875" style="53" customWidth="1"/>
    <col min="8" max="8" width="5.453125" style="53" customWidth="1"/>
    <col min="9" max="9" width="4.1796875" style="53" customWidth="1"/>
    <col min="11" max="11" width="14.26953125" bestFit="1" customWidth="1"/>
  </cols>
  <sheetData>
    <row r="1" spans="1:12" x14ac:dyDescent="0.35">
      <c r="A1" s="53" t="s">
        <v>45</v>
      </c>
      <c r="G1" s="57" t="s">
        <v>92</v>
      </c>
      <c r="H1" s="58">
        <v>1</v>
      </c>
    </row>
    <row r="2" spans="1:12" x14ac:dyDescent="0.35">
      <c r="A2" s="121" t="s">
        <v>47</v>
      </c>
      <c r="B2" s="122"/>
      <c r="C2" s="122"/>
      <c r="D2" s="122"/>
      <c r="E2" s="122"/>
      <c r="F2" s="122"/>
      <c r="G2" s="122"/>
      <c r="H2" s="122"/>
      <c r="I2" s="123"/>
    </row>
    <row r="3" spans="1:12" x14ac:dyDescent="0.35">
      <c r="A3" s="124" t="s">
        <v>48</v>
      </c>
      <c r="B3" s="124"/>
      <c r="C3" s="125" t="s">
        <v>93</v>
      </c>
      <c r="D3" s="126"/>
      <c r="E3" s="126"/>
      <c r="F3" s="30" t="s">
        <v>50</v>
      </c>
      <c r="G3" s="127">
        <v>45294</v>
      </c>
      <c r="H3" s="128"/>
      <c r="I3" s="128"/>
    </row>
    <row r="4" spans="1:12" x14ac:dyDescent="0.35">
      <c r="A4" s="124" t="s">
        <v>51</v>
      </c>
      <c r="B4" s="124"/>
      <c r="C4" s="129" t="s">
        <v>52</v>
      </c>
      <c r="D4" s="130"/>
      <c r="E4" s="130"/>
      <c r="F4" s="131" t="s">
        <v>53</v>
      </c>
      <c r="G4" s="133" t="s">
        <v>94</v>
      </c>
      <c r="H4" s="134"/>
      <c r="I4" s="135"/>
    </row>
    <row r="5" spans="1:12" x14ac:dyDescent="0.35">
      <c r="A5" s="124" t="s">
        <v>55</v>
      </c>
      <c r="B5" s="124"/>
      <c r="C5" s="129" t="s">
        <v>52</v>
      </c>
      <c r="D5" s="130"/>
      <c r="E5" s="130"/>
      <c r="F5" s="132"/>
      <c r="G5" s="136"/>
      <c r="H5" s="137"/>
      <c r="I5" s="138"/>
    </row>
    <row r="6" spans="1:12" x14ac:dyDescent="0.35">
      <c r="A6" s="139" t="s">
        <v>56</v>
      </c>
      <c r="B6" s="140"/>
      <c r="C6" s="129" t="s">
        <v>57</v>
      </c>
      <c r="D6" s="141"/>
      <c r="E6" s="142"/>
      <c r="F6" s="132"/>
      <c r="G6" s="136"/>
      <c r="H6" s="137"/>
      <c r="I6" s="138"/>
    </row>
    <row r="7" spans="1:12" x14ac:dyDescent="0.35">
      <c r="A7" s="131" t="s">
        <v>58</v>
      </c>
      <c r="B7" s="131"/>
      <c r="C7" s="109" t="s">
        <v>59</v>
      </c>
      <c r="D7" s="110"/>
      <c r="E7" s="111"/>
      <c r="F7" s="132"/>
      <c r="G7" s="136"/>
      <c r="H7" s="137"/>
      <c r="I7" s="138"/>
    </row>
    <row r="8" spans="1:12" x14ac:dyDescent="0.35">
      <c r="A8" s="112" t="s">
        <v>60</v>
      </c>
      <c r="B8" s="112"/>
      <c r="C8" s="112"/>
      <c r="D8" s="112"/>
      <c r="E8" s="112"/>
      <c r="F8" s="112"/>
      <c r="G8" s="112"/>
      <c r="H8" s="112"/>
      <c r="I8" s="112"/>
    </row>
    <row r="9" spans="1:12" x14ac:dyDescent="0.35">
      <c r="A9" s="31" t="s">
        <v>61</v>
      </c>
      <c r="B9" s="59">
        <v>45294</v>
      </c>
      <c r="C9" s="32" t="s">
        <v>62</v>
      </c>
      <c r="D9" s="116" t="s">
        <v>95</v>
      </c>
      <c r="E9" s="117"/>
      <c r="F9" s="118" t="s">
        <v>64</v>
      </c>
      <c r="G9" s="119"/>
      <c r="H9" s="120" t="s">
        <v>96</v>
      </c>
      <c r="I9" s="120"/>
    </row>
    <row r="10" spans="1:12" x14ac:dyDescent="0.35">
      <c r="A10" s="33" t="s">
        <v>66</v>
      </c>
      <c r="B10" s="60">
        <v>45295</v>
      </c>
      <c r="C10" s="61"/>
      <c r="D10" s="35" t="s">
        <v>67</v>
      </c>
      <c r="E10" s="62" t="s">
        <v>97</v>
      </c>
      <c r="F10" s="61" t="s">
        <v>68</v>
      </c>
      <c r="G10" s="61"/>
      <c r="H10" s="113" t="s">
        <v>97</v>
      </c>
      <c r="I10" s="113"/>
    </row>
    <row r="11" spans="1:12" ht="18" x14ac:dyDescent="0.4">
      <c r="A11" s="63"/>
      <c r="B11" s="64"/>
      <c r="C11" s="114" t="s">
        <v>98</v>
      </c>
      <c r="D11" s="114"/>
      <c r="E11" s="114"/>
      <c r="F11" s="115" t="s">
        <v>99</v>
      </c>
      <c r="G11" s="115"/>
      <c r="H11" s="115"/>
      <c r="I11" s="115"/>
    </row>
    <row r="12" spans="1:12" ht="24.5" thickBot="1" x14ac:dyDescent="0.4">
      <c r="A12" s="106" t="s">
        <v>0</v>
      </c>
      <c r="B12" s="106"/>
      <c r="C12" s="65" t="s">
        <v>100</v>
      </c>
      <c r="D12" s="107" t="s">
        <v>101</v>
      </c>
      <c r="E12" s="107"/>
      <c r="F12" s="108" t="s">
        <v>73</v>
      </c>
      <c r="G12" s="108"/>
      <c r="H12" s="108"/>
      <c r="I12" s="108"/>
      <c r="J12" t="s">
        <v>74</v>
      </c>
    </row>
    <row r="13" spans="1:12" x14ac:dyDescent="0.35">
      <c r="A13" s="87" t="str">
        <f>'[1]List of Sample IDs'!A1</f>
        <v>144-SS-2H-PB-01</v>
      </c>
      <c r="B13" s="88"/>
      <c r="C13" s="66">
        <v>0</v>
      </c>
      <c r="D13" s="67">
        <v>1</v>
      </c>
      <c r="E13" s="68"/>
      <c r="F13" s="93"/>
      <c r="G13" s="94"/>
      <c r="H13" s="94"/>
      <c r="I13" s="95"/>
      <c r="J13" s="53">
        <f>1/(D13+D14)</f>
        <v>0.11363636363636363</v>
      </c>
      <c r="K13" s="53"/>
      <c r="L13" s="53"/>
    </row>
    <row r="14" spans="1:12" x14ac:dyDescent="0.35">
      <c r="A14" s="89"/>
      <c r="B14" s="90"/>
      <c r="C14" s="69">
        <v>0</v>
      </c>
      <c r="D14" s="70">
        <v>7.8</v>
      </c>
      <c r="E14" s="71" t="s">
        <v>102</v>
      </c>
      <c r="F14" s="96"/>
      <c r="G14" s="97"/>
      <c r="H14" s="97"/>
      <c r="I14" s="98"/>
      <c r="J14" s="53"/>
      <c r="K14" s="53"/>
      <c r="L14" s="53"/>
    </row>
    <row r="15" spans="1:12" ht="15" thickBot="1" x14ac:dyDescent="0.4">
      <c r="A15" s="91"/>
      <c r="B15" s="92"/>
      <c r="C15" s="72"/>
      <c r="D15" s="73"/>
      <c r="E15" s="74"/>
      <c r="F15" s="99"/>
      <c r="G15" s="100"/>
      <c r="H15" s="100"/>
      <c r="I15" s="101"/>
      <c r="J15" s="53"/>
      <c r="K15" s="53"/>
      <c r="L15" s="53"/>
    </row>
    <row r="16" spans="1:12" x14ac:dyDescent="0.35">
      <c r="A16" s="87" t="str">
        <f>'[1]List of Sample IDs'!A2</f>
        <v>144-SS-4H-PB-01</v>
      </c>
      <c r="B16" s="88"/>
      <c r="C16" s="66">
        <v>0</v>
      </c>
      <c r="D16" s="67">
        <v>1</v>
      </c>
      <c r="E16" s="68"/>
      <c r="F16" s="93"/>
      <c r="G16" s="94"/>
      <c r="H16" s="94"/>
      <c r="I16" s="95"/>
      <c r="J16" s="53">
        <f>1/(D16+D17)</f>
        <v>0.10416666666666667</v>
      </c>
      <c r="K16" s="53"/>
      <c r="L16" s="53"/>
    </row>
    <row r="17" spans="1:12" x14ac:dyDescent="0.35">
      <c r="A17" s="89"/>
      <c r="B17" s="90"/>
      <c r="C17" s="69">
        <v>0</v>
      </c>
      <c r="D17" s="70">
        <v>8.6</v>
      </c>
      <c r="E17" s="71" t="s">
        <v>102</v>
      </c>
      <c r="F17" s="96"/>
      <c r="G17" s="97"/>
      <c r="H17" s="97"/>
      <c r="I17" s="98"/>
      <c r="J17" s="53"/>
      <c r="K17" s="53"/>
      <c r="L17" s="53"/>
    </row>
    <row r="18" spans="1:12" ht="15" thickBot="1" x14ac:dyDescent="0.4">
      <c r="A18" s="91"/>
      <c r="B18" s="92"/>
      <c r="C18" s="72"/>
      <c r="D18" s="73"/>
      <c r="E18" s="74"/>
      <c r="F18" s="99"/>
      <c r="G18" s="100"/>
      <c r="H18" s="100"/>
      <c r="I18" s="101"/>
      <c r="J18" s="53"/>
      <c r="K18" s="53"/>
      <c r="L18" s="53"/>
    </row>
    <row r="19" spans="1:12" x14ac:dyDescent="0.35">
      <c r="A19" s="87" t="str">
        <f>'[1]List of Sample IDs'!A3</f>
        <v>144-SS-N-01</v>
      </c>
      <c r="B19" s="88"/>
      <c r="C19" s="66">
        <v>0</v>
      </c>
      <c r="D19" s="67">
        <v>1</v>
      </c>
      <c r="E19" s="68"/>
      <c r="F19" s="93"/>
      <c r="G19" s="94"/>
      <c r="H19" s="94"/>
      <c r="I19" s="95"/>
      <c r="J19" s="53">
        <f>1/(D19+D20)</f>
        <v>0.10416666666666667</v>
      </c>
      <c r="K19" s="53"/>
      <c r="L19" s="53"/>
    </row>
    <row r="20" spans="1:12" x14ac:dyDescent="0.35">
      <c r="A20" s="89"/>
      <c r="B20" s="90"/>
      <c r="C20" s="69">
        <v>0</v>
      </c>
      <c r="D20" s="70">
        <v>8.6</v>
      </c>
      <c r="E20" s="75" t="s">
        <v>102</v>
      </c>
      <c r="F20" s="96"/>
      <c r="G20" s="97"/>
      <c r="H20" s="97"/>
      <c r="I20" s="98"/>
      <c r="J20" s="53"/>
      <c r="K20" s="53"/>
      <c r="L20" s="53"/>
    </row>
    <row r="21" spans="1:12" ht="15" thickBot="1" x14ac:dyDescent="0.4">
      <c r="A21" s="91"/>
      <c r="B21" s="92"/>
      <c r="C21" s="72"/>
      <c r="D21" s="73"/>
      <c r="E21" s="76"/>
      <c r="F21" s="99"/>
      <c r="G21" s="100"/>
      <c r="H21" s="100"/>
      <c r="I21" s="101"/>
      <c r="J21" s="53"/>
      <c r="K21" s="53"/>
      <c r="L21" s="53"/>
    </row>
    <row r="22" spans="1:12" x14ac:dyDescent="0.35">
      <c r="A22" s="87" t="str">
        <f>'[1]List of Sample IDs'!A4</f>
        <v>Sterile DI Water</v>
      </c>
      <c r="B22" s="88"/>
      <c r="C22" s="66">
        <v>0</v>
      </c>
      <c r="D22" s="67">
        <v>10</v>
      </c>
      <c r="E22" s="68"/>
      <c r="F22" s="93"/>
      <c r="G22" s="94"/>
      <c r="H22" s="94"/>
      <c r="I22" s="95"/>
      <c r="J22" s="53"/>
      <c r="K22" s="53"/>
      <c r="L22" s="53"/>
    </row>
    <row r="23" spans="1:12" x14ac:dyDescent="0.35">
      <c r="A23" s="89"/>
      <c r="B23" s="90"/>
      <c r="C23" s="69"/>
      <c r="D23" s="70"/>
      <c r="E23" s="71"/>
      <c r="F23" s="96"/>
      <c r="G23" s="97"/>
      <c r="H23" s="97"/>
      <c r="I23" s="98"/>
      <c r="J23" s="53"/>
      <c r="K23" s="53"/>
      <c r="L23" s="53"/>
    </row>
    <row r="24" spans="1:12" ht="15" thickBot="1" x14ac:dyDescent="0.4">
      <c r="A24" s="91"/>
      <c r="B24" s="92"/>
      <c r="C24" s="72"/>
      <c r="D24" s="73"/>
      <c r="E24" s="74"/>
      <c r="F24" s="99"/>
      <c r="G24" s="100"/>
      <c r="H24" s="100"/>
      <c r="I24" s="101"/>
      <c r="J24" s="53"/>
      <c r="K24" s="53"/>
      <c r="L24" s="53"/>
    </row>
    <row r="25" spans="1:12" x14ac:dyDescent="0.35">
      <c r="A25" s="87" t="str">
        <f>'[1]List of Sample IDs'!A5</f>
        <v>TSA only</v>
      </c>
      <c r="B25" s="88"/>
      <c r="C25" s="66">
        <v>0</v>
      </c>
      <c r="D25" s="67"/>
      <c r="E25" s="68"/>
      <c r="F25" s="93"/>
      <c r="G25" s="94"/>
      <c r="H25" s="94"/>
      <c r="I25" s="95"/>
      <c r="J25" s="53"/>
      <c r="K25" s="53"/>
      <c r="L25" s="53"/>
    </row>
    <row r="26" spans="1:12" x14ac:dyDescent="0.35">
      <c r="A26" s="89"/>
      <c r="B26" s="90"/>
      <c r="C26" s="69">
        <v>0</v>
      </c>
      <c r="D26" s="70"/>
      <c r="E26" s="71"/>
      <c r="F26" s="96"/>
      <c r="G26" s="97"/>
      <c r="H26" s="97"/>
      <c r="I26" s="98"/>
      <c r="J26" s="53"/>
      <c r="K26" s="53"/>
      <c r="L26" s="53"/>
    </row>
    <row r="27" spans="1:12" ht="15" thickBot="1" x14ac:dyDescent="0.4">
      <c r="A27" s="91"/>
      <c r="B27" s="92"/>
      <c r="C27" s="72">
        <v>0</v>
      </c>
      <c r="D27" s="73"/>
      <c r="E27" s="74"/>
      <c r="F27" s="99"/>
      <c r="G27" s="100"/>
      <c r="H27" s="100"/>
      <c r="I27" s="101"/>
      <c r="J27" s="53"/>
      <c r="K27" s="53"/>
      <c r="L27" s="53"/>
    </row>
    <row r="28" spans="1:12" x14ac:dyDescent="0.35">
      <c r="A28" s="87"/>
      <c r="B28" s="88"/>
      <c r="C28" s="66"/>
      <c r="D28" s="67"/>
      <c r="E28" s="68"/>
      <c r="F28" s="93"/>
      <c r="G28" s="94"/>
      <c r="H28" s="94"/>
      <c r="I28" s="95"/>
      <c r="J28" s="53"/>
      <c r="K28" s="53"/>
      <c r="L28" s="53"/>
    </row>
    <row r="29" spans="1:12" x14ac:dyDescent="0.35">
      <c r="A29" s="89"/>
      <c r="B29" s="90"/>
      <c r="C29" s="69"/>
      <c r="D29" s="70"/>
      <c r="E29" s="71"/>
      <c r="F29" s="96"/>
      <c r="G29" s="97"/>
      <c r="H29" s="97"/>
      <c r="I29" s="98"/>
      <c r="J29" s="53"/>
      <c r="K29" s="53"/>
      <c r="L29" s="53"/>
    </row>
    <row r="30" spans="1:12" ht="15" thickBot="1" x14ac:dyDescent="0.4">
      <c r="A30" s="91"/>
      <c r="B30" s="92"/>
      <c r="C30" s="72"/>
      <c r="D30" s="73"/>
      <c r="E30" s="74"/>
      <c r="F30" s="99"/>
      <c r="G30" s="100"/>
      <c r="H30" s="100"/>
      <c r="I30" s="101"/>
      <c r="J30" s="53"/>
      <c r="K30" s="53"/>
      <c r="L30" s="53"/>
    </row>
    <row r="31" spans="1:12" x14ac:dyDescent="0.35">
      <c r="A31" s="87"/>
      <c r="B31" s="88"/>
      <c r="C31" s="66"/>
      <c r="D31" s="67"/>
      <c r="E31" s="68"/>
      <c r="F31" s="93"/>
      <c r="G31" s="94"/>
      <c r="H31" s="94"/>
      <c r="I31" s="95"/>
      <c r="J31" s="53"/>
      <c r="K31" s="53"/>
      <c r="L31" s="53"/>
    </row>
    <row r="32" spans="1:12" x14ac:dyDescent="0.35">
      <c r="A32" s="89"/>
      <c r="B32" s="90"/>
      <c r="C32" s="69"/>
      <c r="D32" s="70"/>
      <c r="E32" s="71"/>
      <c r="F32" s="96"/>
      <c r="G32" s="97"/>
      <c r="H32" s="97"/>
      <c r="I32" s="98"/>
      <c r="J32" s="53"/>
      <c r="K32" s="53"/>
      <c r="L32" s="53"/>
    </row>
    <row r="33" spans="1:12" ht="15" thickBot="1" x14ac:dyDescent="0.4">
      <c r="A33" s="91"/>
      <c r="B33" s="92"/>
      <c r="C33" s="72"/>
      <c r="D33" s="73"/>
      <c r="E33" s="74"/>
      <c r="F33" s="99"/>
      <c r="G33" s="100"/>
      <c r="H33" s="100"/>
      <c r="I33" s="101"/>
      <c r="J33" s="53"/>
      <c r="K33" s="53"/>
      <c r="L33" s="53"/>
    </row>
    <row r="34" spans="1:12" x14ac:dyDescent="0.35">
      <c r="A34" s="87"/>
      <c r="B34" s="88"/>
      <c r="C34" s="66"/>
      <c r="D34" s="67"/>
      <c r="E34" s="68"/>
      <c r="F34" s="93"/>
      <c r="G34" s="94"/>
      <c r="H34" s="94"/>
      <c r="I34" s="95"/>
      <c r="J34" s="53"/>
      <c r="K34" s="53"/>
      <c r="L34" s="53"/>
    </row>
    <row r="35" spans="1:12" x14ac:dyDescent="0.35">
      <c r="A35" s="89"/>
      <c r="B35" s="90"/>
      <c r="C35" s="69"/>
      <c r="D35" s="70"/>
      <c r="E35" s="71"/>
      <c r="F35" s="96"/>
      <c r="G35" s="97"/>
      <c r="H35" s="97"/>
      <c r="I35" s="98"/>
      <c r="J35" s="53"/>
      <c r="K35" s="53"/>
      <c r="L35" s="53"/>
    </row>
    <row r="36" spans="1:12" ht="15" thickBot="1" x14ac:dyDescent="0.4">
      <c r="A36" s="91"/>
      <c r="B36" s="92"/>
      <c r="C36" s="72"/>
      <c r="D36" s="73"/>
      <c r="E36" s="74"/>
      <c r="F36" s="99"/>
      <c r="G36" s="100"/>
      <c r="H36" s="100"/>
      <c r="I36" s="101"/>
      <c r="J36" s="53"/>
      <c r="K36" s="53"/>
      <c r="L36" s="53"/>
    </row>
    <row r="37" spans="1:12" x14ac:dyDescent="0.35">
      <c r="A37" s="87"/>
      <c r="B37" s="88"/>
      <c r="C37" s="66"/>
      <c r="D37" s="67"/>
      <c r="E37" s="68"/>
      <c r="F37" s="93"/>
      <c r="G37" s="94"/>
      <c r="H37" s="94"/>
      <c r="I37" s="95"/>
      <c r="J37" s="53"/>
      <c r="K37" s="53"/>
      <c r="L37" s="53"/>
    </row>
    <row r="38" spans="1:12" x14ac:dyDescent="0.35">
      <c r="A38" s="89"/>
      <c r="B38" s="90"/>
      <c r="C38" s="69"/>
      <c r="D38" s="70"/>
      <c r="E38" s="71"/>
      <c r="F38" s="96"/>
      <c r="G38" s="97"/>
      <c r="H38" s="97"/>
      <c r="I38" s="98"/>
      <c r="J38" s="53"/>
      <c r="K38" s="53"/>
      <c r="L38" s="53"/>
    </row>
    <row r="39" spans="1:12" ht="15" thickBot="1" x14ac:dyDescent="0.4">
      <c r="A39" s="91"/>
      <c r="B39" s="92"/>
      <c r="C39" s="72"/>
      <c r="D39" s="73"/>
      <c r="E39" s="74"/>
      <c r="F39" s="99"/>
      <c r="G39" s="100"/>
      <c r="H39" s="100"/>
      <c r="I39" s="101"/>
      <c r="J39" s="53"/>
      <c r="K39" s="53"/>
      <c r="L39" s="53"/>
    </row>
    <row r="40" spans="1:12" x14ac:dyDescent="0.35">
      <c r="A40" s="87"/>
      <c r="B40" s="88"/>
      <c r="C40" s="66"/>
      <c r="D40" s="67"/>
      <c r="E40" s="68"/>
      <c r="F40" s="93"/>
      <c r="G40" s="94"/>
      <c r="H40" s="94"/>
      <c r="I40" s="95"/>
      <c r="J40" s="53"/>
      <c r="K40" s="53"/>
      <c r="L40" s="53"/>
    </row>
    <row r="41" spans="1:12" x14ac:dyDescent="0.35">
      <c r="A41" s="89"/>
      <c r="B41" s="90"/>
      <c r="C41" s="69"/>
      <c r="D41" s="70"/>
      <c r="E41" s="71"/>
      <c r="F41" s="96"/>
      <c r="G41" s="97"/>
      <c r="H41" s="97"/>
      <c r="I41" s="98"/>
      <c r="J41" s="53"/>
      <c r="K41" s="53"/>
      <c r="L41" s="53"/>
    </row>
    <row r="42" spans="1:12" ht="15" thickBot="1" x14ac:dyDescent="0.4">
      <c r="A42" s="91"/>
      <c r="B42" s="92"/>
      <c r="C42" s="72"/>
      <c r="D42" s="73"/>
      <c r="E42" s="74"/>
      <c r="F42" s="99"/>
      <c r="G42" s="100"/>
      <c r="H42" s="100"/>
      <c r="I42" s="101"/>
      <c r="J42" s="53"/>
      <c r="K42" s="53"/>
      <c r="L42" s="53"/>
    </row>
    <row r="43" spans="1:12" x14ac:dyDescent="0.35">
      <c r="A43" s="87"/>
      <c r="B43" s="88"/>
      <c r="C43" s="66"/>
      <c r="D43" s="67"/>
      <c r="E43" s="68"/>
      <c r="F43" s="93"/>
      <c r="G43" s="94"/>
      <c r="H43" s="94"/>
      <c r="I43" s="95"/>
      <c r="J43" s="53"/>
      <c r="K43" s="53"/>
      <c r="L43" s="53"/>
    </row>
    <row r="44" spans="1:12" x14ac:dyDescent="0.35">
      <c r="A44" s="89"/>
      <c r="B44" s="90"/>
      <c r="C44" s="69"/>
      <c r="D44" s="70"/>
      <c r="E44" s="71"/>
      <c r="F44" s="96"/>
      <c r="G44" s="97"/>
      <c r="H44" s="97"/>
      <c r="I44" s="98"/>
      <c r="J44" s="53"/>
      <c r="K44" s="53"/>
      <c r="L44" s="53"/>
    </row>
    <row r="45" spans="1:12" ht="15" thickBot="1" x14ac:dyDescent="0.4">
      <c r="A45" s="91"/>
      <c r="B45" s="92"/>
      <c r="C45" s="72"/>
      <c r="D45" s="73"/>
      <c r="E45" s="74"/>
      <c r="F45" s="99"/>
      <c r="G45" s="100"/>
      <c r="H45" s="100"/>
      <c r="I45" s="101"/>
      <c r="J45" s="53"/>
      <c r="K45" s="53"/>
      <c r="L45" s="53"/>
    </row>
    <row r="46" spans="1:12" x14ac:dyDescent="0.35">
      <c r="A46" s="87"/>
      <c r="B46" s="88"/>
      <c r="C46" s="66"/>
      <c r="D46" s="67"/>
      <c r="E46" s="68"/>
      <c r="F46" s="93"/>
      <c r="G46" s="94"/>
      <c r="H46" s="94"/>
      <c r="I46" s="95"/>
      <c r="J46" s="53"/>
      <c r="K46" s="53"/>
      <c r="L46" s="53"/>
    </row>
    <row r="47" spans="1:12" x14ac:dyDescent="0.35">
      <c r="A47" s="89"/>
      <c r="B47" s="90"/>
      <c r="C47" s="69"/>
      <c r="D47" s="70"/>
      <c r="E47" s="71"/>
      <c r="F47" s="96"/>
      <c r="G47" s="97"/>
      <c r="H47" s="97"/>
      <c r="I47" s="98"/>
      <c r="J47" s="53"/>
      <c r="K47" s="53"/>
      <c r="L47" s="53"/>
    </row>
    <row r="48" spans="1:12" ht="15" thickBot="1" x14ac:dyDescent="0.4">
      <c r="A48" s="91"/>
      <c r="B48" s="92"/>
      <c r="C48" s="72"/>
      <c r="D48" s="73"/>
      <c r="E48" s="74"/>
      <c r="F48" s="99"/>
      <c r="G48" s="100"/>
      <c r="H48" s="100"/>
      <c r="I48" s="101"/>
      <c r="J48" s="53"/>
      <c r="K48" s="53"/>
      <c r="L48" s="53"/>
    </row>
    <row r="49" spans="1:9" s="53" customFormat="1" x14ac:dyDescent="0.35">
      <c r="A49" s="102" t="s">
        <v>103</v>
      </c>
      <c r="B49" s="103"/>
      <c r="C49" s="103"/>
      <c r="D49" s="103"/>
      <c r="E49" s="103"/>
      <c r="F49" s="103"/>
      <c r="G49" s="103"/>
      <c r="H49" s="103"/>
      <c r="I49" s="103"/>
    </row>
    <row r="50" spans="1:9" x14ac:dyDescent="0.35">
      <c r="A50" s="104"/>
      <c r="B50" s="104"/>
      <c r="C50" s="104"/>
      <c r="D50" s="104"/>
      <c r="E50" s="104"/>
      <c r="F50" s="104"/>
      <c r="G50" s="104"/>
      <c r="H50" s="104"/>
      <c r="I50" s="104"/>
    </row>
    <row r="51" spans="1:9" x14ac:dyDescent="0.35">
      <c r="A51" s="105"/>
      <c r="B51" s="105"/>
      <c r="C51" s="105"/>
      <c r="D51" s="105"/>
      <c r="E51" s="105"/>
      <c r="F51" s="105"/>
      <c r="G51" s="105"/>
      <c r="H51" s="105"/>
      <c r="I51" s="105"/>
    </row>
    <row r="52" spans="1:9" x14ac:dyDescent="0.35">
      <c r="A52"/>
      <c r="B52"/>
      <c r="C52"/>
      <c r="D52"/>
      <c r="E52"/>
      <c r="F52"/>
      <c r="G52"/>
      <c r="H52"/>
      <c r="I52"/>
    </row>
    <row r="53" spans="1:9" x14ac:dyDescent="0.35">
      <c r="A53"/>
      <c r="B53"/>
      <c r="C53"/>
      <c r="D53"/>
      <c r="E53"/>
      <c r="F53"/>
      <c r="G53"/>
      <c r="H53"/>
      <c r="I53"/>
    </row>
    <row r="54" spans="1:9" x14ac:dyDescent="0.35">
      <c r="A54"/>
      <c r="B54"/>
      <c r="C54"/>
      <c r="D54"/>
      <c r="E54"/>
      <c r="F54"/>
      <c r="G54"/>
      <c r="H54"/>
      <c r="I54"/>
    </row>
    <row r="55" spans="1:9" x14ac:dyDescent="0.35">
      <c r="A55"/>
      <c r="B55"/>
      <c r="C55"/>
      <c r="D55"/>
      <c r="E55"/>
      <c r="F55"/>
      <c r="G55"/>
      <c r="H55"/>
      <c r="I55"/>
    </row>
    <row r="56" spans="1:9" x14ac:dyDescent="0.35">
      <c r="A56"/>
      <c r="B56"/>
      <c r="C56"/>
      <c r="D56"/>
      <c r="E56"/>
      <c r="F56"/>
      <c r="G56"/>
      <c r="H56"/>
      <c r="I56"/>
    </row>
    <row r="57" spans="1:9" x14ac:dyDescent="0.35">
      <c r="A57"/>
      <c r="B57"/>
      <c r="C57"/>
      <c r="D57"/>
      <c r="E57"/>
      <c r="F57"/>
      <c r="G57"/>
      <c r="H57"/>
      <c r="I57"/>
    </row>
    <row r="58" spans="1:9" x14ac:dyDescent="0.35">
      <c r="A58"/>
      <c r="B58"/>
      <c r="C58"/>
      <c r="D58"/>
      <c r="E58"/>
      <c r="F58"/>
      <c r="G58"/>
      <c r="H58"/>
      <c r="I58"/>
    </row>
    <row r="59" spans="1:9" x14ac:dyDescent="0.35">
      <c r="A59"/>
      <c r="B59"/>
      <c r="C59"/>
      <c r="D59"/>
      <c r="E59"/>
      <c r="F59"/>
      <c r="G59"/>
      <c r="H59"/>
      <c r="I59"/>
    </row>
    <row r="60" spans="1:9" x14ac:dyDescent="0.35">
      <c r="A60"/>
      <c r="B60"/>
      <c r="C60"/>
      <c r="D60"/>
      <c r="E60"/>
      <c r="F60"/>
      <c r="G60"/>
      <c r="H60"/>
      <c r="I60"/>
    </row>
    <row r="61" spans="1:9" x14ac:dyDescent="0.35">
      <c r="A61"/>
      <c r="B61"/>
      <c r="C61"/>
      <c r="D61"/>
      <c r="E61"/>
      <c r="F61"/>
      <c r="G61"/>
      <c r="H61"/>
      <c r="I61"/>
    </row>
    <row r="62" spans="1:9" x14ac:dyDescent="0.35">
      <c r="A62"/>
      <c r="B62"/>
      <c r="C62"/>
      <c r="D62"/>
      <c r="E62"/>
      <c r="F62"/>
      <c r="G62"/>
      <c r="H62"/>
      <c r="I62"/>
    </row>
    <row r="63" spans="1:9" x14ac:dyDescent="0.35">
      <c r="A63"/>
      <c r="B63"/>
      <c r="C63"/>
      <c r="D63"/>
      <c r="E63"/>
      <c r="F63"/>
      <c r="G63"/>
      <c r="H63"/>
      <c r="I63"/>
    </row>
    <row r="64" spans="1:9" x14ac:dyDescent="0.35">
      <c r="A64"/>
      <c r="B64"/>
      <c r="C64"/>
      <c r="D64"/>
      <c r="E64"/>
      <c r="F64"/>
      <c r="G64"/>
      <c r="H64"/>
      <c r="I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spans="1:14" x14ac:dyDescent="0.35">
      <c r="A97"/>
      <c r="B97"/>
      <c r="C97"/>
      <c r="D97"/>
      <c r="E97"/>
      <c r="F97"/>
      <c r="G97"/>
      <c r="H97"/>
      <c r="I97"/>
    </row>
    <row r="98" spans="1:14" x14ac:dyDescent="0.35">
      <c r="A98"/>
      <c r="B98"/>
      <c r="C98"/>
      <c r="D98"/>
      <c r="E98"/>
      <c r="F98"/>
      <c r="G98"/>
      <c r="H98"/>
      <c r="I98"/>
    </row>
    <row r="99" spans="1:14" x14ac:dyDescent="0.35">
      <c r="A99"/>
      <c r="B99"/>
      <c r="C99"/>
      <c r="D99"/>
      <c r="E99"/>
      <c r="F99"/>
      <c r="G99"/>
      <c r="H99"/>
      <c r="I99"/>
    </row>
    <row r="100" spans="1:14" x14ac:dyDescent="0.35">
      <c r="A100"/>
      <c r="B100"/>
      <c r="C100"/>
      <c r="D100"/>
      <c r="E100"/>
      <c r="F100"/>
      <c r="G100"/>
      <c r="H100"/>
      <c r="I100"/>
    </row>
    <row r="101" spans="1:14" s="53" customFormat="1" ht="12.7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35">
      <c r="A102"/>
      <c r="B102"/>
      <c r="C102"/>
      <c r="D102"/>
      <c r="E102"/>
      <c r="F102"/>
      <c r="G102"/>
      <c r="H102"/>
      <c r="I102"/>
    </row>
    <row r="103" spans="1:14" x14ac:dyDescent="0.35">
      <c r="A103"/>
      <c r="B103"/>
      <c r="C103"/>
      <c r="D103"/>
      <c r="E103"/>
      <c r="F103"/>
      <c r="G103"/>
      <c r="H103"/>
      <c r="I103"/>
    </row>
    <row r="104" spans="1:14" x14ac:dyDescent="0.35">
      <c r="A104"/>
      <c r="B104"/>
      <c r="C104"/>
      <c r="D104"/>
      <c r="E104"/>
      <c r="F104"/>
      <c r="G104"/>
      <c r="H104"/>
      <c r="I104"/>
    </row>
    <row r="105" spans="1:14" x14ac:dyDescent="0.35">
      <c r="A105"/>
      <c r="B105"/>
      <c r="C105"/>
      <c r="D105"/>
      <c r="E105"/>
      <c r="F105"/>
      <c r="G105"/>
      <c r="H105"/>
      <c r="I105"/>
    </row>
    <row r="106" spans="1:14" ht="12.75" customHeight="1" x14ac:dyDescent="0.35">
      <c r="A106"/>
      <c r="B106"/>
      <c r="C106"/>
      <c r="D106"/>
      <c r="E106"/>
      <c r="F106"/>
      <c r="G106"/>
      <c r="H106"/>
      <c r="I106"/>
    </row>
    <row r="107" spans="1:14" ht="13.5" customHeight="1" x14ac:dyDescent="0.35">
      <c r="A107"/>
      <c r="B107"/>
      <c r="C107"/>
      <c r="D107"/>
      <c r="E107"/>
      <c r="F107"/>
      <c r="G107"/>
      <c r="H107"/>
      <c r="I107"/>
    </row>
    <row r="108" spans="1:14" ht="14.25" customHeight="1" x14ac:dyDescent="0.35">
      <c r="A108"/>
      <c r="B108"/>
      <c r="C108"/>
      <c r="D108"/>
      <c r="E108"/>
      <c r="F108"/>
      <c r="G108"/>
      <c r="H108"/>
      <c r="I108"/>
    </row>
    <row r="109" spans="1:14" ht="15.75" customHeight="1" x14ac:dyDescent="0.35">
      <c r="A109"/>
      <c r="B109"/>
      <c r="C109"/>
      <c r="D109"/>
      <c r="E109"/>
      <c r="F109"/>
      <c r="G109"/>
      <c r="H109"/>
      <c r="I109"/>
    </row>
    <row r="110" spans="1:14" ht="12.75" customHeight="1" x14ac:dyDescent="0.35">
      <c r="A110"/>
      <c r="B110"/>
      <c r="C110"/>
      <c r="D110"/>
      <c r="E110"/>
      <c r="F110"/>
      <c r="G110"/>
      <c r="H110"/>
      <c r="I110"/>
    </row>
    <row r="111" spans="1:14" x14ac:dyDescent="0.35">
      <c r="A111"/>
      <c r="B111"/>
      <c r="C111"/>
      <c r="D111"/>
      <c r="E111"/>
      <c r="F111"/>
      <c r="G111"/>
      <c r="H111"/>
      <c r="I111"/>
    </row>
    <row r="112" spans="1:14" x14ac:dyDescent="0.35">
      <c r="A112"/>
      <c r="B112"/>
      <c r="C112"/>
      <c r="D112"/>
      <c r="E112"/>
      <c r="F112"/>
      <c r="G112"/>
      <c r="H112"/>
      <c r="I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spans="1:14" x14ac:dyDescent="0.35">
      <c r="A145"/>
      <c r="B145"/>
      <c r="C145"/>
      <c r="D145"/>
      <c r="E145"/>
      <c r="F145"/>
      <c r="G145"/>
      <c r="H145"/>
      <c r="I145"/>
    </row>
    <row r="146" spans="1:14" ht="12.75" customHeight="1" x14ac:dyDescent="0.35">
      <c r="A146"/>
      <c r="B146"/>
      <c r="C146"/>
      <c r="D146"/>
      <c r="E146"/>
      <c r="F146"/>
      <c r="G146"/>
      <c r="H146"/>
      <c r="I146"/>
    </row>
    <row r="147" spans="1:14" x14ac:dyDescent="0.35">
      <c r="A147"/>
      <c r="B147"/>
      <c r="C147"/>
      <c r="D147"/>
      <c r="E147"/>
      <c r="F147"/>
      <c r="G147"/>
      <c r="H147"/>
      <c r="I147"/>
    </row>
    <row r="148" spans="1:14" x14ac:dyDescent="0.35">
      <c r="A148"/>
      <c r="B148"/>
      <c r="C148"/>
      <c r="D148"/>
      <c r="E148"/>
      <c r="F148"/>
      <c r="G148"/>
      <c r="H148"/>
      <c r="I148"/>
    </row>
    <row r="149" spans="1:14" ht="12.75" customHeight="1" x14ac:dyDescent="0.35">
      <c r="A149"/>
      <c r="B149"/>
      <c r="C149"/>
      <c r="D149"/>
      <c r="E149"/>
      <c r="F149"/>
      <c r="G149"/>
      <c r="H149"/>
      <c r="I149"/>
    </row>
    <row r="150" spans="1:14" x14ac:dyDescent="0.35">
      <c r="A150"/>
      <c r="B150"/>
      <c r="C150"/>
      <c r="D150"/>
      <c r="E150"/>
      <c r="F150"/>
      <c r="G150"/>
      <c r="H150"/>
      <c r="I150"/>
    </row>
    <row r="151" spans="1:14" x14ac:dyDescent="0.35">
      <c r="A151"/>
      <c r="B151"/>
      <c r="C151"/>
      <c r="D151"/>
      <c r="E151"/>
      <c r="F151"/>
      <c r="G151"/>
      <c r="H151"/>
      <c r="I151"/>
    </row>
    <row r="152" spans="1:14" ht="12.75" customHeight="1" x14ac:dyDescent="0.35">
      <c r="A152"/>
      <c r="B152"/>
      <c r="C152"/>
      <c r="D152"/>
      <c r="E152"/>
      <c r="F152"/>
      <c r="G152"/>
      <c r="H152"/>
      <c r="I152"/>
    </row>
    <row r="153" spans="1:14" s="53" customFormat="1" ht="12.7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</row>
    <row r="155" spans="1:14" x14ac:dyDescent="0.35">
      <c r="A155"/>
      <c r="B155"/>
      <c r="C155"/>
      <c r="D155"/>
      <c r="E155"/>
      <c r="F155"/>
      <c r="G155"/>
      <c r="H155"/>
      <c r="I155"/>
    </row>
    <row r="156" spans="1:14" x14ac:dyDescent="0.35">
      <c r="A156"/>
      <c r="B156"/>
      <c r="C156"/>
      <c r="D156"/>
      <c r="E156"/>
      <c r="F156"/>
      <c r="G156"/>
      <c r="H156"/>
      <c r="I156"/>
    </row>
    <row r="157" spans="1:14" x14ac:dyDescent="0.35">
      <c r="A157"/>
      <c r="B157"/>
      <c r="C157"/>
      <c r="D157"/>
      <c r="E157"/>
      <c r="F157"/>
      <c r="G157"/>
      <c r="H157"/>
      <c r="I157"/>
    </row>
    <row r="158" spans="1:14" ht="12.75" customHeight="1" x14ac:dyDescent="0.35">
      <c r="A158"/>
      <c r="B158"/>
      <c r="C158"/>
      <c r="D158"/>
      <c r="E158"/>
      <c r="F158"/>
      <c r="G158"/>
      <c r="H158"/>
      <c r="I158"/>
    </row>
    <row r="159" spans="1:14" ht="13.5" customHeight="1" x14ac:dyDescent="0.35">
      <c r="A159"/>
      <c r="B159"/>
      <c r="C159"/>
      <c r="D159"/>
      <c r="E159"/>
      <c r="F159"/>
      <c r="G159"/>
      <c r="H159"/>
      <c r="I159"/>
    </row>
    <row r="160" spans="1:14" ht="14.25" customHeight="1" x14ac:dyDescent="0.35">
      <c r="A160"/>
      <c r="B160"/>
      <c r="C160"/>
      <c r="D160"/>
      <c r="E160"/>
      <c r="F160"/>
      <c r="G160"/>
      <c r="H160"/>
      <c r="I160"/>
    </row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spans="1:14" x14ac:dyDescent="0.35">
      <c r="A193"/>
      <c r="B193"/>
      <c r="C193"/>
      <c r="D193"/>
      <c r="E193"/>
      <c r="F193"/>
      <c r="G193"/>
      <c r="H193"/>
      <c r="I193"/>
    </row>
    <row r="194" spans="1:14" x14ac:dyDescent="0.35">
      <c r="A194"/>
      <c r="B194"/>
      <c r="C194"/>
      <c r="D194"/>
      <c r="E194"/>
      <c r="F194"/>
      <c r="G194"/>
      <c r="H194"/>
      <c r="I194"/>
    </row>
    <row r="195" spans="1:14" ht="12.75" customHeight="1" x14ac:dyDescent="0.35">
      <c r="A195"/>
      <c r="B195"/>
      <c r="C195"/>
      <c r="D195"/>
      <c r="E195"/>
      <c r="F195"/>
      <c r="G195"/>
      <c r="H195"/>
      <c r="I195"/>
    </row>
    <row r="196" spans="1:14" x14ac:dyDescent="0.35">
      <c r="A196"/>
      <c r="B196"/>
      <c r="C196"/>
      <c r="D196"/>
      <c r="E196"/>
      <c r="F196"/>
      <c r="G196"/>
      <c r="H196"/>
      <c r="I196"/>
    </row>
    <row r="197" spans="1:14" x14ac:dyDescent="0.35">
      <c r="A197"/>
      <c r="B197"/>
      <c r="C197"/>
      <c r="D197"/>
      <c r="E197"/>
      <c r="F197"/>
      <c r="G197"/>
      <c r="H197"/>
      <c r="I197"/>
    </row>
    <row r="198" spans="1:14" ht="12.75" customHeight="1" x14ac:dyDescent="0.35">
      <c r="A198"/>
      <c r="B198"/>
      <c r="C198"/>
      <c r="D198"/>
      <c r="E198"/>
      <c r="F198"/>
      <c r="G198"/>
      <c r="H198"/>
      <c r="I198"/>
    </row>
    <row r="199" spans="1:14" x14ac:dyDescent="0.35">
      <c r="A199"/>
      <c r="B199"/>
      <c r="C199"/>
      <c r="D199"/>
      <c r="E199"/>
      <c r="F199"/>
      <c r="G199"/>
      <c r="H199"/>
      <c r="I199"/>
    </row>
    <row r="200" spans="1:14" x14ac:dyDescent="0.35">
      <c r="A200"/>
      <c r="B200"/>
      <c r="C200"/>
      <c r="D200"/>
      <c r="E200"/>
      <c r="F200"/>
      <c r="G200"/>
      <c r="H200"/>
      <c r="I200"/>
    </row>
    <row r="201" spans="1:14" ht="12.75" customHeight="1" x14ac:dyDescent="0.35">
      <c r="A201"/>
      <c r="B201"/>
      <c r="C201"/>
      <c r="D201"/>
      <c r="E201"/>
      <c r="F201"/>
      <c r="G201"/>
      <c r="H201"/>
      <c r="I201"/>
    </row>
    <row r="202" spans="1:14" x14ac:dyDescent="0.35">
      <c r="A202"/>
      <c r="B202"/>
      <c r="C202"/>
      <c r="D202"/>
      <c r="E202"/>
      <c r="F202"/>
      <c r="G202"/>
      <c r="H202"/>
      <c r="I202"/>
    </row>
    <row r="203" spans="1:14" x14ac:dyDescent="0.35">
      <c r="A203"/>
      <c r="B203"/>
      <c r="C203"/>
      <c r="D203"/>
      <c r="E203"/>
      <c r="F203"/>
      <c r="G203"/>
      <c r="H203"/>
      <c r="I203"/>
    </row>
    <row r="204" spans="1:14" ht="12.75" customHeight="1" x14ac:dyDescent="0.35">
      <c r="A204"/>
      <c r="B204"/>
      <c r="C204"/>
      <c r="D204"/>
      <c r="E204"/>
      <c r="F204"/>
      <c r="G204"/>
      <c r="H204"/>
      <c r="I204"/>
    </row>
    <row r="205" spans="1:14" s="53" customFormat="1" ht="12.7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35">
      <c r="A206"/>
      <c r="B206"/>
      <c r="C206"/>
      <c r="D206"/>
      <c r="E206"/>
      <c r="F206"/>
      <c r="G206"/>
      <c r="H206"/>
      <c r="I206"/>
    </row>
    <row r="207" spans="1:14" x14ac:dyDescent="0.35">
      <c r="A207"/>
      <c r="B207"/>
      <c r="C207"/>
      <c r="D207"/>
      <c r="E207"/>
      <c r="F207"/>
      <c r="G207"/>
      <c r="H207"/>
      <c r="I207"/>
    </row>
    <row r="208" spans="1:14" x14ac:dyDescent="0.35">
      <c r="A208"/>
      <c r="B208"/>
      <c r="C208"/>
      <c r="D208"/>
      <c r="E208"/>
      <c r="F208"/>
      <c r="G208"/>
      <c r="H208"/>
      <c r="I208"/>
    </row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spans="1:14" s="53" customFormat="1" ht="12.7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x14ac:dyDescent="0.35">
      <c r="A258"/>
      <c r="B258"/>
      <c r="C258"/>
      <c r="D258"/>
      <c r="E258"/>
      <c r="F258"/>
      <c r="G258"/>
      <c r="H258"/>
      <c r="I258"/>
    </row>
    <row r="259" spans="1:14" x14ac:dyDescent="0.35">
      <c r="A259"/>
      <c r="B259"/>
      <c r="C259"/>
      <c r="D259"/>
      <c r="E259"/>
      <c r="F259"/>
      <c r="G259"/>
      <c r="H259"/>
      <c r="I259"/>
    </row>
    <row r="260" spans="1:14" x14ac:dyDescent="0.35">
      <c r="A260"/>
      <c r="B260"/>
      <c r="C260"/>
      <c r="D260"/>
      <c r="E260"/>
      <c r="F260"/>
      <c r="G260"/>
      <c r="H260"/>
      <c r="I260"/>
    </row>
    <row r="261" spans="1:14" x14ac:dyDescent="0.35">
      <c r="A261"/>
      <c r="B261"/>
      <c r="C261"/>
      <c r="D261"/>
      <c r="E261"/>
      <c r="F261"/>
      <c r="G261"/>
      <c r="H261"/>
      <c r="I261"/>
    </row>
    <row r="262" spans="1:14" ht="12.75" customHeight="1" x14ac:dyDescent="0.35">
      <c r="A262"/>
      <c r="B262"/>
      <c r="C262"/>
      <c r="D262"/>
      <c r="E262"/>
      <c r="F262"/>
      <c r="G262"/>
      <c r="H262"/>
      <c r="I262"/>
    </row>
    <row r="263" spans="1:14" ht="13.5" customHeight="1" x14ac:dyDescent="0.35">
      <c r="A263"/>
      <c r="B263"/>
      <c r="C263"/>
      <c r="D263"/>
      <c r="E263"/>
      <c r="F263"/>
      <c r="G263"/>
      <c r="H263"/>
      <c r="I263"/>
    </row>
    <row r="264" spans="1:14" ht="12.75" customHeight="1" x14ac:dyDescent="0.35">
      <c r="A264"/>
      <c r="B264"/>
      <c r="C264"/>
      <c r="D264"/>
      <c r="E264"/>
      <c r="F264"/>
      <c r="G264"/>
      <c r="H264"/>
      <c r="I264"/>
    </row>
    <row r="265" spans="1:14" ht="13.5" customHeight="1" x14ac:dyDescent="0.35">
      <c r="A265"/>
      <c r="B265"/>
      <c r="C265"/>
      <c r="D265"/>
      <c r="E265"/>
      <c r="F265"/>
      <c r="G265"/>
      <c r="H265"/>
      <c r="I265"/>
    </row>
    <row r="266" spans="1:14" x14ac:dyDescent="0.35">
      <c r="A266"/>
      <c r="B266"/>
      <c r="C266"/>
      <c r="D266"/>
      <c r="E266"/>
      <c r="F266"/>
      <c r="G266"/>
      <c r="H266"/>
      <c r="I266"/>
    </row>
    <row r="267" spans="1:14" x14ac:dyDescent="0.35">
      <c r="A267"/>
      <c r="B267"/>
      <c r="C267"/>
      <c r="D267"/>
      <c r="E267"/>
      <c r="F267"/>
      <c r="G267"/>
      <c r="H267"/>
      <c r="I267"/>
    </row>
    <row r="268" spans="1:14" x14ac:dyDescent="0.35">
      <c r="A268"/>
      <c r="B268"/>
      <c r="C268"/>
      <c r="D268"/>
      <c r="E268"/>
      <c r="F268"/>
      <c r="G268"/>
      <c r="H268"/>
      <c r="I268"/>
    </row>
    <row r="269" spans="1:14" x14ac:dyDescent="0.35">
      <c r="A269"/>
      <c r="B269"/>
      <c r="C269"/>
      <c r="D269"/>
      <c r="E269"/>
      <c r="F269"/>
      <c r="G269"/>
      <c r="H269"/>
      <c r="I269"/>
    </row>
    <row r="270" spans="1:14" x14ac:dyDescent="0.35">
      <c r="A270"/>
      <c r="B270"/>
      <c r="C270"/>
      <c r="D270"/>
      <c r="E270"/>
      <c r="F270"/>
      <c r="G270"/>
      <c r="H270"/>
      <c r="I270"/>
    </row>
    <row r="271" spans="1:14" x14ac:dyDescent="0.35">
      <c r="A271"/>
      <c r="B271"/>
      <c r="C271"/>
      <c r="D271"/>
      <c r="E271"/>
      <c r="F271"/>
      <c r="G271"/>
      <c r="H271"/>
      <c r="I271"/>
    </row>
    <row r="272" spans="1:14" x14ac:dyDescent="0.35">
      <c r="A272"/>
      <c r="B272"/>
      <c r="C272"/>
      <c r="D272"/>
      <c r="E272"/>
      <c r="F272"/>
      <c r="G272"/>
      <c r="H272"/>
      <c r="I272"/>
    </row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spans="1:14" x14ac:dyDescent="0.35">
      <c r="A305"/>
      <c r="B305"/>
      <c r="C305"/>
      <c r="D305"/>
      <c r="E305"/>
      <c r="F305"/>
      <c r="G305"/>
      <c r="H305"/>
      <c r="I305"/>
    </row>
    <row r="306" spans="1:14" x14ac:dyDescent="0.35">
      <c r="A306"/>
      <c r="B306"/>
      <c r="C306"/>
      <c r="D306"/>
      <c r="E306"/>
      <c r="F306"/>
      <c r="G306"/>
      <c r="H306"/>
      <c r="I306"/>
    </row>
    <row r="307" spans="1:14" x14ac:dyDescent="0.35">
      <c r="A307"/>
      <c r="B307"/>
      <c r="C307"/>
      <c r="D307"/>
      <c r="E307"/>
      <c r="F307"/>
      <c r="G307"/>
      <c r="H307"/>
      <c r="I307"/>
    </row>
    <row r="308" spans="1:14" x14ac:dyDescent="0.35">
      <c r="A308"/>
      <c r="B308"/>
      <c r="C308"/>
      <c r="D308"/>
      <c r="E308"/>
      <c r="F308"/>
      <c r="G308"/>
      <c r="H308"/>
      <c r="I308"/>
    </row>
    <row r="309" spans="1:14" s="53" customFormat="1" ht="12.7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x14ac:dyDescent="0.35">
      <c r="A310"/>
      <c r="B310"/>
      <c r="C310"/>
      <c r="D310"/>
      <c r="E310"/>
      <c r="F310"/>
      <c r="G310"/>
      <c r="H310"/>
      <c r="I310"/>
    </row>
    <row r="311" spans="1:14" x14ac:dyDescent="0.35">
      <c r="A311"/>
      <c r="B311"/>
      <c r="C311"/>
      <c r="D311"/>
      <c r="E311"/>
      <c r="F311"/>
      <c r="G311"/>
      <c r="H311"/>
      <c r="I311"/>
    </row>
    <row r="312" spans="1:14" x14ac:dyDescent="0.35">
      <c r="A312"/>
      <c r="B312"/>
      <c r="C312"/>
      <c r="D312"/>
      <c r="E312"/>
      <c r="F312"/>
      <c r="G312"/>
      <c r="H312"/>
      <c r="I312"/>
    </row>
    <row r="313" spans="1:14" x14ac:dyDescent="0.35">
      <c r="A313"/>
      <c r="B313"/>
      <c r="C313"/>
      <c r="D313"/>
      <c r="E313"/>
      <c r="F313"/>
      <c r="G313"/>
      <c r="H313"/>
      <c r="I313"/>
    </row>
    <row r="314" spans="1:14" ht="12.75" customHeight="1" x14ac:dyDescent="0.35">
      <c r="A314"/>
      <c r="B314"/>
      <c r="C314"/>
      <c r="D314"/>
      <c r="E314"/>
      <c r="F314"/>
      <c r="G314"/>
      <c r="H314"/>
      <c r="I314"/>
    </row>
    <row r="315" spans="1:14" ht="13.5" customHeight="1" x14ac:dyDescent="0.35">
      <c r="A315"/>
      <c r="B315"/>
      <c r="C315"/>
      <c r="D315"/>
      <c r="E315"/>
      <c r="F315"/>
      <c r="G315"/>
      <c r="H315"/>
      <c r="I315"/>
    </row>
    <row r="316" spans="1:14" ht="12.75" customHeight="1" x14ac:dyDescent="0.35">
      <c r="A316"/>
      <c r="B316"/>
      <c r="C316"/>
      <c r="D316"/>
      <c r="E316"/>
      <c r="F316"/>
      <c r="G316"/>
      <c r="H316"/>
      <c r="I316"/>
    </row>
    <row r="317" spans="1:14" ht="13.5" customHeight="1" x14ac:dyDescent="0.35">
      <c r="A317"/>
      <c r="B317"/>
      <c r="C317"/>
      <c r="D317"/>
      <c r="E317"/>
      <c r="F317"/>
      <c r="G317"/>
      <c r="H317"/>
      <c r="I317"/>
    </row>
    <row r="318" spans="1:14" x14ac:dyDescent="0.35">
      <c r="A318"/>
      <c r="B318"/>
      <c r="C318"/>
      <c r="D318"/>
      <c r="E318"/>
      <c r="F318"/>
      <c r="G318"/>
      <c r="H318"/>
      <c r="I318"/>
    </row>
    <row r="319" spans="1:14" x14ac:dyDescent="0.35">
      <c r="A319"/>
      <c r="B319"/>
      <c r="C319"/>
      <c r="D319"/>
      <c r="E319"/>
      <c r="F319"/>
      <c r="G319"/>
      <c r="H319"/>
      <c r="I319"/>
    </row>
    <row r="320" spans="1:14" x14ac:dyDescent="0.35">
      <c r="A320"/>
      <c r="B320"/>
      <c r="C320"/>
      <c r="D320"/>
      <c r="E320"/>
      <c r="F320"/>
      <c r="G320"/>
      <c r="H320"/>
      <c r="I320"/>
    </row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spans="1:14" x14ac:dyDescent="0.35">
      <c r="A353"/>
      <c r="B353"/>
      <c r="C353"/>
      <c r="D353"/>
      <c r="E353"/>
      <c r="F353"/>
      <c r="G353"/>
      <c r="H353"/>
      <c r="I353"/>
    </row>
    <row r="354" spans="1:14" x14ac:dyDescent="0.35">
      <c r="A354"/>
      <c r="B354"/>
      <c r="C354"/>
      <c r="D354"/>
      <c r="E354"/>
      <c r="F354"/>
      <c r="G354"/>
      <c r="H354"/>
      <c r="I354"/>
    </row>
    <row r="355" spans="1:14" x14ac:dyDescent="0.35">
      <c r="A355"/>
      <c r="B355"/>
      <c r="C355"/>
      <c r="D355"/>
      <c r="E355"/>
      <c r="F355"/>
      <c r="G355"/>
      <c r="H355"/>
      <c r="I355"/>
    </row>
    <row r="356" spans="1:14" x14ac:dyDescent="0.35">
      <c r="A356"/>
      <c r="B356"/>
      <c r="C356"/>
      <c r="D356"/>
      <c r="E356"/>
      <c r="F356"/>
      <c r="G356"/>
      <c r="H356"/>
      <c r="I356"/>
    </row>
    <row r="357" spans="1:14" x14ac:dyDescent="0.35">
      <c r="A357"/>
      <c r="B357"/>
      <c r="C357"/>
      <c r="D357"/>
      <c r="E357"/>
      <c r="F357"/>
      <c r="G357"/>
      <c r="H357"/>
      <c r="I357"/>
    </row>
    <row r="358" spans="1:14" x14ac:dyDescent="0.35">
      <c r="A358"/>
      <c r="B358"/>
      <c r="C358"/>
      <c r="D358"/>
      <c r="E358"/>
      <c r="F358"/>
      <c r="G358"/>
      <c r="H358"/>
      <c r="I358"/>
    </row>
    <row r="359" spans="1:14" x14ac:dyDescent="0.35">
      <c r="A359"/>
      <c r="B359"/>
      <c r="C359"/>
      <c r="D359"/>
      <c r="E359"/>
      <c r="F359"/>
      <c r="G359"/>
      <c r="H359"/>
      <c r="I359"/>
    </row>
    <row r="360" spans="1:14" x14ac:dyDescent="0.35">
      <c r="A360"/>
      <c r="B360"/>
      <c r="C360"/>
      <c r="D360"/>
      <c r="E360"/>
      <c r="F360"/>
      <c r="G360"/>
      <c r="H360"/>
      <c r="I360"/>
    </row>
    <row r="361" spans="1:14" s="53" customFormat="1" ht="12.7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x14ac:dyDescent="0.35">
      <c r="A362"/>
      <c r="B362"/>
      <c r="C362"/>
      <c r="D362"/>
      <c r="E362"/>
      <c r="F362"/>
      <c r="G362"/>
      <c r="H362"/>
      <c r="I362"/>
    </row>
    <row r="363" spans="1:14" x14ac:dyDescent="0.35">
      <c r="A363"/>
      <c r="B363"/>
      <c r="C363"/>
      <c r="D363"/>
      <c r="E363"/>
      <c r="F363"/>
      <c r="G363"/>
      <c r="H363"/>
      <c r="I363"/>
    </row>
    <row r="364" spans="1:14" x14ac:dyDescent="0.35">
      <c r="A364"/>
      <c r="B364"/>
      <c r="C364"/>
      <c r="D364"/>
      <c r="E364"/>
      <c r="F364"/>
      <c r="G364"/>
      <c r="H364"/>
      <c r="I364"/>
    </row>
    <row r="365" spans="1:14" x14ac:dyDescent="0.35">
      <c r="A365"/>
      <c r="B365"/>
      <c r="C365"/>
      <c r="D365"/>
      <c r="E365"/>
      <c r="F365"/>
      <c r="G365"/>
      <c r="H365"/>
      <c r="I365"/>
    </row>
    <row r="366" spans="1:14" ht="12.75" customHeight="1" x14ac:dyDescent="0.35">
      <c r="A366"/>
      <c r="B366"/>
      <c r="C366"/>
      <c r="D366"/>
      <c r="E366"/>
      <c r="F366"/>
      <c r="G366"/>
      <c r="H366"/>
      <c r="I366"/>
    </row>
    <row r="367" spans="1:14" ht="13.5" customHeight="1" x14ac:dyDescent="0.35">
      <c r="A367"/>
      <c r="B367"/>
      <c r="C367"/>
      <c r="D367"/>
      <c r="E367"/>
      <c r="F367"/>
      <c r="G367"/>
      <c r="H367"/>
      <c r="I367"/>
    </row>
    <row r="368" spans="1:14" x14ac:dyDescent="0.35">
      <c r="A368"/>
      <c r="B368"/>
      <c r="C368"/>
      <c r="D368"/>
      <c r="E368"/>
      <c r="F368"/>
      <c r="G368"/>
      <c r="H368"/>
      <c r="I368"/>
    </row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spans="1:14" x14ac:dyDescent="0.35">
      <c r="A401"/>
      <c r="B401"/>
      <c r="C401"/>
      <c r="D401"/>
      <c r="E401"/>
      <c r="F401"/>
      <c r="G401"/>
      <c r="H401"/>
      <c r="I401"/>
    </row>
    <row r="402" spans="1:14" x14ac:dyDescent="0.35">
      <c r="A402"/>
      <c r="B402"/>
      <c r="C402"/>
      <c r="D402"/>
      <c r="E402"/>
      <c r="F402"/>
      <c r="G402"/>
      <c r="H402"/>
      <c r="I402"/>
    </row>
    <row r="403" spans="1:14" x14ac:dyDescent="0.35">
      <c r="A403"/>
      <c r="B403"/>
      <c r="C403"/>
      <c r="D403"/>
      <c r="E403"/>
      <c r="F403"/>
      <c r="G403"/>
      <c r="H403"/>
      <c r="I403"/>
    </row>
    <row r="404" spans="1:14" x14ac:dyDescent="0.35">
      <c r="A404"/>
      <c r="B404"/>
      <c r="C404"/>
      <c r="D404"/>
      <c r="E404"/>
      <c r="F404"/>
      <c r="G404"/>
      <c r="H404"/>
      <c r="I404"/>
    </row>
    <row r="405" spans="1:14" x14ac:dyDescent="0.35">
      <c r="A405"/>
      <c r="B405"/>
      <c r="C405"/>
      <c r="D405"/>
      <c r="E405"/>
      <c r="F405"/>
      <c r="G405"/>
      <c r="H405"/>
      <c r="I405"/>
    </row>
    <row r="406" spans="1:14" x14ac:dyDescent="0.35">
      <c r="A406"/>
      <c r="B406"/>
      <c r="C406"/>
      <c r="D406"/>
      <c r="E406"/>
      <c r="F406"/>
      <c r="G406"/>
      <c r="H406"/>
      <c r="I406"/>
    </row>
    <row r="407" spans="1:14" x14ac:dyDescent="0.35">
      <c r="A407"/>
      <c r="B407"/>
      <c r="C407"/>
      <c r="D407"/>
      <c r="E407"/>
      <c r="F407"/>
      <c r="G407"/>
      <c r="H407"/>
      <c r="I407"/>
    </row>
    <row r="408" spans="1:14" x14ac:dyDescent="0.35">
      <c r="A408"/>
      <c r="B408"/>
      <c r="C408"/>
      <c r="D408"/>
      <c r="E408"/>
      <c r="F408"/>
      <c r="G408"/>
      <c r="H408"/>
      <c r="I408"/>
    </row>
    <row r="409" spans="1:14" x14ac:dyDescent="0.35">
      <c r="A409"/>
      <c r="B409"/>
      <c r="C409"/>
      <c r="D409"/>
      <c r="E409"/>
      <c r="F409"/>
      <c r="G409"/>
      <c r="H409"/>
      <c r="I409"/>
    </row>
    <row r="410" spans="1:14" x14ac:dyDescent="0.35">
      <c r="A410"/>
      <c r="B410"/>
      <c r="C410"/>
      <c r="D410"/>
      <c r="E410"/>
      <c r="F410"/>
      <c r="G410"/>
      <c r="H410"/>
      <c r="I410"/>
    </row>
    <row r="411" spans="1:14" x14ac:dyDescent="0.35">
      <c r="A411"/>
      <c r="B411"/>
      <c r="C411"/>
      <c r="D411"/>
      <c r="E411"/>
      <c r="F411"/>
      <c r="G411"/>
      <c r="H411"/>
      <c r="I411"/>
    </row>
    <row r="412" spans="1:14" x14ac:dyDescent="0.35">
      <c r="A412"/>
      <c r="B412"/>
      <c r="C412"/>
      <c r="D412"/>
      <c r="E412"/>
      <c r="F412"/>
      <c r="G412"/>
      <c r="H412"/>
      <c r="I412"/>
    </row>
    <row r="413" spans="1:14" s="53" customFormat="1" ht="12.7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x14ac:dyDescent="0.35">
      <c r="A414"/>
      <c r="B414"/>
      <c r="C414"/>
      <c r="D414"/>
      <c r="E414"/>
      <c r="F414"/>
      <c r="G414"/>
      <c r="H414"/>
      <c r="I414"/>
    </row>
    <row r="415" spans="1:14" x14ac:dyDescent="0.35">
      <c r="A415"/>
      <c r="B415"/>
      <c r="C415"/>
      <c r="D415"/>
      <c r="E415"/>
      <c r="F415"/>
      <c r="G415"/>
      <c r="H415"/>
      <c r="I415"/>
    </row>
    <row r="416" spans="1:14" x14ac:dyDescent="0.35">
      <c r="A416"/>
      <c r="B416"/>
      <c r="C416"/>
      <c r="D416"/>
      <c r="E416"/>
      <c r="F416"/>
      <c r="G416"/>
      <c r="H416"/>
      <c r="I416"/>
    </row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spans="1:10" x14ac:dyDescent="0.35">
      <c r="A433"/>
      <c r="B433"/>
      <c r="C433"/>
      <c r="D433"/>
      <c r="E433"/>
      <c r="F433"/>
      <c r="G433"/>
      <c r="H433"/>
      <c r="I433"/>
    </row>
    <row r="434" spans="1:10" x14ac:dyDescent="0.35">
      <c r="A434"/>
      <c r="B434"/>
      <c r="C434"/>
      <c r="D434"/>
      <c r="E434"/>
      <c r="F434"/>
      <c r="G434"/>
      <c r="H434"/>
      <c r="I434"/>
    </row>
    <row r="435" spans="1:10" x14ac:dyDescent="0.35">
      <c r="B435"/>
      <c r="C435"/>
      <c r="E435"/>
      <c r="F435"/>
      <c r="H435"/>
      <c r="I435"/>
      <c r="J435" s="53"/>
    </row>
    <row r="436" spans="1:10" x14ac:dyDescent="0.35">
      <c r="B436"/>
      <c r="C436"/>
      <c r="E436"/>
      <c r="F436"/>
      <c r="H436"/>
      <c r="I436"/>
      <c r="J436" s="53"/>
    </row>
    <row r="437" spans="1:10" x14ac:dyDescent="0.35">
      <c r="B437"/>
      <c r="C437"/>
      <c r="E437"/>
      <c r="F437"/>
      <c r="H437"/>
      <c r="I437"/>
      <c r="J437" s="53"/>
    </row>
    <row r="438" spans="1:10" x14ac:dyDescent="0.35">
      <c r="B438"/>
      <c r="C438"/>
      <c r="E438"/>
      <c r="F438"/>
      <c r="H438"/>
      <c r="I438"/>
      <c r="J438" s="53"/>
    </row>
    <row r="439" spans="1:10" x14ac:dyDescent="0.35">
      <c r="B439"/>
      <c r="C439"/>
      <c r="E439"/>
      <c r="F439"/>
      <c r="H439"/>
      <c r="I439"/>
      <c r="J439" s="53"/>
    </row>
    <row r="440" spans="1:10" x14ac:dyDescent="0.35">
      <c r="B440"/>
      <c r="C440"/>
      <c r="E440"/>
      <c r="F440"/>
      <c r="H440"/>
      <c r="I440"/>
      <c r="J440" s="53"/>
    </row>
    <row r="441" spans="1:10" x14ac:dyDescent="0.35">
      <c r="B441"/>
      <c r="C441"/>
      <c r="E441"/>
      <c r="F441"/>
      <c r="H441"/>
      <c r="I441"/>
      <c r="J441" s="53"/>
    </row>
    <row r="442" spans="1:10" x14ac:dyDescent="0.35">
      <c r="B442"/>
      <c r="C442"/>
      <c r="E442"/>
      <c r="F442"/>
      <c r="H442"/>
      <c r="I442"/>
      <c r="J442" s="53"/>
    </row>
    <row r="443" spans="1:10" x14ac:dyDescent="0.35">
      <c r="B443"/>
      <c r="C443"/>
      <c r="E443"/>
      <c r="F443"/>
      <c r="H443"/>
      <c r="I443"/>
      <c r="J443" s="53"/>
    </row>
    <row r="444" spans="1:10" x14ac:dyDescent="0.35">
      <c r="B444"/>
      <c r="C444"/>
      <c r="E444"/>
      <c r="F444"/>
      <c r="H444"/>
      <c r="I444"/>
      <c r="J444" s="53"/>
    </row>
    <row r="445" spans="1:10" x14ac:dyDescent="0.35">
      <c r="B445"/>
      <c r="C445"/>
      <c r="E445"/>
      <c r="F445"/>
      <c r="H445"/>
      <c r="I445"/>
      <c r="J445" s="53"/>
    </row>
    <row r="446" spans="1:10" x14ac:dyDescent="0.35">
      <c r="B446"/>
      <c r="C446"/>
      <c r="E446"/>
      <c r="F446"/>
      <c r="H446"/>
      <c r="I446"/>
      <c r="J446" s="53"/>
    </row>
    <row r="447" spans="1:10" x14ac:dyDescent="0.35">
      <c r="B447"/>
      <c r="C447"/>
      <c r="E447"/>
      <c r="F447"/>
      <c r="H447"/>
      <c r="I447"/>
      <c r="J447" s="53"/>
    </row>
    <row r="448" spans="1:10" x14ac:dyDescent="0.35">
      <c r="B448"/>
      <c r="C448"/>
      <c r="E448"/>
      <c r="F448"/>
      <c r="H448"/>
      <c r="I448"/>
      <c r="J448" s="53"/>
    </row>
    <row r="449" spans="2:10" x14ac:dyDescent="0.35">
      <c r="B449"/>
      <c r="C449"/>
      <c r="E449"/>
      <c r="F449"/>
      <c r="H449"/>
      <c r="I449"/>
      <c r="J449" s="53"/>
    </row>
    <row r="450" spans="2:10" x14ac:dyDescent="0.35">
      <c r="B450"/>
      <c r="C450"/>
      <c r="E450"/>
      <c r="F450"/>
      <c r="H450"/>
      <c r="I450"/>
      <c r="J450" s="53"/>
    </row>
    <row r="451" spans="2:10" x14ac:dyDescent="0.35">
      <c r="B451"/>
      <c r="C451"/>
      <c r="E451"/>
      <c r="F451"/>
      <c r="H451"/>
      <c r="I451"/>
      <c r="J451" s="53"/>
    </row>
    <row r="452" spans="2:10" x14ac:dyDescent="0.35">
      <c r="B452"/>
      <c r="C452"/>
      <c r="E452"/>
      <c r="F452"/>
      <c r="H452"/>
      <c r="I452"/>
      <c r="J452" s="53"/>
    </row>
    <row r="453" spans="2:10" x14ac:dyDescent="0.35">
      <c r="B453"/>
      <c r="C453"/>
      <c r="E453"/>
      <c r="F453"/>
      <c r="H453"/>
      <c r="I453"/>
      <c r="J453" s="53"/>
    </row>
    <row r="454" spans="2:10" x14ac:dyDescent="0.35">
      <c r="B454"/>
      <c r="C454"/>
      <c r="E454"/>
      <c r="F454"/>
      <c r="H454"/>
      <c r="I454"/>
      <c r="J454" s="53"/>
    </row>
    <row r="455" spans="2:10" x14ac:dyDescent="0.35">
      <c r="B455"/>
      <c r="C455"/>
      <c r="E455"/>
      <c r="F455"/>
      <c r="H455"/>
      <c r="I455"/>
      <c r="J455" s="53"/>
    </row>
    <row r="456" spans="2:10" x14ac:dyDescent="0.35">
      <c r="B456"/>
      <c r="C456"/>
      <c r="E456"/>
      <c r="F456"/>
      <c r="H456"/>
      <c r="I456"/>
      <c r="J456" s="53"/>
    </row>
    <row r="457" spans="2:10" x14ac:dyDescent="0.35">
      <c r="B457"/>
      <c r="C457"/>
      <c r="E457"/>
      <c r="F457"/>
      <c r="H457"/>
      <c r="I457"/>
      <c r="J457" s="53"/>
    </row>
    <row r="458" spans="2:10" x14ac:dyDescent="0.35">
      <c r="B458"/>
      <c r="C458"/>
      <c r="E458"/>
      <c r="F458"/>
      <c r="H458"/>
      <c r="I458"/>
      <c r="J458" s="53"/>
    </row>
    <row r="459" spans="2:10" x14ac:dyDescent="0.35">
      <c r="B459"/>
      <c r="C459"/>
      <c r="E459"/>
      <c r="F459"/>
      <c r="H459"/>
      <c r="I459"/>
      <c r="J459" s="53"/>
    </row>
    <row r="460" spans="2:10" x14ac:dyDescent="0.35">
      <c r="B460"/>
      <c r="C460"/>
      <c r="E460"/>
      <c r="F460"/>
      <c r="H460"/>
      <c r="I460"/>
      <c r="J460" s="53"/>
    </row>
    <row r="461" spans="2:10" x14ac:dyDescent="0.35">
      <c r="B461"/>
      <c r="C461"/>
      <c r="E461"/>
      <c r="F461"/>
      <c r="H461"/>
      <c r="I461"/>
      <c r="J461" s="53"/>
    </row>
    <row r="462" spans="2:10" x14ac:dyDescent="0.35">
      <c r="B462"/>
      <c r="C462"/>
      <c r="E462"/>
      <c r="F462"/>
      <c r="H462"/>
      <c r="I462"/>
      <c r="J462" s="53"/>
    </row>
    <row r="463" spans="2:10" x14ac:dyDescent="0.35">
      <c r="B463"/>
      <c r="C463"/>
      <c r="E463"/>
      <c r="F463"/>
      <c r="H463"/>
      <c r="I463"/>
      <c r="J463" s="53"/>
    </row>
    <row r="464" spans="2:10" x14ac:dyDescent="0.35">
      <c r="B464"/>
      <c r="C464"/>
      <c r="E464"/>
      <c r="F464"/>
      <c r="H464"/>
      <c r="I464"/>
      <c r="J464" s="53"/>
    </row>
    <row r="465" spans="2:10" s="53" customFormat="1" x14ac:dyDescent="0.35">
      <c r="B465"/>
      <c r="C465"/>
      <c r="E465"/>
      <c r="F465"/>
      <c r="H465"/>
      <c r="I465"/>
    </row>
    <row r="466" spans="2:10" x14ac:dyDescent="0.35">
      <c r="B466"/>
      <c r="C466"/>
      <c r="E466"/>
      <c r="F466"/>
      <c r="H466"/>
      <c r="I466"/>
      <c r="J466" s="53"/>
    </row>
    <row r="467" spans="2:10" x14ac:dyDescent="0.35">
      <c r="B467"/>
      <c r="C467"/>
      <c r="E467"/>
      <c r="F467"/>
      <c r="H467"/>
      <c r="I467"/>
      <c r="J467" s="53"/>
    </row>
    <row r="468" spans="2:10" x14ac:dyDescent="0.35">
      <c r="B468"/>
      <c r="C468"/>
      <c r="E468"/>
      <c r="F468"/>
      <c r="H468"/>
      <c r="I468"/>
      <c r="J468" s="53"/>
    </row>
    <row r="469" spans="2:10" x14ac:dyDescent="0.35">
      <c r="B469"/>
      <c r="C469"/>
      <c r="E469"/>
      <c r="F469"/>
      <c r="H469"/>
      <c r="I469"/>
      <c r="J469" s="53"/>
    </row>
    <row r="470" spans="2:10" x14ac:dyDescent="0.35">
      <c r="B470"/>
      <c r="C470"/>
      <c r="E470"/>
      <c r="F470"/>
      <c r="H470"/>
      <c r="I470"/>
      <c r="J470" s="53"/>
    </row>
    <row r="471" spans="2:10" x14ac:dyDescent="0.35">
      <c r="B471"/>
      <c r="C471"/>
      <c r="E471"/>
      <c r="F471"/>
      <c r="H471"/>
      <c r="I471"/>
      <c r="J471" s="53"/>
    </row>
    <row r="472" spans="2:10" x14ac:dyDescent="0.35">
      <c r="B472"/>
      <c r="C472"/>
      <c r="E472"/>
      <c r="F472"/>
      <c r="H472"/>
      <c r="I472"/>
      <c r="J472" s="53"/>
    </row>
    <row r="473" spans="2:10" x14ac:dyDescent="0.35">
      <c r="B473"/>
      <c r="C473"/>
      <c r="E473"/>
      <c r="F473"/>
      <c r="H473"/>
      <c r="I473"/>
      <c r="J473" s="53"/>
    </row>
    <row r="474" spans="2:10" x14ac:dyDescent="0.35">
      <c r="B474"/>
      <c r="C474"/>
      <c r="E474"/>
      <c r="F474"/>
      <c r="H474"/>
      <c r="I474"/>
      <c r="J474" s="53"/>
    </row>
    <row r="475" spans="2:10" x14ac:dyDescent="0.35">
      <c r="B475"/>
      <c r="C475"/>
      <c r="E475"/>
      <c r="F475"/>
      <c r="H475"/>
      <c r="I475"/>
      <c r="J475" s="53"/>
    </row>
    <row r="476" spans="2:10" x14ac:dyDescent="0.35">
      <c r="B476"/>
      <c r="C476"/>
      <c r="E476"/>
      <c r="F476"/>
      <c r="H476"/>
      <c r="I476"/>
      <c r="J476" s="53"/>
    </row>
    <row r="477" spans="2:10" x14ac:dyDescent="0.35">
      <c r="B477"/>
      <c r="C477"/>
      <c r="E477"/>
      <c r="F477"/>
      <c r="H477"/>
      <c r="I477"/>
      <c r="J477" s="53"/>
    </row>
    <row r="478" spans="2:10" x14ac:dyDescent="0.35">
      <c r="B478"/>
      <c r="C478"/>
      <c r="E478"/>
      <c r="F478"/>
      <c r="H478"/>
      <c r="I478"/>
      <c r="J478" s="53"/>
    </row>
    <row r="479" spans="2:10" x14ac:dyDescent="0.35">
      <c r="B479"/>
      <c r="C479"/>
      <c r="E479"/>
      <c r="F479"/>
      <c r="H479"/>
      <c r="I479"/>
      <c r="J479" s="53"/>
    </row>
    <row r="480" spans="2:10" x14ac:dyDescent="0.35">
      <c r="B480"/>
      <c r="C480"/>
      <c r="E480"/>
      <c r="F480"/>
      <c r="H480"/>
      <c r="I480"/>
      <c r="J480" s="53"/>
    </row>
    <row r="481" spans="2:10" x14ac:dyDescent="0.35">
      <c r="B481"/>
      <c r="C481"/>
      <c r="E481"/>
      <c r="F481"/>
      <c r="H481"/>
      <c r="I481"/>
      <c r="J481" s="53"/>
    </row>
    <row r="482" spans="2:10" x14ac:dyDescent="0.35">
      <c r="B482"/>
      <c r="C482"/>
      <c r="E482"/>
      <c r="F482"/>
      <c r="H482"/>
      <c r="I482"/>
      <c r="J482" s="53"/>
    </row>
    <row r="483" spans="2:10" x14ac:dyDescent="0.35">
      <c r="B483"/>
      <c r="C483"/>
      <c r="E483"/>
      <c r="F483"/>
      <c r="H483"/>
      <c r="I483"/>
      <c r="J483" s="53"/>
    </row>
    <row r="484" spans="2:10" x14ac:dyDescent="0.35">
      <c r="B484"/>
      <c r="C484"/>
      <c r="E484"/>
      <c r="F484"/>
      <c r="H484"/>
      <c r="I484"/>
      <c r="J484" s="53"/>
    </row>
    <row r="485" spans="2:10" x14ac:dyDescent="0.35">
      <c r="B485"/>
      <c r="C485"/>
      <c r="E485"/>
      <c r="F485"/>
      <c r="H485"/>
      <c r="I485"/>
      <c r="J485" s="53"/>
    </row>
    <row r="486" spans="2:10" x14ac:dyDescent="0.35">
      <c r="B486"/>
      <c r="C486"/>
      <c r="E486"/>
      <c r="F486"/>
      <c r="H486"/>
      <c r="I486"/>
      <c r="J486" s="53"/>
    </row>
    <row r="487" spans="2:10" x14ac:dyDescent="0.35">
      <c r="B487"/>
      <c r="C487"/>
      <c r="E487"/>
      <c r="F487"/>
      <c r="H487"/>
      <c r="I487"/>
      <c r="J487" s="53"/>
    </row>
    <row r="488" spans="2:10" x14ac:dyDescent="0.35">
      <c r="B488"/>
      <c r="C488"/>
      <c r="E488"/>
      <c r="F488"/>
      <c r="H488"/>
      <c r="I488"/>
      <c r="J488" s="53"/>
    </row>
    <row r="489" spans="2:10" x14ac:dyDescent="0.35">
      <c r="B489"/>
      <c r="C489"/>
      <c r="E489"/>
      <c r="F489"/>
      <c r="H489"/>
      <c r="I489"/>
      <c r="J489" s="53"/>
    </row>
    <row r="490" spans="2:10" x14ac:dyDescent="0.35">
      <c r="B490"/>
      <c r="C490"/>
      <c r="E490"/>
      <c r="F490"/>
      <c r="H490"/>
      <c r="I490"/>
      <c r="J490" s="53"/>
    </row>
    <row r="491" spans="2:10" x14ac:dyDescent="0.35">
      <c r="B491"/>
      <c r="C491"/>
      <c r="E491"/>
      <c r="F491"/>
      <c r="H491"/>
      <c r="I491"/>
      <c r="J491" s="53"/>
    </row>
    <row r="492" spans="2:10" x14ac:dyDescent="0.35">
      <c r="B492"/>
      <c r="C492"/>
      <c r="E492"/>
      <c r="F492"/>
      <c r="H492"/>
      <c r="I492"/>
      <c r="J492" s="53"/>
    </row>
    <row r="493" spans="2:10" x14ac:dyDescent="0.35">
      <c r="B493"/>
      <c r="C493"/>
      <c r="E493"/>
      <c r="F493"/>
      <c r="H493"/>
      <c r="I493"/>
      <c r="J493" s="53"/>
    </row>
    <row r="494" spans="2:10" x14ac:dyDescent="0.35">
      <c r="B494"/>
      <c r="C494"/>
      <c r="E494"/>
      <c r="F494"/>
      <c r="H494"/>
      <c r="I494"/>
      <c r="J494" s="53"/>
    </row>
    <row r="495" spans="2:10" x14ac:dyDescent="0.35">
      <c r="B495"/>
      <c r="C495"/>
      <c r="E495"/>
      <c r="F495"/>
      <c r="H495"/>
      <c r="I495"/>
      <c r="J495" s="53"/>
    </row>
    <row r="496" spans="2:10" x14ac:dyDescent="0.35">
      <c r="B496"/>
      <c r="C496"/>
      <c r="E496"/>
      <c r="F496"/>
      <c r="H496"/>
      <c r="I496"/>
      <c r="J496" s="53"/>
    </row>
    <row r="497" spans="2:10" x14ac:dyDescent="0.35">
      <c r="B497"/>
      <c r="C497"/>
      <c r="E497"/>
      <c r="F497"/>
      <c r="H497"/>
      <c r="I497"/>
      <c r="J497" s="53"/>
    </row>
    <row r="498" spans="2:10" x14ac:dyDescent="0.35">
      <c r="B498"/>
      <c r="C498"/>
      <c r="E498"/>
      <c r="F498"/>
      <c r="H498"/>
      <c r="I498"/>
      <c r="J498" s="53"/>
    </row>
    <row r="499" spans="2:10" x14ac:dyDescent="0.35">
      <c r="B499"/>
      <c r="C499"/>
      <c r="E499"/>
      <c r="F499"/>
      <c r="H499"/>
      <c r="I499"/>
      <c r="J499" s="53"/>
    </row>
    <row r="500" spans="2:10" x14ac:dyDescent="0.35">
      <c r="B500"/>
      <c r="C500"/>
      <c r="E500"/>
      <c r="F500"/>
      <c r="H500"/>
      <c r="I500"/>
      <c r="J500" s="53"/>
    </row>
    <row r="501" spans="2:10" x14ac:dyDescent="0.35">
      <c r="B501"/>
      <c r="C501"/>
      <c r="E501"/>
      <c r="F501"/>
      <c r="H501"/>
      <c r="I501"/>
      <c r="J501" s="53"/>
    </row>
    <row r="502" spans="2:10" x14ac:dyDescent="0.35">
      <c r="B502"/>
      <c r="C502"/>
      <c r="E502"/>
      <c r="F502"/>
      <c r="H502"/>
      <c r="I502"/>
      <c r="J502" s="53"/>
    </row>
    <row r="503" spans="2:10" x14ac:dyDescent="0.35">
      <c r="B503"/>
      <c r="C503"/>
      <c r="E503"/>
      <c r="F503"/>
      <c r="H503"/>
      <c r="I503"/>
      <c r="J503" s="53"/>
    </row>
    <row r="504" spans="2:10" x14ac:dyDescent="0.35">
      <c r="B504"/>
      <c r="C504"/>
      <c r="E504"/>
      <c r="F504"/>
      <c r="H504"/>
      <c r="I504"/>
      <c r="J504" s="53"/>
    </row>
    <row r="505" spans="2:10" x14ac:dyDescent="0.35">
      <c r="B505"/>
      <c r="C505"/>
      <c r="E505"/>
      <c r="F505"/>
      <c r="H505"/>
      <c r="I505"/>
      <c r="J505" s="53"/>
    </row>
    <row r="506" spans="2:10" x14ac:dyDescent="0.35">
      <c r="B506"/>
      <c r="C506"/>
      <c r="E506"/>
      <c r="F506"/>
      <c r="H506"/>
      <c r="I506"/>
      <c r="J506" s="53"/>
    </row>
    <row r="507" spans="2:10" x14ac:dyDescent="0.35">
      <c r="B507"/>
      <c r="C507"/>
      <c r="E507"/>
      <c r="F507"/>
      <c r="H507"/>
      <c r="I507"/>
      <c r="J507" s="53"/>
    </row>
    <row r="508" spans="2:10" x14ac:dyDescent="0.35">
      <c r="B508"/>
      <c r="C508"/>
      <c r="E508"/>
      <c r="F508"/>
      <c r="H508"/>
      <c r="I508"/>
      <c r="J508" s="53"/>
    </row>
    <row r="509" spans="2:10" x14ac:dyDescent="0.35">
      <c r="B509"/>
      <c r="C509"/>
      <c r="E509"/>
      <c r="F509"/>
      <c r="H509"/>
      <c r="I509"/>
      <c r="J509" s="53"/>
    </row>
    <row r="510" spans="2:10" x14ac:dyDescent="0.35">
      <c r="B510"/>
      <c r="C510"/>
      <c r="E510"/>
      <c r="F510"/>
      <c r="H510"/>
      <c r="I510"/>
      <c r="J510" s="53"/>
    </row>
    <row r="511" spans="2:10" x14ac:dyDescent="0.35">
      <c r="B511"/>
      <c r="C511"/>
      <c r="E511"/>
      <c r="F511"/>
      <c r="H511"/>
      <c r="I511"/>
      <c r="J511" s="53"/>
    </row>
    <row r="512" spans="2:10" x14ac:dyDescent="0.35">
      <c r="B512"/>
      <c r="C512"/>
      <c r="E512"/>
      <c r="F512"/>
      <c r="H512"/>
      <c r="I512"/>
      <c r="J512" s="53"/>
    </row>
    <row r="513" spans="2:10" x14ac:dyDescent="0.35">
      <c r="B513"/>
      <c r="C513"/>
      <c r="E513"/>
      <c r="F513"/>
      <c r="H513"/>
      <c r="I513"/>
      <c r="J513" s="53"/>
    </row>
    <row r="514" spans="2:10" x14ac:dyDescent="0.35">
      <c r="B514"/>
      <c r="C514"/>
      <c r="E514"/>
      <c r="F514"/>
      <c r="H514"/>
      <c r="I514"/>
      <c r="J514" s="53"/>
    </row>
    <row r="515" spans="2:10" x14ac:dyDescent="0.35">
      <c r="B515"/>
      <c r="C515"/>
      <c r="E515"/>
      <c r="F515"/>
      <c r="H515"/>
      <c r="I515"/>
      <c r="J515" s="53"/>
    </row>
    <row r="516" spans="2:10" x14ac:dyDescent="0.35">
      <c r="B516"/>
      <c r="C516"/>
      <c r="E516"/>
      <c r="F516"/>
      <c r="H516"/>
      <c r="I516"/>
      <c r="J516" s="53"/>
    </row>
    <row r="517" spans="2:10" x14ac:dyDescent="0.35">
      <c r="B517"/>
      <c r="C517"/>
      <c r="E517"/>
      <c r="F517"/>
      <c r="H517"/>
      <c r="I517"/>
      <c r="J517" s="53"/>
    </row>
    <row r="518" spans="2:10" x14ac:dyDescent="0.35">
      <c r="B518"/>
      <c r="C518"/>
      <c r="E518"/>
      <c r="F518"/>
      <c r="H518"/>
      <c r="I518"/>
      <c r="J518" s="53"/>
    </row>
    <row r="519" spans="2:10" x14ac:dyDescent="0.35">
      <c r="B519"/>
      <c r="C519"/>
      <c r="E519"/>
      <c r="F519"/>
      <c r="H519"/>
      <c r="I519"/>
      <c r="J519" s="53"/>
    </row>
    <row r="520" spans="2:10" x14ac:dyDescent="0.35">
      <c r="B520"/>
      <c r="C520"/>
      <c r="E520"/>
      <c r="F520"/>
      <c r="H520"/>
      <c r="I520"/>
      <c r="J520" s="53"/>
    </row>
    <row r="521" spans="2:10" x14ac:dyDescent="0.35">
      <c r="B521"/>
      <c r="C521"/>
      <c r="E521"/>
      <c r="F521"/>
      <c r="H521"/>
      <c r="I521"/>
      <c r="J521" s="53"/>
    </row>
    <row r="522" spans="2:10" x14ac:dyDescent="0.35">
      <c r="B522"/>
      <c r="C522"/>
      <c r="E522"/>
      <c r="F522"/>
      <c r="H522"/>
      <c r="I522"/>
      <c r="J522" s="53"/>
    </row>
    <row r="523" spans="2:10" x14ac:dyDescent="0.35">
      <c r="B523"/>
      <c r="C523"/>
      <c r="E523"/>
      <c r="F523"/>
      <c r="H523"/>
      <c r="I523"/>
      <c r="J523" s="53"/>
    </row>
    <row r="524" spans="2:10" x14ac:dyDescent="0.35">
      <c r="B524"/>
      <c r="C524"/>
      <c r="E524"/>
      <c r="F524"/>
      <c r="H524"/>
      <c r="I524"/>
      <c r="J524" s="53"/>
    </row>
    <row r="525" spans="2:10" x14ac:dyDescent="0.35">
      <c r="B525"/>
      <c r="C525"/>
      <c r="E525"/>
      <c r="F525"/>
      <c r="H525"/>
      <c r="I525"/>
      <c r="J525" s="53"/>
    </row>
    <row r="526" spans="2:10" x14ac:dyDescent="0.35">
      <c r="B526"/>
      <c r="C526"/>
      <c r="E526"/>
      <c r="F526"/>
      <c r="H526"/>
      <c r="I526"/>
      <c r="J526" s="53"/>
    </row>
    <row r="527" spans="2:10" x14ac:dyDescent="0.35">
      <c r="B527"/>
      <c r="C527"/>
      <c r="E527"/>
      <c r="F527"/>
      <c r="H527"/>
      <c r="I527"/>
      <c r="J527" s="53"/>
    </row>
    <row r="528" spans="2:10" x14ac:dyDescent="0.35">
      <c r="B528"/>
      <c r="C528"/>
      <c r="E528"/>
      <c r="F528"/>
      <c r="H528"/>
      <c r="I528"/>
      <c r="J528" s="53"/>
    </row>
    <row r="529" spans="2:10" x14ac:dyDescent="0.35">
      <c r="B529"/>
      <c r="C529"/>
      <c r="E529"/>
      <c r="F529"/>
      <c r="H529"/>
      <c r="I529"/>
      <c r="J529" s="53"/>
    </row>
    <row r="530" spans="2:10" x14ac:dyDescent="0.35">
      <c r="B530"/>
      <c r="C530"/>
      <c r="E530"/>
      <c r="F530"/>
      <c r="H530"/>
      <c r="I530"/>
      <c r="J530" s="53"/>
    </row>
    <row r="531" spans="2:10" x14ac:dyDescent="0.35">
      <c r="B531"/>
      <c r="C531"/>
      <c r="E531"/>
      <c r="F531"/>
      <c r="H531"/>
      <c r="I531"/>
      <c r="J531" s="53"/>
    </row>
    <row r="532" spans="2:10" x14ac:dyDescent="0.35">
      <c r="B532"/>
      <c r="C532"/>
      <c r="E532"/>
      <c r="F532"/>
      <c r="H532"/>
      <c r="I532"/>
      <c r="J532" s="53"/>
    </row>
    <row r="533" spans="2:10" x14ac:dyDescent="0.35">
      <c r="B533"/>
      <c r="C533"/>
      <c r="E533"/>
      <c r="F533"/>
      <c r="H533"/>
      <c r="I533"/>
      <c r="J533" s="53"/>
    </row>
    <row r="534" spans="2:10" x14ac:dyDescent="0.35">
      <c r="B534"/>
      <c r="C534"/>
      <c r="E534"/>
      <c r="F534"/>
      <c r="H534"/>
      <c r="I534"/>
      <c r="J534" s="53"/>
    </row>
    <row r="535" spans="2:10" x14ac:dyDescent="0.35">
      <c r="B535"/>
      <c r="C535"/>
      <c r="E535"/>
      <c r="F535"/>
      <c r="H535"/>
      <c r="I535"/>
      <c r="J535" s="53"/>
    </row>
    <row r="536" spans="2:10" x14ac:dyDescent="0.35">
      <c r="B536"/>
      <c r="C536"/>
      <c r="E536"/>
      <c r="F536"/>
      <c r="H536"/>
      <c r="I536"/>
      <c r="J536" s="53"/>
    </row>
    <row r="537" spans="2:10" x14ac:dyDescent="0.35">
      <c r="B537"/>
      <c r="C537"/>
      <c r="E537"/>
      <c r="F537"/>
      <c r="H537"/>
      <c r="I537"/>
      <c r="J537" s="53"/>
    </row>
    <row r="538" spans="2:10" x14ac:dyDescent="0.35">
      <c r="B538"/>
      <c r="C538"/>
      <c r="E538"/>
      <c r="F538"/>
      <c r="H538"/>
      <c r="I538"/>
      <c r="J538" s="53"/>
    </row>
    <row r="539" spans="2:10" x14ac:dyDescent="0.35">
      <c r="B539"/>
      <c r="C539"/>
      <c r="E539"/>
      <c r="F539"/>
      <c r="H539"/>
      <c r="I539"/>
      <c r="J539" s="53"/>
    </row>
    <row r="540" spans="2:10" x14ac:dyDescent="0.35">
      <c r="B540"/>
      <c r="C540"/>
      <c r="E540"/>
      <c r="F540"/>
      <c r="H540"/>
      <c r="I540"/>
      <c r="J540" s="53"/>
    </row>
    <row r="541" spans="2:10" x14ac:dyDescent="0.35">
      <c r="B541"/>
      <c r="C541"/>
      <c r="E541"/>
      <c r="F541"/>
      <c r="H541"/>
      <c r="I541"/>
      <c r="J541" s="53"/>
    </row>
    <row r="542" spans="2:10" x14ac:dyDescent="0.35">
      <c r="B542"/>
      <c r="C542"/>
      <c r="E542"/>
      <c r="F542"/>
      <c r="H542"/>
      <c r="I542"/>
      <c r="J542" s="53"/>
    </row>
    <row r="543" spans="2:10" x14ac:dyDescent="0.35">
      <c r="B543"/>
      <c r="C543"/>
      <c r="E543"/>
      <c r="F543"/>
      <c r="H543"/>
      <c r="I543"/>
      <c r="J543" s="53"/>
    </row>
    <row r="544" spans="2:10" x14ac:dyDescent="0.35">
      <c r="B544"/>
      <c r="C544"/>
      <c r="E544"/>
      <c r="F544"/>
      <c r="H544"/>
      <c r="I544"/>
      <c r="J544" s="53"/>
    </row>
    <row r="545" spans="2:10" x14ac:dyDescent="0.35">
      <c r="B545"/>
      <c r="C545"/>
      <c r="E545"/>
      <c r="F545"/>
      <c r="H545"/>
      <c r="I545"/>
      <c r="J545" s="53"/>
    </row>
    <row r="546" spans="2:10" x14ac:dyDescent="0.35">
      <c r="B546"/>
      <c r="C546"/>
      <c r="E546"/>
      <c r="F546"/>
      <c r="H546"/>
      <c r="I546"/>
      <c r="J546" s="53"/>
    </row>
    <row r="547" spans="2:10" x14ac:dyDescent="0.35">
      <c r="B547"/>
      <c r="C547"/>
      <c r="E547"/>
      <c r="F547"/>
      <c r="H547"/>
      <c r="I547"/>
      <c r="J547" s="53"/>
    </row>
    <row r="548" spans="2:10" x14ac:dyDescent="0.35">
      <c r="B548"/>
      <c r="C548"/>
      <c r="E548"/>
      <c r="F548"/>
      <c r="H548"/>
      <c r="I548"/>
      <c r="J548" s="53"/>
    </row>
    <row r="549" spans="2:10" x14ac:dyDescent="0.35">
      <c r="B549"/>
      <c r="C549"/>
      <c r="E549"/>
      <c r="F549"/>
      <c r="H549"/>
      <c r="I549"/>
      <c r="J549" s="53"/>
    </row>
    <row r="550" spans="2:10" x14ac:dyDescent="0.35">
      <c r="B550"/>
      <c r="C550"/>
      <c r="E550"/>
      <c r="F550"/>
      <c r="H550"/>
      <c r="I550"/>
      <c r="J550" s="53"/>
    </row>
    <row r="551" spans="2:10" x14ac:dyDescent="0.35">
      <c r="B551"/>
      <c r="C551"/>
      <c r="E551"/>
      <c r="F551"/>
      <c r="H551"/>
      <c r="I551"/>
      <c r="J551" s="53"/>
    </row>
    <row r="552" spans="2:10" x14ac:dyDescent="0.35">
      <c r="B552"/>
      <c r="C552"/>
      <c r="E552"/>
      <c r="F552"/>
      <c r="H552"/>
      <c r="I552"/>
      <c r="J552" s="53"/>
    </row>
    <row r="553" spans="2:10" x14ac:dyDescent="0.35">
      <c r="B553"/>
      <c r="C553"/>
      <c r="E553"/>
      <c r="F553"/>
      <c r="H553"/>
      <c r="I553"/>
      <c r="J553" s="53"/>
    </row>
    <row r="554" spans="2:10" x14ac:dyDescent="0.35">
      <c r="B554"/>
      <c r="C554"/>
      <c r="E554"/>
      <c r="F554"/>
      <c r="H554"/>
      <c r="I554"/>
      <c r="J554" s="53"/>
    </row>
    <row r="555" spans="2:10" x14ac:dyDescent="0.35">
      <c r="B555"/>
      <c r="C555"/>
      <c r="E555"/>
      <c r="F555"/>
      <c r="H555"/>
      <c r="I555"/>
      <c r="J555" s="53"/>
    </row>
    <row r="556" spans="2:10" x14ac:dyDescent="0.35">
      <c r="B556"/>
      <c r="C556"/>
      <c r="E556"/>
      <c r="F556"/>
      <c r="H556"/>
      <c r="I556"/>
      <c r="J556" s="53"/>
    </row>
    <row r="557" spans="2:10" x14ac:dyDescent="0.35">
      <c r="B557"/>
      <c r="C557"/>
      <c r="E557"/>
      <c r="F557"/>
      <c r="H557"/>
      <c r="I557"/>
      <c r="J557" s="53"/>
    </row>
    <row r="558" spans="2:10" x14ac:dyDescent="0.35">
      <c r="B558"/>
      <c r="C558"/>
      <c r="E558"/>
      <c r="F558"/>
      <c r="H558"/>
      <c r="I558"/>
      <c r="J558" s="53"/>
    </row>
    <row r="559" spans="2:10" x14ac:dyDescent="0.35">
      <c r="B559"/>
      <c r="C559"/>
      <c r="E559"/>
      <c r="F559"/>
      <c r="H559"/>
      <c r="I559"/>
      <c r="J559" s="53"/>
    </row>
    <row r="560" spans="2:10" x14ac:dyDescent="0.35">
      <c r="B560"/>
      <c r="C560"/>
      <c r="E560"/>
      <c r="F560"/>
      <c r="H560"/>
      <c r="I560"/>
      <c r="J560" s="53"/>
    </row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6"/>
  <sheetViews>
    <sheetView workbookViewId="0">
      <selection activeCell="M12" sqref="M12"/>
    </sheetView>
  </sheetViews>
  <sheetFormatPr defaultRowHeight="14.5" x14ac:dyDescent="0.35"/>
  <cols>
    <col min="1" max="1" width="26" customWidth="1"/>
    <col min="2" max="2" width="9.81640625" customWidth="1"/>
    <col min="3" max="5" width="11.26953125" customWidth="1"/>
    <col min="6" max="6" width="8.1796875" customWidth="1"/>
    <col min="7" max="7" width="10.453125" customWidth="1"/>
    <col min="8" max="8" width="5" customWidth="1"/>
    <col min="9" max="9" width="2" customWidth="1"/>
    <col min="10" max="10" width="7.81640625" bestFit="1" customWidth="1"/>
  </cols>
  <sheetData>
    <row r="1" spans="1:11" x14ac:dyDescent="0.35">
      <c r="A1" t="s">
        <v>45</v>
      </c>
      <c r="G1" s="78" t="s">
        <v>46</v>
      </c>
      <c r="H1" s="79">
        <v>1</v>
      </c>
    </row>
    <row r="2" spans="1:11" x14ac:dyDescent="0.35">
      <c r="A2" s="121" t="s">
        <v>47</v>
      </c>
      <c r="B2" s="122"/>
      <c r="C2" s="122"/>
      <c r="D2" s="122"/>
      <c r="E2" s="122"/>
      <c r="F2" s="122"/>
      <c r="G2" s="122"/>
      <c r="H2" s="122"/>
      <c r="I2" s="123"/>
    </row>
    <row r="3" spans="1:11" x14ac:dyDescent="0.35">
      <c r="A3" s="124" t="s">
        <v>48</v>
      </c>
      <c r="B3" s="124"/>
      <c r="C3" s="125" t="s">
        <v>49</v>
      </c>
      <c r="D3" s="126"/>
      <c r="E3" s="126"/>
      <c r="F3" s="30" t="s">
        <v>50</v>
      </c>
      <c r="G3" s="127">
        <v>45294</v>
      </c>
      <c r="H3" s="128"/>
      <c r="I3" s="128"/>
    </row>
    <row r="4" spans="1:11" ht="15" customHeight="1" x14ac:dyDescent="0.35">
      <c r="A4" s="124" t="s">
        <v>51</v>
      </c>
      <c r="B4" s="124"/>
      <c r="C4" s="129" t="s">
        <v>52</v>
      </c>
      <c r="D4" s="130"/>
      <c r="E4" s="130"/>
      <c r="F4" s="131" t="s">
        <v>53</v>
      </c>
      <c r="G4" s="133" t="s">
        <v>54</v>
      </c>
      <c r="H4" s="134"/>
      <c r="I4" s="135"/>
    </row>
    <row r="5" spans="1:11" x14ac:dyDescent="0.35">
      <c r="A5" s="124" t="s">
        <v>55</v>
      </c>
      <c r="B5" s="124"/>
      <c r="C5" s="129" t="s">
        <v>52</v>
      </c>
      <c r="D5" s="130"/>
      <c r="E5" s="130"/>
      <c r="F5" s="132"/>
      <c r="G5" s="136"/>
      <c r="H5" s="171"/>
      <c r="I5" s="138"/>
    </row>
    <row r="6" spans="1:11" x14ac:dyDescent="0.35">
      <c r="A6" s="139" t="s">
        <v>56</v>
      </c>
      <c r="B6" s="140"/>
      <c r="C6" s="129" t="s">
        <v>59</v>
      </c>
      <c r="D6" s="141"/>
      <c r="E6" s="142"/>
      <c r="F6" s="132"/>
      <c r="G6" s="136"/>
      <c r="H6" s="171"/>
      <c r="I6" s="138"/>
    </row>
    <row r="7" spans="1:11" ht="12" customHeight="1" x14ac:dyDescent="0.35">
      <c r="A7" s="131" t="s">
        <v>58</v>
      </c>
      <c r="B7" s="131"/>
      <c r="C7" s="109" t="s">
        <v>57</v>
      </c>
      <c r="D7" s="110"/>
      <c r="E7" s="111"/>
      <c r="F7" s="132"/>
      <c r="G7" s="136"/>
      <c r="H7" s="171"/>
      <c r="I7" s="138"/>
    </row>
    <row r="8" spans="1:11" x14ac:dyDescent="0.35">
      <c r="A8" s="112" t="s">
        <v>60</v>
      </c>
      <c r="B8" s="112"/>
      <c r="C8" s="112"/>
      <c r="D8" s="112"/>
      <c r="E8" s="112"/>
      <c r="F8" s="112"/>
      <c r="G8" s="112"/>
      <c r="H8" s="112"/>
      <c r="I8" s="112"/>
    </row>
    <row r="9" spans="1:11" x14ac:dyDescent="0.35">
      <c r="A9" s="31" t="s">
        <v>61</v>
      </c>
      <c r="B9" s="80">
        <v>45294</v>
      </c>
      <c r="C9" s="169" t="s">
        <v>62</v>
      </c>
      <c r="D9" s="170"/>
      <c r="E9" s="81" t="s">
        <v>63</v>
      </c>
      <c r="F9" s="169" t="s">
        <v>64</v>
      </c>
      <c r="G9" s="170"/>
      <c r="H9" s="120" t="s">
        <v>65</v>
      </c>
      <c r="I9" s="120"/>
    </row>
    <row r="10" spans="1:11" x14ac:dyDescent="0.35">
      <c r="A10" s="33" t="s">
        <v>66</v>
      </c>
      <c r="B10" s="34">
        <v>45295</v>
      </c>
      <c r="D10" s="35" t="s">
        <v>67</v>
      </c>
      <c r="E10" s="36"/>
      <c r="G10" s="35" t="s">
        <v>68</v>
      </c>
      <c r="H10" s="113"/>
      <c r="I10" s="113"/>
    </row>
    <row r="11" spans="1:11" ht="18" customHeight="1" x14ac:dyDescent="0.4">
      <c r="A11" s="37"/>
      <c r="B11" s="163" t="s">
        <v>69</v>
      </c>
      <c r="C11" s="165" t="s">
        <v>70</v>
      </c>
      <c r="D11" s="167" t="s">
        <v>71</v>
      </c>
      <c r="E11" s="167" t="s">
        <v>72</v>
      </c>
      <c r="F11" s="82"/>
      <c r="G11" s="82"/>
      <c r="H11" s="83"/>
      <c r="I11" s="83"/>
    </row>
    <row r="12" spans="1:11" ht="33" customHeight="1" thickBot="1" x14ac:dyDescent="0.4">
      <c r="A12" s="38" t="s">
        <v>0</v>
      </c>
      <c r="B12" s="164"/>
      <c r="C12" s="166"/>
      <c r="D12" s="168"/>
      <c r="E12" s="168"/>
      <c r="F12" s="108" t="s">
        <v>73</v>
      </c>
      <c r="G12" s="108"/>
      <c r="H12" s="108"/>
      <c r="I12" s="108"/>
      <c r="J12" t="s">
        <v>74</v>
      </c>
      <c r="K12" t="s">
        <v>75</v>
      </c>
    </row>
    <row r="13" spans="1:11" ht="12.75" customHeight="1" x14ac:dyDescent="0.35">
      <c r="A13" s="84"/>
      <c r="B13" s="39" t="s">
        <v>76</v>
      </c>
      <c r="C13" s="40">
        <v>187</v>
      </c>
      <c r="D13" s="143">
        <v>0</v>
      </c>
      <c r="E13" s="143">
        <v>0.25</v>
      </c>
      <c r="F13" s="154"/>
      <c r="G13" s="155"/>
      <c r="H13" s="155"/>
      <c r="I13" s="156"/>
      <c r="J13" s="41">
        <f>AVERAGE(C13:C15)/(10^D13)/E13</f>
        <v>630.66666666666663</v>
      </c>
      <c r="K13" s="42">
        <f>STDEV(C13:C15)/AVERAGE(C13:C15)</f>
        <v>0.1612457925215085</v>
      </c>
    </row>
    <row r="14" spans="1:11" x14ac:dyDescent="0.35">
      <c r="A14" s="43" t="s">
        <v>34</v>
      </c>
      <c r="B14" s="77" t="s">
        <v>77</v>
      </c>
      <c r="C14" s="4">
        <v>144</v>
      </c>
      <c r="D14" s="132"/>
      <c r="E14" s="132"/>
      <c r="F14" s="157"/>
      <c r="G14" s="158"/>
      <c r="H14" s="158"/>
      <c r="I14" s="159"/>
    </row>
    <row r="15" spans="1:11" ht="15" thickBot="1" x14ac:dyDescent="0.4">
      <c r="A15" s="44"/>
      <c r="B15" s="45" t="s">
        <v>78</v>
      </c>
      <c r="C15" s="46">
        <v>142</v>
      </c>
      <c r="D15" s="144"/>
      <c r="E15" s="144"/>
      <c r="F15" s="160"/>
      <c r="G15" s="161"/>
      <c r="H15" s="161"/>
      <c r="I15" s="162"/>
    </row>
    <row r="16" spans="1:11" ht="12.75" customHeight="1" x14ac:dyDescent="0.35">
      <c r="A16" s="47"/>
      <c r="B16" s="48" t="s">
        <v>76</v>
      </c>
      <c r="C16" s="40">
        <v>65</v>
      </c>
      <c r="D16" s="143">
        <v>0</v>
      </c>
      <c r="E16" s="143">
        <v>0.2</v>
      </c>
      <c r="F16" s="145"/>
      <c r="G16" s="146"/>
      <c r="H16" s="146"/>
      <c r="I16" s="147"/>
      <c r="J16" s="41">
        <f t="shared" ref="J16" si="0">AVERAGE(C16:C18)/(10^D16)/E16</f>
        <v>396.66666666666663</v>
      </c>
      <c r="K16" s="42">
        <f t="shared" ref="K16" si="1">STDEV(C16:C18)/AVERAGE(C16:C18)</f>
        <v>0.15659365675280892</v>
      </c>
    </row>
    <row r="17" spans="1:11" ht="12.75" customHeight="1" x14ac:dyDescent="0.35">
      <c r="A17" s="43" t="s">
        <v>35</v>
      </c>
      <c r="B17" s="49" t="s">
        <v>77</v>
      </c>
      <c r="C17" s="4">
        <v>87</v>
      </c>
      <c r="D17" s="132"/>
      <c r="E17" s="132"/>
      <c r="F17" s="148"/>
      <c r="G17" s="149"/>
      <c r="H17" s="149"/>
      <c r="I17" s="150"/>
    </row>
    <row r="18" spans="1:11" ht="13.5" customHeight="1" thickBot="1" x14ac:dyDescent="0.4">
      <c r="A18" s="44"/>
      <c r="B18" s="50" t="s">
        <v>78</v>
      </c>
      <c r="C18" s="46">
        <v>86</v>
      </c>
      <c r="D18" s="144"/>
      <c r="E18" s="144"/>
      <c r="F18" s="151"/>
      <c r="G18" s="152"/>
      <c r="H18" s="152"/>
      <c r="I18" s="153"/>
    </row>
    <row r="19" spans="1:11" ht="12.75" customHeight="1" x14ac:dyDescent="0.35">
      <c r="A19" s="47"/>
      <c r="B19" s="48" t="s">
        <v>76</v>
      </c>
      <c r="C19" s="40">
        <v>181</v>
      </c>
      <c r="D19" s="143">
        <v>0</v>
      </c>
      <c r="E19" s="143">
        <v>0.25</v>
      </c>
      <c r="F19" s="145"/>
      <c r="G19" s="146"/>
      <c r="H19" s="146"/>
      <c r="I19" s="147"/>
      <c r="J19" s="41">
        <f t="shared" ref="J19" si="2">AVERAGE(C19:C21)/(10^D19)/E19</f>
        <v>645.33333333333337</v>
      </c>
      <c r="K19" s="42">
        <f t="shared" ref="K19" si="3">STDEV(C19:C21)/AVERAGE(C19:C21)</f>
        <v>0.12401858428478482</v>
      </c>
    </row>
    <row r="20" spans="1:11" x14ac:dyDescent="0.35">
      <c r="A20" s="43" t="s">
        <v>36</v>
      </c>
      <c r="B20" s="49" t="s">
        <v>77</v>
      </c>
      <c r="C20" s="4">
        <v>141</v>
      </c>
      <c r="D20" s="132"/>
      <c r="E20" s="132"/>
      <c r="F20" s="148"/>
      <c r="G20" s="149"/>
      <c r="H20" s="149"/>
      <c r="I20" s="150"/>
    </row>
    <row r="21" spans="1:11" ht="15" thickBot="1" x14ac:dyDescent="0.4">
      <c r="A21" s="44"/>
      <c r="B21" s="50" t="s">
        <v>78</v>
      </c>
      <c r="C21" s="46">
        <v>162</v>
      </c>
      <c r="D21" s="144"/>
      <c r="E21" s="144"/>
      <c r="F21" s="151"/>
      <c r="G21" s="152"/>
      <c r="H21" s="152"/>
      <c r="I21" s="153"/>
    </row>
    <row r="22" spans="1:11" ht="12.75" customHeight="1" x14ac:dyDescent="0.35">
      <c r="A22" s="47"/>
      <c r="B22" s="39" t="s">
        <v>76</v>
      </c>
      <c r="C22" s="40">
        <v>129</v>
      </c>
      <c r="D22" s="143">
        <v>0</v>
      </c>
      <c r="E22" s="143">
        <v>0.25</v>
      </c>
      <c r="F22" s="145"/>
      <c r="G22" s="146"/>
      <c r="H22" s="146"/>
      <c r="I22" s="147"/>
      <c r="J22" s="41">
        <f t="shared" ref="J22" si="4">AVERAGE(C22:C24)/(10^D22)/E22</f>
        <v>816</v>
      </c>
      <c r="K22" s="42">
        <f t="shared" ref="K22" si="5">STDEV(C22:C24)/AVERAGE(C22:C24)</f>
        <v>0.3804944778495104</v>
      </c>
    </row>
    <row r="23" spans="1:11" x14ac:dyDescent="0.35">
      <c r="A23" s="43" t="s">
        <v>40</v>
      </c>
      <c r="B23" s="77" t="s">
        <v>77</v>
      </c>
      <c r="C23" s="4">
        <v>284</v>
      </c>
      <c r="D23" s="132"/>
      <c r="E23" s="132"/>
      <c r="F23" s="148"/>
      <c r="G23" s="149"/>
      <c r="H23" s="149"/>
      <c r="I23" s="150"/>
    </row>
    <row r="24" spans="1:11" ht="15" thickBot="1" x14ac:dyDescent="0.4">
      <c r="A24" s="44"/>
      <c r="B24" s="45" t="s">
        <v>78</v>
      </c>
      <c r="C24" s="46">
        <v>199</v>
      </c>
      <c r="D24" s="144"/>
      <c r="E24" s="144"/>
      <c r="F24" s="151"/>
      <c r="G24" s="152"/>
      <c r="H24" s="152"/>
      <c r="I24" s="153"/>
    </row>
    <row r="25" spans="1:11" ht="12.75" customHeight="1" x14ac:dyDescent="0.35">
      <c r="A25" s="47"/>
      <c r="B25" s="39" t="s">
        <v>76</v>
      </c>
      <c r="C25" s="40">
        <v>53</v>
      </c>
      <c r="D25" s="143">
        <v>0</v>
      </c>
      <c r="E25" s="143">
        <v>0.25</v>
      </c>
      <c r="F25" s="145"/>
      <c r="G25" s="146"/>
      <c r="H25" s="146"/>
      <c r="I25" s="147"/>
      <c r="J25" s="41">
        <f t="shared" ref="J25" si="6">AVERAGE(C25:C27)/(10^D25)/E25</f>
        <v>205.33333333333334</v>
      </c>
      <c r="K25" s="42">
        <f t="shared" ref="K25" si="7">STDEV(C25:C27)/AVERAGE(C25:C27)</f>
        <v>7.3752056438964583E-2</v>
      </c>
    </row>
    <row r="26" spans="1:11" x14ac:dyDescent="0.35">
      <c r="A26" s="43" t="s">
        <v>41</v>
      </c>
      <c r="B26" s="77" t="s">
        <v>77</v>
      </c>
      <c r="C26" s="4">
        <v>54</v>
      </c>
      <c r="D26" s="132"/>
      <c r="E26" s="132"/>
      <c r="F26" s="148"/>
      <c r="G26" s="149"/>
      <c r="H26" s="149"/>
      <c r="I26" s="150"/>
    </row>
    <row r="27" spans="1:11" ht="15" thickBot="1" x14ac:dyDescent="0.4">
      <c r="A27" s="44"/>
      <c r="B27" s="45" t="s">
        <v>78</v>
      </c>
      <c r="C27" s="46">
        <v>47</v>
      </c>
      <c r="D27" s="144"/>
      <c r="E27" s="144"/>
      <c r="F27" s="151"/>
      <c r="G27" s="152"/>
      <c r="H27" s="152"/>
      <c r="I27" s="153"/>
    </row>
    <row r="28" spans="1:11" ht="12.75" customHeight="1" x14ac:dyDescent="0.35">
      <c r="A28" s="47"/>
      <c r="B28" s="39" t="s">
        <v>76</v>
      </c>
      <c r="C28" s="40">
        <v>74</v>
      </c>
      <c r="D28" s="143">
        <v>0</v>
      </c>
      <c r="E28" s="143">
        <v>0.25</v>
      </c>
      <c r="F28" s="145"/>
      <c r="G28" s="146"/>
      <c r="H28" s="146"/>
      <c r="I28" s="147"/>
      <c r="J28" s="41">
        <f t="shared" ref="J28" si="8">AVERAGE(C28:C30)/(10^D28)/E28</f>
        <v>306.66666666666669</v>
      </c>
      <c r="K28" s="42">
        <f t="shared" ref="K28" si="9">STDEV(C28:C30)/AVERAGE(C28:C30)</f>
        <v>7.1837876703731762E-2</v>
      </c>
    </row>
    <row r="29" spans="1:11" x14ac:dyDescent="0.35">
      <c r="A29" s="43" t="s">
        <v>42</v>
      </c>
      <c r="B29" s="77" t="s">
        <v>77</v>
      </c>
      <c r="C29" s="4">
        <v>73</v>
      </c>
      <c r="D29" s="132"/>
      <c r="E29" s="132"/>
      <c r="F29" s="148"/>
      <c r="G29" s="149"/>
      <c r="H29" s="149"/>
      <c r="I29" s="150"/>
    </row>
    <row r="30" spans="1:11" ht="15" thickBot="1" x14ac:dyDescent="0.4">
      <c r="A30" s="44"/>
      <c r="B30" s="45" t="s">
        <v>78</v>
      </c>
      <c r="C30" s="46">
        <v>83</v>
      </c>
      <c r="D30" s="144"/>
      <c r="E30" s="144"/>
      <c r="F30" s="151"/>
      <c r="G30" s="152"/>
      <c r="H30" s="152"/>
      <c r="I30" s="153"/>
    </row>
    <row r="31" spans="1:11" ht="12.75" customHeight="1" x14ac:dyDescent="0.35">
      <c r="A31" s="47"/>
      <c r="B31" s="39" t="s">
        <v>76</v>
      </c>
      <c r="C31" s="40">
        <v>0</v>
      </c>
      <c r="D31" s="143" t="s">
        <v>6</v>
      </c>
      <c r="E31" s="143" t="s">
        <v>6</v>
      </c>
      <c r="F31" s="145"/>
      <c r="G31" s="146"/>
      <c r="H31" s="146"/>
      <c r="I31" s="147"/>
    </row>
    <row r="32" spans="1:11" x14ac:dyDescent="0.35">
      <c r="A32" s="43" t="s">
        <v>80</v>
      </c>
      <c r="B32" s="77" t="s">
        <v>77</v>
      </c>
      <c r="C32" s="4">
        <v>0</v>
      </c>
      <c r="D32" s="132"/>
      <c r="E32" s="132"/>
      <c r="F32" s="148"/>
      <c r="G32" s="149"/>
      <c r="H32" s="149"/>
      <c r="I32" s="150"/>
    </row>
    <row r="33" spans="1:9" ht="15" thickBot="1" x14ac:dyDescent="0.4">
      <c r="A33" s="44"/>
      <c r="B33" s="45" t="s">
        <v>78</v>
      </c>
      <c r="C33" s="46">
        <v>0</v>
      </c>
      <c r="D33" s="144"/>
      <c r="E33" s="144"/>
      <c r="F33" s="151"/>
      <c r="G33" s="152"/>
      <c r="H33" s="152"/>
      <c r="I33" s="153"/>
    </row>
    <row r="34" spans="1:9" x14ac:dyDescent="0.35">
      <c r="A34" s="47"/>
      <c r="B34" s="39" t="s">
        <v>76</v>
      </c>
      <c r="C34" s="40">
        <v>0</v>
      </c>
      <c r="D34" s="143" t="s">
        <v>6</v>
      </c>
      <c r="E34" s="143" t="s">
        <v>6</v>
      </c>
      <c r="F34" s="145"/>
      <c r="G34" s="146"/>
      <c r="H34" s="146"/>
      <c r="I34" s="147"/>
    </row>
    <row r="35" spans="1:9" x14ac:dyDescent="0.35">
      <c r="A35" s="43" t="s">
        <v>81</v>
      </c>
      <c r="B35" s="77" t="s">
        <v>77</v>
      </c>
      <c r="C35" s="4">
        <v>0</v>
      </c>
      <c r="D35" s="132"/>
      <c r="E35" s="132"/>
      <c r="F35" s="148"/>
      <c r="G35" s="149"/>
      <c r="H35" s="149"/>
      <c r="I35" s="150"/>
    </row>
    <row r="36" spans="1:9" ht="15" thickBot="1" x14ac:dyDescent="0.4">
      <c r="A36" s="44"/>
      <c r="B36" s="45" t="s">
        <v>78</v>
      </c>
      <c r="C36" s="46">
        <v>0</v>
      </c>
      <c r="D36" s="144"/>
      <c r="E36" s="144"/>
      <c r="F36" s="151"/>
      <c r="G36" s="152"/>
      <c r="H36" s="152"/>
      <c r="I36" s="153"/>
    </row>
    <row r="37" spans="1:9" x14ac:dyDescent="0.35">
      <c r="A37" s="51"/>
      <c r="B37" s="39"/>
      <c r="C37" s="40"/>
      <c r="D37" s="143"/>
      <c r="E37" s="143"/>
      <c r="F37" s="145"/>
      <c r="G37" s="146"/>
      <c r="H37" s="146"/>
      <c r="I37" s="147"/>
    </row>
    <row r="38" spans="1:9" x14ac:dyDescent="0.35">
      <c r="A38" s="43"/>
      <c r="B38" s="77"/>
      <c r="C38" s="4"/>
      <c r="D38" s="132"/>
      <c r="E38" s="132"/>
      <c r="F38" s="148"/>
      <c r="G38" s="149"/>
      <c r="H38" s="149"/>
      <c r="I38" s="150"/>
    </row>
    <row r="39" spans="1:9" ht="15" thickBot="1" x14ac:dyDescent="0.4">
      <c r="A39" s="52"/>
      <c r="B39" s="45"/>
      <c r="C39" s="46"/>
      <c r="D39" s="144"/>
      <c r="E39" s="144"/>
      <c r="F39" s="151"/>
      <c r="G39" s="152"/>
      <c r="H39" s="152"/>
      <c r="I39" s="153"/>
    </row>
    <row r="40" spans="1:9" x14ac:dyDescent="0.35">
      <c r="A40" s="47"/>
      <c r="B40" s="39"/>
      <c r="C40" s="40"/>
      <c r="D40" s="143"/>
      <c r="E40" s="143"/>
      <c r="F40" s="145"/>
      <c r="G40" s="146"/>
      <c r="H40" s="146"/>
      <c r="I40" s="147"/>
    </row>
    <row r="41" spans="1:9" x14ac:dyDescent="0.35">
      <c r="A41" s="43"/>
      <c r="B41" s="77"/>
      <c r="C41" s="4"/>
      <c r="D41" s="132"/>
      <c r="E41" s="132"/>
      <c r="F41" s="148"/>
      <c r="G41" s="149"/>
      <c r="H41" s="149"/>
      <c r="I41" s="150"/>
    </row>
    <row r="42" spans="1:9" ht="15" thickBot="1" x14ac:dyDescent="0.4">
      <c r="A42" s="44"/>
      <c r="B42" s="45"/>
      <c r="C42" s="46"/>
      <c r="D42" s="144"/>
      <c r="E42" s="144"/>
      <c r="F42" s="151"/>
      <c r="G42" s="152"/>
      <c r="H42" s="152"/>
      <c r="I42" s="153"/>
    </row>
    <row r="43" spans="1:9" x14ac:dyDescent="0.35">
      <c r="A43" s="47"/>
      <c r="B43" s="39"/>
      <c r="C43" s="40"/>
      <c r="D43" s="143"/>
      <c r="E43" s="143"/>
      <c r="F43" s="145"/>
      <c r="G43" s="146"/>
      <c r="H43" s="146"/>
      <c r="I43" s="147"/>
    </row>
    <row r="44" spans="1:9" x14ac:dyDescent="0.35">
      <c r="A44" s="43"/>
      <c r="B44" s="77"/>
      <c r="C44" s="4"/>
      <c r="D44" s="132"/>
      <c r="E44" s="132"/>
      <c r="F44" s="148"/>
      <c r="G44" s="149"/>
      <c r="H44" s="149"/>
      <c r="I44" s="150"/>
    </row>
    <row r="45" spans="1:9" ht="15" thickBot="1" x14ac:dyDescent="0.4">
      <c r="A45" s="44"/>
      <c r="B45" s="45"/>
      <c r="C45" s="46"/>
      <c r="D45" s="144"/>
      <c r="E45" s="144"/>
      <c r="F45" s="151"/>
      <c r="G45" s="152"/>
      <c r="H45" s="152"/>
      <c r="I45" s="153"/>
    </row>
    <row r="46" spans="1:9" x14ac:dyDescent="0.35">
      <c r="A46" s="47"/>
      <c r="B46" s="39"/>
      <c r="C46" s="40"/>
      <c r="D46" s="143"/>
      <c r="E46" s="143"/>
      <c r="F46" s="145"/>
      <c r="G46" s="146"/>
      <c r="H46" s="146"/>
      <c r="I46" s="147"/>
    </row>
    <row r="47" spans="1:9" x14ac:dyDescent="0.35">
      <c r="A47" s="43"/>
      <c r="B47" s="77"/>
      <c r="C47" s="4"/>
      <c r="D47" s="132"/>
      <c r="E47" s="132"/>
      <c r="F47" s="148"/>
      <c r="G47" s="149"/>
      <c r="H47" s="149"/>
      <c r="I47" s="150"/>
    </row>
    <row r="48" spans="1:9" ht="15" thickBot="1" x14ac:dyDescent="0.4">
      <c r="A48" s="44"/>
      <c r="B48" s="45"/>
      <c r="C48" s="46"/>
      <c r="D48" s="144"/>
      <c r="E48" s="144"/>
      <c r="F48" s="151"/>
      <c r="G48" s="152"/>
      <c r="H48" s="152"/>
      <c r="I48" s="153"/>
    </row>
    <row r="49" spans="1:9" x14ac:dyDescent="0.35">
      <c r="A49" s="47"/>
      <c r="B49" s="39"/>
      <c r="C49" s="40"/>
      <c r="D49" s="143"/>
      <c r="E49" s="143"/>
      <c r="F49" s="145"/>
      <c r="G49" s="146"/>
      <c r="H49" s="146"/>
      <c r="I49" s="147"/>
    </row>
    <row r="50" spans="1:9" x14ac:dyDescent="0.35">
      <c r="A50" s="43"/>
      <c r="B50" s="77"/>
      <c r="C50" s="4"/>
      <c r="D50" s="132"/>
      <c r="E50" s="132"/>
      <c r="F50" s="148"/>
      <c r="G50" s="149"/>
      <c r="H50" s="149"/>
      <c r="I50" s="150"/>
    </row>
    <row r="51" spans="1:9" ht="15" thickBot="1" x14ac:dyDescent="0.4">
      <c r="A51" s="44"/>
      <c r="B51" s="45"/>
      <c r="C51" s="46"/>
      <c r="D51" s="144"/>
      <c r="E51" s="144"/>
      <c r="F51" s="151"/>
      <c r="G51" s="152"/>
      <c r="H51" s="152"/>
      <c r="I51" s="153"/>
    </row>
    <row r="52" spans="1:9" s="53" customFormat="1" x14ac:dyDescent="0.35">
      <c r="A52" s="54" t="s">
        <v>79</v>
      </c>
      <c r="B52" s="55"/>
      <c r="C52" s="55"/>
      <c r="D52" s="55"/>
      <c r="E52" s="55"/>
      <c r="F52" s="55"/>
      <c r="G52" s="55"/>
      <c r="H52" s="55"/>
      <c r="I52" s="55"/>
    </row>
    <row r="53" spans="1:9" x14ac:dyDescent="0.35">
      <c r="A53" s="54"/>
      <c r="B53" s="55"/>
      <c r="C53" s="55"/>
      <c r="D53" s="55"/>
      <c r="E53" s="55"/>
      <c r="F53" s="55"/>
      <c r="G53" s="55"/>
      <c r="H53" s="55"/>
      <c r="I53" s="55"/>
    </row>
    <row r="54" spans="1:9" x14ac:dyDescent="0.35">
      <c r="A54" s="85"/>
    </row>
    <row r="106" spans="1:10" s="53" customFormat="1" x14ac:dyDescent="0.35">
      <c r="A106"/>
      <c r="B106"/>
      <c r="C106"/>
      <c r="D106"/>
      <c r="E106"/>
      <c r="F106"/>
      <c r="G106"/>
      <c r="H106"/>
      <c r="I106"/>
      <c r="J106"/>
    </row>
  </sheetData>
  <mergeCells count="63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B11:B12"/>
    <mergeCell ref="C11:C12"/>
    <mergeCell ref="D11:D12"/>
    <mergeCell ref="E11:E12"/>
    <mergeCell ref="F12:I12"/>
    <mergeCell ref="C9:D9"/>
    <mergeCell ref="F9:G9"/>
    <mergeCell ref="H9:I9"/>
    <mergeCell ref="D13:D15"/>
    <mergeCell ref="E13:E15"/>
    <mergeCell ref="F13:I15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Sheet1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2023-05-03T13:30:29Z</dcterms:created>
  <dcterms:modified xsi:type="dcterms:W3CDTF">2024-01-10T19:27:10Z</dcterms:modified>
</cp:coreProperties>
</file>