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epa-my.sharepoint.com/personal/wood_joe_epa_gov/Documents/onsite JTI 68HERC20D0018/UV sterilization TO144/ILT lamp tests/newer MDI tests brushed vs milled vs Bg per cm2/"/>
    </mc:Choice>
  </mc:AlternateContent>
  <xr:revisionPtr revIDLastSave="16" documentId="8_{6078EDFC-C21C-414A-A943-EF27E0B5809A}" xr6:coauthVersionLast="47" xr6:coauthVersionMax="47" xr10:uidLastSave="{550A547E-D494-42D2-B47E-F57E0A5C9046}"/>
  <bookViews>
    <workbookView xWindow="-110" yWindow="-110" windowWidth="19420" windowHeight="10300" activeTab="1" xr2:uid="{00000000-000D-0000-FFFF-FFFF00000000}"/>
  </bookViews>
  <sheets>
    <sheet name="Pivot" sheetId="4" r:id="rId1"/>
    <sheet name="Summary" sheetId="2" r:id="rId2"/>
    <sheet name="Qcount" sheetId="1" r:id="rId3"/>
    <sheet name="Filters" sheetId="3" r:id="rId4"/>
    <sheet name="Spread" sheetId="5" r:id="rId5"/>
    <sheet name="HD" sheetId="6" r:id="rId6"/>
  </sheets>
  <externalReferences>
    <externalReference r:id="rId7"/>
    <externalReference r:id="rId8"/>
    <externalReference r:id="rId9"/>
  </externalReferences>
  <definedNames>
    <definedName name="_xlnm.Print_Area" localSheetId="0">Pivot!$A$1:$G$19</definedName>
  </definedNames>
  <calcPr calcId="191029"/>
  <pivotCaches>
    <pivotCache cacheId="0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3" l="1"/>
  <c r="J16" i="3"/>
  <c r="J13" i="3"/>
  <c r="E73" i="1" l="1"/>
  <c r="E69" i="1"/>
  <c r="E65" i="1"/>
  <c r="E61" i="1"/>
  <c r="E57" i="1"/>
  <c r="E53" i="1"/>
  <c r="E49" i="1"/>
  <c r="E45" i="1"/>
  <c r="E41" i="1"/>
  <c r="E37" i="1"/>
  <c r="E33" i="1"/>
  <c r="E29" i="1"/>
  <c r="E25" i="1"/>
  <c r="E21" i="1"/>
  <c r="E17" i="1"/>
  <c r="E13" i="1"/>
  <c r="E9" i="1"/>
  <c r="G12" i="4" l="1"/>
  <c r="F12" i="4"/>
  <c r="G11" i="4"/>
  <c r="F11" i="4"/>
  <c r="E2" i="2"/>
  <c r="G2" i="2" l="1"/>
  <c r="E4" i="2"/>
  <c r="E7" i="2"/>
  <c r="E9" i="2"/>
  <c r="E10" i="2"/>
  <c r="E18" i="2"/>
  <c r="E13" i="2"/>
  <c r="E5" i="2"/>
  <c r="E11" i="2"/>
  <c r="E16" i="2"/>
  <c r="E6" i="2"/>
  <c r="E20" i="2"/>
  <c r="E14" i="2"/>
  <c r="E8" i="2"/>
  <c r="E12" i="2"/>
  <c r="E17" i="2"/>
  <c r="E15" i="2"/>
  <c r="E3" i="2"/>
  <c r="E19" i="2"/>
  <c r="H2" i="2" l="1"/>
  <c r="I2" i="2"/>
  <c r="J2" i="2" s="1"/>
  <c r="G12" i="2"/>
  <c r="G4" i="2"/>
  <c r="G20" i="2"/>
  <c r="G11" i="2"/>
  <c r="G14" i="2"/>
  <c r="G5" i="2"/>
  <c r="G19" i="2"/>
  <c r="G10" i="2"/>
  <c r="G9" i="2"/>
  <c r="G16" i="2"/>
  <c r="G8" i="2"/>
  <c r="G17" i="2"/>
  <c r="G15" i="2"/>
  <c r="G7" i="2"/>
  <c r="G6" i="2"/>
  <c r="G3" i="2"/>
  <c r="G13" i="2"/>
  <c r="G18" i="2"/>
  <c r="H15" i="2" l="1"/>
  <c r="I15" i="2"/>
  <c r="J15" i="2" s="1"/>
  <c r="H11" i="2"/>
  <c r="I11" i="2"/>
  <c r="J11" i="2" s="1"/>
  <c r="H7" i="2"/>
  <c r="I7" i="2"/>
  <c r="J7" i="2" s="1"/>
  <c r="H5" i="2"/>
  <c r="I5" i="2"/>
  <c r="J5" i="2" s="1"/>
  <c r="H8" i="2"/>
  <c r="I8" i="2"/>
  <c r="J8" i="2" s="1"/>
  <c r="H20" i="2"/>
  <c r="I20" i="2"/>
  <c r="J20" i="2" s="1"/>
  <c r="H19" i="2"/>
  <c r="I19" i="2"/>
  <c r="J19" i="2" s="1"/>
  <c r="H14" i="2"/>
  <c r="I14" i="2"/>
  <c r="J14" i="2" s="1"/>
  <c r="H17" i="2"/>
  <c r="I17" i="2"/>
  <c r="J17" i="2" s="1"/>
  <c r="H18" i="2"/>
  <c r="I18" i="2"/>
  <c r="J18" i="2" s="1"/>
  <c r="H16" i="2"/>
  <c r="I16" i="2"/>
  <c r="J16" i="2" s="1"/>
  <c r="H4" i="2"/>
  <c r="I4" i="2"/>
  <c r="J4" i="2" s="1"/>
  <c r="H6" i="2"/>
  <c r="I6" i="2"/>
  <c r="J6" i="2" s="1"/>
  <c r="H13" i="2"/>
  <c r="I13" i="2"/>
  <c r="J13" i="2" s="1"/>
  <c r="H9" i="2"/>
  <c r="I9" i="2"/>
  <c r="J9" i="2" s="1"/>
  <c r="H12" i="2"/>
  <c r="I12" i="2"/>
  <c r="J12" i="2" s="1"/>
  <c r="H3" i="2"/>
  <c r="I3" i="2"/>
  <c r="J3" i="2" s="1"/>
  <c r="H10" i="2"/>
  <c r="I10" i="2"/>
  <c r="J10" i="2" s="1"/>
  <c r="L18" i="2" l="1"/>
  <c r="K18" i="2"/>
  <c r="K12" i="2"/>
  <c r="L12" i="2"/>
  <c r="K9" i="2"/>
  <c r="L9" i="2"/>
</calcChain>
</file>

<file path=xl/sharedStrings.xml><?xml version="1.0" encoding="utf-8"?>
<sst xmlns="http://schemas.openxmlformats.org/spreadsheetml/2006/main" count="247" uniqueCount="94">
  <si>
    <t>Sample ID</t>
  </si>
  <si>
    <t>Sample Type</t>
  </si>
  <si>
    <t>Procedural Blank</t>
  </si>
  <si>
    <t>Test Sample</t>
  </si>
  <si>
    <t>Sample Material</t>
  </si>
  <si>
    <t>Time Point</t>
  </si>
  <si>
    <t>N/A</t>
  </si>
  <si>
    <t>2 Hour</t>
  </si>
  <si>
    <t>4 Hour</t>
  </si>
  <si>
    <t>CFU/ml</t>
  </si>
  <si>
    <t>CFU/Sample</t>
  </si>
  <si>
    <t>Log CFU/Sample</t>
  </si>
  <si>
    <t>Sample Volume</t>
  </si>
  <si>
    <t>Average of Log CFU/Sample</t>
  </si>
  <si>
    <t>Average of CFU/Sample</t>
  </si>
  <si>
    <t>Inoculation Control</t>
  </si>
  <si>
    <t>Positive Control</t>
  </si>
  <si>
    <t>Std Dev of Log CFU/Sample</t>
  </si>
  <si>
    <t>Std Dev of CFU/Sample</t>
  </si>
  <si>
    <t xml:space="preserve"> </t>
  </si>
  <si>
    <t>Log Reduction</t>
  </si>
  <si>
    <t>Standard Error</t>
  </si>
  <si>
    <t xml:space="preserve">Denotes at or below detection limit. </t>
  </si>
  <si>
    <t>Field Blank</t>
  </si>
  <si>
    <t>144-SS-2H-PB-01</t>
  </si>
  <si>
    <t>144-SS-4H-PB-01</t>
  </si>
  <si>
    <t>144-SS-N-01</t>
  </si>
  <si>
    <t>18 mm SEM Stub</t>
  </si>
  <si>
    <t xml:space="preserve">18 mm Stainless Steel </t>
  </si>
  <si>
    <t>144-MDI-E6-Bg-SEM-IC-01</t>
  </si>
  <si>
    <t>144-MDI-E6-Bg-SEM-IC-02</t>
  </si>
  <si>
    <t>144-MDI-E6-Bg-SEM-IC-03</t>
  </si>
  <si>
    <t>144-MDI-E6-Bg-SEM-IC-04</t>
  </si>
  <si>
    <t>144-MDI-E6-Bg-SS-2H-PC-01</t>
  </si>
  <si>
    <t>144-MDI-E6-Bg-SS-2H-PC-02</t>
  </si>
  <si>
    <t>144-MDI-E6-Bg-SS-2H-PC-03</t>
  </si>
  <si>
    <t>144-MDI-E6-Bg-SS-2H-TS-01</t>
  </si>
  <si>
    <t>144-MDI-E6-Bg-SS-2H-TS-02</t>
  </si>
  <si>
    <t>144-MDI-E6-Bg-SS-2H-TS-03</t>
  </si>
  <si>
    <t>144-MDI-E6-Bg-SS-4H-PC-01</t>
  </si>
  <si>
    <t>144-MDI-E6-Bg-SS-4H-PC-02</t>
  </si>
  <si>
    <t>144-MDI-E6-Bg-SS-4H-PC-03</t>
  </si>
  <si>
    <t>144-MDI-E6-Bg-SS-4H-TS-01</t>
  </si>
  <si>
    <t>144-MDI-E6-Bg-SS-4H-TS-02</t>
  </si>
  <si>
    <t>144-MDI-E6-Bg-SS-4H-TS-03</t>
  </si>
  <si>
    <t>SCAN1200, version 8.4.1.0 v3.4</t>
  </si>
  <si>
    <t>Operator name :</t>
  </si>
  <si>
    <t>lauser</t>
  </si>
  <si>
    <t>Date:</t>
  </si>
  <si>
    <t>Sample N°</t>
  </si>
  <si>
    <t>Count</t>
  </si>
  <si>
    <t>Dilution</t>
  </si>
  <si>
    <t>CFU/mL</t>
  </si>
  <si>
    <t>% RSD</t>
  </si>
  <si>
    <t>--- Average ---</t>
  </si>
  <si>
    <t>QC PBST Only</t>
  </si>
  <si>
    <t>Serial Dilution/Plating Results Sheet</t>
  </si>
  <si>
    <t>Page 1 of</t>
  </si>
  <si>
    <t>Test Information</t>
  </si>
  <si>
    <t>EPA Project No.</t>
  </si>
  <si>
    <t>TO-144</t>
  </si>
  <si>
    <t>Test Date</t>
  </si>
  <si>
    <t>Analyst Name</t>
  </si>
  <si>
    <t>Abdel-Hady/Aslett/Ford/Monge/Sandoval/Viola</t>
  </si>
  <si>
    <t>Test No.</t>
  </si>
  <si>
    <t>E6 Bg 2- and 4-hours UV-C Exposure - Repeat</t>
  </si>
  <si>
    <t>Counters Name</t>
  </si>
  <si>
    <t>Data Entered by</t>
  </si>
  <si>
    <t>Ahmed Abdel-Hady</t>
  </si>
  <si>
    <t>Data Entry QC'd by</t>
  </si>
  <si>
    <t>Results</t>
  </si>
  <si>
    <t>Date Plated</t>
  </si>
  <si>
    <t>Organism</t>
  </si>
  <si>
    <t>B.g.</t>
  </si>
  <si>
    <t>Temperature</t>
  </si>
  <si>
    <t>35°C</t>
  </si>
  <si>
    <t>Date Counted</t>
  </si>
  <si>
    <t>Volume Plated:</t>
  </si>
  <si>
    <t>varies</t>
  </si>
  <si>
    <t>Extraction Volume:</t>
  </si>
  <si>
    <t>Filter plates</t>
  </si>
  <si>
    <t xml:space="preserve">  Pall Filters #4852</t>
  </si>
  <si>
    <t>Colony Count</t>
  </si>
  <si>
    <t>Volume Plated (mL)</t>
  </si>
  <si>
    <t>Comments</t>
  </si>
  <si>
    <t>R</t>
  </si>
  <si>
    <r>
      <t xml:space="preserve">Notes: </t>
    </r>
    <r>
      <rPr>
        <u/>
        <sz val="9"/>
        <rFont val="Arial"/>
        <family val="2"/>
      </rPr>
      <t xml:space="preserve">   R=Remainder                          </t>
    </r>
  </si>
  <si>
    <t>Sterile DI Water</t>
  </si>
  <si>
    <t>TSA only</t>
  </si>
  <si>
    <t>Lesley Mendez Sandoval</t>
  </si>
  <si>
    <t>CFU/cm2</t>
  </si>
  <si>
    <t>log CFU/cm2</t>
  </si>
  <si>
    <t>avg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</si>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</sst>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E+00"/>
    <numFmt numFmtId="166" formatCode="0.0%"/>
    <numFmt numFmtId="167" formatCode="0.E+00"/>
  </numFmts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u/>
      <sz val="9"/>
      <name val="Arial"/>
      <family val="2"/>
    </font>
    <font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19">
    <xf numFmtId="0" fontId="0" fillId="0" borderId="0" xfId="0"/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1" fontId="1" fillId="0" borderId="2" xfId="0" applyNumberFormat="1" applyFont="1" applyBorder="1" applyAlignment="1">
      <alignment horizontal="center" vertical="center" wrapText="1"/>
    </xf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11" fontId="0" fillId="0" borderId="1" xfId="0" applyNumberFormat="1" applyBorder="1"/>
    <xf numFmtId="0" fontId="1" fillId="0" borderId="1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3" borderId="0" xfId="0" applyFill="1" applyAlignment="1">
      <alignment horizontal="left" indent="1"/>
    </xf>
    <xf numFmtId="0" fontId="0" fillId="0" borderId="0" xfId="0" pivotButton="1" applyAlignment="1">
      <alignment wrapText="1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3" borderId="0" xfId="0" applyNumberFormat="1" applyFill="1" applyAlignment="1">
      <alignment horizontal="center"/>
    </xf>
    <xf numFmtId="165" fontId="0" fillId="3" borderId="0" xfId="0" applyNumberFormat="1" applyFill="1" applyAlignment="1">
      <alignment horizontal="center"/>
    </xf>
    <xf numFmtId="0" fontId="0" fillId="0" borderId="0" xfId="0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0" xfId="0" pivotButton="1"/>
    <xf numFmtId="0" fontId="2" fillId="2" borderId="0" xfId="0" applyFont="1" applyFill="1"/>
    <xf numFmtId="165" fontId="2" fillId="0" borderId="3" xfId="0" applyNumberFormat="1" applyFont="1" applyBorder="1" applyAlignment="1">
      <alignment horizontal="center"/>
    </xf>
    <xf numFmtId="11" fontId="0" fillId="0" borderId="0" xfId="0" applyNumberFormat="1"/>
    <xf numFmtId="0" fontId="0" fillId="4" borderId="0" xfId="0" applyFill="1"/>
    <xf numFmtId="0" fontId="0" fillId="4" borderId="0" xfId="0" applyFill="1" applyAlignment="1">
      <alignment horizontal="left" indent="1"/>
    </xf>
    <xf numFmtId="164" fontId="0" fillId="4" borderId="0" xfId="0" applyNumberFormat="1" applyFill="1" applyAlignment="1">
      <alignment horizontal="center"/>
    </xf>
    <xf numFmtId="165" fontId="0" fillId="4" borderId="0" xfId="0" applyNumberFormat="1" applyFill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0" fillId="4" borderId="0" xfId="0" applyFill="1" applyAlignment="1">
      <alignment horizontal="left"/>
    </xf>
    <xf numFmtId="2" fontId="0" fillId="4" borderId="0" xfId="0" applyNumberFormat="1" applyFill="1" applyAlignment="1">
      <alignment horizontal="center"/>
    </xf>
    <xf numFmtId="14" fontId="0" fillId="0" borderId="0" xfId="0" applyNumberFormat="1"/>
    <xf numFmtId="166" fontId="0" fillId="0" borderId="0" xfId="1" applyNumberFormat="1" applyFont="1"/>
    <xf numFmtId="0" fontId="0" fillId="0" borderId="0" xfId="0" applyAlignment="1"/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7" fillId="0" borderId="1" xfId="0" applyFont="1" applyBorder="1"/>
    <xf numFmtId="0" fontId="1" fillId="6" borderId="1" xfId="0" applyFont="1" applyFill="1" applyBorder="1" applyAlignment="1">
      <alignment horizontal="right" vertical="center"/>
    </xf>
    <xf numFmtId="14" fontId="5" fillId="6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/>
    <xf numFmtId="0" fontId="6" fillId="0" borderId="1" xfId="0" applyFont="1" applyBorder="1" applyAlignment="1">
      <alignment horizontal="right" vertical="center"/>
    </xf>
    <xf numFmtId="14" fontId="5" fillId="0" borderId="1" xfId="0" applyNumberFormat="1" applyFont="1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/>
    </xf>
    <xf numFmtId="0" fontId="6" fillId="0" borderId="1" xfId="0" applyFont="1" applyBorder="1" applyAlignment="1"/>
    <xf numFmtId="0" fontId="0" fillId="5" borderId="0" xfId="0" applyFill="1" applyAlignment="1"/>
    <xf numFmtId="0" fontId="1" fillId="5" borderId="8" xfId="0" applyFont="1" applyFill="1" applyBorder="1" applyAlignment="1">
      <alignment vertical="center" wrapText="1"/>
    </xf>
    <xf numFmtId="167" fontId="5" fillId="6" borderId="13" xfId="0" applyNumberFormat="1" applyFont="1" applyFill="1" applyBorder="1" applyAlignment="1">
      <alignment horizontal="center" wrapText="1"/>
    </xf>
    <xf numFmtId="1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6" fillId="0" borderId="26" xfId="0" applyNumberFormat="1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6" fillId="7" borderId="23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28" xfId="0" applyFont="1" applyBorder="1" applyAlignment="1">
      <alignment horizontal="left" vertical="top" wrapText="1"/>
    </xf>
    <xf numFmtId="0" fontId="9" fillId="5" borderId="13" xfId="0" applyFont="1" applyFill="1" applyBorder="1" applyAlignment="1">
      <alignment horizontal="center" wrapText="1"/>
    </xf>
    <xf numFmtId="167" fontId="1" fillId="6" borderId="13" xfId="0" applyNumberFormat="1" applyFont="1" applyFill="1" applyBorder="1" applyAlignment="1">
      <alignment horizontal="center" wrapText="1"/>
    </xf>
    <xf numFmtId="167" fontId="9" fillId="6" borderId="13" xfId="0" applyNumberFormat="1" applyFont="1" applyFill="1" applyBorder="1" applyAlignment="1">
      <alignment horizont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6" xfId="0" applyFont="1" applyFill="1" applyBorder="1" applyAlignment="1"/>
    <xf numFmtId="0" fontId="6" fillId="6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4" xfId="0" applyFont="1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 wrapText="1"/>
    </xf>
    <xf numFmtId="14" fontId="6" fillId="0" borderId="8" xfId="0" applyNumberFormat="1" applyFont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 wrapText="1"/>
    </xf>
    <xf numFmtId="14" fontId="6" fillId="0" borderId="11" xfId="0" applyNumberFormat="1" applyFont="1" applyBorder="1" applyAlignment="1">
      <alignment horizontal="center" vertical="center" wrapText="1"/>
    </xf>
    <xf numFmtId="14" fontId="6" fillId="0" borderId="0" xfId="0" applyNumberFormat="1" applyFont="1" applyBorder="1" applyAlignment="1">
      <alignment horizontal="center" vertical="center" wrapText="1"/>
    </xf>
    <xf numFmtId="14" fontId="6" fillId="0" borderId="12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1" fillId="0" borderId="10" xfId="0" applyFont="1" applyBorder="1"/>
    <xf numFmtId="165" fontId="0" fillId="0" borderId="0" xfId="0" applyNumberFormat="1"/>
    <xf numFmtId="2" fontId="0" fillId="0" borderId="0" xfId="0" applyNumberFormat="1"/>
    <xf numFmtId="0" fontId="1" fillId="0" borderId="10" xfId="0" applyFont="1" applyFill="1" applyBorder="1"/>
  </cellXfs>
  <cellStyles count="2">
    <cellStyle name="Normal" xfId="0" builtinId="0"/>
    <cellStyle name="Percent" xfId="1" builtinId="5"/>
  </cellStyles>
  <dxfs count="2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QCoun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pread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Count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read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onge, Mariela" refreshedDate="45281.493917824075" createdVersion="3" refreshedVersion="8" minRefreshableVersion="3" recordCount="19" xr:uid="{00000000-000A-0000-FFFF-FFFF04000000}">
  <cacheSource type="worksheet">
    <worksheetSource ref="A1:H20" sheet="Summary"/>
  </cacheSource>
  <cacheFields count="8">
    <cacheField name="Sample ID" numFmtId="0">
      <sharedItems/>
    </cacheField>
    <cacheField name="Sample Material" numFmtId="0">
      <sharedItems/>
    </cacheField>
    <cacheField name="Sample Type" numFmtId="0">
      <sharedItems count="6">
        <s v="Field Blank"/>
        <s v="Procedural Blank"/>
        <s v="Inoculation Control"/>
        <s v="Positive Control"/>
        <s v="Test Sample"/>
        <s v="Inoculum" u="1"/>
      </sharedItems>
    </cacheField>
    <cacheField name="Time Point" numFmtId="0">
      <sharedItems count="3">
        <s v="N/A"/>
        <s v="2 Hour"/>
        <s v="4 Hour"/>
      </sharedItems>
    </cacheField>
    <cacheField name="CFU/ml" numFmtId="11">
      <sharedItems containsSemiMixedTypes="0" containsString="0" containsNumber="1" minValue="0.1020408163265306" maxValue="145300"/>
    </cacheField>
    <cacheField name="Sample Volume" numFmtId="0">
      <sharedItems containsSemiMixedTypes="0" containsString="0" containsNumber="1" containsInteger="1" minValue="10" maxValue="10"/>
    </cacheField>
    <cacheField name="CFU/Sample" numFmtId="165">
      <sharedItems containsSemiMixedTypes="0" containsString="0" containsNumber="1" minValue="1.0204081632653059" maxValue="1453000"/>
    </cacheField>
    <cacheField name="Log CFU/Sample" numFmtId="164">
      <sharedItems containsSemiMixedTypes="0" containsString="0" containsNumber="1" minValue="8.7739243075050585E-3" maxValue="6.162265614298021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">
  <r>
    <s v="144-SS-N-01"/>
    <s v="18 mm Stainless Steel "/>
    <x v="0"/>
    <x v="0"/>
    <n v="0.10869565217391305"/>
    <n v="10"/>
    <n v="1.0869565217391306"/>
    <n v="3.6212172654444798E-2"/>
  </r>
  <r>
    <s v="144-SS-2H-PB-01"/>
    <s v="18 mm Stainless Steel "/>
    <x v="1"/>
    <x v="1"/>
    <n v="0.1020408163265306"/>
    <n v="10"/>
    <n v="1.0204081632653059"/>
    <n v="8.7739243075050585E-3"/>
  </r>
  <r>
    <s v="144-SS-4H-PB-01"/>
    <s v="18 mm Stainless Steel "/>
    <x v="1"/>
    <x v="2"/>
    <n v="0.10309278350515465"/>
    <n v="10"/>
    <n v="1.0309278350515465"/>
    <n v="1.3228265733755195E-2"/>
  </r>
  <r>
    <s v="144-MDI-E6-Bg-SEM-IC-01"/>
    <s v="18 mm SEM Stub"/>
    <x v="2"/>
    <x v="0"/>
    <n v="122100"/>
    <n v="10"/>
    <n v="1221000"/>
    <n v="6.0867156639448821"/>
  </r>
  <r>
    <s v="144-MDI-E6-Bg-SEM-IC-02"/>
    <s v="18 mm SEM Stub"/>
    <x v="2"/>
    <x v="0"/>
    <n v="130500"/>
    <n v="10"/>
    <n v="1305000"/>
    <n v="6.1156105116742996"/>
  </r>
  <r>
    <s v="144-MDI-E6-Bg-SEM-IC-03"/>
    <s v="18 mm SEM Stub"/>
    <x v="2"/>
    <x v="0"/>
    <n v="145300"/>
    <n v="10"/>
    <n v="1453000"/>
    <n v="6.1622656142980219"/>
  </r>
  <r>
    <s v="144-MDI-E6-Bg-SEM-IC-04"/>
    <s v="18 mm SEM Stub"/>
    <x v="2"/>
    <x v="0"/>
    <n v="86510"/>
    <n v="10"/>
    <n v="865100"/>
    <n v="5.9370663120174285"/>
  </r>
  <r>
    <s v="144-MDI-E6-Bg-SS-2H-PC-01"/>
    <s v="18 mm Stainless Steel "/>
    <x v="3"/>
    <x v="1"/>
    <n v="72720"/>
    <n v="10"/>
    <n v="727200"/>
    <n v="5.8616538702139112"/>
  </r>
  <r>
    <s v="144-MDI-E6-Bg-SS-2H-PC-02"/>
    <s v="18 mm Stainless Steel "/>
    <x v="3"/>
    <x v="1"/>
    <n v="82690"/>
    <n v="10"/>
    <n v="826900"/>
    <n v="5.9174529919296637"/>
  </r>
  <r>
    <s v="144-MDI-E6-Bg-SS-2H-PC-03"/>
    <s v="18 mm Stainless Steel "/>
    <x v="3"/>
    <x v="1"/>
    <n v="85270"/>
    <n v="10"/>
    <n v="852700"/>
    <n v="5.9307962629833"/>
  </r>
  <r>
    <s v="144-MDI-E6-Bg-SS-2H-TS-01"/>
    <s v="18 mm Stainless Steel "/>
    <x v="4"/>
    <x v="1"/>
    <n v="1058"/>
    <n v="10"/>
    <n v="10580"/>
    <n v="4.0244856676991674"/>
  </r>
  <r>
    <s v="144-MDI-E6-Bg-SS-2H-TS-02"/>
    <s v="18 mm Stainless Steel "/>
    <x v="4"/>
    <x v="1"/>
    <n v="6891"/>
    <n v="10"/>
    <n v="68910"/>
    <n v="4.8382822499146885"/>
  </r>
  <r>
    <s v="144-MDI-E6-Bg-SS-2H-TS-03"/>
    <s v="18 mm Stainless Steel "/>
    <x v="4"/>
    <x v="1"/>
    <n v="3147"/>
    <n v="10"/>
    <n v="31470"/>
    <n v="4.4978967429132206"/>
  </r>
  <r>
    <s v="144-MDI-E6-Bg-SS-4H-PC-01"/>
    <s v="18 mm Stainless Steel "/>
    <x v="3"/>
    <x v="2"/>
    <n v="55560"/>
    <n v="10"/>
    <n v="555600"/>
    <n v="5.7447622370655775"/>
  </r>
  <r>
    <s v="144-MDI-E6-Bg-SS-4H-PC-02"/>
    <s v="18 mm Stainless Steel "/>
    <x v="3"/>
    <x v="2"/>
    <n v="76260"/>
    <n v="10"/>
    <n v="762600"/>
    <n v="5.8822968009376515"/>
  </r>
  <r>
    <s v="144-MDI-E6-Bg-SS-4H-PC-03"/>
    <s v="18 mm Stainless Steel "/>
    <x v="3"/>
    <x v="2"/>
    <n v="37590"/>
    <n v="10"/>
    <n v="375900"/>
    <n v="5.5750723257138128"/>
  </r>
  <r>
    <s v="144-MDI-E6-Bg-SS-4H-TS-01"/>
    <s v="18 mm Stainless Steel "/>
    <x v="4"/>
    <x v="2"/>
    <n v="2906"/>
    <n v="10"/>
    <n v="29060"/>
    <n v="4.4632956099620031"/>
  </r>
  <r>
    <s v="144-MDI-E6-Bg-SS-4H-TS-02"/>
    <s v="18 mm Stainless Steel "/>
    <x v="4"/>
    <x v="2"/>
    <n v="10220"/>
    <n v="10"/>
    <n v="102200"/>
    <n v="5.0094508957986941"/>
  </r>
  <r>
    <s v="144-MDI-E6-Bg-SS-4H-TS-03"/>
    <s v="18 mm Stainless Steel "/>
    <x v="4"/>
    <x v="2"/>
    <n v="1764"/>
    <n v="10"/>
    <n v="17640"/>
    <n v="4.246498580795800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 " updatedVersion="8" minRefreshableVersion="3" useAutoFormatting="1" rowGrandTotals="0" colGrandTotals="0" itemPrintTitles="1" createdVersion="8" indent="0" outline="1" outlineData="1" multipleFieldFilters="0" rowHeaderCaption=" ">
  <location ref="A3:E17" firstHeaderRow="1" firstDataRow="2" firstDataCol="1"/>
  <pivotFields count="8">
    <pivotField showAll="0" defaultSubtotal="0"/>
    <pivotField showAll="0" defaultSubtotal="0"/>
    <pivotField axis="axisRow" showAll="0" defaultSubtotal="0">
      <items count="6">
        <item m="1" x="5"/>
        <item x="2"/>
        <item x="3"/>
        <item x="4"/>
        <item x="1"/>
        <item x="0"/>
      </items>
    </pivotField>
    <pivotField axis="axisRow" showAll="0" defaultSubtotal="0">
      <items count="3">
        <item x="1"/>
        <item x="2"/>
        <item x="0"/>
      </items>
    </pivotField>
    <pivotField showAll="0" defaultSubtotal="0"/>
    <pivotField showAll="0" defaultSubtotal="0"/>
    <pivotField dataField="1" showAll="0" defaultSubtotal="0"/>
    <pivotField dataField="1" showAll="0" defaultSubtotal="0"/>
  </pivotFields>
  <rowFields count="2">
    <field x="2"/>
    <field x="3"/>
  </rowFields>
  <rowItems count="13">
    <i>
      <x v="1"/>
    </i>
    <i r="1">
      <x v="2"/>
    </i>
    <i>
      <x v="2"/>
    </i>
    <i r="1">
      <x/>
    </i>
    <i r="1">
      <x v="1"/>
    </i>
    <i>
      <x v="3"/>
    </i>
    <i r="1">
      <x/>
    </i>
    <i r="1">
      <x v="1"/>
    </i>
    <i>
      <x v="4"/>
    </i>
    <i r="1">
      <x/>
    </i>
    <i r="1">
      <x v="1"/>
    </i>
    <i>
      <x v="5"/>
    </i>
    <i r="1">
      <x v="2"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Average of Log CFU/Sample" fld="7" subtotal="average" baseField="2" baseItem="0" numFmtId="164"/>
    <dataField name="Std Dev of Log CFU/Sample" fld="7" subtotal="stdDev" baseField="2" baseItem="0" numFmtId="164"/>
    <dataField name="Average of CFU/Sample" fld="6" subtotal="average" baseField="2" baseItem="0" numFmtId="165"/>
    <dataField name="Std Dev of CFU/Sample" fld="6" subtotal="stdDev" baseField="2" baseItem="0" numFmtId="165"/>
  </dataFields>
  <formats count="29">
    <format dxfId="28">
      <pivotArea collapsedLevelsAreSubtotals="1" fieldPosition="0">
        <references count="2">
          <reference field="2" count="1" selected="0">
            <x v="4"/>
          </reference>
          <reference field="3" count="2">
            <x v="0"/>
            <x v="1"/>
          </reference>
        </references>
      </pivotArea>
    </format>
    <format dxfId="27">
      <pivotArea dataOnly="0" labelOnly="1" fieldPosition="0">
        <references count="2">
          <reference field="2" count="1" selected="0">
            <x v="4"/>
          </reference>
          <reference field="3" count="2">
            <x v="0"/>
            <x v="1"/>
          </reference>
        </references>
      </pivotArea>
    </format>
    <format dxfId="26">
      <pivotArea field="2" type="button" dataOnly="0" labelOnly="1" outline="0" axis="axisRow" fieldPosition="0"/>
    </format>
    <format dxfId="25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4">
      <pivotArea collapsedLevelsAreSubtotals="1" fieldPosition="0">
        <references count="2">
          <reference field="2" count="1" selected="0">
            <x v="1"/>
          </reference>
          <reference field="3" count="1">
            <x v="2"/>
          </reference>
        </references>
      </pivotArea>
    </format>
    <format dxfId="23">
      <pivotArea collapsedLevelsAreSubtotals="1" fieldPosition="0">
        <references count="1">
          <reference field="2" count="1">
            <x v="2"/>
          </reference>
        </references>
      </pivotArea>
    </format>
    <format dxfId="22">
      <pivotArea collapsedLevelsAreSubtotals="1" fieldPosition="0">
        <references count="2">
          <reference field="2" count="1" selected="0">
            <x v="2"/>
          </reference>
          <reference field="3" count="2">
            <x v="0"/>
            <x v="1"/>
          </reference>
        </references>
      </pivotArea>
    </format>
    <format dxfId="21">
      <pivotArea collapsedLevelsAreSubtotals="1" fieldPosition="0">
        <references count="1">
          <reference field="2" count="1">
            <x v="3"/>
          </reference>
        </references>
      </pivotArea>
    </format>
    <format dxfId="20">
      <pivotArea collapsedLevelsAreSubtotals="1" fieldPosition="0">
        <references count="2">
          <reference field="2" count="1" selected="0">
            <x v="3"/>
          </reference>
          <reference field="3" count="2">
            <x v="0"/>
            <x v="1"/>
          </reference>
        </references>
      </pivotArea>
    </format>
    <format dxfId="19">
      <pivotArea collapsedLevelsAreSubtotals="1" fieldPosition="0">
        <references count="1">
          <reference field="2" count="1">
            <x v="4"/>
          </reference>
        </references>
      </pivotArea>
    </format>
    <format dxfId="18">
      <pivotArea collapsedLevelsAreSubtotals="1" fieldPosition="0">
        <references count="2">
          <reference field="2" count="1" selected="0">
            <x v="4"/>
          </reference>
          <reference field="3" count="2">
            <x v="0"/>
            <x v="1"/>
          </reference>
        </references>
      </pivotArea>
    </format>
    <format dxfId="17">
      <pivotArea dataOnly="0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6">
      <pivotArea collapsedLevelsAreSubtotals="1" fieldPosition="0">
        <references count="2">
          <reference field="2" count="1" selected="0">
            <x v="5"/>
          </reference>
          <reference field="3" count="1">
            <x v="2"/>
          </reference>
        </references>
      </pivotArea>
    </format>
    <format dxfId="15">
      <pivotArea dataOnly="0" labelOnly="1" fieldPosition="0">
        <references count="2">
          <reference field="2" count="1" selected="0">
            <x v="5"/>
          </reference>
          <reference field="3" count="1">
            <x v="2"/>
          </reference>
        </references>
      </pivotArea>
    </format>
    <format dxfId="14">
      <pivotArea collapsedLevelsAreSubtotals="1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13">
      <pivotArea dataOnly="0" labelOnly="1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12">
      <pivotArea collapsedLevelsAreSubtotals="1" fieldPosition="0">
        <references count="2">
          <reference field="2" count="1" selected="0">
            <x v="3"/>
          </reference>
          <reference field="3" count="2">
            <x v="0"/>
            <x v="1"/>
          </reference>
        </references>
      </pivotArea>
    </format>
    <format dxfId="11">
      <pivotArea dataOnly="0" labelOnly="1" fieldPosition="0">
        <references count="2">
          <reference field="2" count="1" selected="0">
            <x v="3"/>
          </reference>
          <reference field="3" count="2">
            <x v="0"/>
            <x v="1"/>
          </reference>
        </references>
      </pivotArea>
    </format>
    <format dxfId="10">
      <pivotArea collapsedLevelsAreSubtotals="1" fieldPosition="0">
        <references count="2">
          <reference field="2" count="1" selected="0">
            <x v="3"/>
          </reference>
          <reference field="3" count="1">
            <x v="0"/>
          </reference>
        </references>
      </pivotArea>
    </format>
    <format dxfId="9">
      <pivotArea dataOnly="0" labelOnly="1" fieldPosition="0">
        <references count="2">
          <reference field="2" count="1" selected="0">
            <x v="3"/>
          </reference>
          <reference field="3" count="1">
            <x v="0"/>
          </reference>
        </references>
      </pivotArea>
    </format>
    <format dxfId="8">
      <pivotArea collapsedLevelsAreSubtotals="1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7">
      <pivotArea collapsedLevelsAreSubtotals="1" fieldPosition="0">
        <references count="1">
          <reference field="2" count="1">
            <x v="4"/>
          </reference>
        </references>
      </pivotArea>
    </format>
    <format dxfId="6">
      <pivotArea collapsedLevelsAreSubtotals="1" fieldPosition="0">
        <references count="1">
          <reference field="2" count="1">
            <x v="5"/>
          </reference>
        </references>
      </pivotArea>
    </format>
    <format dxfId="5">
      <pivotArea dataOnly="0" labelOnly="1" fieldPosition="0">
        <references count="1">
          <reference field="2" count="2">
            <x v="4"/>
            <x v="5"/>
          </reference>
        </references>
      </pivotArea>
    </format>
    <format dxfId="4">
      <pivotArea dataOnly="0" labelOnly="1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3">
      <pivotArea collapsedLevelsAreSubtotals="1" fieldPosition="0">
        <references count="2">
          <reference field="2" count="1" selected="0">
            <x v="4"/>
          </reference>
          <reference field="3" count="2">
            <x v="0"/>
            <x v="1"/>
          </reference>
        </references>
      </pivotArea>
    </format>
    <format dxfId="2">
      <pivotArea dataOnly="0" labelOnly="1" fieldPosition="0">
        <references count="2">
          <reference field="2" count="1" selected="0">
            <x v="4"/>
          </reference>
          <reference field="3" count="2">
            <x v="0"/>
            <x v="1"/>
          </reference>
        </references>
      </pivotArea>
    </format>
    <format dxfId="1">
      <pivotArea collapsedLevelsAreSubtotals="1" fieldPosition="0">
        <references count="2">
          <reference field="2" count="1" selected="0">
            <x v="5"/>
          </reference>
          <reference field="3" count="1">
            <x v="2"/>
          </reference>
        </references>
      </pivotArea>
    </format>
    <format dxfId="0">
      <pivotArea dataOnly="0" labelOnly="1" fieldPosition="0">
        <references count="2">
          <reference field="2" count="1" selected="0">
            <x v="5"/>
          </reference>
          <reference field="3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19"/>
  <sheetViews>
    <sheetView zoomScaleNormal="100" workbookViewId="0">
      <selection activeCell="A3" sqref="A3:G19"/>
    </sheetView>
  </sheetViews>
  <sheetFormatPr defaultRowHeight="14.5" x14ac:dyDescent="0.35"/>
  <cols>
    <col min="1" max="1" width="20.1796875" bestFit="1" customWidth="1"/>
    <col min="2" max="2" width="12" customWidth="1"/>
    <col min="3" max="3" width="13.54296875" customWidth="1"/>
    <col min="4" max="4" width="12" customWidth="1"/>
    <col min="5" max="5" width="12" bestFit="1" customWidth="1"/>
    <col min="6" max="6" width="12.26953125" customWidth="1"/>
    <col min="7" max="7" width="10.81640625" customWidth="1"/>
  </cols>
  <sheetData>
    <row r="3" spans="1:8" x14ac:dyDescent="0.35">
      <c r="B3" s="19" t="s">
        <v>19</v>
      </c>
      <c r="F3" s="20"/>
      <c r="G3" s="20"/>
    </row>
    <row r="4" spans="1:8" ht="43.5" x14ac:dyDescent="0.35">
      <c r="A4" s="12" t="s">
        <v>19</v>
      </c>
      <c r="B4" s="17" t="s">
        <v>13</v>
      </c>
      <c r="C4" s="17" t="s">
        <v>17</v>
      </c>
      <c r="D4" s="17" t="s">
        <v>14</v>
      </c>
      <c r="E4" s="17" t="s">
        <v>18</v>
      </c>
      <c r="F4" s="18" t="s">
        <v>20</v>
      </c>
      <c r="G4" s="18" t="s">
        <v>21</v>
      </c>
    </row>
    <row r="5" spans="1:8" x14ac:dyDescent="0.35">
      <c r="A5" s="9" t="s">
        <v>15</v>
      </c>
      <c r="B5" s="13"/>
      <c r="C5" s="13"/>
      <c r="D5" s="14"/>
      <c r="E5" s="14"/>
      <c r="F5" s="21"/>
      <c r="G5" s="21"/>
    </row>
    <row r="6" spans="1:8" x14ac:dyDescent="0.35">
      <c r="A6" s="10" t="s">
        <v>6</v>
      </c>
      <c r="B6" s="13">
        <v>6.0754145254836578</v>
      </c>
      <c r="C6" s="13">
        <v>9.7342647101035601E-2</v>
      </c>
      <c r="D6" s="14">
        <v>1211025</v>
      </c>
      <c r="E6" s="14">
        <v>249764.42734438117</v>
      </c>
      <c r="F6" s="14"/>
      <c r="G6" s="14"/>
    </row>
    <row r="7" spans="1:8" x14ac:dyDescent="0.35">
      <c r="A7" s="9" t="s">
        <v>16</v>
      </c>
      <c r="B7" s="13"/>
      <c r="C7" s="13"/>
      <c r="D7" s="14"/>
      <c r="E7" s="14"/>
      <c r="F7" s="21"/>
      <c r="G7" s="21"/>
    </row>
    <row r="8" spans="1:8" x14ac:dyDescent="0.35">
      <c r="A8" s="10" t="s">
        <v>7</v>
      </c>
      <c r="B8" s="13">
        <v>5.903301041708958</v>
      </c>
      <c r="C8" s="13">
        <v>3.6679366008019187E-2</v>
      </c>
      <c r="D8" s="14">
        <v>802266.66666666663</v>
      </c>
      <c r="E8" s="14">
        <v>66277.170529024355</v>
      </c>
      <c r="F8" s="14"/>
      <c r="G8" s="14"/>
    </row>
    <row r="9" spans="1:8" x14ac:dyDescent="0.35">
      <c r="A9" s="10" t="s">
        <v>8</v>
      </c>
      <c r="B9" s="13">
        <v>5.73404378790568</v>
      </c>
      <c r="C9" s="13">
        <v>0.15389244103737065</v>
      </c>
      <c r="D9" s="14">
        <v>564700</v>
      </c>
      <c r="E9" s="14">
        <v>193510.54234847258</v>
      </c>
      <c r="F9" s="14"/>
      <c r="G9" s="14"/>
    </row>
    <row r="10" spans="1:8" x14ac:dyDescent="0.35">
      <c r="A10" s="9" t="s">
        <v>3</v>
      </c>
      <c r="B10" s="13"/>
      <c r="C10" s="13"/>
      <c r="D10" s="14"/>
      <c r="E10" s="14"/>
      <c r="F10" s="21"/>
      <c r="G10" s="21"/>
    </row>
    <row r="11" spans="1:8" x14ac:dyDescent="0.35">
      <c r="A11" s="24" t="s">
        <v>7</v>
      </c>
      <c r="B11" s="25">
        <v>4.4535548868423582</v>
      </c>
      <c r="C11" s="25">
        <v>0.4087063364523274</v>
      </c>
      <c r="D11" s="26">
        <v>36986.666666666664</v>
      </c>
      <c r="E11" s="26">
        <v>29553.721141902475</v>
      </c>
      <c r="F11" s="29">
        <f>B8-B11</f>
        <v>1.4497461548665997</v>
      </c>
      <c r="G11" s="29">
        <f>(((C8^2)/3)+((C11^2)/3))^0.5</f>
        <v>0.23691506589706593</v>
      </c>
    </row>
    <row r="12" spans="1:8" x14ac:dyDescent="0.35">
      <c r="A12" s="24" t="s">
        <v>8</v>
      </c>
      <c r="B12" s="25">
        <v>4.5730816955188329</v>
      </c>
      <c r="C12" s="25">
        <v>0.39314602526095355</v>
      </c>
      <c r="D12" s="26">
        <v>49633.333333333336</v>
      </c>
      <c r="E12" s="26">
        <v>45880.768665458665</v>
      </c>
      <c r="F12" s="29">
        <f>B9-B12</f>
        <v>1.1609620923868471</v>
      </c>
      <c r="G12" s="29">
        <f>(((C9^2)/3)+((C12^2)/3))^0.5</f>
        <v>0.24375307217682879</v>
      </c>
    </row>
    <row r="13" spans="1:8" x14ac:dyDescent="0.35">
      <c r="A13" s="28" t="s">
        <v>2</v>
      </c>
      <c r="B13" s="25"/>
      <c r="C13" s="25"/>
      <c r="D13" s="26"/>
      <c r="E13" s="26"/>
      <c r="F13" s="27"/>
      <c r="G13" s="27"/>
    </row>
    <row r="14" spans="1:8" x14ac:dyDescent="0.35">
      <c r="A14" s="11" t="s">
        <v>7</v>
      </c>
      <c r="B14" s="15">
        <v>8.7739243075050585E-3</v>
      </c>
      <c r="C14" s="15" t="e">
        <v>#DIV/0!</v>
      </c>
      <c r="D14" s="16">
        <v>1.0204081632653059</v>
      </c>
      <c r="E14" s="16" t="e">
        <v>#DIV/0!</v>
      </c>
      <c r="F14" s="26"/>
      <c r="G14" s="26"/>
      <c r="H14" s="23"/>
    </row>
    <row r="15" spans="1:8" x14ac:dyDescent="0.35">
      <c r="A15" s="11" t="s">
        <v>8</v>
      </c>
      <c r="B15" s="15">
        <v>1.3228265733755195E-2</v>
      </c>
      <c r="C15" s="15" t="e">
        <v>#DIV/0!</v>
      </c>
      <c r="D15" s="16">
        <v>1.0309278350515465</v>
      </c>
      <c r="E15" s="16" t="e">
        <v>#DIV/0!</v>
      </c>
      <c r="F15" s="26"/>
      <c r="G15" s="26"/>
    </row>
    <row r="16" spans="1:8" x14ac:dyDescent="0.35">
      <c r="A16" s="28" t="s">
        <v>23</v>
      </c>
      <c r="B16" s="25"/>
      <c r="C16" s="25"/>
      <c r="D16" s="26"/>
      <c r="E16" s="26"/>
      <c r="F16" s="27"/>
      <c r="G16" s="27"/>
    </row>
    <row r="17" spans="1:7" x14ac:dyDescent="0.35">
      <c r="A17" s="11" t="s">
        <v>6</v>
      </c>
      <c r="B17" s="15">
        <v>3.6212172654444798E-2</v>
      </c>
      <c r="C17" s="15" t="e">
        <v>#DIV/0!</v>
      </c>
      <c r="D17" s="16">
        <v>1.0869565217391306</v>
      </c>
      <c r="E17" s="16" t="e">
        <v>#DIV/0!</v>
      </c>
      <c r="F17" s="26"/>
      <c r="G17" s="26"/>
    </row>
    <row r="18" spans="1:7" x14ac:dyDescent="0.35">
      <c r="F18" s="21"/>
      <c r="G18" s="21"/>
    </row>
    <row r="19" spans="1:7" x14ac:dyDescent="0.35">
      <c r="A19" s="58" t="s">
        <v>22</v>
      </c>
      <c r="B19" s="58"/>
      <c r="C19" s="58"/>
      <c r="D19" s="58"/>
      <c r="E19" s="58"/>
    </row>
  </sheetData>
  <mergeCells count="1">
    <mergeCell ref="A19:E19"/>
  </mergeCells>
  <pageMargins left="0.7" right="0.7" top="0.75" bottom="0.75" header="0.3" footer="0.3"/>
  <pageSetup scale="97" orientation="portrait" r:id="rId2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2"/>
  <sheetViews>
    <sheetView tabSelected="1" topLeftCell="C1" zoomScaleNormal="100" workbookViewId="0">
      <selection activeCell="C29" sqref="C29"/>
    </sheetView>
  </sheetViews>
  <sheetFormatPr defaultRowHeight="14.5" x14ac:dyDescent="0.35"/>
  <cols>
    <col min="1" max="1" width="25.81640625" bestFit="1" customWidth="1"/>
    <col min="2" max="2" width="23" bestFit="1" customWidth="1"/>
    <col min="3" max="3" width="18.26953125" bestFit="1" customWidth="1"/>
    <col min="4" max="4" width="25.1796875" bestFit="1" customWidth="1"/>
    <col min="5" max="5" width="10.453125" bestFit="1" customWidth="1"/>
    <col min="6" max="6" width="15.81640625" bestFit="1" customWidth="1"/>
    <col min="7" max="7" width="12.453125" bestFit="1" customWidth="1"/>
    <col min="8" max="8" width="16.54296875" bestFit="1" customWidth="1"/>
    <col min="9" max="9" width="17.26953125" bestFit="1" customWidth="1"/>
    <col min="10" max="10" width="12.6328125" customWidth="1"/>
  </cols>
  <sheetData>
    <row r="1" spans="1:12" x14ac:dyDescent="0.35">
      <c r="A1" s="1" t="s">
        <v>0</v>
      </c>
      <c r="B1" s="2" t="s">
        <v>4</v>
      </c>
      <c r="C1" s="2" t="s">
        <v>1</v>
      </c>
      <c r="D1" s="3" t="s">
        <v>5</v>
      </c>
      <c r="E1" s="3" t="s">
        <v>9</v>
      </c>
      <c r="F1" s="8" t="s">
        <v>12</v>
      </c>
      <c r="G1" s="8" t="s">
        <v>10</v>
      </c>
      <c r="H1" s="8" t="s">
        <v>11</v>
      </c>
      <c r="I1" s="115" t="s">
        <v>90</v>
      </c>
      <c r="J1" s="115" t="s">
        <v>91</v>
      </c>
      <c r="K1" s="118" t="s">
        <v>92</v>
      </c>
      <c r="L1" s="118" t="s">
        <v>93</v>
      </c>
    </row>
    <row r="2" spans="1:12" x14ac:dyDescent="0.35">
      <c r="A2" s="4" t="s">
        <v>26</v>
      </c>
      <c r="B2" s="4" t="s">
        <v>28</v>
      </c>
      <c r="C2" s="4" t="s">
        <v>23</v>
      </c>
      <c r="D2" s="4" t="s">
        <v>6</v>
      </c>
      <c r="E2" s="7">
        <f ca="1">IFERROR(OFFSET(INDIRECT("'Qcount'!A"&amp;MATCH(A2,Qcount!$A$1:$A$65308,0)),3,3,1),IFERROR(OFFSET(INDIRECT("'Spread'!A"&amp;MATCH(A2,Spread!$A$1:$A$65536,0)),-1,9,1),IFERROR(OFFSET(INDIRECT("'Filters'!A"&amp;MATCH(A2,Filters!$A:$A,0)),0,9,1),OFFSET(INDIRECT("'HD'!A"&amp;MATCH(A2,HD!$A:$A,0)),0,9,1))))</f>
        <v>0.10869565217391305</v>
      </c>
      <c r="F2" s="4">
        <v>10</v>
      </c>
      <c r="G2" s="5">
        <f ca="1">E2*F2</f>
        <v>1.0869565217391306</v>
      </c>
      <c r="H2" s="6">
        <f ca="1">LOG(G2)</f>
        <v>3.6212172654444798E-2</v>
      </c>
      <c r="I2" s="116">
        <f ca="1">G2/2.54</f>
        <v>0.42793563847997268</v>
      </c>
      <c r="J2" s="117">
        <f ca="1">LOG10(I2)</f>
        <v>-0.36862154396549324</v>
      </c>
    </row>
    <row r="3" spans="1:12" x14ac:dyDescent="0.35">
      <c r="A3" s="4" t="s">
        <v>24</v>
      </c>
      <c r="B3" s="4" t="s">
        <v>28</v>
      </c>
      <c r="C3" s="4" t="s">
        <v>2</v>
      </c>
      <c r="D3" s="4" t="s">
        <v>7</v>
      </c>
      <c r="E3" s="7">
        <f ca="1">IFERROR(OFFSET(INDIRECT("'Qcount'!A"&amp;MATCH(A3,[1]QCount!$A$1:$A$65328,0)),3,3,1),IFERROR(OFFSET(INDIRECT("'Spread'!A"&amp;MATCH(A3,[2]Spread!$A$1:$A$65536,0)),-1,9,1),IFERROR(OFFSET(INDIRECT("'Filters'!A"&amp;MATCH(A3,Filters!$A:$A,0)),0,9,1),OFFSET(INDIRECT("'HD'!A"&amp;MATCH(A3,[3]HD!$A:$A,0)),0,9,1))))</f>
        <v>0.1020408163265306</v>
      </c>
      <c r="F3" s="4">
        <v>10</v>
      </c>
      <c r="G3" s="5">
        <f t="shared" ref="G3:G17" ca="1" si="0">E3*F3</f>
        <v>1.0204081632653059</v>
      </c>
      <c r="H3" s="6">
        <f t="shared" ref="H3:H4" ca="1" si="1">LOG(G3)</f>
        <v>8.7739243075050585E-3</v>
      </c>
      <c r="I3" s="116">
        <f t="shared" ref="I3:I20" ca="1" si="2">G3/2.54</f>
        <v>0.40173549734854563</v>
      </c>
      <c r="J3" s="117">
        <f t="shared" ref="J3:J20" ca="1" si="3">LOG10(I3)</f>
        <v>-0.39605979231243299</v>
      </c>
    </row>
    <row r="4" spans="1:12" x14ac:dyDescent="0.35">
      <c r="A4" s="4" t="s">
        <v>25</v>
      </c>
      <c r="B4" s="4" t="s">
        <v>28</v>
      </c>
      <c r="C4" s="4" t="s">
        <v>2</v>
      </c>
      <c r="D4" s="4" t="s">
        <v>8</v>
      </c>
      <c r="E4" s="7">
        <f ca="1">IFERROR(OFFSET(INDIRECT("'Qcount'!A"&amp;MATCH(A4,[1]QCount!$A$1:$A$65328,0)),3,3,1),IFERROR(OFFSET(INDIRECT("'Spread'!A"&amp;MATCH(A4,[2]Spread!$A$1:$A$65536,0)),-1,9,1),IFERROR(OFFSET(INDIRECT("'Filters'!A"&amp;MATCH(A4,Filters!$A:$A,0)),0,9,1),OFFSET(INDIRECT("'HD'!A"&amp;MATCH(A4,[3]HD!$A:$A,0)),0,9,1))))</f>
        <v>0.10309278350515465</v>
      </c>
      <c r="F4" s="4">
        <v>10</v>
      </c>
      <c r="G4" s="5">
        <f t="shared" ca="1" si="0"/>
        <v>1.0309278350515465</v>
      </c>
      <c r="H4" s="6">
        <f t="shared" ca="1" si="1"/>
        <v>1.3228265733755195E-2</v>
      </c>
      <c r="I4" s="116">
        <f t="shared" ca="1" si="2"/>
        <v>0.40587710041399466</v>
      </c>
      <c r="J4" s="117">
        <f t="shared" ca="1" si="3"/>
        <v>-0.39160545088618287</v>
      </c>
    </row>
    <row r="5" spans="1:12" x14ac:dyDescent="0.35">
      <c r="A5" s="4" t="s">
        <v>29</v>
      </c>
      <c r="B5" s="4" t="s">
        <v>27</v>
      </c>
      <c r="C5" s="4" t="s">
        <v>15</v>
      </c>
      <c r="D5" s="4" t="s">
        <v>6</v>
      </c>
      <c r="E5" s="7">
        <f ca="1">IFERROR(OFFSET(INDIRECT("'Qcount'!A"&amp;MATCH(A5,Qcount!$A$1:$A$65308,0)),3,3,1),IFERROR(OFFSET(INDIRECT("'Spread'!A"&amp;MATCH(A5,Spread!$A$1:$A$65536,0)),-1,9,1),IFERROR(OFFSET(INDIRECT("'Filters'!A"&amp;MATCH(A5,Filters!$A:$A,0)),0,9,1),OFFSET(INDIRECT("'HD'!A"&amp;MATCH(A5,#REF!,0)),0,9,1))))</f>
        <v>122100</v>
      </c>
      <c r="F5" s="4">
        <v>10</v>
      </c>
      <c r="G5" s="5">
        <f t="shared" ca="1" si="0"/>
        <v>1221000</v>
      </c>
      <c r="H5" s="6">
        <f t="shared" ref="H5:H17" ca="1" si="4">LOG(G5)</f>
        <v>6.0867156639448821</v>
      </c>
      <c r="I5" s="116">
        <f t="shared" ca="1" si="2"/>
        <v>480708.66141732282</v>
      </c>
      <c r="J5" s="117">
        <f t="shared" ca="1" si="3"/>
        <v>5.6818819473249444</v>
      </c>
    </row>
    <row r="6" spans="1:12" x14ac:dyDescent="0.35">
      <c r="A6" s="4" t="s">
        <v>30</v>
      </c>
      <c r="B6" s="4" t="s">
        <v>27</v>
      </c>
      <c r="C6" s="4" t="s">
        <v>15</v>
      </c>
      <c r="D6" s="4" t="s">
        <v>6</v>
      </c>
      <c r="E6" s="7">
        <f ca="1">IFERROR(OFFSET(INDIRECT("'Qcount'!A"&amp;MATCH(A6,Qcount!$A$1:$A$65308,0)),3,3,1),IFERROR(OFFSET(INDIRECT("'Spread'!A"&amp;MATCH(A6,Spread!$A$1:$A$65536,0)),-1,9,1),IFERROR(OFFSET(INDIRECT("'Filters'!A"&amp;MATCH(A6,Filters!$A:$A,0)),0,9,1),OFFSET(INDIRECT("'HD'!A"&amp;MATCH(A6,#REF!,0)),0,9,1))))</f>
        <v>130500</v>
      </c>
      <c r="F6" s="4">
        <v>10</v>
      </c>
      <c r="G6" s="5">
        <f t="shared" ca="1" si="0"/>
        <v>1305000</v>
      </c>
      <c r="H6" s="6">
        <f t="shared" ca="1" si="4"/>
        <v>6.1156105116742996</v>
      </c>
      <c r="I6" s="116">
        <f t="shared" ca="1" si="2"/>
        <v>513779.52755905513</v>
      </c>
      <c r="J6" s="117">
        <f t="shared" ca="1" si="3"/>
        <v>5.710776795054362</v>
      </c>
    </row>
    <row r="7" spans="1:12" x14ac:dyDescent="0.35">
      <c r="A7" s="4" t="s">
        <v>31</v>
      </c>
      <c r="B7" s="4" t="s">
        <v>27</v>
      </c>
      <c r="C7" s="4" t="s">
        <v>15</v>
      </c>
      <c r="D7" s="4" t="s">
        <v>6</v>
      </c>
      <c r="E7" s="7">
        <f ca="1">IFERROR(OFFSET(INDIRECT("'Qcount'!A"&amp;MATCH(A7,Qcount!$A$1:$A$65308,0)),3,3,1),IFERROR(OFFSET(INDIRECT("'Spread'!A"&amp;MATCH(A7,Spread!$A$1:$A$65536,0)),-1,9,1),IFERROR(OFFSET(INDIRECT("'Filters'!A"&amp;MATCH(A7,Filters!$A:$A,0)),0,9,1),OFFSET(INDIRECT("'HD'!A"&amp;MATCH(A7,#REF!,0)),0,9,1))))</f>
        <v>145300</v>
      </c>
      <c r="F7" s="4">
        <v>10</v>
      </c>
      <c r="G7" s="5">
        <f t="shared" ca="1" si="0"/>
        <v>1453000</v>
      </c>
      <c r="H7" s="6">
        <f t="shared" ca="1" si="4"/>
        <v>6.1622656142980219</v>
      </c>
      <c r="I7" s="116">
        <f t="shared" ca="1" si="2"/>
        <v>572047.24409448821</v>
      </c>
      <c r="J7" s="117">
        <f t="shared" ca="1" si="3"/>
        <v>5.7574318976780834</v>
      </c>
    </row>
    <row r="8" spans="1:12" x14ac:dyDescent="0.35">
      <c r="A8" s="4" t="s">
        <v>32</v>
      </c>
      <c r="B8" s="4" t="s">
        <v>27</v>
      </c>
      <c r="C8" s="4" t="s">
        <v>15</v>
      </c>
      <c r="D8" s="4" t="s">
        <v>6</v>
      </c>
      <c r="E8" s="7">
        <f ca="1">IFERROR(OFFSET(INDIRECT("'Qcount'!A"&amp;MATCH(A8,Qcount!$A$1:$A$65308,0)),3,3,1),IFERROR(OFFSET(INDIRECT("'Spread'!A"&amp;MATCH(A8,Spread!$A$1:$A$65536,0)),-1,9,1),IFERROR(OFFSET(INDIRECT("'Filters'!A"&amp;MATCH(A8,Filters!$A:$A,0)),0,9,1),OFFSET(INDIRECT("'HD'!A"&amp;MATCH(A8,#REF!,0)),0,9,1))))</f>
        <v>86510</v>
      </c>
      <c r="F8" s="4">
        <v>10</v>
      </c>
      <c r="G8" s="5">
        <f t="shared" ca="1" si="0"/>
        <v>865100</v>
      </c>
      <c r="H8" s="6">
        <f t="shared" ca="1" si="4"/>
        <v>5.9370663120174285</v>
      </c>
      <c r="I8" s="116">
        <f t="shared" ca="1" si="2"/>
        <v>340590.55118110235</v>
      </c>
      <c r="J8" s="117">
        <f t="shared" ca="1" si="3"/>
        <v>5.53223259539749</v>
      </c>
    </row>
    <row r="9" spans="1:12" x14ac:dyDescent="0.35">
      <c r="A9" s="4" t="s">
        <v>33</v>
      </c>
      <c r="B9" s="4" t="s">
        <v>28</v>
      </c>
      <c r="C9" s="4" t="s">
        <v>16</v>
      </c>
      <c r="D9" s="4" t="s">
        <v>7</v>
      </c>
      <c r="E9" s="7">
        <f ca="1">IFERROR(OFFSET(INDIRECT("'Qcount'!A"&amp;MATCH(A9,Qcount!$A$1:$A$65308,0)),3,3,1),IFERROR(OFFSET(INDIRECT("'Spread'!A"&amp;MATCH(A9,Spread!$A$1:$A$65536,0)),-1,9,1),IFERROR(OFFSET(INDIRECT("'Filters'!A"&amp;MATCH(A9,Filters!$A:$A,0)),0,9,1),OFFSET(INDIRECT("'HD'!A"&amp;MATCH(A9,#REF!,0)),0,9,1))))</f>
        <v>72720</v>
      </c>
      <c r="F9" s="4">
        <v>10</v>
      </c>
      <c r="G9" s="5">
        <f t="shared" ca="1" si="0"/>
        <v>727200</v>
      </c>
      <c r="H9" s="6">
        <f t="shared" ca="1" si="4"/>
        <v>5.8616538702139112</v>
      </c>
      <c r="I9" s="116">
        <f t="shared" ca="1" si="2"/>
        <v>286299.21259842522</v>
      </c>
      <c r="J9" s="117">
        <f t="shared" ca="1" si="3"/>
        <v>5.4568201535939727</v>
      </c>
      <c r="K9" s="117">
        <f ca="1">AVERAGE(J9:J11,J15:J17)</f>
        <v>5.4138386981873809</v>
      </c>
      <c r="L9">
        <f ca="1">STDEV(J9:J11,J15:J17)</f>
        <v>0.13640274597377033</v>
      </c>
    </row>
    <row r="10" spans="1:12" x14ac:dyDescent="0.35">
      <c r="A10" s="4" t="s">
        <v>34</v>
      </c>
      <c r="B10" s="4" t="s">
        <v>28</v>
      </c>
      <c r="C10" s="4" t="s">
        <v>16</v>
      </c>
      <c r="D10" s="4" t="s">
        <v>7</v>
      </c>
      <c r="E10" s="7">
        <f ca="1">IFERROR(OFFSET(INDIRECT("'Qcount'!A"&amp;MATCH(A10,Qcount!$A$1:$A$65308,0)),3,3,1),IFERROR(OFFSET(INDIRECT("'Spread'!A"&amp;MATCH(A10,Spread!$A$1:$A$65536,0)),-1,9,1),IFERROR(OFFSET(INDIRECT("'Filters'!A"&amp;MATCH(A10,Filters!$A:$A,0)),0,9,1),OFFSET(INDIRECT("'HD'!A"&amp;MATCH(A10,#REF!,0)),0,9,1))))</f>
        <v>82690</v>
      </c>
      <c r="F10" s="4">
        <v>10</v>
      </c>
      <c r="G10" s="5">
        <f t="shared" ca="1" si="0"/>
        <v>826900</v>
      </c>
      <c r="H10" s="6">
        <f t="shared" ca="1" si="4"/>
        <v>5.9174529919296637</v>
      </c>
      <c r="I10" s="116">
        <f t="shared" ca="1" si="2"/>
        <v>325551.18110236223</v>
      </c>
      <c r="J10" s="117">
        <f t="shared" ca="1" si="3"/>
        <v>5.5126192753097252</v>
      </c>
    </row>
    <row r="11" spans="1:12" x14ac:dyDescent="0.35">
      <c r="A11" s="4" t="s">
        <v>35</v>
      </c>
      <c r="B11" s="4" t="s">
        <v>28</v>
      </c>
      <c r="C11" s="4" t="s">
        <v>16</v>
      </c>
      <c r="D11" s="4" t="s">
        <v>7</v>
      </c>
      <c r="E11" s="7">
        <f ca="1">IFERROR(OFFSET(INDIRECT("'Qcount'!A"&amp;MATCH(A11,Qcount!$A$1:$A$65308,0)),3,3,1),IFERROR(OFFSET(INDIRECT("'Spread'!A"&amp;MATCH(A11,Spread!$A$1:$A$65536,0)),-1,9,1),IFERROR(OFFSET(INDIRECT("'Filters'!A"&amp;MATCH(A11,Filters!$A:$A,0)),0,9,1),OFFSET(INDIRECT("'HD'!A"&amp;MATCH(A11,#REF!,0)),0,9,1))))</f>
        <v>85270</v>
      </c>
      <c r="F11" s="4">
        <v>10</v>
      </c>
      <c r="G11" s="5">
        <f t="shared" ca="1" si="0"/>
        <v>852700</v>
      </c>
      <c r="H11" s="6">
        <f t="shared" ca="1" si="4"/>
        <v>5.9307962629833</v>
      </c>
      <c r="I11" s="116">
        <f t="shared" ca="1" si="2"/>
        <v>335708.66141732282</v>
      </c>
      <c r="J11" s="117">
        <f t="shared" ca="1" si="3"/>
        <v>5.5259625463633624</v>
      </c>
    </row>
    <row r="12" spans="1:12" x14ac:dyDescent="0.35">
      <c r="A12" s="4" t="s">
        <v>36</v>
      </c>
      <c r="B12" s="4" t="s">
        <v>28</v>
      </c>
      <c r="C12" s="4" t="s">
        <v>3</v>
      </c>
      <c r="D12" s="4" t="s">
        <v>7</v>
      </c>
      <c r="E12" s="7">
        <f ca="1">IFERROR(OFFSET(INDIRECT("'Qcount'!A"&amp;MATCH(A12,Qcount!$A$1:$A$65308,0)),3,3,1),IFERROR(OFFSET(INDIRECT("'Spread'!A"&amp;MATCH(A12,Spread!$A$1:$A$65536,0)),-1,9,1),IFERROR(OFFSET(INDIRECT("'Filters'!A"&amp;MATCH(A12,Filters!$A:$A,0)),0,9,1),OFFSET(INDIRECT("'HD'!A"&amp;MATCH(A12,#REF!,0)),0,9,1))))</f>
        <v>1058</v>
      </c>
      <c r="F12" s="4">
        <v>10</v>
      </c>
      <c r="G12" s="5">
        <f t="shared" ca="1" si="0"/>
        <v>10580</v>
      </c>
      <c r="H12" s="6">
        <f t="shared" ca="1" si="4"/>
        <v>4.0244856676991674</v>
      </c>
      <c r="I12" s="116">
        <f t="shared" ca="1" si="2"/>
        <v>4165.3543307086611</v>
      </c>
      <c r="J12" s="117">
        <f t="shared" ca="1" si="3"/>
        <v>3.6196519510792289</v>
      </c>
      <c r="K12" s="117">
        <f ca="1">AVERAGE(J12:J14)</f>
        <v>4.0487211702224206</v>
      </c>
      <c r="L12">
        <f ca="1">STDEV(J12:J14)</f>
        <v>0.40870633645231502</v>
      </c>
    </row>
    <row r="13" spans="1:12" x14ac:dyDescent="0.35">
      <c r="A13" s="4" t="s">
        <v>37</v>
      </c>
      <c r="B13" s="4" t="s">
        <v>28</v>
      </c>
      <c r="C13" s="4" t="s">
        <v>3</v>
      </c>
      <c r="D13" s="4" t="s">
        <v>7</v>
      </c>
      <c r="E13" s="7">
        <f ca="1">IFERROR(OFFSET(INDIRECT("'Qcount'!A"&amp;MATCH(A13,Qcount!$A$1:$A$65308,0)),3,3,1),IFERROR(OFFSET(INDIRECT("'Spread'!A"&amp;MATCH(A13,Spread!$A$1:$A$65536,0)),-1,9,1),IFERROR(OFFSET(INDIRECT("'Filters'!A"&amp;MATCH(A13,Filters!$A:$A,0)),0,9,1),OFFSET(INDIRECT("'HD'!A"&amp;MATCH(A13,#REF!,0)),0,9,1))))</f>
        <v>6891</v>
      </c>
      <c r="F13" s="4">
        <v>10</v>
      </c>
      <c r="G13" s="5">
        <f t="shared" ca="1" si="0"/>
        <v>68910</v>
      </c>
      <c r="H13" s="6">
        <f t="shared" ca="1" si="4"/>
        <v>4.8382822499146885</v>
      </c>
      <c r="I13" s="116">
        <f t="shared" ca="1" si="2"/>
        <v>27129.921259842518</v>
      </c>
      <c r="J13" s="117">
        <f t="shared" ca="1" si="3"/>
        <v>4.4334485332947509</v>
      </c>
    </row>
    <row r="14" spans="1:12" x14ac:dyDescent="0.35">
      <c r="A14" s="4" t="s">
        <v>38</v>
      </c>
      <c r="B14" s="4" t="s">
        <v>28</v>
      </c>
      <c r="C14" s="4" t="s">
        <v>3</v>
      </c>
      <c r="D14" s="4" t="s">
        <v>7</v>
      </c>
      <c r="E14" s="7">
        <f ca="1">IFERROR(OFFSET(INDIRECT("'Qcount'!A"&amp;MATCH(A14,Qcount!$A$1:$A$65308,0)),3,3,1),IFERROR(OFFSET(INDIRECT("'Spread'!A"&amp;MATCH(A14,Spread!$A$1:$A$65536,0)),-1,9,1),IFERROR(OFFSET(INDIRECT("'Filters'!A"&amp;MATCH(A14,Filters!$A:$A,0)),0,9,1),OFFSET(INDIRECT("'HD'!A"&amp;MATCH(A14,#REF!,0)),0,9,1))))</f>
        <v>3147</v>
      </c>
      <c r="F14" s="4">
        <v>10</v>
      </c>
      <c r="G14" s="5">
        <f t="shared" ca="1" si="0"/>
        <v>31470</v>
      </c>
      <c r="H14" s="6">
        <f t="shared" ca="1" si="4"/>
        <v>4.4978967429132206</v>
      </c>
      <c r="I14" s="116">
        <f t="shared" ca="1" si="2"/>
        <v>12389.763779527559</v>
      </c>
      <c r="J14" s="117">
        <f t="shared" ca="1" si="3"/>
        <v>4.0930630262932821</v>
      </c>
    </row>
    <row r="15" spans="1:12" x14ac:dyDescent="0.35">
      <c r="A15" s="4" t="s">
        <v>39</v>
      </c>
      <c r="B15" s="4" t="s">
        <v>28</v>
      </c>
      <c r="C15" s="4" t="s">
        <v>16</v>
      </c>
      <c r="D15" s="4" t="s">
        <v>8</v>
      </c>
      <c r="E15" s="7">
        <f ca="1">IFERROR(OFFSET(INDIRECT("'Qcount'!A"&amp;MATCH(A15,Qcount!$A$1:$A$65308,0)),3,3,1),IFERROR(OFFSET(INDIRECT("'Spread'!A"&amp;MATCH(A15,Spread!$A$1:$A$65536,0)),-1,9,1),IFERROR(OFFSET(INDIRECT("'Filters'!A"&amp;MATCH(A15,Filters!$A:$A,0)),0,9,1),OFFSET(INDIRECT("'HD'!A"&amp;MATCH(A15,#REF!,0)),0,9,1))))</f>
        <v>55560</v>
      </c>
      <c r="F15" s="4">
        <v>10</v>
      </c>
      <c r="G15" s="5">
        <f t="shared" ca="1" si="0"/>
        <v>555600</v>
      </c>
      <c r="H15" s="6">
        <f t="shared" ca="1" si="4"/>
        <v>5.7447622370655775</v>
      </c>
      <c r="I15" s="116">
        <f t="shared" ca="1" si="2"/>
        <v>218740.15748031496</v>
      </c>
      <c r="J15" s="117">
        <f t="shared" ca="1" si="3"/>
        <v>5.3399285204456399</v>
      </c>
    </row>
    <row r="16" spans="1:12" x14ac:dyDescent="0.35">
      <c r="A16" s="4" t="s">
        <v>40</v>
      </c>
      <c r="B16" s="4" t="s">
        <v>28</v>
      </c>
      <c r="C16" s="4" t="s">
        <v>16</v>
      </c>
      <c r="D16" s="4" t="s">
        <v>8</v>
      </c>
      <c r="E16" s="7">
        <f ca="1">IFERROR(OFFSET(INDIRECT("'Qcount'!A"&amp;MATCH(A16,Qcount!$A$1:$A$65308,0)),3,3,1),IFERROR(OFFSET(INDIRECT("'Spread'!A"&amp;MATCH(A16,Spread!$A$1:$A$65536,0)),-1,9,1),IFERROR(OFFSET(INDIRECT("'Filters'!A"&amp;MATCH(A16,Filters!$A:$A,0)),0,9,1),OFFSET(INDIRECT("'HD'!A"&amp;MATCH(A16,#REF!,0)),0,9,1))))</f>
        <v>76260</v>
      </c>
      <c r="F16" s="4">
        <v>10</v>
      </c>
      <c r="G16" s="5">
        <f t="shared" ca="1" si="0"/>
        <v>762600</v>
      </c>
      <c r="H16" s="6">
        <f t="shared" ca="1" si="4"/>
        <v>5.8822968009376515</v>
      </c>
      <c r="I16" s="116">
        <f t="shared" ca="1" si="2"/>
        <v>300236.22047244094</v>
      </c>
      <c r="J16" s="117">
        <f t="shared" ca="1" si="3"/>
        <v>5.4774630843177139</v>
      </c>
    </row>
    <row r="17" spans="1:12" x14ac:dyDescent="0.35">
      <c r="A17" s="4" t="s">
        <v>41</v>
      </c>
      <c r="B17" s="4" t="s">
        <v>28</v>
      </c>
      <c r="C17" s="4" t="s">
        <v>16</v>
      </c>
      <c r="D17" s="4" t="s">
        <v>8</v>
      </c>
      <c r="E17" s="7">
        <f ca="1">IFERROR(OFFSET(INDIRECT("'Qcount'!A"&amp;MATCH(A17,Qcount!$A$1:$A$65308,0)),3,3,1),IFERROR(OFFSET(INDIRECT("'Spread'!A"&amp;MATCH(A17,Spread!$A$1:$A$65536,0)),-1,9,1),IFERROR(OFFSET(INDIRECT("'Filters'!A"&amp;MATCH(A17,Filters!$A:$A,0)),0,9,1),OFFSET(INDIRECT("'HD'!A"&amp;MATCH(A17,#REF!,0)),0,9,1))))</f>
        <v>37590</v>
      </c>
      <c r="F17" s="4">
        <v>10</v>
      </c>
      <c r="G17" s="5">
        <f t="shared" ca="1" si="0"/>
        <v>375900</v>
      </c>
      <c r="H17" s="6">
        <f t="shared" ca="1" si="4"/>
        <v>5.5750723257138128</v>
      </c>
      <c r="I17" s="116">
        <f t="shared" ca="1" si="2"/>
        <v>147992.12598425196</v>
      </c>
      <c r="J17" s="117">
        <f t="shared" ca="1" si="3"/>
        <v>5.1702386090938743</v>
      </c>
    </row>
    <row r="18" spans="1:12" x14ac:dyDescent="0.35">
      <c r="A18" s="4" t="s">
        <v>42</v>
      </c>
      <c r="B18" s="4" t="s">
        <v>28</v>
      </c>
      <c r="C18" s="4" t="s">
        <v>3</v>
      </c>
      <c r="D18" s="4" t="s">
        <v>8</v>
      </c>
      <c r="E18" s="7">
        <f ca="1">IFERROR(OFFSET(INDIRECT("'Qcount'!A"&amp;MATCH(A18,Qcount!$A$1:$A$65308,0)),3,3,1),IFERROR(OFFSET(INDIRECT("'Spread'!A"&amp;MATCH(A18,Spread!$A$1:$A$65536,0)),-1,9,1),IFERROR(OFFSET(INDIRECT("'Filters'!A"&amp;MATCH(A18,Filters!$A:$A,0)),0,9,1),OFFSET(INDIRECT("'HD'!A"&amp;MATCH(A18,#REF!,0)),0,9,1))))</f>
        <v>2906</v>
      </c>
      <c r="F18" s="4">
        <v>10</v>
      </c>
      <c r="G18" s="5">
        <f ca="1">E18*F18</f>
        <v>29060</v>
      </c>
      <c r="H18" s="6">
        <f ca="1">LOG(G18)</f>
        <v>4.4632956099620031</v>
      </c>
      <c r="I18" s="116">
        <f t="shared" ca="1" si="2"/>
        <v>11440.944881889764</v>
      </c>
      <c r="J18" s="117">
        <f t="shared" ca="1" si="3"/>
        <v>4.0584618933420646</v>
      </c>
      <c r="K18" s="117">
        <f ca="1">AVERAGE(J18:J20)</f>
        <v>4.1682479788988944</v>
      </c>
      <c r="L18">
        <f ca="1">STDEV(J18:J20)</f>
        <v>0.39314602526095427</v>
      </c>
    </row>
    <row r="19" spans="1:12" x14ac:dyDescent="0.35">
      <c r="A19" s="4" t="s">
        <v>43</v>
      </c>
      <c r="B19" s="4" t="s">
        <v>28</v>
      </c>
      <c r="C19" s="4" t="s">
        <v>3</v>
      </c>
      <c r="D19" s="4" t="s">
        <v>8</v>
      </c>
      <c r="E19" s="7">
        <f ca="1">IFERROR(OFFSET(INDIRECT("'Qcount'!A"&amp;MATCH(A19,Qcount!$A$1:$A$65308,0)),3,3,1),IFERROR(OFFSET(INDIRECT("'Spread'!A"&amp;MATCH(A19,Spread!$A$1:$A$65536,0)),-1,9,1),IFERROR(OFFSET(INDIRECT("'Filters'!A"&amp;MATCH(A19,Filters!$A:$A,0)),0,9,1),OFFSET(INDIRECT("'HD'!A"&amp;MATCH(A19,#REF!,0)),0,9,1))))</f>
        <v>10220</v>
      </c>
      <c r="F19" s="4">
        <v>10</v>
      </c>
      <c r="G19" s="5">
        <f ca="1">E19*F19</f>
        <v>102200</v>
      </c>
      <c r="H19" s="6">
        <f ca="1">LOG(G19)</f>
        <v>5.0094508957986941</v>
      </c>
      <c r="I19" s="116">
        <f t="shared" ca="1" si="2"/>
        <v>40236.220472440946</v>
      </c>
      <c r="J19" s="117">
        <f t="shared" ca="1" si="3"/>
        <v>4.6046171791787556</v>
      </c>
    </row>
    <row r="20" spans="1:12" x14ac:dyDescent="0.35">
      <c r="A20" s="4" t="s">
        <v>44</v>
      </c>
      <c r="B20" s="4" t="s">
        <v>28</v>
      </c>
      <c r="C20" s="4" t="s">
        <v>3</v>
      </c>
      <c r="D20" s="4" t="s">
        <v>8</v>
      </c>
      <c r="E20" s="7">
        <f ca="1">IFERROR(OFFSET(INDIRECT("'Qcount'!A"&amp;MATCH(A20,Qcount!$A$1:$A$65308,0)),3,3,1),IFERROR(OFFSET(INDIRECT("'Spread'!A"&amp;MATCH(A20,Spread!$A$1:$A$65536,0)),-1,9,1),IFERROR(OFFSET(INDIRECT("'Filters'!A"&amp;MATCH(A20,Filters!$A:$A,0)),0,9,1),OFFSET(INDIRECT("'HD'!A"&amp;MATCH(A20,#REF!,0)),0,9,1))))</f>
        <v>1764</v>
      </c>
      <c r="F20" s="4">
        <v>10</v>
      </c>
      <c r="G20" s="5">
        <f ca="1">E20*F20</f>
        <v>17640</v>
      </c>
      <c r="H20" s="6">
        <f ca="1">LOG(G20)</f>
        <v>4.2464985807958007</v>
      </c>
      <c r="I20" s="116">
        <f t="shared" ca="1" si="2"/>
        <v>6944.8818897637793</v>
      </c>
      <c r="J20" s="117">
        <f t="shared" ca="1" si="3"/>
        <v>3.8416648641758631</v>
      </c>
    </row>
    <row r="22" spans="1:12" x14ac:dyDescent="0.35">
      <c r="B22" s="22"/>
    </row>
  </sheetData>
  <phoneticPr fontId="3" type="noConversion"/>
  <pageMargins left="0.7" right="0.7" top="0.75" bottom="0.75" header="0.3" footer="0.3"/>
  <pageSetup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3"/>
  <sheetViews>
    <sheetView zoomScaleNormal="100" workbookViewId="0">
      <selection activeCell="G14" sqref="G14"/>
    </sheetView>
  </sheetViews>
  <sheetFormatPr defaultRowHeight="14.5" x14ac:dyDescent="0.35"/>
  <cols>
    <col min="1" max="1" width="28.1796875" bestFit="1" customWidth="1"/>
  </cols>
  <sheetData>
    <row r="1" spans="1:5" x14ac:dyDescent="0.35">
      <c r="A1" t="s">
        <v>45</v>
      </c>
      <c r="B1" s="30"/>
    </row>
    <row r="2" spans="1:5" x14ac:dyDescent="0.35">
      <c r="A2" t="s">
        <v>46</v>
      </c>
      <c r="B2" t="s">
        <v>47</v>
      </c>
    </row>
    <row r="3" spans="1:5" x14ac:dyDescent="0.35">
      <c r="A3" t="s">
        <v>48</v>
      </c>
      <c r="B3" s="30">
        <v>45281</v>
      </c>
    </row>
    <row r="5" spans="1:5" x14ac:dyDescent="0.35">
      <c r="A5" t="s">
        <v>49</v>
      </c>
      <c r="B5" t="s">
        <v>50</v>
      </c>
      <c r="C5" t="s">
        <v>51</v>
      </c>
      <c r="D5" t="s">
        <v>52</v>
      </c>
      <c r="E5" t="s">
        <v>53</v>
      </c>
    </row>
    <row r="6" spans="1:5" x14ac:dyDescent="0.35">
      <c r="A6" t="s">
        <v>29</v>
      </c>
      <c r="B6">
        <v>67</v>
      </c>
      <c r="C6" s="22">
        <v>0.1</v>
      </c>
      <c r="D6" s="22">
        <v>129800</v>
      </c>
    </row>
    <row r="7" spans="1:5" x14ac:dyDescent="0.35">
      <c r="A7" t="s">
        <v>29</v>
      </c>
      <c r="B7">
        <v>64</v>
      </c>
      <c r="C7" s="22">
        <v>0.1</v>
      </c>
      <c r="D7" s="22">
        <v>124000</v>
      </c>
    </row>
    <row r="8" spans="1:5" x14ac:dyDescent="0.35">
      <c r="A8" t="s">
        <v>29</v>
      </c>
      <c r="B8">
        <v>58</v>
      </c>
      <c r="C8" s="22">
        <v>0.1</v>
      </c>
      <c r="D8" s="22">
        <v>112400</v>
      </c>
    </row>
    <row r="9" spans="1:5" x14ac:dyDescent="0.35">
      <c r="A9" t="s">
        <v>29</v>
      </c>
      <c r="B9" t="s">
        <v>54</v>
      </c>
      <c r="D9" s="22">
        <v>122100</v>
      </c>
      <c r="E9" s="31">
        <f>STDEV(D6:D8)/AVERAGE(D6:D8)</f>
        <v>7.2580390580949949E-2</v>
      </c>
    </row>
    <row r="10" spans="1:5" x14ac:dyDescent="0.35">
      <c r="A10" t="s">
        <v>30</v>
      </c>
      <c r="B10">
        <v>86</v>
      </c>
      <c r="C10" s="22">
        <v>0.1</v>
      </c>
      <c r="D10" s="22">
        <v>166700</v>
      </c>
    </row>
    <row r="11" spans="1:5" x14ac:dyDescent="0.35">
      <c r="A11" t="s">
        <v>30</v>
      </c>
      <c r="B11">
        <v>53</v>
      </c>
      <c r="C11" s="22">
        <v>0.1</v>
      </c>
      <c r="D11" s="22">
        <v>102700</v>
      </c>
    </row>
    <row r="12" spans="1:5" x14ac:dyDescent="0.35">
      <c r="A12" t="s">
        <v>30</v>
      </c>
      <c r="B12">
        <v>63</v>
      </c>
      <c r="C12" s="22">
        <v>0.1</v>
      </c>
      <c r="D12" s="22">
        <v>122100</v>
      </c>
    </row>
    <row r="13" spans="1:5" x14ac:dyDescent="0.35">
      <c r="A13" t="s">
        <v>30</v>
      </c>
      <c r="B13" t="s">
        <v>54</v>
      </c>
      <c r="D13" s="22">
        <v>130500</v>
      </c>
      <c r="E13" s="31">
        <f t="shared" ref="E13" si="0">STDEV(D10:D12)/AVERAGE(D10:D12)</f>
        <v>0.25146712095738011</v>
      </c>
    </row>
    <row r="14" spans="1:5" x14ac:dyDescent="0.35">
      <c r="A14" t="s">
        <v>31</v>
      </c>
      <c r="B14">
        <v>67</v>
      </c>
      <c r="C14" s="22">
        <v>0.1</v>
      </c>
      <c r="D14" s="22">
        <v>129800</v>
      </c>
    </row>
    <row r="15" spans="1:5" x14ac:dyDescent="0.35">
      <c r="A15" t="s">
        <v>31</v>
      </c>
      <c r="B15">
        <v>30</v>
      </c>
      <c r="C15" s="22">
        <v>0.1</v>
      </c>
      <c r="D15" s="22">
        <v>150000</v>
      </c>
    </row>
    <row r="16" spans="1:5" x14ac:dyDescent="0.35">
      <c r="A16" t="s">
        <v>31</v>
      </c>
      <c r="B16">
        <v>82</v>
      </c>
      <c r="C16" s="22">
        <v>0.1</v>
      </c>
      <c r="D16" s="22">
        <v>158900</v>
      </c>
    </row>
    <row r="17" spans="1:5" x14ac:dyDescent="0.35">
      <c r="A17" t="s">
        <v>31</v>
      </c>
      <c r="B17" t="s">
        <v>54</v>
      </c>
      <c r="D17" s="22">
        <v>145300</v>
      </c>
      <c r="E17" s="31">
        <f t="shared" ref="E17" si="1">STDEV(D14:D16)/AVERAGE(D14:D16)</f>
        <v>0.10196841682358161</v>
      </c>
    </row>
    <row r="18" spans="1:5" x14ac:dyDescent="0.35">
      <c r="A18" t="s">
        <v>32</v>
      </c>
      <c r="B18">
        <v>51</v>
      </c>
      <c r="C18" s="22">
        <v>0.1</v>
      </c>
      <c r="D18" s="22">
        <v>98840</v>
      </c>
    </row>
    <row r="19" spans="1:5" x14ac:dyDescent="0.35">
      <c r="A19" t="s">
        <v>32</v>
      </c>
      <c r="B19">
        <v>47</v>
      </c>
      <c r="C19" s="22">
        <v>0.1</v>
      </c>
      <c r="D19" s="22">
        <v>91090</v>
      </c>
    </row>
    <row r="20" spans="1:5" x14ac:dyDescent="0.35">
      <c r="A20" t="s">
        <v>32</v>
      </c>
      <c r="B20">
        <v>79</v>
      </c>
      <c r="C20" s="22">
        <v>0.1</v>
      </c>
      <c r="D20" s="22">
        <v>77910</v>
      </c>
    </row>
    <row r="21" spans="1:5" x14ac:dyDescent="0.35">
      <c r="A21" t="s">
        <v>32</v>
      </c>
      <c r="B21" t="s">
        <v>54</v>
      </c>
      <c r="D21" s="22">
        <v>86510</v>
      </c>
      <c r="E21" s="31">
        <f t="shared" ref="E21" si="2">STDEV(D18:D20)/AVERAGE(D18:D20)</f>
        <v>0.11852311506093392</v>
      </c>
    </row>
    <row r="22" spans="1:5" x14ac:dyDescent="0.35">
      <c r="A22" t="s">
        <v>33</v>
      </c>
      <c r="B22">
        <v>39</v>
      </c>
      <c r="C22" s="22">
        <v>0.1</v>
      </c>
      <c r="D22" s="22">
        <v>75580</v>
      </c>
    </row>
    <row r="23" spans="1:5" x14ac:dyDescent="0.35">
      <c r="A23" t="s">
        <v>33</v>
      </c>
      <c r="B23">
        <v>85</v>
      </c>
      <c r="C23" s="22">
        <v>0.1</v>
      </c>
      <c r="D23" s="22">
        <v>83830</v>
      </c>
    </row>
    <row r="24" spans="1:5" x14ac:dyDescent="0.35">
      <c r="A24" t="s">
        <v>33</v>
      </c>
      <c r="B24">
        <v>61</v>
      </c>
      <c r="C24" s="22">
        <v>0.1</v>
      </c>
      <c r="D24" s="22">
        <v>60160</v>
      </c>
    </row>
    <row r="25" spans="1:5" x14ac:dyDescent="0.35">
      <c r="A25" t="s">
        <v>33</v>
      </c>
      <c r="B25" t="s">
        <v>54</v>
      </c>
      <c r="D25" s="22">
        <v>72720</v>
      </c>
      <c r="E25" s="31">
        <f t="shared" ref="E25" si="3">STDEV(D22:D24)/AVERAGE(D22:D24)</f>
        <v>0.16415669604485136</v>
      </c>
    </row>
    <row r="26" spans="1:5" x14ac:dyDescent="0.35">
      <c r="A26" t="s">
        <v>34</v>
      </c>
      <c r="B26">
        <v>51</v>
      </c>
      <c r="C26" s="22">
        <v>0.1</v>
      </c>
      <c r="D26" s="22">
        <v>98840</v>
      </c>
    </row>
    <row r="27" spans="1:5" x14ac:dyDescent="0.35">
      <c r="A27" t="s">
        <v>34</v>
      </c>
      <c r="B27">
        <v>35</v>
      </c>
      <c r="C27" s="22">
        <v>0.1</v>
      </c>
      <c r="D27" s="22">
        <v>67830</v>
      </c>
    </row>
    <row r="28" spans="1:5" x14ac:dyDescent="0.35">
      <c r="A28" t="s">
        <v>34</v>
      </c>
      <c r="B28">
        <v>42</v>
      </c>
      <c r="C28" s="22">
        <v>0.1</v>
      </c>
      <c r="D28" s="22">
        <v>81400</v>
      </c>
    </row>
    <row r="29" spans="1:5" x14ac:dyDescent="0.35">
      <c r="A29" t="s">
        <v>34</v>
      </c>
      <c r="B29" t="s">
        <v>54</v>
      </c>
      <c r="D29" s="22">
        <v>82690</v>
      </c>
      <c r="E29" s="31">
        <f t="shared" ref="E29" si="4">STDEV(D26:D28)/AVERAGE(D26:D28)</f>
        <v>0.18799365581354735</v>
      </c>
    </row>
    <row r="30" spans="1:5" x14ac:dyDescent="0.35">
      <c r="A30" t="s">
        <v>35</v>
      </c>
      <c r="B30">
        <v>44</v>
      </c>
      <c r="C30" s="22">
        <v>0.1</v>
      </c>
      <c r="D30" s="22">
        <v>85270</v>
      </c>
    </row>
    <row r="31" spans="1:5" x14ac:dyDescent="0.35">
      <c r="A31" t="s">
        <v>35</v>
      </c>
      <c r="B31">
        <v>49</v>
      </c>
      <c r="C31" s="22">
        <v>0.1</v>
      </c>
      <c r="D31" s="22">
        <v>94960</v>
      </c>
    </row>
    <row r="32" spans="1:5" x14ac:dyDescent="0.35">
      <c r="A32" t="s">
        <v>35</v>
      </c>
      <c r="B32">
        <v>39</v>
      </c>
      <c r="C32" s="22">
        <v>0.1</v>
      </c>
      <c r="D32" s="22">
        <v>75580</v>
      </c>
    </row>
    <row r="33" spans="1:5" x14ac:dyDescent="0.35">
      <c r="A33" t="s">
        <v>35</v>
      </c>
      <c r="B33" t="s">
        <v>54</v>
      </c>
      <c r="D33" s="22">
        <v>85270</v>
      </c>
      <c r="E33" s="31">
        <f t="shared" ref="E33" si="5">STDEV(D30:D32)/AVERAGE(D30:D32)</f>
        <v>0.1136390289668113</v>
      </c>
    </row>
    <row r="34" spans="1:5" x14ac:dyDescent="0.35">
      <c r="A34" t="s">
        <v>39</v>
      </c>
      <c r="B34">
        <v>57</v>
      </c>
      <c r="C34" s="22">
        <v>0.1</v>
      </c>
      <c r="D34" s="22">
        <v>56210</v>
      </c>
    </row>
    <row r="35" spans="1:5" x14ac:dyDescent="0.35">
      <c r="A35" t="s">
        <v>39</v>
      </c>
      <c r="B35">
        <v>52</v>
      </c>
      <c r="C35" s="22">
        <v>0.1</v>
      </c>
      <c r="D35" s="22">
        <v>51280</v>
      </c>
    </row>
    <row r="36" spans="1:5" x14ac:dyDescent="0.35">
      <c r="A36" t="s">
        <v>39</v>
      </c>
      <c r="B36">
        <v>60</v>
      </c>
      <c r="C36" s="22">
        <v>0.1</v>
      </c>
      <c r="D36" s="22">
        <v>59170</v>
      </c>
    </row>
    <row r="37" spans="1:5" x14ac:dyDescent="0.35">
      <c r="A37" t="s">
        <v>39</v>
      </c>
      <c r="B37" t="s">
        <v>54</v>
      </c>
      <c r="D37" s="22">
        <v>55560</v>
      </c>
      <c r="E37" s="31">
        <f t="shared" ref="E37" si="6">STDEV(D34:D36)/AVERAGE(D34:D36)</f>
        <v>7.1746889835447913E-2</v>
      </c>
    </row>
    <row r="38" spans="1:5" x14ac:dyDescent="0.35">
      <c r="A38" t="s">
        <v>40</v>
      </c>
      <c r="B38">
        <v>52</v>
      </c>
      <c r="C38" s="22">
        <v>0.1</v>
      </c>
      <c r="D38" s="22">
        <v>100800</v>
      </c>
    </row>
    <row r="39" spans="1:5" x14ac:dyDescent="0.35">
      <c r="A39" t="s">
        <v>40</v>
      </c>
      <c r="B39">
        <v>76</v>
      </c>
      <c r="C39" s="22">
        <v>0.1</v>
      </c>
      <c r="D39" s="22">
        <v>74950</v>
      </c>
    </row>
    <row r="40" spans="1:5" x14ac:dyDescent="0.35">
      <c r="A40" t="s">
        <v>40</v>
      </c>
      <c r="B40">
        <v>66</v>
      </c>
      <c r="C40" s="22">
        <v>0.1</v>
      </c>
      <c r="D40" s="22">
        <v>65090</v>
      </c>
    </row>
    <row r="41" spans="1:5" x14ac:dyDescent="0.35">
      <c r="A41" t="s">
        <v>40</v>
      </c>
      <c r="B41" t="s">
        <v>54</v>
      </c>
      <c r="D41" s="22">
        <v>76260</v>
      </c>
      <c r="E41" s="31">
        <f t="shared" ref="E41" si="7">STDEV(D38:D40)/AVERAGE(D38:D40)</f>
        <v>0.22972109005529132</v>
      </c>
    </row>
    <row r="42" spans="1:5" x14ac:dyDescent="0.35">
      <c r="A42" t="s">
        <v>41</v>
      </c>
      <c r="B42">
        <v>67</v>
      </c>
      <c r="C42" s="22">
        <v>0.1</v>
      </c>
      <c r="D42" s="22">
        <v>37220</v>
      </c>
    </row>
    <row r="43" spans="1:5" x14ac:dyDescent="0.35">
      <c r="A43" t="s">
        <v>41</v>
      </c>
      <c r="B43">
        <v>77</v>
      </c>
      <c r="C43" s="22">
        <v>0.1</v>
      </c>
      <c r="D43" s="22">
        <v>42780</v>
      </c>
    </row>
    <row r="44" spans="1:5" x14ac:dyDescent="0.35">
      <c r="A44" t="s">
        <v>41</v>
      </c>
      <c r="B44">
        <v>59</v>
      </c>
      <c r="C44" s="22">
        <v>0.1</v>
      </c>
      <c r="D44" s="22">
        <v>32780</v>
      </c>
    </row>
    <row r="45" spans="1:5" x14ac:dyDescent="0.35">
      <c r="A45" t="s">
        <v>41</v>
      </c>
      <c r="B45" t="s">
        <v>54</v>
      </c>
      <c r="D45" s="22">
        <v>37590</v>
      </c>
      <c r="E45" s="31">
        <f t="shared" ref="E45" si="8">STDEV(D42:D44)/AVERAGE(D42:D44)</f>
        <v>0.13328007879680412</v>
      </c>
    </row>
    <row r="46" spans="1:5" x14ac:dyDescent="0.35">
      <c r="A46" t="s">
        <v>36</v>
      </c>
      <c r="B46">
        <v>53</v>
      </c>
      <c r="C46">
        <v>1</v>
      </c>
      <c r="D46" s="22">
        <v>1060</v>
      </c>
    </row>
    <row r="47" spans="1:5" x14ac:dyDescent="0.35">
      <c r="A47" t="s">
        <v>36</v>
      </c>
      <c r="B47">
        <v>39</v>
      </c>
      <c r="C47">
        <v>1</v>
      </c>
      <c r="D47" s="22">
        <v>1282</v>
      </c>
    </row>
    <row r="48" spans="1:5" x14ac:dyDescent="0.35">
      <c r="A48" t="s">
        <v>36</v>
      </c>
      <c r="B48">
        <v>46</v>
      </c>
      <c r="C48">
        <v>1</v>
      </c>
      <c r="D48" s="22">
        <v>920</v>
      </c>
    </row>
    <row r="49" spans="1:5" x14ac:dyDescent="0.35">
      <c r="A49" t="s">
        <v>36</v>
      </c>
      <c r="B49" t="s">
        <v>54</v>
      </c>
      <c r="D49" s="22">
        <v>1058</v>
      </c>
      <c r="E49" s="31">
        <f t="shared" ref="E49" si="9">STDEV(D46:D48)/AVERAGE(D46:D48)</f>
        <v>0.16787981562541743</v>
      </c>
    </row>
    <row r="50" spans="1:5" x14ac:dyDescent="0.35">
      <c r="A50" t="s">
        <v>37</v>
      </c>
      <c r="B50">
        <v>39</v>
      </c>
      <c r="C50">
        <v>1</v>
      </c>
      <c r="D50" s="22">
        <v>7558</v>
      </c>
    </row>
    <row r="51" spans="1:5" x14ac:dyDescent="0.35">
      <c r="A51" t="s">
        <v>37</v>
      </c>
      <c r="B51">
        <v>37</v>
      </c>
      <c r="C51">
        <v>1</v>
      </c>
      <c r="D51" s="22">
        <v>7171</v>
      </c>
    </row>
    <row r="52" spans="1:5" x14ac:dyDescent="0.35">
      <c r="A52" t="s">
        <v>37</v>
      </c>
      <c r="B52">
        <v>65</v>
      </c>
      <c r="C52">
        <v>1</v>
      </c>
      <c r="D52" s="22">
        <v>6410</v>
      </c>
    </row>
    <row r="53" spans="1:5" x14ac:dyDescent="0.35">
      <c r="A53" t="s">
        <v>37</v>
      </c>
      <c r="B53" t="s">
        <v>54</v>
      </c>
      <c r="D53" s="22">
        <v>6891</v>
      </c>
      <c r="E53" s="31">
        <f t="shared" ref="E53" si="10">STDEV(D50:D52)/AVERAGE(D50:D52)</f>
        <v>8.2889259221093511E-2</v>
      </c>
    </row>
    <row r="54" spans="1:5" x14ac:dyDescent="0.35">
      <c r="A54" t="s">
        <v>38</v>
      </c>
      <c r="B54">
        <v>61</v>
      </c>
      <c r="C54">
        <v>1</v>
      </c>
      <c r="D54" s="22">
        <v>3389</v>
      </c>
    </row>
    <row r="55" spans="1:5" x14ac:dyDescent="0.35">
      <c r="A55" t="s">
        <v>38</v>
      </c>
      <c r="B55">
        <v>73</v>
      </c>
      <c r="C55">
        <v>1</v>
      </c>
      <c r="D55" s="22">
        <v>4056</v>
      </c>
    </row>
    <row r="56" spans="1:5" x14ac:dyDescent="0.35">
      <c r="A56" t="s">
        <v>38</v>
      </c>
      <c r="B56">
        <v>75</v>
      </c>
      <c r="C56">
        <v>1</v>
      </c>
      <c r="D56" s="22">
        <v>2465</v>
      </c>
    </row>
    <row r="57" spans="1:5" x14ac:dyDescent="0.35">
      <c r="A57" t="s">
        <v>38</v>
      </c>
      <c r="B57" t="s">
        <v>54</v>
      </c>
      <c r="D57" s="22">
        <v>3147</v>
      </c>
      <c r="E57" s="31">
        <f t="shared" ref="E57" si="11">STDEV(D54:D56)/AVERAGE(D54:D56)</f>
        <v>0.24186236788760382</v>
      </c>
    </row>
    <row r="58" spans="1:5" x14ac:dyDescent="0.35">
      <c r="A58" t="s">
        <v>42</v>
      </c>
      <c r="B58">
        <v>69</v>
      </c>
      <c r="C58">
        <v>1</v>
      </c>
      <c r="D58" s="22">
        <v>3833</v>
      </c>
    </row>
    <row r="59" spans="1:5" x14ac:dyDescent="0.35">
      <c r="A59" t="s">
        <v>42</v>
      </c>
      <c r="B59">
        <v>45</v>
      </c>
      <c r="C59">
        <v>1</v>
      </c>
      <c r="D59" s="22">
        <v>2500</v>
      </c>
    </row>
    <row r="60" spans="1:5" x14ac:dyDescent="0.35">
      <c r="A60" t="s">
        <v>42</v>
      </c>
      <c r="B60">
        <v>79</v>
      </c>
      <c r="C60">
        <v>1</v>
      </c>
      <c r="D60" s="22">
        <v>2597</v>
      </c>
    </row>
    <row r="61" spans="1:5" x14ac:dyDescent="0.35">
      <c r="A61" t="s">
        <v>42</v>
      </c>
      <c r="B61" t="s">
        <v>54</v>
      </c>
      <c r="D61" s="22">
        <v>2906</v>
      </c>
      <c r="E61" s="31">
        <f t="shared" ref="E61" si="12">STDEV(D58:D60)/AVERAGE(D58:D60)</f>
        <v>0.24967210884753366</v>
      </c>
    </row>
    <row r="62" spans="1:5" x14ac:dyDescent="0.35">
      <c r="A62" t="s">
        <v>43</v>
      </c>
      <c r="B62">
        <v>74</v>
      </c>
      <c r="C62">
        <v>1</v>
      </c>
      <c r="D62" s="22">
        <v>14340</v>
      </c>
    </row>
    <row r="63" spans="1:5" x14ac:dyDescent="0.35">
      <c r="A63" t="s">
        <v>43</v>
      </c>
      <c r="B63">
        <v>51</v>
      </c>
      <c r="C63">
        <v>1</v>
      </c>
      <c r="D63" s="22">
        <v>9884</v>
      </c>
    </row>
    <row r="64" spans="1:5" x14ac:dyDescent="0.35">
      <c r="A64" t="s">
        <v>43</v>
      </c>
      <c r="B64">
        <v>84</v>
      </c>
      <c r="C64">
        <v>1</v>
      </c>
      <c r="D64" s="22">
        <v>8284</v>
      </c>
    </row>
    <row r="65" spans="1:5" x14ac:dyDescent="0.35">
      <c r="A65" t="s">
        <v>43</v>
      </c>
      <c r="B65" t="s">
        <v>54</v>
      </c>
      <c r="D65" s="22">
        <v>10220</v>
      </c>
      <c r="E65" s="31">
        <f t="shared" ref="E65" si="13">STDEV(D62:D64)/AVERAGE(D62:D64)</f>
        <v>0.28961183999907919</v>
      </c>
    </row>
    <row r="66" spans="1:5" x14ac:dyDescent="0.35">
      <c r="A66" t="s">
        <v>44</v>
      </c>
      <c r="B66">
        <v>52</v>
      </c>
      <c r="C66">
        <v>1</v>
      </c>
      <c r="D66" s="22">
        <v>1709</v>
      </c>
    </row>
    <row r="67" spans="1:5" x14ac:dyDescent="0.35">
      <c r="A67" t="s">
        <v>44</v>
      </c>
      <c r="B67">
        <v>55</v>
      </c>
      <c r="C67">
        <v>1</v>
      </c>
      <c r="D67" s="22">
        <v>1808</v>
      </c>
    </row>
    <row r="68" spans="1:5" x14ac:dyDescent="0.35">
      <c r="A68" t="s">
        <v>44</v>
      </c>
      <c r="B68">
        <v>54</v>
      </c>
      <c r="C68">
        <v>1</v>
      </c>
      <c r="D68" s="22">
        <v>1775</v>
      </c>
    </row>
    <row r="69" spans="1:5" x14ac:dyDescent="0.35">
      <c r="A69" t="s">
        <v>44</v>
      </c>
      <c r="B69" t="s">
        <v>54</v>
      </c>
      <c r="D69" s="22">
        <v>1764</v>
      </c>
      <c r="E69" s="31">
        <f t="shared" ref="E69" si="14">STDEV(D66:D68)/AVERAGE(D66:D68)</f>
        <v>2.8576152292808524E-2</v>
      </c>
    </row>
    <row r="70" spans="1:5" x14ac:dyDescent="0.35">
      <c r="A70" t="s">
        <v>55</v>
      </c>
      <c r="B70">
        <v>0</v>
      </c>
      <c r="C70">
        <v>1</v>
      </c>
      <c r="D70" s="22">
        <v>0</v>
      </c>
    </row>
    <row r="71" spans="1:5" x14ac:dyDescent="0.35">
      <c r="A71" t="s">
        <v>55</v>
      </c>
      <c r="B71">
        <v>0</v>
      </c>
      <c r="C71">
        <v>1</v>
      </c>
      <c r="D71" s="22">
        <v>0</v>
      </c>
    </row>
    <row r="72" spans="1:5" x14ac:dyDescent="0.35">
      <c r="A72" t="s">
        <v>55</v>
      </c>
      <c r="B72">
        <v>0</v>
      </c>
      <c r="C72">
        <v>1</v>
      </c>
      <c r="D72" s="22">
        <v>0</v>
      </c>
    </row>
    <row r="73" spans="1:5" x14ac:dyDescent="0.35">
      <c r="A73" t="s">
        <v>55</v>
      </c>
      <c r="B73" t="s">
        <v>54</v>
      </c>
      <c r="D73" s="22">
        <v>0</v>
      </c>
      <c r="E73" s="31" t="e">
        <f t="shared" ref="E73" si="15">STDEV(D70:D72)/AVERAGE(D70:D72)</f>
        <v>#DIV/0!</v>
      </c>
    </row>
  </sheetData>
  <sortState xmlns:xlrd2="http://schemas.microsoft.com/office/spreadsheetml/2017/richdata2" ref="A6:E65">
    <sortCondition ref="A6"/>
  </sortState>
  <pageMargins left="0.7" right="0.7" top="0.75" bottom="0.75" header="0.3" footer="0.3"/>
  <pageSetup scale="88" orientation="portrait" r:id="rId1"/>
  <rowBreaks count="1" manualBreakCount="1">
    <brk id="4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02"/>
  <sheetViews>
    <sheetView zoomScaleNormal="100" workbookViewId="0">
      <selection activeCell="G4" sqref="G4:I7"/>
    </sheetView>
  </sheetViews>
  <sheetFormatPr defaultRowHeight="14.5" x14ac:dyDescent="0.35"/>
  <cols>
    <col min="1" max="1" width="24.7265625" style="32" customWidth="1"/>
    <col min="2" max="2" width="11.54296875" style="32" customWidth="1"/>
    <col min="3" max="3" width="10" style="32" customWidth="1"/>
    <col min="4" max="4" width="11.26953125" style="32" customWidth="1"/>
    <col min="5" max="5" width="8.453125" style="32" customWidth="1"/>
    <col min="6" max="6" width="8.1796875" style="32" customWidth="1"/>
    <col min="7" max="7" width="8.54296875" style="32" customWidth="1"/>
    <col min="8" max="8" width="5.453125" style="32" customWidth="1"/>
    <col min="9" max="9" width="4.1796875" style="32" customWidth="1"/>
    <col min="11" max="11" width="14.26953125" bestFit="1" customWidth="1"/>
  </cols>
  <sheetData>
    <row r="1" spans="1:12" x14ac:dyDescent="0.35">
      <c r="A1" s="32" t="s">
        <v>56</v>
      </c>
      <c r="G1" s="33" t="s">
        <v>57</v>
      </c>
      <c r="H1" s="34">
        <v>1</v>
      </c>
    </row>
    <row r="2" spans="1:12" x14ac:dyDescent="0.35">
      <c r="A2" s="93" t="s">
        <v>58</v>
      </c>
      <c r="B2" s="94"/>
      <c r="C2" s="94"/>
      <c r="D2" s="94"/>
      <c r="E2" s="94"/>
      <c r="F2" s="94"/>
      <c r="G2" s="94"/>
      <c r="H2" s="94"/>
      <c r="I2" s="95"/>
    </row>
    <row r="3" spans="1:12" x14ac:dyDescent="0.35">
      <c r="A3" s="96" t="s">
        <v>59</v>
      </c>
      <c r="B3" s="96"/>
      <c r="C3" s="97" t="s">
        <v>60</v>
      </c>
      <c r="D3" s="98"/>
      <c r="E3" s="98"/>
      <c r="F3" s="35" t="s">
        <v>61</v>
      </c>
      <c r="G3" s="99">
        <v>45278</v>
      </c>
      <c r="H3" s="100"/>
      <c r="I3" s="100"/>
    </row>
    <row r="4" spans="1:12" x14ac:dyDescent="0.35">
      <c r="A4" s="96" t="s">
        <v>62</v>
      </c>
      <c r="B4" s="96"/>
      <c r="C4" s="101" t="s">
        <v>63</v>
      </c>
      <c r="D4" s="102"/>
      <c r="E4" s="102"/>
      <c r="F4" s="103" t="s">
        <v>64</v>
      </c>
      <c r="G4" s="105" t="s">
        <v>65</v>
      </c>
      <c r="H4" s="106"/>
      <c r="I4" s="107"/>
    </row>
    <row r="5" spans="1:12" x14ac:dyDescent="0.35">
      <c r="A5" s="96" t="s">
        <v>66</v>
      </c>
      <c r="B5" s="96"/>
      <c r="C5" s="101" t="s">
        <v>63</v>
      </c>
      <c r="D5" s="102"/>
      <c r="E5" s="102"/>
      <c r="F5" s="104"/>
      <c r="G5" s="108"/>
      <c r="H5" s="109"/>
      <c r="I5" s="110"/>
    </row>
    <row r="6" spans="1:12" x14ac:dyDescent="0.35">
      <c r="A6" s="111" t="s">
        <v>67</v>
      </c>
      <c r="B6" s="112"/>
      <c r="C6" s="101" t="s">
        <v>68</v>
      </c>
      <c r="D6" s="113"/>
      <c r="E6" s="114"/>
      <c r="F6" s="104"/>
      <c r="G6" s="108"/>
      <c r="H6" s="109"/>
      <c r="I6" s="110"/>
    </row>
    <row r="7" spans="1:12" x14ac:dyDescent="0.35">
      <c r="A7" s="103" t="s">
        <v>69</v>
      </c>
      <c r="B7" s="103"/>
      <c r="C7" s="81" t="s">
        <v>89</v>
      </c>
      <c r="D7" s="82"/>
      <c r="E7" s="83"/>
      <c r="F7" s="104"/>
      <c r="G7" s="108"/>
      <c r="H7" s="109"/>
      <c r="I7" s="110"/>
    </row>
    <row r="8" spans="1:12" x14ac:dyDescent="0.35">
      <c r="A8" s="84" t="s">
        <v>70</v>
      </c>
      <c r="B8" s="84"/>
      <c r="C8" s="84"/>
      <c r="D8" s="84"/>
      <c r="E8" s="84"/>
      <c r="F8" s="84"/>
      <c r="G8" s="84"/>
      <c r="H8" s="84"/>
      <c r="I8" s="84"/>
    </row>
    <row r="9" spans="1:12" x14ac:dyDescent="0.35">
      <c r="A9" s="36" t="s">
        <v>71</v>
      </c>
      <c r="B9" s="37">
        <v>45280</v>
      </c>
      <c r="C9" s="38" t="s">
        <v>72</v>
      </c>
      <c r="D9" s="88" t="s">
        <v>73</v>
      </c>
      <c r="E9" s="89"/>
      <c r="F9" s="90" t="s">
        <v>74</v>
      </c>
      <c r="G9" s="91"/>
      <c r="H9" s="92" t="s">
        <v>75</v>
      </c>
      <c r="I9" s="92"/>
    </row>
    <row r="10" spans="1:12" x14ac:dyDescent="0.35">
      <c r="A10" s="39" t="s">
        <v>76</v>
      </c>
      <c r="B10" s="40">
        <v>45281</v>
      </c>
      <c r="C10" s="41"/>
      <c r="D10" s="42" t="s">
        <v>77</v>
      </c>
      <c r="E10" s="43" t="s">
        <v>78</v>
      </c>
      <c r="F10" s="41" t="s">
        <v>79</v>
      </c>
      <c r="G10" s="41"/>
      <c r="H10" s="85" t="s">
        <v>78</v>
      </c>
      <c r="I10" s="85"/>
    </row>
    <row r="11" spans="1:12" ht="18" x14ac:dyDescent="0.4">
      <c r="A11" s="44"/>
      <c r="B11" s="45"/>
      <c r="C11" s="86" t="s">
        <v>80</v>
      </c>
      <c r="D11" s="86"/>
      <c r="E11" s="86"/>
      <c r="F11" s="87" t="s">
        <v>81</v>
      </c>
      <c r="G11" s="87"/>
      <c r="H11" s="87"/>
      <c r="I11" s="87"/>
    </row>
    <row r="12" spans="1:12" ht="24.5" thickBot="1" x14ac:dyDescent="0.4">
      <c r="A12" s="78" t="s">
        <v>0</v>
      </c>
      <c r="B12" s="78"/>
      <c r="C12" s="46" t="s">
        <v>82</v>
      </c>
      <c r="D12" s="79" t="s">
        <v>83</v>
      </c>
      <c r="E12" s="79"/>
      <c r="F12" s="80" t="s">
        <v>84</v>
      </c>
      <c r="G12" s="80"/>
      <c r="H12" s="80"/>
      <c r="I12" s="80"/>
      <c r="J12" t="s">
        <v>52</v>
      </c>
    </row>
    <row r="13" spans="1:12" x14ac:dyDescent="0.35">
      <c r="A13" s="59" t="s">
        <v>24</v>
      </c>
      <c r="B13" s="60"/>
      <c r="C13" s="47">
        <v>0</v>
      </c>
      <c r="D13" s="48">
        <v>1</v>
      </c>
      <c r="E13" s="49"/>
      <c r="F13" s="65"/>
      <c r="G13" s="66"/>
      <c r="H13" s="66"/>
      <c r="I13" s="67"/>
      <c r="J13" s="32">
        <f>1/(D14+D13)</f>
        <v>0.1020408163265306</v>
      </c>
      <c r="K13" s="32"/>
      <c r="L13" s="32"/>
    </row>
    <row r="14" spans="1:12" x14ac:dyDescent="0.35">
      <c r="A14" s="61"/>
      <c r="B14" s="62"/>
      <c r="C14" s="50">
        <v>0</v>
      </c>
      <c r="D14" s="51">
        <v>8.8000000000000007</v>
      </c>
      <c r="E14" s="52" t="s">
        <v>85</v>
      </c>
      <c r="F14" s="68"/>
      <c r="G14" s="69"/>
      <c r="H14" s="69"/>
      <c r="I14" s="70"/>
      <c r="J14" s="32"/>
      <c r="K14" s="32"/>
      <c r="L14" s="32"/>
    </row>
    <row r="15" spans="1:12" ht="15" thickBot="1" x14ac:dyDescent="0.4">
      <c r="A15" s="63"/>
      <c r="B15" s="64"/>
      <c r="C15" s="53"/>
      <c r="D15" s="54"/>
      <c r="E15" s="55"/>
      <c r="F15" s="71"/>
      <c r="G15" s="72"/>
      <c r="H15" s="72"/>
      <c r="I15" s="73"/>
      <c r="J15" s="32"/>
      <c r="K15" s="32"/>
      <c r="L15" s="32"/>
    </row>
    <row r="16" spans="1:12" x14ac:dyDescent="0.35">
      <c r="A16" s="59" t="s">
        <v>25</v>
      </c>
      <c r="B16" s="60"/>
      <c r="C16" s="47">
        <v>0</v>
      </c>
      <c r="D16" s="48">
        <v>1</v>
      </c>
      <c r="E16" s="49"/>
      <c r="F16" s="65"/>
      <c r="G16" s="66"/>
      <c r="H16" s="66"/>
      <c r="I16" s="67"/>
      <c r="J16" s="32">
        <f>1/(D17+D16)</f>
        <v>0.10309278350515465</v>
      </c>
      <c r="K16" s="32"/>
      <c r="L16" s="32"/>
    </row>
    <row r="17" spans="1:12" x14ac:dyDescent="0.35">
      <c r="A17" s="61"/>
      <c r="B17" s="62"/>
      <c r="C17" s="50">
        <v>0</v>
      </c>
      <c r="D17" s="51">
        <v>8.6999999999999993</v>
      </c>
      <c r="E17" s="52" t="s">
        <v>85</v>
      </c>
      <c r="F17" s="68"/>
      <c r="G17" s="69"/>
      <c r="H17" s="69"/>
      <c r="I17" s="70"/>
      <c r="J17" s="32"/>
      <c r="K17" s="32"/>
      <c r="L17" s="32"/>
    </row>
    <row r="18" spans="1:12" ht="15" thickBot="1" x14ac:dyDescent="0.4">
      <c r="A18" s="63"/>
      <c r="B18" s="64"/>
      <c r="C18" s="53"/>
      <c r="D18" s="54"/>
      <c r="E18" s="55"/>
      <c r="F18" s="71"/>
      <c r="G18" s="72"/>
      <c r="H18" s="72"/>
      <c r="I18" s="73"/>
      <c r="J18" s="32"/>
      <c r="K18" s="32"/>
      <c r="L18" s="32"/>
    </row>
    <row r="19" spans="1:12" x14ac:dyDescent="0.35">
      <c r="A19" s="59" t="s">
        <v>26</v>
      </c>
      <c r="B19" s="60"/>
      <c r="C19" s="47">
        <v>0</v>
      </c>
      <c r="D19" s="48">
        <v>1</v>
      </c>
      <c r="E19" s="49"/>
      <c r="F19" s="65"/>
      <c r="G19" s="66"/>
      <c r="H19" s="66"/>
      <c r="I19" s="67"/>
      <c r="J19" s="32">
        <f>1/(D20+D19)</f>
        <v>0.10869565217391305</v>
      </c>
      <c r="K19" s="32"/>
      <c r="L19" s="32"/>
    </row>
    <row r="20" spans="1:12" x14ac:dyDescent="0.35">
      <c r="A20" s="61"/>
      <c r="B20" s="62"/>
      <c r="C20" s="50">
        <v>0</v>
      </c>
      <c r="D20" s="51">
        <v>8.1999999999999993</v>
      </c>
      <c r="E20" s="56" t="s">
        <v>85</v>
      </c>
      <c r="F20" s="68"/>
      <c r="G20" s="69"/>
      <c r="H20" s="69"/>
      <c r="I20" s="70"/>
      <c r="J20" s="32"/>
      <c r="K20" s="32"/>
      <c r="L20" s="32"/>
    </row>
    <row r="21" spans="1:12" ht="15" thickBot="1" x14ac:dyDescent="0.4">
      <c r="A21" s="63"/>
      <c r="B21" s="64"/>
      <c r="C21" s="53"/>
      <c r="D21" s="54"/>
      <c r="E21" s="57"/>
      <c r="F21" s="71"/>
      <c r="G21" s="72"/>
      <c r="H21" s="72"/>
      <c r="I21" s="73"/>
      <c r="J21" s="32"/>
      <c r="K21" s="32"/>
      <c r="L21" s="32"/>
    </row>
    <row r="22" spans="1:12" x14ac:dyDescent="0.35">
      <c r="A22" s="59" t="s">
        <v>87</v>
      </c>
      <c r="B22" s="60"/>
      <c r="C22" s="47">
        <v>0</v>
      </c>
      <c r="D22" s="48">
        <v>10</v>
      </c>
      <c r="E22" s="49"/>
      <c r="F22" s="65"/>
      <c r="G22" s="66"/>
      <c r="H22" s="66"/>
      <c r="I22" s="67"/>
      <c r="J22" s="32"/>
      <c r="K22" s="32"/>
      <c r="L22" s="32"/>
    </row>
    <row r="23" spans="1:12" x14ac:dyDescent="0.35">
      <c r="A23" s="61"/>
      <c r="B23" s="62"/>
      <c r="C23" s="50"/>
      <c r="D23" s="51"/>
      <c r="E23" s="52"/>
      <c r="F23" s="68"/>
      <c r="G23" s="69"/>
      <c r="H23" s="69"/>
      <c r="I23" s="70"/>
      <c r="J23" s="32"/>
      <c r="K23" s="32"/>
      <c r="L23" s="32"/>
    </row>
    <row r="24" spans="1:12" ht="15" thickBot="1" x14ac:dyDescent="0.4">
      <c r="A24" s="63"/>
      <c r="B24" s="64"/>
      <c r="C24" s="53"/>
      <c r="D24" s="54"/>
      <c r="E24" s="55"/>
      <c r="F24" s="71"/>
      <c r="G24" s="72"/>
      <c r="H24" s="72"/>
      <c r="I24" s="73"/>
      <c r="J24" s="32"/>
      <c r="K24" s="32"/>
      <c r="L24" s="32"/>
    </row>
    <row r="25" spans="1:12" x14ac:dyDescent="0.35">
      <c r="A25" s="59" t="s">
        <v>88</v>
      </c>
      <c r="B25" s="60"/>
      <c r="C25" s="47">
        <v>0</v>
      </c>
      <c r="D25" s="48"/>
      <c r="E25" s="49"/>
      <c r="F25" s="65"/>
      <c r="G25" s="66"/>
      <c r="H25" s="66"/>
      <c r="I25" s="67"/>
      <c r="J25" s="32"/>
      <c r="K25" s="32"/>
      <c r="L25" s="32"/>
    </row>
    <row r="26" spans="1:12" x14ac:dyDescent="0.35">
      <c r="A26" s="61"/>
      <c r="B26" s="62"/>
      <c r="C26" s="50">
        <v>0</v>
      </c>
      <c r="D26" s="51"/>
      <c r="E26" s="52"/>
      <c r="F26" s="68"/>
      <c r="G26" s="69"/>
      <c r="H26" s="69"/>
      <c r="I26" s="70"/>
      <c r="J26" s="32"/>
      <c r="K26" s="32"/>
      <c r="L26" s="32"/>
    </row>
    <row r="27" spans="1:12" ht="15" thickBot="1" x14ac:dyDescent="0.4">
      <c r="A27" s="63"/>
      <c r="B27" s="64"/>
      <c r="C27" s="53">
        <v>0</v>
      </c>
      <c r="D27" s="54"/>
      <c r="E27" s="55"/>
      <c r="F27" s="71"/>
      <c r="G27" s="72"/>
      <c r="H27" s="72"/>
      <c r="I27" s="73"/>
      <c r="J27" s="32"/>
      <c r="K27" s="32"/>
      <c r="L27" s="32"/>
    </row>
    <row r="28" spans="1:12" x14ac:dyDescent="0.35">
      <c r="A28" s="59"/>
      <c r="B28" s="60"/>
      <c r="C28" s="47"/>
      <c r="D28" s="48"/>
      <c r="E28" s="49"/>
      <c r="F28" s="65"/>
      <c r="G28" s="66"/>
      <c r="H28" s="66"/>
      <c r="I28" s="67"/>
      <c r="J28" s="32"/>
      <c r="K28" s="32"/>
      <c r="L28" s="32"/>
    </row>
    <row r="29" spans="1:12" x14ac:dyDescent="0.35">
      <c r="A29" s="61"/>
      <c r="B29" s="62"/>
      <c r="C29" s="50"/>
      <c r="D29" s="51"/>
      <c r="E29" s="52"/>
      <c r="F29" s="68"/>
      <c r="G29" s="69"/>
      <c r="H29" s="69"/>
      <c r="I29" s="70"/>
      <c r="J29" s="32"/>
      <c r="K29" s="32"/>
      <c r="L29" s="32"/>
    </row>
    <row r="30" spans="1:12" ht="15" thickBot="1" x14ac:dyDescent="0.4">
      <c r="A30" s="63"/>
      <c r="B30" s="64"/>
      <c r="C30" s="53"/>
      <c r="D30" s="54"/>
      <c r="E30" s="55"/>
      <c r="F30" s="71"/>
      <c r="G30" s="72"/>
      <c r="H30" s="72"/>
      <c r="I30" s="73"/>
      <c r="J30" s="32"/>
      <c r="K30" s="32"/>
      <c r="L30" s="32"/>
    </row>
    <row r="31" spans="1:12" x14ac:dyDescent="0.35">
      <c r="A31" s="59"/>
      <c r="B31" s="60"/>
      <c r="C31" s="47"/>
      <c r="D31" s="48"/>
      <c r="E31" s="49"/>
      <c r="F31" s="65"/>
      <c r="G31" s="66"/>
      <c r="H31" s="66"/>
      <c r="I31" s="67"/>
      <c r="J31" s="32"/>
      <c r="K31" s="32"/>
      <c r="L31" s="32"/>
    </row>
    <row r="32" spans="1:12" x14ac:dyDescent="0.35">
      <c r="A32" s="61"/>
      <c r="B32" s="62"/>
      <c r="C32" s="50"/>
      <c r="D32" s="51"/>
      <c r="E32" s="52"/>
      <c r="F32" s="68"/>
      <c r="G32" s="69"/>
      <c r="H32" s="69"/>
      <c r="I32" s="70"/>
      <c r="J32" s="32"/>
      <c r="K32" s="32"/>
      <c r="L32" s="32"/>
    </row>
    <row r="33" spans="1:12" ht="15" thickBot="1" x14ac:dyDescent="0.4">
      <c r="A33" s="63"/>
      <c r="B33" s="64"/>
      <c r="C33" s="53"/>
      <c r="D33" s="54"/>
      <c r="E33" s="55"/>
      <c r="F33" s="71"/>
      <c r="G33" s="72"/>
      <c r="H33" s="72"/>
      <c r="I33" s="73"/>
      <c r="J33" s="32"/>
      <c r="K33" s="32"/>
      <c r="L33" s="32"/>
    </row>
    <row r="34" spans="1:12" x14ac:dyDescent="0.35">
      <c r="A34" s="59"/>
      <c r="B34" s="60"/>
      <c r="C34" s="47"/>
      <c r="D34" s="48"/>
      <c r="E34" s="49"/>
      <c r="F34" s="65"/>
      <c r="G34" s="66"/>
      <c r="H34" s="66"/>
      <c r="I34" s="67"/>
      <c r="J34" s="32"/>
      <c r="K34" s="32"/>
      <c r="L34" s="32"/>
    </row>
    <row r="35" spans="1:12" x14ac:dyDescent="0.35">
      <c r="A35" s="61"/>
      <c r="B35" s="62"/>
      <c r="C35" s="50"/>
      <c r="D35" s="51"/>
      <c r="E35" s="52"/>
      <c r="F35" s="68"/>
      <c r="G35" s="69"/>
      <c r="H35" s="69"/>
      <c r="I35" s="70"/>
      <c r="J35" s="32"/>
      <c r="K35" s="32"/>
      <c r="L35" s="32"/>
    </row>
    <row r="36" spans="1:12" ht="15" thickBot="1" x14ac:dyDescent="0.4">
      <c r="A36" s="63"/>
      <c r="B36" s="64"/>
      <c r="C36" s="53"/>
      <c r="D36" s="54"/>
      <c r="E36" s="55"/>
      <c r="F36" s="71"/>
      <c r="G36" s="72"/>
      <c r="H36" s="72"/>
      <c r="I36" s="73"/>
      <c r="J36" s="32"/>
      <c r="K36" s="32"/>
      <c r="L36" s="32"/>
    </row>
    <row r="37" spans="1:12" x14ac:dyDescent="0.35">
      <c r="A37" s="59"/>
      <c r="B37" s="60"/>
      <c r="C37" s="47"/>
      <c r="D37" s="48"/>
      <c r="E37" s="49"/>
      <c r="F37" s="65"/>
      <c r="G37" s="66"/>
      <c r="H37" s="66"/>
      <c r="I37" s="67"/>
      <c r="J37" s="32"/>
      <c r="K37" s="32"/>
      <c r="L37" s="32"/>
    </row>
    <row r="38" spans="1:12" x14ac:dyDescent="0.35">
      <c r="A38" s="61"/>
      <c r="B38" s="62"/>
      <c r="C38" s="50"/>
      <c r="D38" s="51"/>
      <c r="E38" s="52"/>
      <c r="F38" s="68"/>
      <c r="G38" s="69"/>
      <c r="H38" s="69"/>
      <c r="I38" s="70"/>
      <c r="J38" s="32"/>
      <c r="K38" s="32"/>
      <c r="L38" s="32"/>
    </row>
    <row r="39" spans="1:12" ht="15" thickBot="1" x14ac:dyDescent="0.4">
      <c r="A39" s="63"/>
      <c r="B39" s="64"/>
      <c r="C39" s="53"/>
      <c r="D39" s="54"/>
      <c r="E39" s="55"/>
      <c r="F39" s="71"/>
      <c r="G39" s="72"/>
      <c r="H39" s="72"/>
      <c r="I39" s="73"/>
      <c r="J39" s="32"/>
      <c r="K39" s="32"/>
      <c r="L39" s="32"/>
    </row>
    <row r="40" spans="1:12" x14ac:dyDescent="0.35">
      <c r="A40" s="59"/>
      <c r="B40" s="60"/>
      <c r="C40" s="47"/>
      <c r="D40" s="48"/>
      <c r="E40" s="49"/>
      <c r="F40" s="65"/>
      <c r="G40" s="66"/>
      <c r="H40" s="66"/>
      <c r="I40" s="67"/>
      <c r="J40" s="32"/>
      <c r="K40" s="32"/>
      <c r="L40" s="32"/>
    </row>
    <row r="41" spans="1:12" x14ac:dyDescent="0.35">
      <c r="A41" s="61"/>
      <c r="B41" s="62"/>
      <c r="C41" s="50"/>
      <c r="D41" s="51"/>
      <c r="E41" s="52"/>
      <c r="F41" s="68"/>
      <c r="G41" s="69"/>
      <c r="H41" s="69"/>
      <c r="I41" s="70"/>
      <c r="J41" s="32"/>
      <c r="K41" s="32"/>
      <c r="L41" s="32"/>
    </row>
    <row r="42" spans="1:12" ht="15" thickBot="1" x14ac:dyDescent="0.4">
      <c r="A42" s="63"/>
      <c r="B42" s="64"/>
      <c r="C42" s="53"/>
      <c r="D42" s="54"/>
      <c r="E42" s="55"/>
      <c r="F42" s="71"/>
      <c r="G42" s="72"/>
      <c r="H42" s="72"/>
      <c r="I42" s="73"/>
      <c r="J42" s="32"/>
      <c r="K42" s="32"/>
      <c r="L42" s="32"/>
    </row>
    <row r="43" spans="1:12" x14ac:dyDescent="0.35">
      <c r="A43" s="59"/>
      <c r="B43" s="60"/>
      <c r="C43" s="47"/>
      <c r="D43" s="48"/>
      <c r="E43" s="49"/>
      <c r="F43" s="65"/>
      <c r="G43" s="66"/>
      <c r="H43" s="66"/>
      <c r="I43" s="67"/>
      <c r="J43" s="32"/>
      <c r="K43" s="32"/>
      <c r="L43" s="32"/>
    </row>
    <row r="44" spans="1:12" x14ac:dyDescent="0.35">
      <c r="A44" s="61"/>
      <c r="B44" s="62"/>
      <c r="C44" s="50"/>
      <c r="D44" s="51"/>
      <c r="E44" s="52"/>
      <c r="F44" s="68"/>
      <c r="G44" s="69"/>
      <c r="H44" s="69"/>
      <c r="I44" s="70"/>
      <c r="J44" s="32"/>
      <c r="K44" s="32"/>
      <c r="L44" s="32"/>
    </row>
    <row r="45" spans="1:12" ht="15" thickBot="1" x14ac:dyDescent="0.4">
      <c r="A45" s="63"/>
      <c r="B45" s="64"/>
      <c r="C45" s="53"/>
      <c r="D45" s="54"/>
      <c r="E45" s="55"/>
      <c r="F45" s="71"/>
      <c r="G45" s="72"/>
      <c r="H45" s="72"/>
      <c r="I45" s="73"/>
      <c r="J45" s="32"/>
      <c r="K45" s="32"/>
      <c r="L45" s="32"/>
    </row>
    <row r="46" spans="1:12" x14ac:dyDescent="0.35">
      <c r="A46" s="59"/>
      <c r="B46" s="60"/>
      <c r="C46" s="47"/>
      <c r="D46" s="48"/>
      <c r="E46" s="49"/>
      <c r="F46" s="65"/>
      <c r="G46" s="66"/>
      <c r="H46" s="66"/>
      <c r="I46" s="67"/>
      <c r="J46" s="32"/>
      <c r="K46" s="32"/>
      <c r="L46" s="32"/>
    </row>
    <row r="47" spans="1:12" x14ac:dyDescent="0.35">
      <c r="A47" s="61"/>
      <c r="B47" s="62"/>
      <c r="C47" s="50"/>
      <c r="D47" s="51"/>
      <c r="E47" s="52"/>
      <c r="F47" s="68"/>
      <c r="G47" s="69"/>
      <c r="H47" s="69"/>
      <c r="I47" s="70"/>
      <c r="J47" s="32"/>
      <c r="K47" s="32"/>
      <c r="L47" s="32"/>
    </row>
    <row r="48" spans="1:12" ht="15" thickBot="1" x14ac:dyDescent="0.4">
      <c r="A48" s="63"/>
      <c r="B48" s="64"/>
      <c r="C48" s="53"/>
      <c r="D48" s="54"/>
      <c r="E48" s="55"/>
      <c r="F48" s="71"/>
      <c r="G48" s="72"/>
      <c r="H48" s="72"/>
      <c r="I48" s="73"/>
      <c r="J48" s="32"/>
      <c r="K48" s="32"/>
      <c r="L48" s="32"/>
    </row>
    <row r="49" spans="1:9" s="32" customFormat="1" x14ac:dyDescent="0.35">
      <c r="A49" s="74" t="s">
        <v>86</v>
      </c>
      <c r="B49" s="75"/>
      <c r="C49" s="75"/>
      <c r="D49" s="75"/>
      <c r="E49" s="75"/>
      <c r="F49" s="75"/>
      <c r="G49" s="75"/>
      <c r="H49" s="75"/>
      <c r="I49" s="75"/>
    </row>
    <row r="50" spans="1:9" x14ac:dyDescent="0.35">
      <c r="A50" s="76"/>
      <c r="B50" s="76"/>
      <c r="C50" s="76"/>
      <c r="D50" s="76"/>
      <c r="E50" s="76"/>
      <c r="F50" s="76"/>
      <c r="G50" s="76"/>
      <c r="H50" s="76"/>
      <c r="I50" s="76"/>
    </row>
    <row r="51" spans="1:9" x14ac:dyDescent="0.35">
      <c r="A51" s="77"/>
      <c r="B51" s="77"/>
      <c r="C51" s="77"/>
      <c r="D51" s="77"/>
      <c r="E51" s="77"/>
      <c r="F51" s="77"/>
      <c r="G51" s="77"/>
      <c r="H51" s="77"/>
      <c r="I51" s="77"/>
    </row>
    <row r="52" spans="1:9" x14ac:dyDescent="0.35">
      <c r="A52"/>
      <c r="B52"/>
      <c r="C52"/>
      <c r="D52"/>
      <c r="E52"/>
      <c r="F52"/>
      <c r="G52"/>
      <c r="H52"/>
      <c r="I52"/>
    </row>
    <row r="53" spans="1:9" x14ac:dyDescent="0.35">
      <c r="A53"/>
      <c r="B53"/>
      <c r="C53"/>
      <c r="D53"/>
      <c r="E53"/>
      <c r="F53"/>
      <c r="G53"/>
      <c r="H53"/>
      <c r="I53"/>
    </row>
    <row r="54" spans="1:9" x14ac:dyDescent="0.35">
      <c r="A54"/>
      <c r="B54"/>
      <c r="C54"/>
      <c r="D54"/>
      <c r="E54"/>
      <c r="F54"/>
      <c r="G54"/>
      <c r="H54"/>
      <c r="I54"/>
    </row>
    <row r="55" spans="1:9" x14ac:dyDescent="0.35">
      <c r="A55"/>
      <c r="B55"/>
      <c r="C55"/>
      <c r="D55"/>
      <c r="E55"/>
      <c r="F55"/>
      <c r="G55"/>
      <c r="H55"/>
      <c r="I55"/>
    </row>
    <row r="56" spans="1:9" x14ac:dyDescent="0.35">
      <c r="A56"/>
      <c r="B56"/>
      <c r="C56"/>
      <c r="D56"/>
      <c r="E56"/>
      <c r="F56"/>
      <c r="G56"/>
      <c r="H56"/>
      <c r="I56"/>
    </row>
    <row r="57" spans="1:9" x14ac:dyDescent="0.35">
      <c r="A57"/>
      <c r="B57"/>
      <c r="C57"/>
      <c r="D57"/>
      <c r="E57"/>
      <c r="F57"/>
      <c r="G57"/>
      <c r="H57"/>
      <c r="I57"/>
    </row>
    <row r="58" spans="1:9" x14ac:dyDescent="0.35">
      <c r="A58"/>
      <c r="B58"/>
      <c r="C58"/>
      <c r="D58"/>
      <c r="E58"/>
      <c r="F58"/>
      <c r="G58"/>
      <c r="H58"/>
      <c r="I58"/>
    </row>
    <row r="59" spans="1:9" x14ac:dyDescent="0.35">
      <c r="A59"/>
      <c r="B59"/>
      <c r="C59"/>
      <c r="D59"/>
      <c r="E59"/>
      <c r="F59"/>
      <c r="G59"/>
      <c r="H59"/>
      <c r="I59"/>
    </row>
    <row r="60" spans="1:9" x14ac:dyDescent="0.35">
      <c r="A60"/>
      <c r="B60"/>
      <c r="C60"/>
      <c r="D60"/>
      <c r="E60"/>
      <c r="F60"/>
      <c r="G60"/>
      <c r="H60"/>
      <c r="I60"/>
    </row>
    <row r="61" spans="1:9" x14ac:dyDescent="0.35">
      <c r="A61"/>
      <c r="B61"/>
      <c r="C61"/>
      <c r="D61"/>
      <c r="E61"/>
      <c r="F61"/>
      <c r="G61"/>
      <c r="H61"/>
      <c r="I61"/>
    </row>
    <row r="62" spans="1:9" x14ac:dyDescent="0.35">
      <c r="A62"/>
      <c r="B62"/>
      <c r="C62"/>
      <c r="D62"/>
      <c r="E62"/>
      <c r="F62"/>
      <c r="G62"/>
      <c r="H62"/>
      <c r="I62"/>
    </row>
    <row r="63" spans="1:9" x14ac:dyDescent="0.35">
      <c r="A63"/>
      <c r="B63"/>
      <c r="C63"/>
      <c r="D63"/>
      <c r="E63"/>
      <c r="F63"/>
      <c r="G63"/>
      <c r="H63"/>
      <c r="I63"/>
    </row>
    <row r="64" spans="1:9" x14ac:dyDescent="0.35">
      <c r="A64"/>
      <c r="B64"/>
      <c r="C64"/>
      <c r="D64"/>
      <c r="E64"/>
      <c r="F64"/>
      <c r="G64"/>
      <c r="H64"/>
      <c r="I64"/>
    </row>
    <row r="65" customFormat="1" x14ac:dyDescent="0.35"/>
    <row r="66" customFormat="1" x14ac:dyDescent="0.35"/>
    <row r="67" customFormat="1" x14ac:dyDescent="0.35"/>
    <row r="68" customFormat="1" x14ac:dyDescent="0.35"/>
    <row r="69" customFormat="1" x14ac:dyDescent="0.35"/>
    <row r="70" customFormat="1" x14ac:dyDescent="0.35"/>
    <row r="71" customFormat="1" x14ac:dyDescent="0.35"/>
    <row r="72" customFormat="1" x14ac:dyDescent="0.35"/>
    <row r="73" customFormat="1" x14ac:dyDescent="0.35"/>
    <row r="74" customFormat="1" x14ac:dyDescent="0.35"/>
    <row r="75" customFormat="1" x14ac:dyDescent="0.35"/>
    <row r="76" customFormat="1" x14ac:dyDescent="0.35"/>
    <row r="77" customFormat="1" x14ac:dyDescent="0.35"/>
    <row r="78" customFormat="1" x14ac:dyDescent="0.35"/>
    <row r="79" customFormat="1" x14ac:dyDescent="0.35"/>
    <row r="80" customFormat="1" x14ac:dyDescent="0.35"/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  <row r="95" customFormat="1" x14ac:dyDescent="0.35"/>
    <row r="96" customFormat="1" x14ac:dyDescent="0.35"/>
    <row r="97" spans="1:14" x14ac:dyDescent="0.35">
      <c r="A97"/>
      <c r="B97"/>
      <c r="C97"/>
      <c r="D97"/>
      <c r="E97"/>
      <c r="F97"/>
      <c r="G97"/>
      <c r="H97"/>
      <c r="I97"/>
    </row>
    <row r="98" spans="1:14" x14ac:dyDescent="0.35">
      <c r="A98"/>
      <c r="B98"/>
      <c r="C98"/>
      <c r="D98"/>
      <c r="E98"/>
      <c r="F98"/>
      <c r="G98"/>
      <c r="H98"/>
      <c r="I98"/>
    </row>
    <row r="99" spans="1:14" x14ac:dyDescent="0.35">
      <c r="A99"/>
      <c r="B99"/>
      <c r="C99"/>
      <c r="D99"/>
      <c r="E99"/>
      <c r="F99"/>
      <c r="G99"/>
      <c r="H99"/>
      <c r="I99"/>
    </row>
    <row r="100" spans="1:14" x14ac:dyDescent="0.35">
      <c r="A100"/>
      <c r="B100"/>
      <c r="C100"/>
      <c r="D100"/>
      <c r="E100"/>
      <c r="F100"/>
      <c r="G100"/>
      <c r="H100"/>
      <c r="I100"/>
    </row>
    <row r="101" spans="1:14" s="32" customFormat="1" ht="12.75" customHeight="1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1:14" x14ac:dyDescent="0.35">
      <c r="A102"/>
      <c r="B102"/>
      <c r="C102"/>
      <c r="D102"/>
      <c r="E102"/>
      <c r="F102"/>
      <c r="G102"/>
      <c r="H102"/>
      <c r="I102"/>
    </row>
    <row r="103" spans="1:14" x14ac:dyDescent="0.35">
      <c r="A103"/>
      <c r="B103"/>
      <c r="C103"/>
      <c r="D103"/>
      <c r="E103"/>
      <c r="F103"/>
      <c r="G103"/>
      <c r="H103"/>
      <c r="I103"/>
    </row>
    <row r="104" spans="1:14" x14ac:dyDescent="0.35">
      <c r="A104"/>
      <c r="B104"/>
      <c r="C104"/>
      <c r="D104"/>
      <c r="E104"/>
      <c r="F104"/>
      <c r="G104"/>
      <c r="H104"/>
      <c r="I104"/>
    </row>
    <row r="105" spans="1:14" x14ac:dyDescent="0.35">
      <c r="A105"/>
      <c r="B105"/>
      <c r="C105"/>
      <c r="D105"/>
      <c r="E105"/>
      <c r="F105"/>
      <c r="G105"/>
      <c r="H105"/>
      <c r="I105"/>
    </row>
    <row r="106" spans="1:14" ht="12.75" customHeight="1" x14ac:dyDescent="0.35">
      <c r="A106"/>
      <c r="B106"/>
      <c r="C106"/>
      <c r="D106"/>
      <c r="E106"/>
      <c r="F106"/>
      <c r="G106"/>
      <c r="H106"/>
      <c r="I106"/>
    </row>
    <row r="107" spans="1:14" ht="13.5" customHeight="1" x14ac:dyDescent="0.35">
      <c r="A107"/>
      <c r="B107"/>
      <c r="C107"/>
      <c r="D107"/>
      <c r="E107"/>
      <c r="F107"/>
      <c r="G107"/>
      <c r="H107"/>
      <c r="I107"/>
    </row>
    <row r="108" spans="1:14" ht="14.25" customHeight="1" x14ac:dyDescent="0.35">
      <c r="A108"/>
      <c r="B108"/>
      <c r="C108"/>
      <c r="D108"/>
      <c r="E108"/>
      <c r="F108"/>
      <c r="G108"/>
      <c r="H108"/>
      <c r="I108"/>
    </row>
    <row r="109" spans="1:14" ht="15.75" customHeight="1" x14ac:dyDescent="0.35">
      <c r="A109"/>
      <c r="B109"/>
      <c r="C109"/>
      <c r="D109"/>
      <c r="E109"/>
      <c r="F109"/>
      <c r="G109"/>
      <c r="H109"/>
      <c r="I109"/>
    </row>
    <row r="110" spans="1:14" ht="12.75" customHeight="1" x14ac:dyDescent="0.35">
      <c r="A110"/>
      <c r="B110"/>
      <c r="C110"/>
      <c r="D110"/>
      <c r="E110"/>
      <c r="F110"/>
      <c r="G110"/>
      <c r="H110"/>
      <c r="I110"/>
    </row>
    <row r="111" spans="1:14" x14ac:dyDescent="0.35">
      <c r="A111"/>
      <c r="B111"/>
      <c r="C111"/>
      <c r="D111"/>
      <c r="E111"/>
      <c r="F111"/>
      <c r="G111"/>
      <c r="H111"/>
      <c r="I111"/>
    </row>
    <row r="112" spans="1:14" x14ac:dyDescent="0.35">
      <c r="A112"/>
      <c r="B112"/>
      <c r="C112"/>
      <c r="D112"/>
      <c r="E112"/>
      <c r="F112"/>
      <c r="G112"/>
      <c r="H112"/>
      <c r="I112"/>
    </row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  <row r="124" customFormat="1" x14ac:dyDescent="0.35"/>
    <row r="125" customFormat="1" x14ac:dyDescent="0.35"/>
    <row r="126" customFormat="1" x14ac:dyDescent="0.35"/>
    <row r="127" customFormat="1" x14ac:dyDescent="0.35"/>
    <row r="128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spans="1:14" x14ac:dyDescent="0.35">
      <c r="A145"/>
      <c r="B145"/>
      <c r="C145"/>
      <c r="D145"/>
      <c r="E145"/>
      <c r="F145"/>
      <c r="G145"/>
      <c r="H145"/>
      <c r="I145"/>
    </row>
    <row r="146" spans="1:14" ht="12.75" customHeight="1" x14ac:dyDescent="0.35">
      <c r="A146"/>
      <c r="B146"/>
      <c r="C146"/>
      <c r="D146"/>
      <c r="E146"/>
      <c r="F146"/>
      <c r="G146"/>
      <c r="H146"/>
      <c r="I146"/>
    </row>
    <row r="147" spans="1:14" x14ac:dyDescent="0.35">
      <c r="A147"/>
      <c r="B147"/>
      <c r="C147"/>
      <c r="D147"/>
      <c r="E147"/>
      <c r="F147"/>
      <c r="G147"/>
      <c r="H147"/>
      <c r="I147"/>
    </row>
    <row r="148" spans="1:14" x14ac:dyDescent="0.35">
      <c r="A148"/>
      <c r="B148"/>
      <c r="C148"/>
      <c r="D148"/>
      <c r="E148"/>
      <c r="F148"/>
      <c r="G148"/>
      <c r="H148"/>
      <c r="I148"/>
    </row>
    <row r="149" spans="1:14" ht="12.75" customHeight="1" x14ac:dyDescent="0.35">
      <c r="A149"/>
      <c r="B149"/>
      <c r="C149"/>
      <c r="D149"/>
      <c r="E149"/>
      <c r="F149"/>
      <c r="G149"/>
      <c r="H149"/>
      <c r="I149"/>
    </row>
    <row r="150" spans="1:14" x14ac:dyDescent="0.35">
      <c r="A150"/>
      <c r="B150"/>
      <c r="C150"/>
      <c r="D150"/>
      <c r="E150"/>
      <c r="F150"/>
      <c r="G150"/>
      <c r="H150"/>
      <c r="I150"/>
    </row>
    <row r="151" spans="1:14" x14ac:dyDescent="0.35">
      <c r="A151"/>
      <c r="B151"/>
      <c r="C151"/>
      <c r="D151"/>
      <c r="E151"/>
      <c r="F151"/>
      <c r="G151"/>
      <c r="H151"/>
      <c r="I151"/>
    </row>
    <row r="152" spans="1:14" ht="12.75" customHeight="1" x14ac:dyDescent="0.35">
      <c r="A152"/>
      <c r="B152"/>
      <c r="C152"/>
      <c r="D152"/>
      <c r="E152"/>
      <c r="F152"/>
      <c r="G152"/>
      <c r="H152"/>
      <c r="I152"/>
    </row>
    <row r="153" spans="1:14" s="32" customFormat="1" ht="12.75" customHeight="1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</row>
    <row r="154" spans="1:14" x14ac:dyDescent="0.35">
      <c r="A154"/>
      <c r="B154"/>
      <c r="C154"/>
      <c r="D154"/>
      <c r="E154"/>
      <c r="F154"/>
      <c r="G154"/>
      <c r="H154"/>
      <c r="I154"/>
    </row>
    <row r="155" spans="1:14" x14ac:dyDescent="0.35">
      <c r="A155"/>
      <c r="B155"/>
      <c r="C155"/>
      <c r="D155"/>
      <c r="E155"/>
      <c r="F155"/>
      <c r="G155"/>
      <c r="H155"/>
      <c r="I155"/>
    </row>
    <row r="156" spans="1:14" x14ac:dyDescent="0.35">
      <c r="A156"/>
      <c r="B156"/>
      <c r="C156"/>
      <c r="D156"/>
      <c r="E156"/>
      <c r="F156"/>
      <c r="G156"/>
      <c r="H156"/>
      <c r="I156"/>
    </row>
    <row r="157" spans="1:14" x14ac:dyDescent="0.35">
      <c r="A157"/>
      <c r="B157"/>
      <c r="C157"/>
      <c r="D157"/>
      <c r="E157"/>
      <c r="F157"/>
      <c r="G157"/>
      <c r="H157"/>
      <c r="I157"/>
    </row>
    <row r="158" spans="1:14" ht="12.75" customHeight="1" x14ac:dyDescent="0.35">
      <c r="A158"/>
      <c r="B158"/>
      <c r="C158"/>
      <c r="D158"/>
      <c r="E158"/>
      <c r="F158"/>
      <c r="G158"/>
      <c r="H158"/>
      <c r="I158"/>
    </row>
    <row r="159" spans="1:14" ht="13.5" customHeight="1" x14ac:dyDescent="0.35">
      <c r="A159"/>
      <c r="B159"/>
      <c r="C159"/>
      <c r="D159"/>
      <c r="E159"/>
      <c r="F159"/>
      <c r="G159"/>
      <c r="H159"/>
      <c r="I159"/>
    </row>
    <row r="160" spans="1:14" ht="14.25" customHeight="1" x14ac:dyDescent="0.35">
      <c r="A160"/>
      <c r="B160"/>
      <c r="C160"/>
      <c r="D160"/>
      <c r="E160"/>
      <c r="F160"/>
      <c r="G160"/>
      <c r="H160"/>
      <c r="I160"/>
    </row>
    <row r="161" customFormat="1" x14ac:dyDescent="0.35"/>
    <row r="162" customFormat="1" x14ac:dyDescent="0.35"/>
    <row r="163" customFormat="1" x14ac:dyDescent="0.35"/>
    <row r="164" customFormat="1" x14ac:dyDescent="0.35"/>
    <row r="165" customFormat="1" x14ac:dyDescent="0.35"/>
    <row r="166" customFormat="1" x14ac:dyDescent="0.35"/>
    <row r="167" customFormat="1" x14ac:dyDescent="0.35"/>
    <row r="168" customFormat="1" x14ac:dyDescent="0.35"/>
    <row r="169" customFormat="1" x14ac:dyDescent="0.35"/>
    <row r="170" customFormat="1" x14ac:dyDescent="0.35"/>
    <row r="171" customFormat="1" x14ac:dyDescent="0.35"/>
    <row r="172" customFormat="1" x14ac:dyDescent="0.35"/>
    <row r="173" customFormat="1" x14ac:dyDescent="0.35"/>
    <row r="174" customFormat="1" x14ac:dyDescent="0.35"/>
    <row r="175" customFormat="1" x14ac:dyDescent="0.35"/>
    <row r="176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2" customFormat="1" x14ac:dyDescent="0.35"/>
    <row r="193" spans="1:14" x14ac:dyDescent="0.35">
      <c r="A193"/>
      <c r="B193"/>
      <c r="C193"/>
      <c r="D193"/>
      <c r="E193"/>
      <c r="F193"/>
      <c r="G193"/>
      <c r="H193"/>
      <c r="I193"/>
    </row>
    <row r="194" spans="1:14" x14ac:dyDescent="0.35">
      <c r="A194"/>
      <c r="B194"/>
      <c r="C194"/>
      <c r="D194"/>
      <c r="E194"/>
      <c r="F194"/>
      <c r="G194"/>
      <c r="H194"/>
      <c r="I194"/>
    </row>
    <row r="195" spans="1:14" ht="12.75" customHeight="1" x14ac:dyDescent="0.35">
      <c r="A195"/>
      <c r="B195"/>
      <c r="C195"/>
      <c r="D195"/>
      <c r="E195"/>
      <c r="F195"/>
      <c r="G195"/>
      <c r="H195"/>
      <c r="I195"/>
    </row>
    <row r="196" spans="1:14" x14ac:dyDescent="0.35">
      <c r="A196"/>
      <c r="B196"/>
      <c r="C196"/>
      <c r="D196"/>
      <c r="E196"/>
      <c r="F196"/>
      <c r="G196"/>
      <c r="H196"/>
      <c r="I196"/>
    </row>
    <row r="197" spans="1:14" x14ac:dyDescent="0.35">
      <c r="A197"/>
      <c r="B197"/>
      <c r="C197"/>
      <c r="D197"/>
      <c r="E197"/>
      <c r="F197"/>
      <c r="G197"/>
      <c r="H197"/>
      <c r="I197"/>
    </row>
    <row r="198" spans="1:14" ht="12.75" customHeight="1" x14ac:dyDescent="0.35">
      <c r="A198"/>
      <c r="B198"/>
      <c r="C198"/>
      <c r="D198"/>
      <c r="E198"/>
      <c r="F198"/>
      <c r="G198"/>
      <c r="H198"/>
      <c r="I198"/>
    </row>
    <row r="199" spans="1:14" x14ac:dyDescent="0.35">
      <c r="A199"/>
      <c r="B199"/>
      <c r="C199"/>
      <c r="D199"/>
      <c r="E199"/>
      <c r="F199"/>
      <c r="G199"/>
      <c r="H199"/>
      <c r="I199"/>
    </row>
    <row r="200" spans="1:14" x14ac:dyDescent="0.35">
      <c r="A200"/>
      <c r="B200"/>
      <c r="C200"/>
      <c r="D200"/>
      <c r="E200"/>
      <c r="F200"/>
      <c r="G200"/>
      <c r="H200"/>
      <c r="I200"/>
    </row>
    <row r="201" spans="1:14" ht="12.75" customHeight="1" x14ac:dyDescent="0.35">
      <c r="A201"/>
      <c r="B201"/>
      <c r="C201"/>
      <c r="D201"/>
      <c r="E201"/>
      <c r="F201"/>
      <c r="G201"/>
      <c r="H201"/>
      <c r="I201"/>
    </row>
    <row r="202" spans="1:14" x14ac:dyDescent="0.35">
      <c r="A202"/>
      <c r="B202"/>
      <c r="C202"/>
      <c r="D202"/>
      <c r="E202"/>
      <c r="F202"/>
      <c r="G202"/>
      <c r="H202"/>
      <c r="I202"/>
    </row>
    <row r="203" spans="1:14" x14ac:dyDescent="0.35">
      <c r="A203"/>
      <c r="B203"/>
      <c r="C203"/>
      <c r="D203"/>
      <c r="E203"/>
      <c r="F203"/>
      <c r="G203"/>
      <c r="H203"/>
      <c r="I203"/>
    </row>
    <row r="204" spans="1:14" ht="12.75" customHeight="1" x14ac:dyDescent="0.35">
      <c r="A204"/>
      <c r="B204"/>
      <c r="C204"/>
      <c r="D204"/>
      <c r="E204"/>
      <c r="F204"/>
      <c r="G204"/>
      <c r="H204"/>
      <c r="I204"/>
    </row>
    <row r="205" spans="1:14" s="32" customFormat="1" ht="12.75" customHeight="1" x14ac:dyDescent="0.3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</row>
    <row r="206" spans="1:14" x14ac:dyDescent="0.35">
      <c r="A206"/>
      <c r="B206"/>
      <c r="C206"/>
      <c r="D206"/>
      <c r="E206"/>
      <c r="F206"/>
      <c r="G206"/>
      <c r="H206"/>
      <c r="I206"/>
    </row>
    <row r="207" spans="1:14" x14ac:dyDescent="0.35">
      <c r="A207"/>
      <c r="B207"/>
      <c r="C207"/>
      <c r="D207"/>
      <c r="E207"/>
      <c r="F207"/>
      <c r="G207"/>
      <c r="H207"/>
      <c r="I207"/>
    </row>
    <row r="208" spans="1:14" x14ac:dyDescent="0.35">
      <c r="A208"/>
      <c r="B208"/>
      <c r="C208"/>
      <c r="D208"/>
      <c r="E208"/>
      <c r="F208"/>
      <c r="G208"/>
      <c r="H208"/>
      <c r="I208"/>
    </row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  <row r="244" customFormat="1" x14ac:dyDescent="0.35"/>
    <row r="245" customFormat="1" x14ac:dyDescent="0.35"/>
    <row r="246" customFormat="1" x14ac:dyDescent="0.35"/>
    <row r="247" customFormat="1" x14ac:dyDescent="0.35"/>
    <row r="248" customFormat="1" x14ac:dyDescent="0.35"/>
    <row r="249" customFormat="1" x14ac:dyDescent="0.35"/>
    <row r="250" customFormat="1" x14ac:dyDescent="0.35"/>
    <row r="251" customFormat="1" x14ac:dyDescent="0.35"/>
    <row r="252" customFormat="1" x14ac:dyDescent="0.35"/>
    <row r="253" customFormat="1" x14ac:dyDescent="0.35"/>
    <row r="254" customFormat="1" x14ac:dyDescent="0.35"/>
    <row r="255" customFormat="1" x14ac:dyDescent="0.35"/>
    <row r="256" customFormat="1" x14ac:dyDescent="0.35"/>
    <row r="257" spans="1:14" s="32" customFormat="1" ht="12.75" customHeight="1" x14ac:dyDescent="0.3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</row>
    <row r="258" spans="1:14" x14ac:dyDescent="0.35">
      <c r="A258"/>
      <c r="B258"/>
      <c r="C258"/>
      <c r="D258"/>
      <c r="E258"/>
      <c r="F258"/>
      <c r="G258"/>
      <c r="H258"/>
      <c r="I258"/>
    </row>
    <row r="259" spans="1:14" x14ac:dyDescent="0.35">
      <c r="A259"/>
      <c r="B259"/>
      <c r="C259"/>
      <c r="D259"/>
      <c r="E259"/>
      <c r="F259"/>
      <c r="G259"/>
      <c r="H259"/>
      <c r="I259"/>
    </row>
    <row r="260" spans="1:14" x14ac:dyDescent="0.35">
      <c r="A260"/>
      <c r="B260"/>
      <c r="C260"/>
      <c r="D260"/>
      <c r="E260"/>
      <c r="F260"/>
      <c r="G260"/>
      <c r="H260"/>
      <c r="I260"/>
    </row>
    <row r="261" spans="1:14" x14ac:dyDescent="0.35">
      <c r="A261"/>
      <c r="B261"/>
      <c r="C261"/>
      <c r="D261"/>
      <c r="E261"/>
      <c r="F261"/>
      <c r="G261"/>
      <c r="H261"/>
      <c r="I261"/>
    </row>
    <row r="262" spans="1:14" ht="12.75" customHeight="1" x14ac:dyDescent="0.35">
      <c r="A262"/>
      <c r="B262"/>
      <c r="C262"/>
      <c r="D262"/>
      <c r="E262"/>
      <c r="F262"/>
      <c r="G262"/>
      <c r="H262"/>
      <c r="I262"/>
    </row>
    <row r="263" spans="1:14" ht="13.5" customHeight="1" x14ac:dyDescent="0.35">
      <c r="A263"/>
      <c r="B263"/>
      <c r="C263"/>
      <c r="D263"/>
      <c r="E263"/>
      <c r="F263"/>
      <c r="G263"/>
      <c r="H263"/>
      <c r="I263"/>
    </row>
    <row r="264" spans="1:14" ht="12.75" customHeight="1" x14ac:dyDescent="0.35">
      <c r="A264"/>
      <c r="B264"/>
      <c r="C264"/>
      <c r="D264"/>
      <c r="E264"/>
      <c r="F264"/>
      <c r="G264"/>
      <c r="H264"/>
      <c r="I264"/>
    </row>
    <row r="265" spans="1:14" ht="13.5" customHeight="1" x14ac:dyDescent="0.35">
      <c r="A265"/>
      <c r="B265"/>
      <c r="C265"/>
      <c r="D265"/>
      <c r="E265"/>
      <c r="F265"/>
      <c r="G265"/>
      <c r="H265"/>
      <c r="I265"/>
    </row>
    <row r="266" spans="1:14" x14ac:dyDescent="0.35">
      <c r="A266"/>
      <c r="B266"/>
      <c r="C266"/>
      <c r="D266"/>
      <c r="E266"/>
      <c r="F266"/>
      <c r="G266"/>
      <c r="H266"/>
      <c r="I266"/>
    </row>
    <row r="267" spans="1:14" x14ac:dyDescent="0.35">
      <c r="A267"/>
      <c r="B267"/>
      <c r="C267"/>
      <c r="D267"/>
      <c r="E267"/>
      <c r="F267"/>
      <c r="G267"/>
      <c r="H267"/>
      <c r="I267"/>
    </row>
    <row r="268" spans="1:14" x14ac:dyDescent="0.35">
      <c r="A268"/>
      <c r="B268"/>
      <c r="C268"/>
      <c r="D268"/>
      <c r="E268"/>
      <c r="F268"/>
      <c r="G268"/>
      <c r="H268"/>
      <c r="I268"/>
    </row>
    <row r="269" spans="1:14" x14ac:dyDescent="0.35">
      <c r="A269"/>
      <c r="B269"/>
      <c r="C269"/>
      <c r="D269"/>
      <c r="E269"/>
      <c r="F269"/>
      <c r="G269"/>
      <c r="H269"/>
      <c r="I269"/>
    </row>
    <row r="270" spans="1:14" x14ac:dyDescent="0.35">
      <c r="A270"/>
      <c r="B270"/>
      <c r="C270"/>
      <c r="D270"/>
      <c r="E270"/>
      <c r="F270"/>
      <c r="G270"/>
      <c r="H270"/>
      <c r="I270"/>
    </row>
    <row r="271" spans="1:14" x14ac:dyDescent="0.35">
      <c r="A271"/>
      <c r="B271"/>
      <c r="C271"/>
      <c r="D271"/>
      <c r="E271"/>
      <c r="F271"/>
      <c r="G271"/>
      <c r="H271"/>
      <c r="I271"/>
    </row>
    <row r="272" spans="1:14" x14ac:dyDescent="0.35">
      <c r="A272"/>
      <c r="B272"/>
      <c r="C272"/>
      <c r="D272"/>
      <c r="E272"/>
      <c r="F272"/>
      <c r="G272"/>
      <c r="H272"/>
      <c r="I272"/>
    </row>
    <row r="273" customFormat="1" x14ac:dyDescent="0.35"/>
    <row r="274" customFormat="1" x14ac:dyDescent="0.35"/>
    <row r="275" customFormat="1" x14ac:dyDescent="0.35"/>
    <row r="276" customFormat="1" x14ac:dyDescent="0.35"/>
    <row r="277" customFormat="1" x14ac:dyDescent="0.35"/>
    <row r="278" customFormat="1" x14ac:dyDescent="0.35"/>
    <row r="279" customFormat="1" x14ac:dyDescent="0.35"/>
    <row r="280" customFormat="1" x14ac:dyDescent="0.35"/>
    <row r="281" customFormat="1" x14ac:dyDescent="0.35"/>
    <row r="282" customFormat="1" x14ac:dyDescent="0.35"/>
    <row r="283" customFormat="1" x14ac:dyDescent="0.35"/>
    <row r="284" customFormat="1" x14ac:dyDescent="0.35"/>
    <row r="285" customFormat="1" x14ac:dyDescent="0.35"/>
    <row r="286" customFormat="1" x14ac:dyDescent="0.35"/>
    <row r="287" customFormat="1" x14ac:dyDescent="0.35"/>
    <row r="288" customFormat="1" x14ac:dyDescent="0.35"/>
    <row r="289" customFormat="1" x14ac:dyDescent="0.35"/>
    <row r="290" customFormat="1" x14ac:dyDescent="0.35"/>
    <row r="291" customFormat="1" x14ac:dyDescent="0.35"/>
    <row r="292" customFormat="1" x14ac:dyDescent="0.35"/>
    <row r="293" customFormat="1" x14ac:dyDescent="0.35"/>
    <row r="294" customFormat="1" x14ac:dyDescent="0.35"/>
    <row r="295" customFormat="1" x14ac:dyDescent="0.35"/>
    <row r="296" customFormat="1" x14ac:dyDescent="0.35"/>
    <row r="297" customFormat="1" x14ac:dyDescent="0.35"/>
    <row r="298" customFormat="1" x14ac:dyDescent="0.35"/>
    <row r="299" customFormat="1" x14ac:dyDescent="0.35"/>
    <row r="300" customFormat="1" x14ac:dyDescent="0.35"/>
    <row r="301" customFormat="1" x14ac:dyDescent="0.35"/>
    <row r="302" customFormat="1" x14ac:dyDescent="0.35"/>
    <row r="303" customFormat="1" x14ac:dyDescent="0.35"/>
    <row r="304" customFormat="1" x14ac:dyDescent="0.35"/>
    <row r="305" spans="1:14" x14ac:dyDescent="0.35">
      <c r="A305"/>
      <c r="B305"/>
      <c r="C305"/>
      <c r="D305"/>
      <c r="E305"/>
      <c r="F305"/>
      <c r="G305"/>
      <c r="H305"/>
      <c r="I305"/>
    </row>
    <row r="306" spans="1:14" x14ac:dyDescent="0.35">
      <c r="A306"/>
      <c r="B306"/>
      <c r="C306"/>
      <c r="D306"/>
      <c r="E306"/>
      <c r="F306"/>
      <c r="G306"/>
      <c r="H306"/>
      <c r="I306"/>
    </row>
    <row r="307" spans="1:14" x14ac:dyDescent="0.35">
      <c r="A307"/>
      <c r="B307"/>
      <c r="C307"/>
      <c r="D307"/>
      <c r="E307"/>
      <c r="F307"/>
      <c r="G307"/>
      <c r="H307"/>
      <c r="I307"/>
    </row>
    <row r="308" spans="1:14" x14ac:dyDescent="0.35">
      <c r="A308"/>
      <c r="B308"/>
      <c r="C308"/>
      <c r="D308"/>
      <c r="E308"/>
      <c r="F308"/>
      <c r="G308"/>
      <c r="H308"/>
      <c r="I308"/>
    </row>
    <row r="309" spans="1:14" s="32" customFormat="1" ht="12.75" customHeight="1" x14ac:dyDescent="0.3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</row>
    <row r="310" spans="1:14" x14ac:dyDescent="0.35">
      <c r="A310"/>
      <c r="B310"/>
      <c r="C310"/>
      <c r="D310"/>
      <c r="E310"/>
      <c r="F310"/>
      <c r="G310"/>
      <c r="H310"/>
      <c r="I310"/>
    </row>
    <row r="311" spans="1:14" x14ac:dyDescent="0.35">
      <c r="A311"/>
      <c r="B311"/>
      <c r="C311"/>
      <c r="D311"/>
      <c r="E311"/>
      <c r="F311"/>
      <c r="G311"/>
      <c r="H311"/>
      <c r="I311"/>
    </row>
    <row r="312" spans="1:14" x14ac:dyDescent="0.35">
      <c r="A312"/>
      <c r="B312"/>
      <c r="C312"/>
      <c r="D312"/>
      <c r="E312"/>
      <c r="F312"/>
      <c r="G312"/>
      <c r="H312"/>
      <c r="I312"/>
    </row>
    <row r="313" spans="1:14" x14ac:dyDescent="0.35">
      <c r="A313"/>
      <c r="B313"/>
      <c r="C313"/>
      <c r="D313"/>
      <c r="E313"/>
      <c r="F313"/>
      <c r="G313"/>
      <c r="H313"/>
      <c r="I313"/>
    </row>
    <row r="314" spans="1:14" ht="12.75" customHeight="1" x14ac:dyDescent="0.35">
      <c r="A314"/>
      <c r="B314"/>
      <c r="C314"/>
      <c r="D314"/>
      <c r="E314"/>
      <c r="F314"/>
      <c r="G314"/>
      <c r="H314"/>
      <c r="I314"/>
    </row>
    <row r="315" spans="1:14" ht="13.5" customHeight="1" x14ac:dyDescent="0.35">
      <c r="A315"/>
      <c r="B315"/>
      <c r="C315"/>
      <c r="D315"/>
      <c r="E315"/>
      <c r="F315"/>
      <c r="G315"/>
      <c r="H315"/>
      <c r="I315"/>
    </row>
    <row r="316" spans="1:14" ht="12.75" customHeight="1" x14ac:dyDescent="0.35">
      <c r="A316"/>
      <c r="B316"/>
      <c r="C316"/>
      <c r="D316"/>
      <c r="E316"/>
      <c r="F316"/>
      <c r="G316"/>
      <c r="H316"/>
      <c r="I316"/>
    </row>
    <row r="317" spans="1:14" ht="13.5" customHeight="1" x14ac:dyDescent="0.35">
      <c r="A317"/>
      <c r="B317"/>
      <c r="C317"/>
      <c r="D317"/>
      <c r="E317"/>
      <c r="F317"/>
      <c r="G317"/>
      <c r="H317"/>
      <c r="I317"/>
    </row>
    <row r="318" spans="1:14" x14ac:dyDescent="0.35">
      <c r="A318"/>
      <c r="B318"/>
      <c r="C318"/>
      <c r="D318"/>
      <c r="E318"/>
      <c r="F318"/>
      <c r="G318"/>
      <c r="H318"/>
      <c r="I318"/>
    </row>
    <row r="319" spans="1:14" x14ac:dyDescent="0.35">
      <c r="A319"/>
      <c r="B319"/>
      <c r="C319"/>
      <c r="D319"/>
      <c r="E319"/>
      <c r="F319"/>
      <c r="G319"/>
      <c r="H319"/>
      <c r="I319"/>
    </row>
    <row r="320" spans="1:14" x14ac:dyDescent="0.35">
      <c r="A320"/>
      <c r="B320"/>
      <c r="C320"/>
      <c r="D320"/>
      <c r="E320"/>
      <c r="F320"/>
      <c r="G320"/>
      <c r="H320"/>
      <c r="I320"/>
    </row>
    <row r="321" customFormat="1" x14ac:dyDescent="0.35"/>
    <row r="322" customFormat="1" x14ac:dyDescent="0.35"/>
    <row r="323" customFormat="1" x14ac:dyDescent="0.35"/>
    <row r="324" customFormat="1" x14ac:dyDescent="0.35"/>
    <row r="325" customFormat="1" x14ac:dyDescent="0.35"/>
    <row r="326" customFormat="1" x14ac:dyDescent="0.35"/>
    <row r="327" customFormat="1" x14ac:dyDescent="0.35"/>
    <row r="328" customFormat="1" x14ac:dyDescent="0.35"/>
    <row r="329" customFormat="1" x14ac:dyDescent="0.35"/>
    <row r="330" customFormat="1" x14ac:dyDescent="0.35"/>
    <row r="331" customFormat="1" x14ac:dyDescent="0.35"/>
    <row r="332" customFormat="1" x14ac:dyDescent="0.35"/>
    <row r="333" customFormat="1" x14ac:dyDescent="0.35"/>
    <row r="334" customFormat="1" x14ac:dyDescent="0.35"/>
    <row r="335" customFormat="1" x14ac:dyDescent="0.35"/>
    <row r="336" customFormat="1" x14ac:dyDescent="0.35"/>
    <row r="337" customFormat="1" x14ac:dyDescent="0.35"/>
    <row r="338" customFormat="1" x14ac:dyDescent="0.35"/>
    <row r="339" customFormat="1" x14ac:dyDescent="0.35"/>
    <row r="340" customFormat="1" x14ac:dyDescent="0.35"/>
    <row r="341" customFormat="1" x14ac:dyDescent="0.35"/>
    <row r="342" customFormat="1" x14ac:dyDescent="0.35"/>
    <row r="343" customFormat="1" x14ac:dyDescent="0.35"/>
    <row r="344" customFormat="1" x14ac:dyDescent="0.35"/>
    <row r="345" customFormat="1" x14ac:dyDescent="0.35"/>
    <row r="346" customFormat="1" x14ac:dyDescent="0.35"/>
    <row r="347" customFormat="1" x14ac:dyDescent="0.35"/>
    <row r="348" customFormat="1" x14ac:dyDescent="0.35"/>
    <row r="349" customFormat="1" x14ac:dyDescent="0.35"/>
    <row r="350" customFormat="1" x14ac:dyDescent="0.35"/>
    <row r="351" customFormat="1" x14ac:dyDescent="0.35"/>
    <row r="352" customFormat="1" x14ac:dyDescent="0.35"/>
    <row r="353" spans="1:14" x14ac:dyDescent="0.35">
      <c r="A353"/>
      <c r="B353"/>
      <c r="C353"/>
      <c r="D353"/>
      <c r="E353"/>
      <c r="F353"/>
      <c r="G353"/>
      <c r="H353"/>
      <c r="I353"/>
    </row>
    <row r="354" spans="1:14" x14ac:dyDescent="0.35">
      <c r="A354"/>
      <c r="B354"/>
      <c r="C354"/>
      <c r="D354"/>
      <c r="E354"/>
      <c r="F354"/>
      <c r="G354"/>
      <c r="H354"/>
      <c r="I354"/>
    </row>
    <row r="355" spans="1:14" x14ac:dyDescent="0.35">
      <c r="A355"/>
      <c r="B355"/>
      <c r="C355"/>
      <c r="D355"/>
      <c r="E355"/>
      <c r="F355"/>
      <c r="G355"/>
      <c r="H355"/>
      <c r="I355"/>
    </row>
    <row r="356" spans="1:14" x14ac:dyDescent="0.35">
      <c r="A356"/>
      <c r="B356"/>
      <c r="C356"/>
      <c r="D356"/>
      <c r="E356"/>
      <c r="F356"/>
      <c r="G356"/>
      <c r="H356"/>
      <c r="I356"/>
    </row>
    <row r="357" spans="1:14" x14ac:dyDescent="0.35">
      <c r="A357"/>
      <c r="B357"/>
      <c r="C357"/>
      <c r="D357"/>
      <c r="E357"/>
      <c r="F357"/>
      <c r="G357"/>
      <c r="H357"/>
      <c r="I357"/>
    </row>
    <row r="358" spans="1:14" x14ac:dyDescent="0.35">
      <c r="A358"/>
      <c r="B358"/>
      <c r="C358"/>
      <c r="D358"/>
      <c r="E358"/>
      <c r="F358"/>
      <c r="G358"/>
      <c r="H358"/>
      <c r="I358"/>
    </row>
    <row r="359" spans="1:14" x14ac:dyDescent="0.35">
      <c r="A359"/>
      <c r="B359"/>
      <c r="C359"/>
      <c r="D359"/>
      <c r="E359"/>
      <c r="F359"/>
      <c r="G359"/>
      <c r="H359"/>
      <c r="I359"/>
    </row>
    <row r="360" spans="1:14" x14ac:dyDescent="0.35">
      <c r="A360"/>
      <c r="B360"/>
      <c r="C360"/>
      <c r="D360"/>
      <c r="E360"/>
      <c r="F360"/>
      <c r="G360"/>
      <c r="H360"/>
      <c r="I360"/>
    </row>
    <row r="361" spans="1:14" s="32" customFormat="1" ht="12.75" customHeight="1" x14ac:dyDescent="0.3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</row>
    <row r="362" spans="1:14" x14ac:dyDescent="0.35">
      <c r="A362"/>
      <c r="B362"/>
      <c r="C362"/>
      <c r="D362"/>
      <c r="E362"/>
      <c r="F362"/>
      <c r="G362"/>
      <c r="H362"/>
      <c r="I362"/>
    </row>
    <row r="363" spans="1:14" x14ac:dyDescent="0.35">
      <c r="A363"/>
      <c r="B363"/>
      <c r="C363"/>
      <c r="D363"/>
      <c r="E363"/>
      <c r="F363"/>
      <c r="G363"/>
      <c r="H363"/>
      <c r="I363"/>
    </row>
    <row r="364" spans="1:14" x14ac:dyDescent="0.35">
      <c r="A364"/>
      <c r="B364"/>
      <c r="C364"/>
      <c r="D364"/>
      <c r="E364"/>
      <c r="F364"/>
      <c r="G364"/>
      <c r="H364"/>
      <c r="I364"/>
    </row>
    <row r="365" spans="1:14" x14ac:dyDescent="0.35">
      <c r="A365"/>
      <c r="B365"/>
      <c r="C365"/>
      <c r="D365"/>
      <c r="E365"/>
      <c r="F365"/>
      <c r="G365"/>
      <c r="H365"/>
      <c r="I365"/>
    </row>
    <row r="366" spans="1:14" ht="12.75" customHeight="1" x14ac:dyDescent="0.35">
      <c r="A366"/>
      <c r="B366"/>
      <c r="C366"/>
      <c r="D366"/>
      <c r="E366"/>
      <c r="F366"/>
      <c r="G366"/>
      <c r="H366"/>
      <c r="I366"/>
    </row>
    <row r="367" spans="1:14" ht="13.5" customHeight="1" x14ac:dyDescent="0.35">
      <c r="A367"/>
      <c r="B367"/>
      <c r="C367"/>
      <c r="D367"/>
      <c r="E367"/>
      <c r="F367"/>
      <c r="G367"/>
      <c r="H367"/>
      <c r="I367"/>
    </row>
    <row r="368" spans="1:14" x14ac:dyDescent="0.35">
      <c r="A368"/>
      <c r="B368"/>
      <c r="C368"/>
      <c r="D368"/>
      <c r="E368"/>
      <c r="F368"/>
      <c r="G368"/>
      <c r="H368"/>
      <c r="I368"/>
    </row>
    <row r="369" customFormat="1" x14ac:dyDescent="0.35"/>
    <row r="370" customFormat="1" x14ac:dyDescent="0.35"/>
    <row r="371" customFormat="1" x14ac:dyDescent="0.35"/>
    <row r="372" customFormat="1" x14ac:dyDescent="0.35"/>
    <row r="373" customFormat="1" x14ac:dyDescent="0.35"/>
    <row r="374" customFormat="1" x14ac:dyDescent="0.35"/>
    <row r="375" customFormat="1" x14ac:dyDescent="0.35"/>
    <row r="376" customFormat="1" x14ac:dyDescent="0.35"/>
    <row r="377" customFormat="1" x14ac:dyDescent="0.35"/>
    <row r="378" customFormat="1" x14ac:dyDescent="0.35"/>
    <row r="379" customFormat="1" x14ac:dyDescent="0.35"/>
    <row r="380" customFormat="1" x14ac:dyDescent="0.35"/>
    <row r="381" customFormat="1" x14ac:dyDescent="0.35"/>
    <row r="382" customFormat="1" x14ac:dyDescent="0.35"/>
    <row r="383" customFormat="1" x14ac:dyDescent="0.35"/>
    <row r="384" customFormat="1" x14ac:dyDescent="0.35"/>
    <row r="385" customFormat="1" x14ac:dyDescent="0.35"/>
    <row r="386" customFormat="1" x14ac:dyDescent="0.35"/>
    <row r="387" customFormat="1" x14ac:dyDescent="0.35"/>
    <row r="388" customFormat="1" x14ac:dyDescent="0.35"/>
    <row r="389" customFormat="1" x14ac:dyDescent="0.35"/>
    <row r="390" customFormat="1" x14ac:dyDescent="0.35"/>
    <row r="391" customFormat="1" x14ac:dyDescent="0.35"/>
    <row r="392" customFormat="1" x14ac:dyDescent="0.35"/>
    <row r="393" customFormat="1" x14ac:dyDescent="0.35"/>
    <row r="394" customFormat="1" x14ac:dyDescent="0.35"/>
    <row r="395" customFormat="1" x14ac:dyDescent="0.35"/>
    <row r="396" customFormat="1" x14ac:dyDescent="0.35"/>
    <row r="397" customFormat="1" x14ac:dyDescent="0.35"/>
    <row r="398" customFormat="1" x14ac:dyDescent="0.35"/>
    <row r="399" customFormat="1" x14ac:dyDescent="0.35"/>
    <row r="400" customFormat="1" x14ac:dyDescent="0.35"/>
    <row r="401" spans="1:14" x14ac:dyDescent="0.35">
      <c r="A401"/>
      <c r="B401"/>
      <c r="C401"/>
      <c r="D401"/>
      <c r="E401"/>
      <c r="F401"/>
      <c r="G401"/>
      <c r="H401"/>
      <c r="I401"/>
    </row>
    <row r="402" spans="1:14" x14ac:dyDescent="0.35">
      <c r="A402"/>
      <c r="B402"/>
      <c r="C402"/>
      <c r="D402"/>
      <c r="E402"/>
      <c r="F402"/>
      <c r="G402"/>
      <c r="H402"/>
      <c r="I402"/>
    </row>
    <row r="403" spans="1:14" x14ac:dyDescent="0.35">
      <c r="A403"/>
      <c r="B403"/>
      <c r="C403"/>
      <c r="D403"/>
      <c r="E403"/>
      <c r="F403"/>
      <c r="G403"/>
      <c r="H403"/>
      <c r="I403"/>
    </row>
    <row r="404" spans="1:14" x14ac:dyDescent="0.35">
      <c r="A404"/>
      <c r="B404"/>
      <c r="C404"/>
      <c r="D404"/>
      <c r="E404"/>
      <c r="F404"/>
      <c r="G404"/>
      <c r="H404"/>
      <c r="I404"/>
    </row>
    <row r="405" spans="1:14" x14ac:dyDescent="0.35">
      <c r="A405"/>
      <c r="B405"/>
      <c r="C405"/>
      <c r="D405"/>
      <c r="E405"/>
      <c r="F405"/>
      <c r="G405"/>
      <c r="H405"/>
      <c r="I405"/>
    </row>
    <row r="406" spans="1:14" x14ac:dyDescent="0.35">
      <c r="A406"/>
      <c r="B406"/>
      <c r="C406"/>
      <c r="D406"/>
      <c r="E406"/>
      <c r="F406"/>
      <c r="G406"/>
      <c r="H406"/>
      <c r="I406"/>
    </row>
    <row r="407" spans="1:14" x14ac:dyDescent="0.35">
      <c r="A407"/>
      <c r="B407"/>
      <c r="C407"/>
      <c r="D407"/>
      <c r="E407"/>
      <c r="F407"/>
      <c r="G407"/>
      <c r="H407"/>
      <c r="I407"/>
    </row>
    <row r="408" spans="1:14" x14ac:dyDescent="0.35">
      <c r="A408"/>
      <c r="B408"/>
      <c r="C408"/>
      <c r="D408"/>
      <c r="E408"/>
      <c r="F408"/>
      <c r="G408"/>
      <c r="H408"/>
      <c r="I408"/>
    </row>
    <row r="409" spans="1:14" x14ac:dyDescent="0.35">
      <c r="A409"/>
      <c r="B409"/>
      <c r="C409"/>
      <c r="D409"/>
      <c r="E409"/>
      <c r="F409"/>
      <c r="G409"/>
      <c r="H409"/>
      <c r="I409"/>
    </row>
    <row r="410" spans="1:14" x14ac:dyDescent="0.35">
      <c r="A410"/>
      <c r="B410"/>
      <c r="C410"/>
      <c r="D410"/>
      <c r="E410"/>
      <c r="F410"/>
      <c r="G410"/>
      <c r="H410"/>
      <c r="I410"/>
    </row>
    <row r="411" spans="1:14" x14ac:dyDescent="0.35">
      <c r="A411"/>
      <c r="B411"/>
      <c r="C411"/>
      <c r="D411"/>
      <c r="E411"/>
      <c r="F411"/>
      <c r="G411"/>
      <c r="H411"/>
      <c r="I411"/>
    </row>
    <row r="412" spans="1:14" x14ac:dyDescent="0.35">
      <c r="A412"/>
      <c r="B412"/>
      <c r="C412"/>
      <c r="D412"/>
      <c r="E412"/>
      <c r="F412"/>
      <c r="G412"/>
      <c r="H412"/>
      <c r="I412"/>
    </row>
    <row r="413" spans="1:14" s="32" customFormat="1" ht="12.75" customHeight="1" x14ac:dyDescent="0.3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</row>
    <row r="414" spans="1:14" x14ac:dyDescent="0.35">
      <c r="A414"/>
      <c r="B414"/>
      <c r="C414"/>
      <c r="D414"/>
      <c r="E414"/>
      <c r="F414"/>
      <c r="G414"/>
      <c r="H414"/>
      <c r="I414"/>
    </row>
    <row r="415" spans="1:14" x14ac:dyDescent="0.35">
      <c r="A415"/>
      <c r="B415"/>
      <c r="C415"/>
      <c r="D415"/>
      <c r="E415"/>
      <c r="F415"/>
      <c r="G415"/>
      <c r="H415"/>
      <c r="I415"/>
    </row>
    <row r="416" spans="1:14" x14ac:dyDescent="0.35">
      <c r="A416"/>
      <c r="B416"/>
      <c r="C416"/>
      <c r="D416"/>
      <c r="E416"/>
      <c r="F416"/>
      <c r="G416"/>
      <c r="H416"/>
      <c r="I416"/>
    </row>
    <row r="417" customFormat="1" x14ac:dyDescent="0.35"/>
    <row r="418" customFormat="1" x14ac:dyDescent="0.35"/>
    <row r="419" customFormat="1" x14ac:dyDescent="0.35"/>
    <row r="420" customFormat="1" x14ac:dyDescent="0.35"/>
    <row r="421" customFormat="1" x14ac:dyDescent="0.35"/>
    <row r="422" customFormat="1" x14ac:dyDescent="0.35"/>
    <row r="423" customFormat="1" x14ac:dyDescent="0.35"/>
    <row r="424" customFormat="1" x14ac:dyDescent="0.35"/>
    <row r="425" customFormat="1" x14ac:dyDescent="0.35"/>
    <row r="426" customFormat="1" x14ac:dyDescent="0.35"/>
    <row r="427" customFormat="1" x14ac:dyDescent="0.35"/>
    <row r="428" customFormat="1" x14ac:dyDescent="0.35"/>
    <row r="429" customFormat="1" x14ac:dyDescent="0.35"/>
    <row r="430" customFormat="1" x14ac:dyDescent="0.35"/>
    <row r="431" customFormat="1" x14ac:dyDescent="0.35"/>
    <row r="432" customFormat="1" x14ac:dyDescent="0.35"/>
    <row r="433" spans="1:10" x14ac:dyDescent="0.35">
      <c r="A433"/>
      <c r="B433"/>
      <c r="C433"/>
      <c r="D433"/>
      <c r="E433"/>
      <c r="F433"/>
      <c r="G433"/>
      <c r="H433"/>
      <c r="I433"/>
    </row>
    <row r="434" spans="1:10" x14ac:dyDescent="0.35">
      <c r="A434"/>
      <c r="B434"/>
      <c r="C434"/>
      <c r="D434"/>
      <c r="E434"/>
      <c r="F434"/>
      <c r="G434"/>
      <c r="H434"/>
      <c r="I434"/>
    </row>
    <row r="435" spans="1:10" x14ac:dyDescent="0.35">
      <c r="B435"/>
      <c r="C435"/>
      <c r="E435"/>
      <c r="F435"/>
      <c r="H435"/>
      <c r="I435"/>
      <c r="J435" s="32"/>
    </row>
    <row r="436" spans="1:10" x14ac:dyDescent="0.35">
      <c r="B436"/>
      <c r="C436"/>
      <c r="E436"/>
      <c r="F436"/>
      <c r="H436"/>
      <c r="I436"/>
      <c r="J436" s="32"/>
    </row>
    <row r="437" spans="1:10" x14ac:dyDescent="0.35">
      <c r="B437"/>
      <c r="C437"/>
      <c r="E437"/>
      <c r="F437"/>
      <c r="H437"/>
      <c r="I437"/>
      <c r="J437" s="32"/>
    </row>
    <row r="438" spans="1:10" x14ac:dyDescent="0.35">
      <c r="B438"/>
      <c r="C438"/>
      <c r="E438"/>
      <c r="F438"/>
      <c r="H438"/>
      <c r="I438"/>
      <c r="J438" s="32"/>
    </row>
    <row r="439" spans="1:10" x14ac:dyDescent="0.35">
      <c r="B439"/>
      <c r="C439"/>
      <c r="E439"/>
      <c r="F439"/>
      <c r="H439"/>
      <c r="I439"/>
      <c r="J439" s="32"/>
    </row>
    <row r="440" spans="1:10" x14ac:dyDescent="0.35">
      <c r="B440"/>
      <c r="C440"/>
      <c r="E440"/>
      <c r="F440"/>
      <c r="H440"/>
      <c r="I440"/>
      <c r="J440" s="32"/>
    </row>
    <row r="441" spans="1:10" x14ac:dyDescent="0.35">
      <c r="B441"/>
      <c r="C441"/>
      <c r="E441"/>
      <c r="F441"/>
      <c r="H441"/>
      <c r="I441"/>
      <c r="J441" s="32"/>
    </row>
    <row r="442" spans="1:10" x14ac:dyDescent="0.35">
      <c r="B442"/>
      <c r="C442"/>
      <c r="E442"/>
      <c r="F442"/>
      <c r="H442"/>
      <c r="I442"/>
      <c r="J442" s="32"/>
    </row>
    <row r="443" spans="1:10" x14ac:dyDescent="0.35">
      <c r="B443"/>
      <c r="C443"/>
      <c r="E443"/>
      <c r="F443"/>
      <c r="H443"/>
      <c r="I443"/>
      <c r="J443" s="32"/>
    </row>
    <row r="444" spans="1:10" x14ac:dyDescent="0.35">
      <c r="B444"/>
      <c r="C444"/>
      <c r="E444"/>
      <c r="F444"/>
      <c r="H444"/>
      <c r="I444"/>
      <c r="J444" s="32"/>
    </row>
    <row r="445" spans="1:10" x14ac:dyDescent="0.35">
      <c r="B445"/>
      <c r="C445"/>
      <c r="E445"/>
      <c r="F445"/>
      <c r="H445"/>
      <c r="I445"/>
      <c r="J445" s="32"/>
    </row>
    <row r="446" spans="1:10" x14ac:dyDescent="0.35">
      <c r="B446"/>
      <c r="C446"/>
      <c r="E446"/>
      <c r="F446"/>
      <c r="H446"/>
      <c r="I446"/>
      <c r="J446" s="32"/>
    </row>
    <row r="447" spans="1:10" x14ac:dyDescent="0.35">
      <c r="B447"/>
      <c r="C447"/>
      <c r="E447"/>
      <c r="F447"/>
      <c r="H447"/>
      <c r="I447"/>
      <c r="J447" s="32"/>
    </row>
    <row r="448" spans="1:10" x14ac:dyDescent="0.35">
      <c r="B448"/>
      <c r="C448"/>
      <c r="E448"/>
      <c r="F448"/>
      <c r="H448"/>
      <c r="I448"/>
      <c r="J448" s="32"/>
    </row>
    <row r="449" spans="2:10" x14ac:dyDescent="0.35">
      <c r="B449"/>
      <c r="C449"/>
      <c r="E449"/>
      <c r="F449"/>
      <c r="H449"/>
      <c r="I449"/>
      <c r="J449" s="32"/>
    </row>
    <row r="450" spans="2:10" x14ac:dyDescent="0.35">
      <c r="B450"/>
      <c r="C450"/>
      <c r="E450"/>
      <c r="F450"/>
      <c r="H450"/>
      <c r="I450"/>
      <c r="J450" s="32"/>
    </row>
    <row r="451" spans="2:10" x14ac:dyDescent="0.35">
      <c r="B451"/>
      <c r="C451"/>
      <c r="E451"/>
      <c r="F451"/>
      <c r="H451"/>
      <c r="I451"/>
      <c r="J451" s="32"/>
    </row>
    <row r="452" spans="2:10" x14ac:dyDescent="0.35">
      <c r="B452"/>
      <c r="C452"/>
      <c r="E452"/>
      <c r="F452"/>
      <c r="H452"/>
      <c r="I452"/>
      <c r="J452" s="32"/>
    </row>
    <row r="453" spans="2:10" x14ac:dyDescent="0.35">
      <c r="B453"/>
      <c r="C453"/>
      <c r="E453"/>
      <c r="F453"/>
      <c r="H453"/>
      <c r="I453"/>
      <c r="J453" s="32"/>
    </row>
    <row r="454" spans="2:10" x14ac:dyDescent="0.35">
      <c r="B454"/>
      <c r="C454"/>
      <c r="E454"/>
      <c r="F454"/>
      <c r="H454"/>
      <c r="I454"/>
      <c r="J454" s="32"/>
    </row>
    <row r="455" spans="2:10" x14ac:dyDescent="0.35">
      <c r="B455"/>
      <c r="C455"/>
      <c r="E455"/>
      <c r="F455"/>
      <c r="H455"/>
      <c r="I455"/>
      <c r="J455" s="32"/>
    </row>
    <row r="456" spans="2:10" x14ac:dyDescent="0.35">
      <c r="B456"/>
      <c r="C456"/>
      <c r="E456"/>
      <c r="F456"/>
      <c r="H456"/>
      <c r="I456"/>
      <c r="J456" s="32"/>
    </row>
    <row r="457" spans="2:10" x14ac:dyDescent="0.35">
      <c r="B457"/>
      <c r="C457"/>
      <c r="E457"/>
      <c r="F457"/>
      <c r="H457"/>
      <c r="I457"/>
      <c r="J457" s="32"/>
    </row>
    <row r="458" spans="2:10" x14ac:dyDescent="0.35">
      <c r="B458"/>
      <c r="C458"/>
      <c r="E458"/>
      <c r="F458"/>
      <c r="H458"/>
      <c r="I458"/>
      <c r="J458" s="32"/>
    </row>
    <row r="459" spans="2:10" x14ac:dyDescent="0.35">
      <c r="B459"/>
      <c r="C459"/>
      <c r="E459"/>
      <c r="F459"/>
      <c r="H459"/>
      <c r="I459"/>
      <c r="J459" s="32"/>
    </row>
    <row r="460" spans="2:10" x14ac:dyDescent="0.35">
      <c r="B460"/>
      <c r="C460"/>
      <c r="E460"/>
      <c r="F460"/>
      <c r="H460"/>
      <c r="I460"/>
      <c r="J460" s="32"/>
    </row>
    <row r="461" spans="2:10" x14ac:dyDescent="0.35">
      <c r="B461"/>
      <c r="C461"/>
      <c r="E461"/>
      <c r="F461"/>
      <c r="H461"/>
      <c r="I461"/>
      <c r="J461" s="32"/>
    </row>
    <row r="462" spans="2:10" x14ac:dyDescent="0.35">
      <c r="B462"/>
      <c r="C462"/>
      <c r="E462"/>
      <c r="F462"/>
      <c r="H462"/>
      <c r="I462"/>
      <c r="J462" s="32"/>
    </row>
    <row r="463" spans="2:10" x14ac:dyDescent="0.35">
      <c r="B463"/>
      <c r="C463"/>
      <c r="E463"/>
      <c r="F463"/>
      <c r="H463"/>
      <c r="I463"/>
      <c r="J463" s="32"/>
    </row>
    <row r="464" spans="2:10" x14ac:dyDescent="0.35">
      <c r="B464"/>
      <c r="C464"/>
      <c r="E464"/>
      <c r="F464"/>
      <c r="H464"/>
      <c r="I464"/>
      <c r="J464" s="32"/>
    </row>
    <row r="465" spans="2:10" s="32" customFormat="1" x14ac:dyDescent="0.35">
      <c r="B465"/>
      <c r="C465"/>
      <c r="E465"/>
      <c r="F465"/>
      <c r="H465"/>
      <c r="I465"/>
    </row>
    <row r="466" spans="2:10" x14ac:dyDescent="0.35">
      <c r="B466"/>
      <c r="C466"/>
      <c r="E466"/>
      <c r="F466"/>
      <c r="H466"/>
      <c r="I466"/>
      <c r="J466" s="32"/>
    </row>
    <row r="467" spans="2:10" x14ac:dyDescent="0.35">
      <c r="B467"/>
      <c r="C467"/>
      <c r="E467"/>
      <c r="F467"/>
      <c r="H467"/>
      <c r="I467"/>
      <c r="J467" s="32"/>
    </row>
    <row r="468" spans="2:10" x14ac:dyDescent="0.35">
      <c r="B468"/>
      <c r="C468"/>
      <c r="E468"/>
      <c r="F468"/>
      <c r="H468"/>
      <c r="I468"/>
      <c r="J468" s="32"/>
    </row>
    <row r="469" spans="2:10" x14ac:dyDescent="0.35">
      <c r="B469"/>
      <c r="C469"/>
      <c r="E469"/>
      <c r="F469"/>
      <c r="H469"/>
      <c r="I469"/>
      <c r="J469" s="32"/>
    </row>
    <row r="470" spans="2:10" x14ac:dyDescent="0.35">
      <c r="B470"/>
      <c r="C470"/>
      <c r="E470"/>
      <c r="F470"/>
      <c r="H470"/>
      <c r="I470"/>
      <c r="J470" s="32"/>
    </row>
    <row r="471" spans="2:10" x14ac:dyDescent="0.35">
      <c r="B471"/>
      <c r="C471"/>
      <c r="E471"/>
      <c r="F471"/>
      <c r="H471"/>
      <c r="I471"/>
      <c r="J471" s="32"/>
    </row>
    <row r="472" spans="2:10" x14ac:dyDescent="0.35">
      <c r="B472"/>
      <c r="C472"/>
      <c r="E472"/>
      <c r="F472"/>
      <c r="H472"/>
      <c r="I472"/>
      <c r="J472" s="32"/>
    </row>
    <row r="473" spans="2:10" x14ac:dyDescent="0.35">
      <c r="B473"/>
      <c r="C473"/>
      <c r="E473"/>
      <c r="F473"/>
      <c r="H473"/>
      <c r="I473"/>
      <c r="J473" s="32"/>
    </row>
    <row r="474" spans="2:10" x14ac:dyDescent="0.35">
      <c r="B474"/>
      <c r="C474"/>
      <c r="E474"/>
      <c r="F474"/>
      <c r="H474"/>
      <c r="I474"/>
      <c r="J474" s="32"/>
    </row>
    <row r="475" spans="2:10" x14ac:dyDescent="0.35">
      <c r="B475"/>
      <c r="C475"/>
      <c r="E475"/>
      <c r="F475"/>
      <c r="H475"/>
      <c r="I475"/>
      <c r="J475" s="32"/>
    </row>
    <row r="476" spans="2:10" x14ac:dyDescent="0.35">
      <c r="B476"/>
      <c r="C476"/>
      <c r="E476"/>
      <c r="F476"/>
      <c r="H476"/>
      <c r="I476"/>
      <c r="J476" s="32"/>
    </row>
    <row r="477" spans="2:10" x14ac:dyDescent="0.35">
      <c r="B477"/>
      <c r="C477"/>
      <c r="E477"/>
      <c r="F477"/>
      <c r="H477"/>
      <c r="I477"/>
      <c r="J477" s="32"/>
    </row>
    <row r="478" spans="2:10" x14ac:dyDescent="0.35">
      <c r="B478"/>
      <c r="C478"/>
      <c r="E478"/>
      <c r="F478"/>
      <c r="H478"/>
      <c r="I478"/>
      <c r="J478" s="32"/>
    </row>
    <row r="479" spans="2:10" x14ac:dyDescent="0.35">
      <c r="B479"/>
      <c r="C479"/>
      <c r="E479"/>
      <c r="F479"/>
      <c r="H479"/>
      <c r="I479"/>
      <c r="J479" s="32"/>
    </row>
    <row r="480" spans="2:10" x14ac:dyDescent="0.35">
      <c r="B480"/>
      <c r="C480"/>
      <c r="E480"/>
      <c r="F480"/>
      <c r="H480"/>
      <c r="I480"/>
      <c r="J480" s="32"/>
    </row>
    <row r="481" spans="2:10" x14ac:dyDescent="0.35">
      <c r="B481"/>
      <c r="C481"/>
      <c r="E481"/>
      <c r="F481"/>
      <c r="H481"/>
      <c r="I481"/>
      <c r="J481" s="32"/>
    </row>
    <row r="482" spans="2:10" x14ac:dyDescent="0.35">
      <c r="B482"/>
      <c r="C482"/>
      <c r="E482"/>
      <c r="F482"/>
      <c r="H482"/>
      <c r="I482"/>
      <c r="J482" s="32"/>
    </row>
    <row r="483" spans="2:10" x14ac:dyDescent="0.35">
      <c r="B483"/>
      <c r="C483"/>
      <c r="E483"/>
      <c r="F483"/>
      <c r="H483"/>
      <c r="I483"/>
      <c r="J483" s="32"/>
    </row>
    <row r="484" spans="2:10" x14ac:dyDescent="0.35">
      <c r="B484"/>
      <c r="C484"/>
      <c r="E484"/>
      <c r="F484"/>
      <c r="H484"/>
      <c r="I484"/>
      <c r="J484" s="32"/>
    </row>
    <row r="485" spans="2:10" x14ac:dyDescent="0.35">
      <c r="B485"/>
      <c r="C485"/>
      <c r="E485"/>
      <c r="F485"/>
      <c r="H485"/>
      <c r="I485"/>
      <c r="J485" s="32"/>
    </row>
    <row r="486" spans="2:10" x14ac:dyDescent="0.35">
      <c r="B486"/>
      <c r="C486"/>
      <c r="E486"/>
      <c r="F486"/>
      <c r="H486"/>
      <c r="I486"/>
      <c r="J486" s="32"/>
    </row>
    <row r="487" spans="2:10" x14ac:dyDescent="0.35">
      <c r="B487"/>
      <c r="C487"/>
      <c r="E487"/>
      <c r="F487"/>
      <c r="H487"/>
      <c r="I487"/>
      <c r="J487" s="32"/>
    </row>
    <row r="488" spans="2:10" x14ac:dyDescent="0.35">
      <c r="B488"/>
      <c r="C488"/>
      <c r="E488"/>
      <c r="F488"/>
      <c r="H488"/>
      <c r="I488"/>
      <c r="J488" s="32"/>
    </row>
    <row r="489" spans="2:10" x14ac:dyDescent="0.35">
      <c r="B489"/>
      <c r="C489"/>
      <c r="E489"/>
      <c r="F489"/>
      <c r="H489"/>
      <c r="I489"/>
      <c r="J489" s="32"/>
    </row>
    <row r="490" spans="2:10" x14ac:dyDescent="0.35">
      <c r="B490"/>
      <c r="C490"/>
      <c r="E490"/>
      <c r="F490"/>
      <c r="H490"/>
      <c r="I490"/>
      <c r="J490" s="32"/>
    </row>
    <row r="491" spans="2:10" x14ac:dyDescent="0.35">
      <c r="B491"/>
      <c r="C491"/>
      <c r="E491"/>
      <c r="F491"/>
      <c r="H491"/>
      <c r="I491"/>
      <c r="J491" s="32"/>
    </row>
    <row r="492" spans="2:10" x14ac:dyDescent="0.35">
      <c r="B492"/>
      <c r="C492"/>
      <c r="E492"/>
      <c r="F492"/>
      <c r="H492"/>
      <c r="I492"/>
      <c r="J492" s="32"/>
    </row>
    <row r="493" spans="2:10" x14ac:dyDescent="0.35">
      <c r="B493"/>
      <c r="C493"/>
      <c r="E493"/>
      <c r="F493"/>
      <c r="H493"/>
      <c r="I493"/>
      <c r="J493" s="32"/>
    </row>
    <row r="494" spans="2:10" x14ac:dyDescent="0.35">
      <c r="B494"/>
      <c r="C494"/>
      <c r="E494"/>
      <c r="F494"/>
      <c r="H494"/>
      <c r="I494"/>
      <c r="J494" s="32"/>
    </row>
    <row r="495" spans="2:10" x14ac:dyDescent="0.35">
      <c r="B495"/>
      <c r="C495"/>
      <c r="E495"/>
      <c r="F495"/>
      <c r="H495"/>
      <c r="I495"/>
      <c r="J495" s="32"/>
    </row>
    <row r="496" spans="2:10" x14ac:dyDescent="0.35">
      <c r="B496"/>
      <c r="C496"/>
      <c r="E496"/>
      <c r="F496"/>
      <c r="H496"/>
      <c r="I496"/>
      <c r="J496" s="32"/>
    </row>
    <row r="497" spans="2:10" x14ac:dyDescent="0.35">
      <c r="B497"/>
      <c r="C497"/>
      <c r="E497"/>
      <c r="F497"/>
      <c r="H497"/>
      <c r="I497"/>
      <c r="J497" s="32"/>
    </row>
    <row r="498" spans="2:10" x14ac:dyDescent="0.35">
      <c r="B498"/>
      <c r="C498"/>
      <c r="E498"/>
      <c r="F498"/>
      <c r="H498"/>
      <c r="I498"/>
      <c r="J498" s="32"/>
    </row>
    <row r="499" spans="2:10" x14ac:dyDescent="0.35">
      <c r="B499"/>
      <c r="C499"/>
      <c r="E499"/>
      <c r="F499"/>
      <c r="H499"/>
      <c r="I499"/>
      <c r="J499" s="32"/>
    </row>
    <row r="500" spans="2:10" x14ac:dyDescent="0.35">
      <c r="B500"/>
      <c r="C500"/>
      <c r="E500"/>
      <c r="F500"/>
      <c r="H500"/>
      <c r="I500"/>
      <c r="J500" s="32"/>
    </row>
    <row r="501" spans="2:10" x14ac:dyDescent="0.35">
      <c r="B501"/>
      <c r="C501"/>
      <c r="E501"/>
      <c r="F501"/>
      <c r="H501"/>
      <c r="I501"/>
      <c r="J501" s="32"/>
    </row>
    <row r="502" spans="2:10" x14ac:dyDescent="0.35">
      <c r="B502"/>
      <c r="C502"/>
      <c r="E502"/>
      <c r="F502"/>
      <c r="H502"/>
      <c r="I502"/>
      <c r="J502" s="32"/>
    </row>
    <row r="503" spans="2:10" x14ac:dyDescent="0.35">
      <c r="B503"/>
      <c r="C503"/>
      <c r="E503"/>
      <c r="F503"/>
      <c r="H503"/>
      <c r="I503"/>
      <c r="J503" s="32"/>
    </row>
    <row r="504" spans="2:10" x14ac:dyDescent="0.35">
      <c r="B504"/>
      <c r="C504"/>
      <c r="E504"/>
      <c r="F504"/>
      <c r="H504"/>
      <c r="I504"/>
      <c r="J504" s="32"/>
    </row>
    <row r="505" spans="2:10" x14ac:dyDescent="0.35">
      <c r="B505"/>
      <c r="C505"/>
      <c r="E505"/>
      <c r="F505"/>
      <c r="H505"/>
      <c r="I505"/>
      <c r="J505" s="32"/>
    </row>
    <row r="506" spans="2:10" x14ac:dyDescent="0.35">
      <c r="B506"/>
      <c r="C506"/>
      <c r="E506"/>
      <c r="F506"/>
      <c r="H506"/>
      <c r="I506"/>
      <c r="J506" s="32"/>
    </row>
    <row r="507" spans="2:10" x14ac:dyDescent="0.35">
      <c r="B507"/>
      <c r="C507"/>
      <c r="E507"/>
      <c r="F507"/>
      <c r="H507"/>
      <c r="I507"/>
      <c r="J507" s="32"/>
    </row>
    <row r="508" spans="2:10" x14ac:dyDescent="0.35">
      <c r="B508"/>
      <c r="C508"/>
      <c r="E508"/>
      <c r="F508"/>
      <c r="H508"/>
      <c r="I508"/>
      <c r="J508" s="32"/>
    </row>
    <row r="509" spans="2:10" x14ac:dyDescent="0.35">
      <c r="B509"/>
      <c r="C509"/>
      <c r="E509"/>
      <c r="F509"/>
      <c r="H509"/>
      <c r="I509"/>
      <c r="J509" s="32"/>
    </row>
    <row r="510" spans="2:10" x14ac:dyDescent="0.35">
      <c r="B510"/>
      <c r="C510"/>
      <c r="E510"/>
      <c r="F510"/>
      <c r="H510"/>
      <c r="I510"/>
      <c r="J510" s="32"/>
    </row>
    <row r="511" spans="2:10" x14ac:dyDescent="0.35">
      <c r="B511"/>
      <c r="C511"/>
      <c r="E511"/>
      <c r="F511"/>
      <c r="H511"/>
      <c r="I511"/>
      <c r="J511" s="32"/>
    </row>
    <row r="512" spans="2:10" x14ac:dyDescent="0.35">
      <c r="B512"/>
      <c r="C512"/>
      <c r="E512"/>
      <c r="F512"/>
      <c r="H512"/>
      <c r="I512"/>
      <c r="J512" s="32"/>
    </row>
    <row r="513" spans="2:10" x14ac:dyDescent="0.35">
      <c r="B513"/>
      <c r="C513"/>
      <c r="E513"/>
      <c r="F513"/>
      <c r="H513"/>
      <c r="I513"/>
      <c r="J513" s="32"/>
    </row>
    <row r="514" spans="2:10" x14ac:dyDescent="0.35">
      <c r="B514"/>
      <c r="C514"/>
      <c r="E514"/>
      <c r="F514"/>
      <c r="H514"/>
      <c r="I514"/>
      <c r="J514" s="32"/>
    </row>
    <row r="515" spans="2:10" x14ac:dyDescent="0.35">
      <c r="B515"/>
      <c r="C515"/>
      <c r="E515"/>
      <c r="F515"/>
      <c r="H515"/>
      <c r="I515"/>
      <c r="J515" s="32"/>
    </row>
    <row r="516" spans="2:10" x14ac:dyDescent="0.35">
      <c r="B516"/>
      <c r="C516"/>
      <c r="E516"/>
      <c r="F516"/>
      <c r="H516"/>
      <c r="I516"/>
      <c r="J516" s="32"/>
    </row>
    <row r="517" spans="2:10" x14ac:dyDescent="0.35">
      <c r="B517"/>
      <c r="C517"/>
      <c r="E517"/>
      <c r="F517"/>
      <c r="H517"/>
      <c r="I517"/>
      <c r="J517" s="32"/>
    </row>
    <row r="518" spans="2:10" x14ac:dyDescent="0.35">
      <c r="B518"/>
      <c r="C518"/>
      <c r="E518"/>
      <c r="F518"/>
      <c r="H518"/>
      <c r="I518"/>
      <c r="J518" s="32"/>
    </row>
    <row r="519" spans="2:10" x14ac:dyDescent="0.35">
      <c r="B519"/>
      <c r="C519"/>
      <c r="E519"/>
      <c r="F519"/>
      <c r="H519"/>
      <c r="I519"/>
      <c r="J519" s="32"/>
    </row>
    <row r="520" spans="2:10" x14ac:dyDescent="0.35">
      <c r="B520"/>
      <c r="C520"/>
      <c r="E520"/>
      <c r="F520"/>
      <c r="H520"/>
      <c r="I520"/>
      <c r="J520" s="32"/>
    </row>
    <row r="521" spans="2:10" x14ac:dyDescent="0.35">
      <c r="B521"/>
      <c r="C521"/>
      <c r="E521"/>
      <c r="F521"/>
      <c r="H521"/>
      <c r="I521"/>
      <c r="J521" s="32"/>
    </row>
    <row r="522" spans="2:10" x14ac:dyDescent="0.35">
      <c r="B522"/>
      <c r="C522"/>
      <c r="E522"/>
      <c r="F522"/>
      <c r="H522"/>
      <c r="I522"/>
      <c r="J522" s="32"/>
    </row>
    <row r="523" spans="2:10" x14ac:dyDescent="0.35">
      <c r="B523"/>
      <c r="C523"/>
      <c r="E523"/>
      <c r="F523"/>
      <c r="H523"/>
      <c r="I523"/>
      <c r="J523" s="32"/>
    </row>
    <row r="524" spans="2:10" x14ac:dyDescent="0.35">
      <c r="B524"/>
      <c r="C524"/>
      <c r="E524"/>
      <c r="F524"/>
      <c r="H524"/>
      <c r="I524"/>
      <c r="J524" s="32"/>
    </row>
    <row r="525" spans="2:10" x14ac:dyDescent="0.35">
      <c r="B525"/>
      <c r="C525"/>
      <c r="E525"/>
      <c r="F525"/>
      <c r="H525"/>
      <c r="I525"/>
      <c r="J525" s="32"/>
    </row>
    <row r="526" spans="2:10" x14ac:dyDescent="0.35">
      <c r="B526"/>
      <c r="C526"/>
      <c r="E526"/>
      <c r="F526"/>
      <c r="H526"/>
      <c r="I526"/>
      <c r="J526" s="32"/>
    </row>
    <row r="527" spans="2:10" x14ac:dyDescent="0.35">
      <c r="B527"/>
      <c r="C527"/>
      <c r="E527"/>
      <c r="F527"/>
      <c r="H527"/>
      <c r="I527"/>
      <c r="J527" s="32"/>
    </row>
    <row r="528" spans="2:10" x14ac:dyDescent="0.35">
      <c r="B528"/>
      <c r="C528"/>
      <c r="E528"/>
      <c r="F528"/>
      <c r="H528"/>
      <c r="I528"/>
      <c r="J528" s="32"/>
    </row>
    <row r="529" spans="2:10" x14ac:dyDescent="0.35">
      <c r="B529"/>
      <c r="C529"/>
      <c r="E529"/>
      <c r="F529"/>
      <c r="H529"/>
      <c r="I529"/>
      <c r="J529" s="32"/>
    </row>
    <row r="530" spans="2:10" x14ac:dyDescent="0.35">
      <c r="B530"/>
      <c r="C530"/>
      <c r="E530"/>
      <c r="F530"/>
      <c r="H530"/>
      <c r="I530"/>
      <c r="J530" s="32"/>
    </row>
    <row r="531" spans="2:10" x14ac:dyDescent="0.35">
      <c r="B531"/>
      <c r="C531"/>
      <c r="E531"/>
      <c r="F531"/>
      <c r="H531"/>
      <c r="I531"/>
      <c r="J531" s="32"/>
    </row>
    <row r="532" spans="2:10" x14ac:dyDescent="0.35">
      <c r="B532"/>
      <c r="C532"/>
      <c r="E532"/>
      <c r="F532"/>
      <c r="H532"/>
      <c r="I532"/>
      <c r="J532" s="32"/>
    </row>
    <row r="533" spans="2:10" x14ac:dyDescent="0.35">
      <c r="B533"/>
      <c r="C533"/>
      <c r="E533"/>
      <c r="F533"/>
      <c r="H533"/>
      <c r="I533"/>
      <c r="J533" s="32"/>
    </row>
    <row r="534" spans="2:10" x14ac:dyDescent="0.35">
      <c r="B534"/>
      <c r="C534"/>
      <c r="E534"/>
      <c r="F534"/>
      <c r="H534"/>
      <c r="I534"/>
      <c r="J534" s="32"/>
    </row>
    <row r="535" spans="2:10" x14ac:dyDescent="0.35">
      <c r="B535"/>
      <c r="C535"/>
      <c r="E535"/>
      <c r="F535"/>
      <c r="H535"/>
      <c r="I535"/>
      <c r="J535" s="32"/>
    </row>
    <row r="536" spans="2:10" x14ac:dyDescent="0.35">
      <c r="B536"/>
      <c r="C536"/>
      <c r="E536"/>
      <c r="F536"/>
      <c r="H536"/>
      <c r="I536"/>
      <c r="J536" s="32"/>
    </row>
    <row r="537" spans="2:10" x14ac:dyDescent="0.35">
      <c r="B537"/>
      <c r="C537"/>
      <c r="E537"/>
      <c r="F537"/>
      <c r="H537"/>
      <c r="I537"/>
      <c r="J537" s="32"/>
    </row>
    <row r="538" spans="2:10" x14ac:dyDescent="0.35">
      <c r="B538"/>
      <c r="C538"/>
      <c r="E538"/>
      <c r="F538"/>
      <c r="H538"/>
      <c r="I538"/>
      <c r="J538" s="32"/>
    </row>
    <row r="539" spans="2:10" x14ac:dyDescent="0.35">
      <c r="B539"/>
      <c r="C539"/>
      <c r="E539"/>
      <c r="F539"/>
      <c r="H539"/>
      <c r="I539"/>
      <c r="J539" s="32"/>
    </row>
    <row r="540" spans="2:10" x14ac:dyDescent="0.35">
      <c r="B540"/>
      <c r="C540"/>
      <c r="E540"/>
      <c r="F540"/>
      <c r="H540"/>
      <c r="I540"/>
      <c r="J540" s="32"/>
    </row>
    <row r="541" spans="2:10" x14ac:dyDescent="0.35">
      <c r="B541"/>
      <c r="C541"/>
      <c r="E541"/>
      <c r="F541"/>
      <c r="H541"/>
      <c r="I541"/>
      <c r="J541" s="32"/>
    </row>
    <row r="542" spans="2:10" x14ac:dyDescent="0.35">
      <c r="B542"/>
      <c r="C542"/>
      <c r="E542"/>
      <c r="F542"/>
      <c r="H542"/>
      <c r="I542"/>
      <c r="J542" s="32"/>
    </row>
    <row r="543" spans="2:10" x14ac:dyDescent="0.35">
      <c r="B543"/>
      <c r="C543"/>
      <c r="E543"/>
      <c r="F543"/>
      <c r="H543"/>
      <c r="I543"/>
      <c r="J543" s="32"/>
    </row>
    <row r="544" spans="2:10" x14ac:dyDescent="0.35">
      <c r="B544"/>
      <c r="C544"/>
      <c r="E544"/>
      <c r="F544"/>
      <c r="H544"/>
      <c r="I544"/>
      <c r="J544" s="32"/>
    </row>
    <row r="545" spans="2:10" x14ac:dyDescent="0.35">
      <c r="B545"/>
      <c r="C545"/>
      <c r="E545"/>
      <c r="F545"/>
      <c r="H545"/>
      <c r="I545"/>
      <c r="J545" s="32"/>
    </row>
    <row r="546" spans="2:10" x14ac:dyDescent="0.35">
      <c r="B546"/>
      <c r="C546"/>
      <c r="E546"/>
      <c r="F546"/>
      <c r="H546"/>
      <c r="I546"/>
      <c r="J546" s="32"/>
    </row>
    <row r="547" spans="2:10" x14ac:dyDescent="0.35">
      <c r="B547"/>
      <c r="C547"/>
      <c r="E547"/>
      <c r="F547"/>
      <c r="H547"/>
      <c r="I547"/>
      <c r="J547" s="32"/>
    </row>
    <row r="548" spans="2:10" x14ac:dyDescent="0.35">
      <c r="B548"/>
      <c r="C548"/>
      <c r="E548"/>
      <c r="F548"/>
      <c r="H548"/>
      <c r="I548"/>
      <c r="J548" s="32"/>
    </row>
    <row r="549" spans="2:10" x14ac:dyDescent="0.35">
      <c r="B549"/>
      <c r="C549"/>
      <c r="E549"/>
      <c r="F549"/>
      <c r="H549"/>
      <c r="I549"/>
      <c r="J549" s="32"/>
    </row>
    <row r="550" spans="2:10" x14ac:dyDescent="0.35">
      <c r="B550"/>
      <c r="C550"/>
      <c r="E550"/>
      <c r="F550"/>
      <c r="H550"/>
      <c r="I550"/>
      <c r="J550" s="32"/>
    </row>
    <row r="551" spans="2:10" x14ac:dyDescent="0.35">
      <c r="B551"/>
      <c r="C551"/>
      <c r="E551"/>
      <c r="F551"/>
      <c r="H551"/>
      <c r="I551"/>
      <c r="J551" s="32"/>
    </row>
    <row r="552" spans="2:10" x14ac:dyDescent="0.35">
      <c r="B552"/>
      <c r="C552"/>
      <c r="E552"/>
      <c r="F552"/>
      <c r="H552"/>
      <c r="I552"/>
      <c r="J552" s="32"/>
    </row>
    <row r="553" spans="2:10" x14ac:dyDescent="0.35">
      <c r="B553"/>
      <c r="C553"/>
      <c r="E553"/>
      <c r="F553"/>
      <c r="H553"/>
      <c r="I553"/>
      <c r="J553" s="32"/>
    </row>
    <row r="554" spans="2:10" x14ac:dyDescent="0.35">
      <c r="B554"/>
      <c r="C554"/>
      <c r="E554"/>
      <c r="F554"/>
      <c r="H554"/>
      <c r="I554"/>
      <c r="J554" s="32"/>
    </row>
    <row r="555" spans="2:10" x14ac:dyDescent="0.35">
      <c r="B555"/>
      <c r="C555"/>
      <c r="E555"/>
      <c r="F555"/>
      <c r="H555"/>
      <c r="I555"/>
      <c r="J555" s="32"/>
    </row>
    <row r="556" spans="2:10" x14ac:dyDescent="0.35">
      <c r="B556"/>
      <c r="C556"/>
      <c r="E556"/>
      <c r="F556"/>
      <c r="H556"/>
      <c r="I556"/>
      <c r="J556" s="32"/>
    </row>
    <row r="557" spans="2:10" x14ac:dyDescent="0.35">
      <c r="B557"/>
      <c r="C557"/>
      <c r="E557"/>
      <c r="F557"/>
      <c r="H557"/>
      <c r="I557"/>
      <c r="J557" s="32"/>
    </row>
    <row r="558" spans="2:10" x14ac:dyDescent="0.35">
      <c r="B558"/>
      <c r="C558"/>
      <c r="E558"/>
      <c r="F558"/>
      <c r="H558"/>
      <c r="I558"/>
      <c r="J558" s="32"/>
    </row>
    <row r="559" spans="2:10" x14ac:dyDescent="0.35">
      <c r="B559"/>
      <c r="C559"/>
      <c r="E559"/>
      <c r="F559"/>
      <c r="H559"/>
      <c r="I559"/>
      <c r="J559" s="32"/>
    </row>
    <row r="560" spans="2:10" x14ac:dyDescent="0.35">
      <c r="B560"/>
      <c r="C560"/>
      <c r="E560"/>
      <c r="F560"/>
      <c r="H560"/>
      <c r="I560"/>
      <c r="J560" s="32"/>
    </row>
    <row r="561" customFormat="1" x14ac:dyDescent="0.35"/>
    <row r="562" customFormat="1" x14ac:dyDescent="0.35"/>
    <row r="563" customFormat="1" x14ac:dyDescent="0.35"/>
    <row r="564" customFormat="1" x14ac:dyDescent="0.35"/>
    <row r="565" customFormat="1" x14ac:dyDescent="0.35"/>
    <row r="566" customFormat="1" x14ac:dyDescent="0.35"/>
    <row r="567" customFormat="1" x14ac:dyDescent="0.35"/>
    <row r="568" customFormat="1" x14ac:dyDescent="0.35"/>
    <row r="569" customFormat="1" x14ac:dyDescent="0.35"/>
    <row r="570" customFormat="1" x14ac:dyDescent="0.35"/>
    <row r="571" customFormat="1" x14ac:dyDescent="0.35"/>
    <row r="572" customFormat="1" x14ac:dyDescent="0.35"/>
    <row r="573" customFormat="1" x14ac:dyDescent="0.35"/>
    <row r="574" customFormat="1" x14ac:dyDescent="0.35"/>
    <row r="575" customFormat="1" x14ac:dyDescent="0.35"/>
    <row r="576" customFormat="1" x14ac:dyDescent="0.35"/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  <row r="586" customFormat="1" x14ac:dyDescent="0.35"/>
    <row r="587" customFormat="1" x14ac:dyDescent="0.35"/>
    <row r="588" customFormat="1" x14ac:dyDescent="0.35"/>
    <row r="589" customFormat="1" x14ac:dyDescent="0.35"/>
    <row r="590" customFormat="1" x14ac:dyDescent="0.35"/>
    <row r="591" customFormat="1" x14ac:dyDescent="0.35"/>
    <row r="592" customFormat="1" x14ac:dyDescent="0.35"/>
    <row r="593" customFormat="1" x14ac:dyDescent="0.35"/>
    <row r="594" customFormat="1" x14ac:dyDescent="0.35"/>
    <row r="595" customFormat="1" x14ac:dyDescent="0.35"/>
    <row r="596" customFormat="1" x14ac:dyDescent="0.35"/>
    <row r="597" customFormat="1" x14ac:dyDescent="0.35"/>
    <row r="598" customFormat="1" x14ac:dyDescent="0.35"/>
    <row r="599" customFormat="1" x14ac:dyDescent="0.35"/>
    <row r="600" customFormat="1" x14ac:dyDescent="0.35"/>
    <row r="601" customFormat="1" x14ac:dyDescent="0.35"/>
    <row r="602" customFormat="1" x14ac:dyDescent="0.35"/>
  </sheetData>
  <mergeCells count="49">
    <mergeCell ref="A2:I2"/>
    <mergeCell ref="A3:B3"/>
    <mergeCell ref="C3:E3"/>
    <mergeCell ref="G3:I3"/>
    <mergeCell ref="A4:B4"/>
    <mergeCell ref="C4:E4"/>
    <mergeCell ref="F4:F7"/>
    <mergeCell ref="G4:I7"/>
    <mergeCell ref="A5:B5"/>
    <mergeCell ref="C5:E5"/>
    <mergeCell ref="A6:B6"/>
    <mergeCell ref="C6:E6"/>
    <mergeCell ref="A7:B7"/>
    <mergeCell ref="C7:E7"/>
    <mergeCell ref="A8:I8"/>
    <mergeCell ref="H10:I10"/>
    <mergeCell ref="C11:E11"/>
    <mergeCell ref="F11:I11"/>
    <mergeCell ref="D9:E9"/>
    <mergeCell ref="F9:G9"/>
    <mergeCell ref="H9:I9"/>
    <mergeCell ref="A12:B12"/>
    <mergeCell ref="D12:E12"/>
    <mergeCell ref="F12:I12"/>
    <mergeCell ref="A13:B15"/>
    <mergeCell ref="F13:I15"/>
    <mergeCell ref="A16:B18"/>
    <mergeCell ref="F16:I18"/>
    <mergeCell ref="A19:B21"/>
    <mergeCell ref="F19:I21"/>
    <mergeCell ref="A22:B24"/>
    <mergeCell ref="F22:I24"/>
    <mergeCell ref="A25:B27"/>
    <mergeCell ref="F25:I27"/>
    <mergeCell ref="A28:B30"/>
    <mergeCell ref="F28:I30"/>
    <mergeCell ref="A31:B33"/>
    <mergeCell ref="F31:I33"/>
    <mergeCell ref="A34:B36"/>
    <mergeCell ref="F34:I36"/>
    <mergeCell ref="A37:B39"/>
    <mergeCell ref="F37:I39"/>
    <mergeCell ref="A49:I51"/>
    <mergeCell ref="A40:B42"/>
    <mergeCell ref="F40:I42"/>
    <mergeCell ref="A43:B45"/>
    <mergeCell ref="F43:I45"/>
    <mergeCell ref="A46:B48"/>
    <mergeCell ref="F46:I48"/>
  </mergeCells>
  <pageMargins left="0.7" right="0.7" top="0.75" bottom="0.75" header="0.3" footer="0.3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sqref="A1:XFD1048576"/>
    </sheetView>
  </sheetViews>
  <sheetFormatPr defaultRowHeight="14.5" x14ac:dyDescent="0.3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sqref="A1:XFD104857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Pivot</vt:lpstr>
      <vt:lpstr>Summary</vt:lpstr>
      <vt:lpstr>Qcount</vt:lpstr>
      <vt:lpstr>Filters</vt:lpstr>
      <vt:lpstr>Spread</vt:lpstr>
      <vt:lpstr>HD</vt:lpstr>
      <vt:lpstr>Pivot!Print_Area</vt:lpstr>
    </vt:vector>
  </TitlesOfParts>
  <Company>U.S. 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lauser</dc:creator>
  <cp:lastModifiedBy>Wood, Joe</cp:lastModifiedBy>
  <cp:lastPrinted>2023-11-30T16:30:15Z</cp:lastPrinted>
  <dcterms:created xsi:type="dcterms:W3CDTF">2023-05-03T13:30:29Z</dcterms:created>
  <dcterms:modified xsi:type="dcterms:W3CDTF">2023-12-21T18:11:26Z</dcterms:modified>
</cp:coreProperties>
</file>