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SAFR032 from Mesa Labs &amp; pum27142/"/>
    </mc:Choice>
  </mc:AlternateContent>
  <xr:revisionPtr revIDLastSave="0" documentId="8_{A68003CF-77EC-4C29-8CD3-BE3230B3AA6F}" xr6:coauthVersionLast="47" xr6:coauthVersionMax="47" xr10:uidLastSave="{00000000-0000-0000-0000-000000000000}"/>
  <bookViews>
    <workbookView xWindow="28680" yWindow="-120" windowWidth="19440" windowHeight="1392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definedNames>
    <definedName name="_xlnm.Print_Area" localSheetId="0">Pivot!$A$1:$G$19</definedName>
    <definedName name="_xlnm.Print_Area" localSheetId="4">Spread!$A$1:$J$53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49" i="1"/>
  <c r="E45" i="1"/>
  <c r="E41" i="1"/>
  <c r="E37" i="1"/>
  <c r="E33" i="1"/>
  <c r="E29" i="1"/>
  <c r="E25" i="1"/>
  <c r="E21" i="1"/>
  <c r="E17" i="1"/>
  <c r="E13" i="1"/>
  <c r="E9" i="1"/>
  <c r="J28" i="3"/>
  <c r="J37" i="3"/>
  <c r="J34" i="3"/>
  <c r="J31" i="3"/>
  <c r="J25" i="3"/>
  <c r="J22" i="3"/>
  <c r="J19" i="3"/>
  <c r="J16" i="3"/>
  <c r="J13" i="3"/>
  <c r="G14" i="4"/>
  <c r="F14" i="4"/>
  <c r="G13" i="4"/>
  <c r="F13" i="4"/>
  <c r="E17" i="2"/>
  <c r="E14" i="2"/>
  <c r="E3" i="2"/>
  <c r="E10" i="2"/>
  <c r="E20" i="2"/>
  <c r="E12" i="2"/>
  <c r="E19" i="2"/>
  <c r="E5" i="2"/>
  <c r="E18" i="2"/>
  <c r="E9" i="2"/>
  <c r="E15" i="2"/>
  <c r="E6" i="2"/>
  <c r="E7" i="2"/>
  <c r="E8" i="2"/>
  <c r="E13" i="2"/>
  <c r="E16" i="2"/>
  <c r="E2" i="2"/>
  <c r="E21" i="2"/>
  <c r="E11" i="2"/>
  <c r="E4" i="2"/>
  <c r="G2" i="2" l="1"/>
  <c r="H2" i="2" s="1"/>
  <c r="G19" i="2"/>
  <c r="H19" i="2" s="1"/>
  <c r="G6" i="2"/>
  <c r="H6" i="2" s="1"/>
  <c r="G17" i="2"/>
  <c r="H17" i="2" s="1"/>
  <c r="G5" i="2"/>
  <c r="H5" i="2" s="1"/>
  <c r="G16" i="2"/>
  <c r="H16" i="2" s="1"/>
  <c r="G4" i="2"/>
  <c r="H4" i="2" s="1"/>
  <c r="G20" i="2"/>
  <c r="H20" i="2" s="1"/>
  <c r="G15" i="2"/>
  <c r="H15" i="2" s="1"/>
  <c r="G3" i="2"/>
  <c r="H3" i="2" s="1"/>
  <c r="G14" i="2"/>
  <c r="H14" i="2" s="1"/>
  <c r="G12" i="2"/>
  <c r="H12" i="2" s="1"/>
  <c r="G11" i="2"/>
  <c r="H11" i="2" s="1"/>
  <c r="G13" i="2"/>
  <c r="H13" i="2" s="1"/>
  <c r="G10" i="2"/>
  <c r="H10" i="2" s="1"/>
  <c r="G9" i="2"/>
  <c r="G21" i="2"/>
  <c r="H21" i="2" s="1"/>
  <c r="G18" i="2"/>
  <c r="H18" i="2" s="1"/>
  <c r="G8" i="2"/>
  <c r="H8" i="2" s="1"/>
  <c r="G7" i="2"/>
  <c r="H7" i="2" s="1"/>
  <c r="H9" i="2" l="1"/>
  <c r="I9" i="2"/>
  <c r="J9" i="2" s="1"/>
  <c r="K9" i="2" s="1"/>
</calcChain>
</file>

<file path=xl/sharedStrings.xml><?xml version="1.0" encoding="utf-8"?>
<sst xmlns="http://schemas.openxmlformats.org/spreadsheetml/2006/main" count="241" uniqueCount="97">
  <si>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</si>
  <si>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</si>
  <si>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</si>
  <si>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</si>
  <si>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</si>
  <si>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</si>
  <si>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</si>
  <si>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</si>
  <si>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</si>
  <si>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</si>
  <si>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</si>
  <si>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</si>
  <si>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</si>
  <si>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</si>
  <si>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</si>
  <si>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</si>
  <si>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</si>
  <si>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</si>
  <si>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</si>
  <si>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</si>
  <si>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</si>
  <si>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>Field Blank</t>
  </si>
  <si>
    <t>144-SS-2H-PB-01</t>
  </si>
  <si>
    <t>144-SS-N-01</t>
  </si>
  <si>
    <t>2- x 2- cm Stainless Steel</t>
  </si>
  <si>
    <t>1X PBS</t>
  </si>
  <si>
    <t>Inoculum</t>
  </si>
  <si>
    <t>144-E5-SAFR32-PBST-IC-01</t>
  </si>
  <si>
    <t>144-E5-SAFR32-PBST-IC-02</t>
  </si>
  <si>
    <t>144-E5-SAFR32-PBST-IC-03</t>
  </si>
  <si>
    <t>144-E5-SAFR32-PBST-IC-04</t>
  </si>
  <si>
    <t>144-E5-SAFR32-SS-2H-PC-01</t>
  </si>
  <si>
    <t>144-E5-SAFR32-SS-2H-PC-02</t>
  </si>
  <si>
    <t>144-E5-SAFR32-SS-2H-PC-03</t>
  </si>
  <si>
    <t>144-E5-SAFR32-SS-2H-TS-01</t>
  </si>
  <si>
    <t>144-E5-SAFR32-SS-2H-TS-02</t>
  </si>
  <si>
    <t>144-E5-SAFR32-SS-2H-TS-03</t>
  </si>
  <si>
    <t>144-E5-SAFR32-Inoculum</t>
  </si>
  <si>
    <t>144-SS-1H-PB-01</t>
  </si>
  <si>
    <t>144-E5-SAFR32-SS-1H-PC-01</t>
  </si>
  <si>
    <t>144-E5-SAFR32-SS-1H-PC-02</t>
  </si>
  <si>
    <t>144-E5-SAFR32-SS-1H-PC-03</t>
  </si>
  <si>
    <t>144-E5-SAFR32-SS-1H-TS-01</t>
  </si>
  <si>
    <t>144-E5-SAFR32-SS-1H-TS-02</t>
  </si>
  <si>
    <t>144-E5-SAFR32-SS-1H-TS-03</t>
  </si>
  <si>
    <t>1 Hour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</si>
  <si>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</si>
  <si>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</si>
  <si>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</si>
  <si>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</si>
  <si>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</si>
  <si>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</si>
  <si>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</si>
  <si>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</si>
  <si>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</si>
  <si>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E5 SAFR-032 1- and 2-hours UV-C Exposure</t>
  </si>
  <si>
    <t>Counters Name</t>
  </si>
  <si>
    <t>Data Entered by</t>
  </si>
  <si>
    <t>Mariela Monge</t>
  </si>
  <si>
    <t>Data Entry QC'd by</t>
  </si>
  <si>
    <t>Ahmed Abdel-Hady</t>
  </si>
  <si>
    <t>Results</t>
  </si>
  <si>
    <t>Date Plated</t>
  </si>
  <si>
    <t>11/(15-16)/23</t>
  </si>
  <si>
    <t>Organism</t>
  </si>
  <si>
    <t>Bp SAFR-032</t>
  </si>
  <si>
    <t>Temperature</t>
  </si>
  <si>
    <t>35°C</t>
  </si>
  <si>
    <t>Date Counted</t>
  </si>
  <si>
    <t>11/(16-17)/23</t>
  </si>
  <si>
    <t>Volume Plated:</t>
  </si>
  <si>
    <t>varies</t>
  </si>
  <si>
    <t>Extraction Volume:</t>
  </si>
  <si>
    <t>Filter plates</t>
  </si>
  <si>
    <t xml:space="preserve">  Pall Filters #4808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</si>
  <si>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</si>
  <si>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</si>
  <si>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</si>
  <si>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</si>
  <si>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</si>
  <si>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</si>
  <si>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</si>
  <si>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</si>
  <si>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</si>
  <si>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</si>
  <si>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</si>
  <si>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</si>
  <si>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</si>
  <si>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</si>
  <si>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</si>
  <si>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</si>
  <si>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</si>
  <si>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Blank</t>
  </si>
  <si>
    <t>Denotes at or below detection limit</t>
  </si>
  <si>
    <t>avg PC</t>
  </si>
  <si>
    <t>per cm2</t>
  </si>
  <si>
    <t>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</si>
</sst>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4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5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166" fontId="4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2" fillId="3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8" fillId="6" borderId="13" xfId="0" applyNumberFormat="1" applyFont="1" applyFill="1" applyBorder="1" applyAlignment="1">
      <alignment horizont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" fillId="0" borderId="10" xfId="0" applyFont="1" applyFill="1" applyBorder="1"/>
    <xf numFmtId="165" fontId="0" fillId="0" borderId="0" xfId="0" applyNumberFormat="1"/>
  </cellXfs>
  <cellStyles count="1">
    <cellStyle name="Normal" xfId="0" builtinId="0"/>
  </cellStyles>
  <dxfs count="3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247.554633912034" createdVersion="3" refreshedVersion="8" minRefreshableVersion="3" recordCount="20" xr:uid="{00000000-000A-0000-FFFF-FFFF08000000}">
  <cacheSource type="worksheet">
    <worksheetSource ref="A1:H21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4">
        <s v="N/A"/>
        <s v="1 Hour"/>
        <s v="2 Hour"/>
        <s v="4 Hour" u="1"/>
      </sharedItems>
    </cacheField>
    <cacheField name="CFU/ml" numFmtId="11">
      <sharedItems containsSemiMixedTypes="0" containsString="0" containsNumber="1" minValue="0.10309278350515465" maxValue="1453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0309278350515465" maxValue="255500"/>
    </cacheField>
    <cacheField name="Log CFU/Sample" numFmtId="164">
      <sharedItems containsSemiMixedTypes="0" containsString="0" containsNumber="1" minValue="1.3228265733755195E-2" maxValue="5.40739090447073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44-SS-N-01"/>
    <s v="2- x 2- cm Stainless Steel"/>
    <x v="0"/>
    <x v="0"/>
    <n v="0.10989010989010989"/>
    <n v="10"/>
    <n v="1.098901098901099"/>
    <n v="4.0958607678906439E-2"/>
  </r>
  <r>
    <s v="144-SS-1H-PB-01"/>
    <s v="2- x 2- cm Stainless Steel"/>
    <x v="1"/>
    <x v="1"/>
    <n v="0.11363636363636363"/>
    <n v="10"/>
    <n v="1.1363636363636362"/>
    <n v="5.5517327849831329E-2"/>
  </r>
  <r>
    <s v="144-SS-2H-PB-01"/>
    <s v="2- x 2- cm Stainless Steel"/>
    <x v="1"/>
    <x v="2"/>
    <n v="0.10309278350515465"/>
    <n v="10"/>
    <n v="1.0309278350515465"/>
    <n v="1.3228265733755195E-2"/>
  </r>
  <r>
    <s v="144-E5-SAFR32-PBST-IC-01"/>
    <s v="1X PBS"/>
    <x v="2"/>
    <x v="0"/>
    <n v="25550"/>
    <n v="10"/>
    <n v="255500"/>
    <n v="5.4073909044707316"/>
  </r>
  <r>
    <s v="144-E5-SAFR32-PBST-IC-02"/>
    <s v="1X PBS"/>
    <x v="2"/>
    <x v="0"/>
    <n v="18100"/>
    <n v="10"/>
    <n v="181000"/>
    <n v="5.2576785748691846"/>
  </r>
  <r>
    <s v="144-E5-SAFR32-PBST-IC-03"/>
    <s v="1X PBS"/>
    <x v="2"/>
    <x v="0"/>
    <n v="19210"/>
    <n v="10"/>
    <n v="192100"/>
    <n v="5.2835273648616941"/>
  </r>
  <r>
    <s v="144-E5-SAFR32-PBST-IC-04"/>
    <s v="1X PBS"/>
    <x v="2"/>
    <x v="0"/>
    <n v="21940"/>
    <n v="10"/>
    <n v="219400"/>
    <n v="5.3412366232386921"/>
  </r>
  <r>
    <s v="144-E5-SAFR32-SS-1H-PC-01"/>
    <s v="2- x 2- cm Stainless Steel"/>
    <x v="3"/>
    <x v="1"/>
    <n v="15170"/>
    <n v="10"/>
    <n v="151700"/>
    <n v="5.1809855807867304"/>
  </r>
  <r>
    <s v="144-E5-SAFR32-SS-1H-PC-02"/>
    <s v="2- x 2- cm Stainless Steel"/>
    <x v="3"/>
    <x v="1"/>
    <n v="16700"/>
    <n v="10"/>
    <n v="167000"/>
    <n v="5.2227164711475833"/>
  </r>
  <r>
    <s v="144-E5-SAFR32-SS-1H-PC-03"/>
    <s v="2- x 2- cm Stainless Steel"/>
    <x v="3"/>
    <x v="1"/>
    <n v="18100"/>
    <n v="10"/>
    <n v="181000"/>
    <n v="5.2576785748691846"/>
  </r>
  <r>
    <s v="144-E5-SAFR32-SS-1H-TS-01"/>
    <s v="2- x 2- cm Stainless Steel"/>
    <x v="4"/>
    <x v="1"/>
    <n v="0.1111111111111111"/>
    <n v="10"/>
    <n v="1.1111111111111112"/>
    <n v="4.5757490560675143E-2"/>
  </r>
  <r>
    <s v="144-E5-SAFR32-SS-1H-TS-02"/>
    <s v="2- x 2- cm Stainless Steel"/>
    <x v="4"/>
    <x v="1"/>
    <n v="0.1075268817204301"/>
    <n v="10"/>
    <n v="1.075268817204301"/>
    <n v="3.1517051446064856E-2"/>
  </r>
  <r>
    <s v="144-E5-SAFR32-SS-1H-TS-03"/>
    <s v="2- x 2- cm Stainless Steel"/>
    <x v="4"/>
    <x v="1"/>
    <n v="0.10309278350515465"/>
    <n v="10"/>
    <n v="1.0309278350515465"/>
    <n v="1.3228265733755195E-2"/>
  </r>
  <r>
    <s v="144-E5-SAFR32-SS-2H-PC-01"/>
    <s v="2- x 2- cm Stainless Steel"/>
    <x v="3"/>
    <x v="2"/>
    <n v="17050"/>
    <n v="10"/>
    <n v="170500"/>
    <n v="5.2317243833285163"/>
  </r>
  <r>
    <s v="144-E5-SAFR32-SS-2H-PC-02"/>
    <s v="2- x 2- cm Stainless Steel"/>
    <x v="3"/>
    <x v="2"/>
    <n v="15020"/>
    <n v="10"/>
    <n v="150200"/>
    <n v="5.1766699326681493"/>
  </r>
  <r>
    <s v="144-E5-SAFR32-SS-2H-PC-03"/>
    <s v="2- x 2- cm Stainless Steel"/>
    <x v="3"/>
    <x v="2"/>
    <n v="19100"/>
    <n v="10"/>
    <n v="191000"/>
    <n v="5.2810333672477272"/>
  </r>
  <r>
    <s v="144-E5-SAFR32-SS-2H-TS-01"/>
    <s v="2- x 2- cm Stainless Steel"/>
    <x v="4"/>
    <x v="2"/>
    <n v="0.1111111111111111"/>
    <n v="10"/>
    <n v="1.1111111111111112"/>
    <n v="4.5757490560675143E-2"/>
  </r>
  <r>
    <s v="144-E5-SAFR32-SS-2H-TS-02"/>
    <s v="2- x 2- cm Stainless Steel"/>
    <x v="4"/>
    <x v="2"/>
    <n v="0.10989010989010989"/>
    <n v="10"/>
    <n v="1.098901098901099"/>
    <n v="4.0958607678906439E-2"/>
  </r>
  <r>
    <s v="144-E5-SAFR32-SS-2H-TS-03"/>
    <s v="2- x 2- cm Stainless Steel"/>
    <x v="4"/>
    <x v="2"/>
    <n v="0.10526315789473684"/>
    <n v="10"/>
    <n v="1.0526315789473684"/>
    <n v="2.2276394711152208E-2"/>
  </r>
  <r>
    <s v="144-E5-SAFR32-Inoculum"/>
    <s v="Inoculum"/>
    <x v="5"/>
    <x v="0"/>
    <n v="14530000"/>
    <n v="0.01"/>
    <n v="145300"/>
    <n v="5.16226561429802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9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4">
        <item x="1"/>
        <item x="2"/>
        <item m="1" x="3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5">
    <i>
      <x/>
    </i>
    <i r="1">
      <x v="3"/>
    </i>
    <i>
      <x v="1"/>
    </i>
    <i r="1">
      <x v="3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31">
    <format dxfId="30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9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8">
      <pivotArea field="2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6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5">
      <pivotArea collapsedLevelsAreSubtotals="1" fieldPosition="0">
        <references count="1">
          <reference field="2" count="1">
            <x v="2"/>
          </reference>
        </references>
      </pivotArea>
    </format>
    <format dxfId="24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3"/>
          </reference>
        </references>
      </pivotArea>
    </format>
    <format dxfId="22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21">
      <pivotArea collapsedLevelsAreSubtotals="1" fieldPosition="0">
        <references count="1">
          <reference field="2" count="1">
            <x v="4"/>
          </reference>
        </references>
      </pivotArea>
    </format>
    <format dxfId="20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9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8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7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2">
      <pivotArea collapsedLevelsAreSubtotals="1" fieldPosition="0">
        <references count="1">
          <reference field="2" count="1">
            <x v="4"/>
          </reference>
        </references>
      </pivotArea>
    </format>
    <format dxfId="11">
      <pivotArea collapsedLevelsAreSubtotals="1" fieldPosition="0">
        <references count="1">
          <reference field="2" count="1">
            <x v="5"/>
          </reference>
        </references>
      </pivotArea>
    </format>
    <format dxfId="10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9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8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7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6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5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3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0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zoomScaleNormal="100" workbookViewId="0">
      <selection activeCell="A3" sqref="A3:G21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18</v>
      </c>
      <c r="F3" s="20"/>
      <c r="G3" s="20"/>
    </row>
    <row r="4" spans="1:8" ht="43.5" x14ac:dyDescent="0.35">
      <c r="A4" s="12" t="s">
        <v>18</v>
      </c>
      <c r="B4" s="17" t="s">
        <v>12</v>
      </c>
      <c r="C4" s="17" t="s">
        <v>16</v>
      </c>
      <c r="D4" s="17" t="s">
        <v>13</v>
      </c>
      <c r="E4" s="17" t="s">
        <v>17</v>
      </c>
      <c r="F4" s="18" t="s">
        <v>19</v>
      </c>
      <c r="G4" s="18" t="s">
        <v>20</v>
      </c>
    </row>
    <row r="5" spans="1:8" x14ac:dyDescent="0.35">
      <c r="A5" s="9" t="s">
        <v>26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5.1622656142980219</v>
      </c>
      <c r="C6" s="13" t="e">
        <v>#DIV/0!</v>
      </c>
      <c r="D6" s="14">
        <v>145300</v>
      </c>
      <c r="E6" s="14" t="e">
        <v>#DIV/0!</v>
      </c>
      <c r="F6" s="14"/>
      <c r="G6" s="14"/>
    </row>
    <row r="7" spans="1:8" x14ac:dyDescent="0.35">
      <c r="A7" s="9" t="s">
        <v>14</v>
      </c>
      <c r="B7" s="13"/>
      <c r="C7" s="13"/>
      <c r="D7" s="14"/>
      <c r="E7" s="14"/>
      <c r="F7" s="21"/>
      <c r="G7" s="21"/>
    </row>
    <row r="8" spans="1:8" x14ac:dyDescent="0.35">
      <c r="A8" s="10" t="s">
        <v>6</v>
      </c>
      <c r="B8" s="13">
        <v>5.3224583668600758</v>
      </c>
      <c r="C8" s="13">
        <v>6.6528698630959407E-2</v>
      </c>
      <c r="D8" s="14">
        <v>212000</v>
      </c>
      <c r="E8" s="14">
        <v>33186.443015183169</v>
      </c>
      <c r="F8" s="14"/>
      <c r="G8" s="14"/>
    </row>
    <row r="9" spans="1:8" x14ac:dyDescent="0.35">
      <c r="A9" s="9" t="s">
        <v>15</v>
      </c>
      <c r="B9" s="13"/>
      <c r="C9" s="13"/>
      <c r="D9" s="14"/>
      <c r="E9" s="14"/>
      <c r="F9" s="21"/>
      <c r="G9" s="21"/>
    </row>
    <row r="10" spans="1:8" x14ac:dyDescent="0.35">
      <c r="A10" s="10" t="s">
        <v>45</v>
      </c>
      <c r="B10" s="13">
        <v>5.2204602089345</v>
      </c>
      <c r="C10" s="13">
        <v>3.8396248185375355E-2</v>
      </c>
      <c r="D10" s="14">
        <v>166566.66666666666</v>
      </c>
      <c r="E10" s="14">
        <v>14654.805810154425</v>
      </c>
      <c r="F10" s="14"/>
      <c r="G10" s="14"/>
    </row>
    <row r="11" spans="1:8" x14ac:dyDescent="0.35">
      <c r="A11" s="10" t="s">
        <v>7</v>
      </c>
      <c r="B11" s="13">
        <v>5.229809227748131</v>
      </c>
      <c r="C11" s="13">
        <v>5.2208069155953572E-2</v>
      </c>
      <c r="D11" s="14">
        <v>170566.66666666666</v>
      </c>
      <c r="E11" s="14">
        <v>20400.081699182872</v>
      </c>
      <c r="F11" s="14"/>
      <c r="G11" s="14"/>
    </row>
    <row r="12" spans="1:8" x14ac:dyDescent="0.35">
      <c r="A12" s="9" t="s">
        <v>3</v>
      </c>
      <c r="B12" s="13"/>
      <c r="C12" s="13"/>
      <c r="D12" s="14"/>
      <c r="E12" s="14"/>
      <c r="F12" s="21"/>
      <c r="G12" s="21"/>
    </row>
    <row r="13" spans="1:8" x14ac:dyDescent="0.35">
      <c r="A13" s="11" t="s">
        <v>45</v>
      </c>
      <c r="B13" s="15">
        <v>3.0167602580165067E-2</v>
      </c>
      <c r="C13" s="15">
        <v>1.6306543966804699E-2</v>
      </c>
      <c r="D13" s="16">
        <v>1.0724359211223196</v>
      </c>
      <c r="E13" s="16">
        <v>4.0166633105965778E-2</v>
      </c>
      <c r="F13" s="15">
        <f>B10-B13</f>
        <v>5.1902926063543351</v>
      </c>
      <c r="G13" s="15">
        <f>(((C10^2)/3)+((C13^2)/3))^0.5</f>
        <v>2.4084401942988432E-2</v>
      </c>
    </row>
    <row r="14" spans="1:8" x14ac:dyDescent="0.35">
      <c r="A14" s="11" t="s">
        <v>7</v>
      </c>
      <c r="B14" s="15">
        <v>3.6330830983577929E-2</v>
      </c>
      <c r="C14" s="15">
        <v>1.2405752836083349E-2</v>
      </c>
      <c r="D14" s="16">
        <v>1.0875479296531927</v>
      </c>
      <c r="E14" s="16">
        <v>3.0848577917005376E-2</v>
      </c>
      <c r="F14" s="15">
        <f>B11-B14</f>
        <v>5.1934783967645526</v>
      </c>
      <c r="G14" s="15">
        <f>(((C11^2)/3)+((C14^2)/3))^0.5</f>
        <v>3.0981635358293687E-2</v>
      </c>
      <c r="H14" s="23"/>
    </row>
    <row r="15" spans="1:8" x14ac:dyDescent="0.35">
      <c r="A15" s="26" t="s">
        <v>2</v>
      </c>
      <c r="B15" s="24"/>
      <c r="C15" s="24"/>
      <c r="D15" s="25"/>
      <c r="E15" s="25"/>
      <c r="F15" s="27"/>
      <c r="G15" s="27"/>
    </row>
    <row r="16" spans="1:8" x14ac:dyDescent="0.35">
      <c r="A16" s="11" t="s">
        <v>45</v>
      </c>
      <c r="B16" s="15">
        <v>5.5517327849831329E-2</v>
      </c>
      <c r="C16" s="15" t="e">
        <v>#DIV/0!</v>
      </c>
      <c r="D16" s="16">
        <v>1.1363636363636362</v>
      </c>
      <c r="E16" s="16" t="e">
        <v>#DIV/0!</v>
      </c>
    </row>
    <row r="17" spans="1:7" x14ac:dyDescent="0.35">
      <c r="A17" s="11" t="s">
        <v>7</v>
      </c>
      <c r="B17" s="15">
        <v>1.3228265733755195E-2</v>
      </c>
      <c r="C17" s="15" t="e">
        <v>#DIV/0!</v>
      </c>
      <c r="D17" s="16">
        <v>1.0309278350515465</v>
      </c>
      <c r="E17" s="16" t="e">
        <v>#DIV/0!</v>
      </c>
    </row>
    <row r="18" spans="1:7" x14ac:dyDescent="0.35">
      <c r="A18" s="26" t="s">
        <v>21</v>
      </c>
      <c r="B18" s="24"/>
      <c r="C18" s="24"/>
      <c r="D18" s="25"/>
      <c r="E18" s="25"/>
    </row>
    <row r="19" spans="1:7" x14ac:dyDescent="0.35">
      <c r="A19" s="11" t="s">
        <v>6</v>
      </c>
      <c r="B19" s="15">
        <v>4.0958607678906439E-2</v>
      </c>
      <c r="C19" s="15" t="e">
        <v>#DIV/0!</v>
      </c>
      <c r="D19" s="16">
        <v>1.098901098901099</v>
      </c>
      <c r="E19" s="16" t="e">
        <v>#DIV/0!</v>
      </c>
    </row>
    <row r="21" spans="1:7" x14ac:dyDescent="0.35">
      <c r="A21" s="52" t="s">
        <v>93</v>
      </c>
      <c r="B21" s="52"/>
      <c r="C21" s="52"/>
      <c r="D21" s="52"/>
      <c r="E21" s="52"/>
      <c r="F21" s="52"/>
      <c r="G21" s="52"/>
    </row>
  </sheetData>
  <mergeCells count="1">
    <mergeCell ref="A21:G21"/>
  </mergeCells>
  <pageMargins left="0.7" right="0.7" top="0.75" bottom="0.75" header="0.3" footer="0.3"/>
  <pageSetup scale="97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topLeftCell="C1" zoomScaleNormal="100" workbookViewId="0">
      <selection activeCell="K10" sqref="K10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1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8</v>
      </c>
      <c r="F1" s="8" t="s">
        <v>11</v>
      </c>
      <c r="G1" s="8" t="s">
        <v>9</v>
      </c>
      <c r="H1" s="8" t="s">
        <v>10</v>
      </c>
      <c r="I1" s="109" t="s">
        <v>94</v>
      </c>
      <c r="J1" s="109" t="s">
        <v>95</v>
      </c>
      <c r="K1" s="109" t="s">
        <v>96</v>
      </c>
    </row>
    <row r="2" spans="1:11" x14ac:dyDescent="0.35">
      <c r="A2" s="4" t="s">
        <v>23</v>
      </c>
      <c r="B2" s="4" t="s">
        <v>24</v>
      </c>
      <c r="C2" s="4" t="s">
        <v>21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0.10989010989010989</v>
      </c>
      <c r="F2" s="4">
        <v>10</v>
      </c>
      <c r="G2" s="5">
        <f ca="1">E2*F2</f>
        <v>1.098901098901099</v>
      </c>
      <c r="H2" s="6">
        <f t="shared" ref="H2:H21" ca="1" si="0">LOG(G2)</f>
        <v>4.0958607678906439E-2</v>
      </c>
    </row>
    <row r="3" spans="1:11" x14ac:dyDescent="0.35">
      <c r="A3" s="4" t="s">
        <v>38</v>
      </c>
      <c r="B3" s="4" t="s">
        <v>24</v>
      </c>
      <c r="C3" s="4" t="s">
        <v>2</v>
      </c>
      <c r="D3" s="4" t="s">
        <v>45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0.11363636363636363</v>
      </c>
      <c r="F3" s="4">
        <v>10</v>
      </c>
      <c r="G3" s="5">
        <f t="shared" ref="G3:G21" ca="1" si="1">E3*F3</f>
        <v>1.1363636363636362</v>
      </c>
      <c r="H3" s="6">
        <f t="shared" ca="1" si="0"/>
        <v>5.5517327849831329E-2</v>
      </c>
    </row>
    <row r="4" spans="1:11" x14ac:dyDescent="0.35">
      <c r="A4" s="4" t="s">
        <v>22</v>
      </c>
      <c r="B4" s="4" t="s">
        <v>24</v>
      </c>
      <c r="C4" s="4" t="s">
        <v>2</v>
      </c>
      <c r="D4" s="4" t="s">
        <v>7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0.10309278350515465</v>
      </c>
      <c r="F4" s="4">
        <v>10</v>
      </c>
      <c r="G4" s="5">
        <f t="shared" ca="1" si="1"/>
        <v>1.0309278350515465</v>
      </c>
      <c r="H4" s="6">
        <f t="shared" ca="1" si="0"/>
        <v>1.3228265733755195E-2</v>
      </c>
    </row>
    <row r="5" spans="1:11" x14ac:dyDescent="0.35">
      <c r="A5" s="4" t="s">
        <v>27</v>
      </c>
      <c r="B5" s="4" t="s">
        <v>25</v>
      </c>
      <c r="C5" s="4" t="s">
        <v>14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HD!$A:$A,0)),0,9,1))))</f>
        <v>25550</v>
      </c>
      <c r="F5" s="4">
        <v>10</v>
      </c>
      <c r="G5" s="5">
        <f t="shared" ca="1" si="1"/>
        <v>255500</v>
      </c>
      <c r="H5" s="6">
        <f t="shared" ca="1" si="0"/>
        <v>5.4073909044707316</v>
      </c>
    </row>
    <row r="6" spans="1:11" x14ac:dyDescent="0.35">
      <c r="A6" s="4" t="s">
        <v>28</v>
      </c>
      <c r="B6" s="4" t="s">
        <v>25</v>
      </c>
      <c r="C6" s="4" t="s">
        <v>14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HD!$A:$A,0)),0,9,1))))</f>
        <v>18100</v>
      </c>
      <c r="F6" s="4">
        <v>10</v>
      </c>
      <c r="G6" s="5">
        <f t="shared" ca="1" si="1"/>
        <v>181000</v>
      </c>
      <c r="H6" s="6">
        <f t="shared" ca="1" si="0"/>
        <v>5.2576785748691846</v>
      </c>
    </row>
    <row r="7" spans="1:11" x14ac:dyDescent="0.35">
      <c r="A7" s="4" t="s">
        <v>29</v>
      </c>
      <c r="B7" s="4" t="s">
        <v>25</v>
      </c>
      <c r="C7" s="4" t="s">
        <v>14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HD!$A:$A,0)),0,9,1))))</f>
        <v>19210</v>
      </c>
      <c r="F7" s="4">
        <v>10</v>
      </c>
      <c r="G7" s="5">
        <f t="shared" ca="1" si="1"/>
        <v>192100</v>
      </c>
      <c r="H7" s="6">
        <f t="shared" ca="1" si="0"/>
        <v>5.2835273648616941</v>
      </c>
    </row>
    <row r="8" spans="1:11" x14ac:dyDescent="0.35">
      <c r="A8" s="4" t="s">
        <v>30</v>
      </c>
      <c r="B8" s="4" t="s">
        <v>25</v>
      </c>
      <c r="C8" s="4" t="s">
        <v>14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HD!$A:$A,0)),0,9,1))))</f>
        <v>21940</v>
      </c>
      <c r="F8" s="4">
        <v>10</v>
      </c>
      <c r="G8" s="5">
        <f t="shared" ca="1" si="1"/>
        <v>219400</v>
      </c>
      <c r="H8" s="6">
        <f t="shared" ca="1" si="0"/>
        <v>5.3412366232386921</v>
      </c>
    </row>
    <row r="9" spans="1:11" x14ac:dyDescent="0.35">
      <c r="A9" s="4" t="s">
        <v>39</v>
      </c>
      <c r="B9" s="4" t="s">
        <v>24</v>
      </c>
      <c r="C9" s="4" t="s">
        <v>15</v>
      </c>
      <c r="D9" s="4" t="s">
        <v>45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HD!$A:$A,0)),0,9,1))))</f>
        <v>15170</v>
      </c>
      <c r="F9" s="4">
        <v>10</v>
      </c>
      <c r="G9" s="5">
        <f t="shared" ca="1" si="1"/>
        <v>151700</v>
      </c>
      <c r="H9" s="6">
        <f t="shared" ca="1" si="0"/>
        <v>5.1809855807867304</v>
      </c>
      <c r="I9" s="110">
        <f ca="1">AVERAGE(G9:G11,G15:G17)</f>
        <v>168566.66666666666</v>
      </c>
      <c r="J9" s="110">
        <f ca="1">I9/4</f>
        <v>42141.666666666664</v>
      </c>
      <c r="K9">
        <f ca="1">LOG10(J9)</f>
        <v>4.62471170758492</v>
      </c>
    </row>
    <row r="10" spans="1:11" x14ac:dyDescent="0.35">
      <c r="A10" s="4" t="s">
        <v>40</v>
      </c>
      <c r="B10" s="4" t="s">
        <v>24</v>
      </c>
      <c r="C10" s="4" t="s">
        <v>15</v>
      </c>
      <c r="D10" s="4" t="s">
        <v>45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HD!$A:$A,0)),0,9,1))))</f>
        <v>16700</v>
      </c>
      <c r="F10" s="4">
        <v>10</v>
      </c>
      <c r="G10" s="5">
        <f t="shared" ca="1" si="1"/>
        <v>167000</v>
      </c>
      <c r="H10" s="6">
        <f t="shared" ca="1" si="0"/>
        <v>5.2227164711475833</v>
      </c>
    </row>
    <row r="11" spans="1:11" x14ac:dyDescent="0.35">
      <c r="A11" s="4" t="s">
        <v>41</v>
      </c>
      <c r="B11" s="4" t="s">
        <v>24</v>
      </c>
      <c r="C11" s="4" t="s">
        <v>15</v>
      </c>
      <c r="D11" s="4" t="s">
        <v>45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HD!$A:$A,0)),0,9,1))))</f>
        <v>18100</v>
      </c>
      <c r="F11" s="4">
        <v>10</v>
      </c>
      <c r="G11" s="5">
        <f t="shared" ca="1" si="1"/>
        <v>181000</v>
      </c>
      <c r="H11" s="6">
        <f t="shared" ca="1" si="0"/>
        <v>5.2576785748691846</v>
      </c>
    </row>
    <row r="12" spans="1:11" x14ac:dyDescent="0.35">
      <c r="A12" s="4" t="s">
        <v>42</v>
      </c>
      <c r="B12" s="4" t="s">
        <v>24</v>
      </c>
      <c r="C12" s="4" t="s">
        <v>3</v>
      </c>
      <c r="D12" s="4" t="s">
        <v>45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HD!$A:$A,0)),0,9,1))))</f>
        <v>0.1111111111111111</v>
      </c>
      <c r="F12" s="4">
        <v>10</v>
      </c>
      <c r="G12" s="5">
        <f t="shared" ca="1" si="1"/>
        <v>1.1111111111111112</v>
      </c>
      <c r="H12" s="6">
        <f t="shared" ca="1" si="0"/>
        <v>4.5757490560675143E-2</v>
      </c>
    </row>
    <row r="13" spans="1:11" x14ac:dyDescent="0.35">
      <c r="A13" s="4" t="s">
        <v>43</v>
      </c>
      <c r="B13" s="4" t="s">
        <v>24</v>
      </c>
      <c r="C13" s="4" t="s">
        <v>3</v>
      </c>
      <c r="D13" s="4" t="s">
        <v>45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HD!$A:$A,0)),0,9,1))))</f>
        <v>0.1075268817204301</v>
      </c>
      <c r="F13" s="4">
        <v>10</v>
      </c>
      <c r="G13" s="5">
        <f t="shared" ca="1" si="1"/>
        <v>1.075268817204301</v>
      </c>
      <c r="H13" s="6">
        <f t="shared" ca="1" si="0"/>
        <v>3.1517051446064856E-2</v>
      </c>
    </row>
    <row r="14" spans="1:11" x14ac:dyDescent="0.35">
      <c r="A14" s="4" t="s">
        <v>44</v>
      </c>
      <c r="B14" s="4" t="s">
        <v>24</v>
      </c>
      <c r="C14" s="4" t="s">
        <v>3</v>
      </c>
      <c r="D14" s="4" t="s">
        <v>45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HD!$A:$A,0)),0,9,1))))</f>
        <v>0.10309278350515465</v>
      </c>
      <c r="F14" s="4">
        <v>10</v>
      </c>
      <c r="G14" s="5">
        <f t="shared" ca="1" si="1"/>
        <v>1.0309278350515465</v>
      </c>
      <c r="H14" s="6">
        <f t="shared" ca="1" si="0"/>
        <v>1.3228265733755195E-2</v>
      </c>
    </row>
    <row r="15" spans="1:11" x14ac:dyDescent="0.35">
      <c r="A15" s="4" t="s">
        <v>31</v>
      </c>
      <c r="B15" s="4" t="s">
        <v>24</v>
      </c>
      <c r="C15" s="4" t="s">
        <v>15</v>
      </c>
      <c r="D15" s="4" t="s">
        <v>7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HD!$A:$A,0)),0,9,1))))</f>
        <v>17050</v>
      </c>
      <c r="F15" s="4">
        <v>10</v>
      </c>
      <c r="G15" s="5">
        <f t="shared" ca="1" si="1"/>
        <v>170500</v>
      </c>
      <c r="H15" s="6">
        <f t="shared" ca="1" si="0"/>
        <v>5.2317243833285163</v>
      </c>
    </row>
    <row r="16" spans="1:11" x14ac:dyDescent="0.35">
      <c r="A16" s="4" t="s">
        <v>32</v>
      </c>
      <c r="B16" s="4" t="s">
        <v>24</v>
      </c>
      <c r="C16" s="4" t="s">
        <v>15</v>
      </c>
      <c r="D16" s="4" t="s">
        <v>7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HD!$A:$A,0)),0,9,1))))</f>
        <v>15020</v>
      </c>
      <c r="F16" s="4">
        <v>10</v>
      </c>
      <c r="G16" s="5">
        <f t="shared" ca="1" si="1"/>
        <v>150200</v>
      </c>
      <c r="H16" s="6">
        <f t="shared" ca="1" si="0"/>
        <v>5.1766699326681493</v>
      </c>
    </row>
    <row r="17" spans="1:8" x14ac:dyDescent="0.35">
      <c r="A17" s="4" t="s">
        <v>33</v>
      </c>
      <c r="B17" s="4" t="s">
        <v>24</v>
      </c>
      <c r="C17" s="4" t="s">
        <v>15</v>
      </c>
      <c r="D17" s="4" t="s">
        <v>7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HD!$A:$A,0)),0,9,1))))</f>
        <v>19100</v>
      </c>
      <c r="F17" s="4">
        <v>10</v>
      </c>
      <c r="G17" s="5">
        <f t="shared" ca="1" si="1"/>
        <v>191000</v>
      </c>
      <c r="H17" s="6">
        <f t="shared" ca="1" si="0"/>
        <v>5.2810333672477272</v>
      </c>
    </row>
    <row r="18" spans="1:8" x14ac:dyDescent="0.35">
      <c r="A18" s="4" t="s">
        <v>34</v>
      </c>
      <c r="B18" s="4" t="s">
        <v>24</v>
      </c>
      <c r="C18" s="4" t="s">
        <v>3</v>
      </c>
      <c r="D18" s="4" t="s">
        <v>7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HD!$A:$A,0)),0,9,1))))</f>
        <v>0.1111111111111111</v>
      </c>
      <c r="F18" s="4">
        <v>10</v>
      </c>
      <c r="G18" s="5">
        <f t="shared" ca="1" si="1"/>
        <v>1.1111111111111112</v>
      </c>
      <c r="H18" s="6">
        <f t="shared" ca="1" si="0"/>
        <v>4.5757490560675143E-2</v>
      </c>
    </row>
    <row r="19" spans="1:8" x14ac:dyDescent="0.35">
      <c r="A19" s="4" t="s">
        <v>35</v>
      </c>
      <c r="B19" s="4" t="s">
        <v>24</v>
      </c>
      <c r="C19" s="4" t="s">
        <v>3</v>
      </c>
      <c r="D19" s="4" t="s">
        <v>7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HD!$A:$A,0)),0,9,1))))</f>
        <v>0.10989010989010989</v>
      </c>
      <c r="F19" s="4">
        <v>10</v>
      </c>
      <c r="G19" s="5">
        <f t="shared" ca="1" si="1"/>
        <v>1.098901098901099</v>
      </c>
      <c r="H19" s="6">
        <f t="shared" ca="1" si="0"/>
        <v>4.0958607678906439E-2</v>
      </c>
    </row>
    <row r="20" spans="1:8" x14ac:dyDescent="0.35">
      <c r="A20" s="4" t="s">
        <v>36</v>
      </c>
      <c r="B20" s="4" t="s">
        <v>24</v>
      </c>
      <c r="C20" s="4" t="s">
        <v>3</v>
      </c>
      <c r="D20" s="4" t="s">
        <v>7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HD!$A:$A,0)),0,9,1))))</f>
        <v>0.10526315789473684</v>
      </c>
      <c r="F20" s="4">
        <v>10</v>
      </c>
      <c r="G20" s="5">
        <f t="shared" ca="1" si="1"/>
        <v>1.0526315789473684</v>
      </c>
      <c r="H20" s="6">
        <f t="shared" ca="1" si="0"/>
        <v>2.2276394711152208E-2</v>
      </c>
    </row>
    <row r="21" spans="1:8" x14ac:dyDescent="0.35">
      <c r="A21" s="4" t="s">
        <v>37</v>
      </c>
      <c r="B21" s="4" t="s">
        <v>26</v>
      </c>
      <c r="C21" s="4" t="s">
        <v>26</v>
      </c>
      <c r="D21" s="4" t="s">
        <v>6</v>
      </c>
      <c r="E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HD!$A:$A,0)),0,9,1))))</f>
        <v>14530000</v>
      </c>
      <c r="F21" s="4">
        <v>0.01</v>
      </c>
      <c r="G21" s="5">
        <f t="shared" ca="1" si="1"/>
        <v>145300</v>
      </c>
      <c r="H21" s="6">
        <f t="shared" ca="1" si="0"/>
        <v>5.1622656142980219</v>
      </c>
    </row>
    <row r="22" spans="1:8" x14ac:dyDescent="0.35">
      <c r="B22" s="22"/>
    </row>
  </sheetData>
  <phoneticPr fontId="3" type="noConversion"/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zoomScaleNormal="100" workbookViewId="0">
      <selection sqref="A1:XFD1048576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82</v>
      </c>
      <c r="B1" s="50"/>
    </row>
    <row r="2" spans="1:5" x14ac:dyDescent="0.35">
      <c r="A2" t="s">
        <v>83</v>
      </c>
      <c r="B2" t="s">
        <v>84</v>
      </c>
    </row>
    <row r="3" spans="1:5" x14ac:dyDescent="0.35">
      <c r="A3" t="s">
        <v>85</v>
      </c>
      <c r="B3" s="50">
        <v>45246</v>
      </c>
    </row>
    <row r="5" spans="1:5" x14ac:dyDescent="0.35">
      <c r="A5" t="s">
        <v>86</v>
      </c>
      <c r="B5" t="s">
        <v>87</v>
      </c>
      <c r="C5" t="s">
        <v>88</v>
      </c>
      <c r="D5" t="s">
        <v>89</v>
      </c>
      <c r="E5" t="s">
        <v>90</v>
      </c>
    </row>
    <row r="6" spans="1:5" x14ac:dyDescent="0.35">
      <c r="A6" t="s">
        <v>37</v>
      </c>
      <c r="B6">
        <v>42</v>
      </c>
      <c r="C6" s="22">
        <v>1E-3</v>
      </c>
      <c r="D6" s="22">
        <v>21000000</v>
      </c>
    </row>
    <row r="7" spans="1:5" x14ac:dyDescent="0.35">
      <c r="A7" t="s">
        <v>37</v>
      </c>
      <c r="B7">
        <v>76</v>
      </c>
      <c r="C7" s="22">
        <v>1E-3</v>
      </c>
      <c r="D7" s="22">
        <v>14730000</v>
      </c>
    </row>
    <row r="8" spans="1:5" x14ac:dyDescent="0.35">
      <c r="A8" t="s">
        <v>37</v>
      </c>
      <c r="B8">
        <v>61</v>
      </c>
      <c r="C8" s="22">
        <v>1E-3</v>
      </c>
      <c r="D8" s="22">
        <v>11820000</v>
      </c>
    </row>
    <row r="9" spans="1:5" x14ac:dyDescent="0.35">
      <c r="A9" t="s">
        <v>37</v>
      </c>
      <c r="B9" t="s">
        <v>91</v>
      </c>
      <c r="D9" s="22">
        <v>14530000</v>
      </c>
      <c r="E9" s="51">
        <f>STDEV(D6:D8)/AVERAGE(D6:D8)</f>
        <v>0.29598513609326055</v>
      </c>
    </row>
    <row r="10" spans="1:5" x14ac:dyDescent="0.35">
      <c r="A10" t="s">
        <v>27</v>
      </c>
      <c r="B10">
        <v>58</v>
      </c>
      <c r="C10">
        <v>1</v>
      </c>
      <c r="D10" s="22">
        <v>29000</v>
      </c>
    </row>
    <row r="11" spans="1:5" x14ac:dyDescent="0.35">
      <c r="A11" t="s">
        <v>27</v>
      </c>
      <c r="B11">
        <v>65</v>
      </c>
      <c r="C11">
        <v>1</v>
      </c>
      <c r="D11" s="22">
        <v>32500</v>
      </c>
    </row>
    <row r="12" spans="1:5" x14ac:dyDescent="0.35">
      <c r="A12" t="s">
        <v>27</v>
      </c>
      <c r="B12">
        <v>111</v>
      </c>
      <c r="C12">
        <v>1</v>
      </c>
      <c r="D12" s="22">
        <v>21510</v>
      </c>
    </row>
    <row r="13" spans="1:5" x14ac:dyDescent="0.35">
      <c r="A13" t="s">
        <v>27</v>
      </c>
      <c r="B13" t="s">
        <v>91</v>
      </c>
      <c r="D13" s="22">
        <v>25550</v>
      </c>
      <c r="E13" s="51">
        <f>STDEV(D10:D12)/AVERAGE(D10:D12)</f>
        <v>0.20290635840213797</v>
      </c>
    </row>
    <row r="14" spans="1:5" x14ac:dyDescent="0.35">
      <c r="A14" t="s">
        <v>28</v>
      </c>
      <c r="B14">
        <v>90</v>
      </c>
      <c r="C14">
        <v>1</v>
      </c>
      <c r="D14" s="22">
        <v>17440</v>
      </c>
    </row>
    <row r="15" spans="1:5" x14ac:dyDescent="0.35">
      <c r="A15" t="s">
        <v>28</v>
      </c>
      <c r="B15">
        <v>54</v>
      </c>
      <c r="C15">
        <v>1</v>
      </c>
      <c r="D15" s="22">
        <v>27000</v>
      </c>
    </row>
    <row r="16" spans="1:5" x14ac:dyDescent="0.35">
      <c r="A16" t="s">
        <v>28</v>
      </c>
      <c r="B16">
        <v>79</v>
      </c>
      <c r="C16">
        <v>1</v>
      </c>
      <c r="D16" s="22">
        <v>15310</v>
      </c>
    </row>
    <row r="17" spans="1:5" x14ac:dyDescent="0.35">
      <c r="A17" t="s">
        <v>28</v>
      </c>
      <c r="B17" t="s">
        <v>91</v>
      </c>
      <c r="D17" s="22">
        <v>18100</v>
      </c>
      <c r="E17" s="51">
        <f>STDEV(D14:D16)/AVERAGE(D14:D16)</f>
        <v>0.31260798347912627</v>
      </c>
    </row>
    <row r="18" spans="1:5" x14ac:dyDescent="0.35">
      <c r="A18" t="s">
        <v>29</v>
      </c>
      <c r="B18">
        <v>47</v>
      </c>
      <c r="C18">
        <v>1</v>
      </c>
      <c r="D18" s="22">
        <v>23500</v>
      </c>
    </row>
    <row r="19" spans="1:5" x14ac:dyDescent="0.35">
      <c r="A19" t="s">
        <v>29</v>
      </c>
      <c r="B19">
        <v>50</v>
      </c>
      <c r="C19">
        <v>1</v>
      </c>
      <c r="D19" s="22">
        <v>25000</v>
      </c>
    </row>
    <row r="20" spans="1:5" x14ac:dyDescent="0.35">
      <c r="A20" t="s">
        <v>29</v>
      </c>
      <c r="B20">
        <v>79</v>
      </c>
      <c r="C20">
        <v>1</v>
      </c>
      <c r="D20" s="22">
        <v>15310</v>
      </c>
    </row>
    <row r="21" spans="1:5" x14ac:dyDescent="0.35">
      <c r="A21" t="s">
        <v>29</v>
      </c>
      <c r="B21" t="s">
        <v>91</v>
      </c>
      <c r="D21" s="22">
        <v>19210</v>
      </c>
      <c r="E21" s="51">
        <f>STDEV(D18:D20)/AVERAGE(D18:D20)</f>
        <v>0.24521469832661724</v>
      </c>
    </row>
    <row r="22" spans="1:5" x14ac:dyDescent="0.35">
      <c r="A22" t="s">
        <v>30</v>
      </c>
      <c r="B22">
        <v>112</v>
      </c>
      <c r="C22">
        <v>1</v>
      </c>
      <c r="D22" s="22">
        <v>21710</v>
      </c>
    </row>
    <row r="23" spans="1:5" x14ac:dyDescent="0.35">
      <c r="A23" t="s">
        <v>30</v>
      </c>
      <c r="B23">
        <v>47</v>
      </c>
      <c r="C23">
        <v>1</v>
      </c>
      <c r="D23" s="22">
        <v>23500</v>
      </c>
    </row>
    <row r="24" spans="1:5" x14ac:dyDescent="0.35">
      <c r="A24" t="s">
        <v>30</v>
      </c>
      <c r="B24">
        <v>42</v>
      </c>
      <c r="C24">
        <v>1</v>
      </c>
      <c r="D24" s="22">
        <v>21000</v>
      </c>
    </row>
    <row r="25" spans="1:5" x14ac:dyDescent="0.35">
      <c r="A25" t="s">
        <v>30</v>
      </c>
      <c r="B25" t="s">
        <v>91</v>
      </c>
      <c r="D25" s="22">
        <v>21940</v>
      </c>
      <c r="E25" s="51">
        <f>STDEV(D22:D24)/AVERAGE(D22:D24)</f>
        <v>5.8373060481790896E-2</v>
      </c>
    </row>
    <row r="26" spans="1:5" x14ac:dyDescent="0.35">
      <c r="A26" t="s">
        <v>39</v>
      </c>
      <c r="B26">
        <v>37</v>
      </c>
      <c r="C26">
        <v>1</v>
      </c>
      <c r="D26" s="22">
        <v>18500</v>
      </c>
    </row>
    <row r="27" spans="1:5" x14ac:dyDescent="0.35">
      <c r="A27" t="s">
        <v>39</v>
      </c>
      <c r="B27">
        <v>38</v>
      </c>
      <c r="C27">
        <v>1</v>
      </c>
      <c r="D27" s="22">
        <v>19000</v>
      </c>
    </row>
    <row r="28" spans="1:5" x14ac:dyDescent="0.35">
      <c r="A28" t="s">
        <v>39</v>
      </c>
      <c r="B28">
        <v>64</v>
      </c>
      <c r="C28">
        <v>1</v>
      </c>
      <c r="D28" s="22">
        <v>12400</v>
      </c>
    </row>
    <row r="29" spans="1:5" x14ac:dyDescent="0.35">
      <c r="A29" t="s">
        <v>39</v>
      </c>
      <c r="B29" t="s">
        <v>91</v>
      </c>
      <c r="D29" s="22">
        <v>15170</v>
      </c>
      <c r="E29" s="51">
        <f>STDEV(D26:D28)/AVERAGE(D26:D28)</f>
        <v>0.22092313799935542</v>
      </c>
    </row>
    <row r="30" spans="1:5" x14ac:dyDescent="0.35">
      <c r="A30" t="s">
        <v>40</v>
      </c>
      <c r="B30">
        <v>83</v>
      </c>
      <c r="C30">
        <v>1</v>
      </c>
      <c r="D30" s="22">
        <v>16090</v>
      </c>
    </row>
    <row r="31" spans="1:5" x14ac:dyDescent="0.35">
      <c r="A31" t="s">
        <v>40</v>
      </c>
      <c r="B31">
        <v>33</v>
      </c>
      <c r="C31">
        <v>1</v>
      </c>
      <c r="D31" s="22">
        <v>16500</v>
      </c>
    </row>
    <row r="32" spans="1:5" x14ac:dyDescent="0.35">
      <c r="A32" t="s">
        <v>40</v>
      </c>
      <c r="B32">
        <v>37</v>
      </c>
      <c r="C32">
        <v>1</v>
      </c>
      <c r="D32" s="22">
        <v>18500</v>
      </c>
    </row>
    <row r="33" spans="1:5" x14ac:dyDescent="0.35">
      <c r="A33" t="s">
        <v>40</v>
      </c>
      <c r="B33" t="s">
        <v>91</v>
      </c>
      <c r="D33" s="22">
        <v>16700</v>
      </c>
      <c r="E33" s="51">
        <f>STDEV(D30:D32)/AVERAGE(D30:D32)</f>
        <v>7.5716808582724865E-2</v>
      </c>
    </row>
    <row r="34" spans="1:5" x14ac:dyDescent="0.35">
      <c r="A34" t="s">
        <v>41</v>
      </c>
      <c r="B34">
        <v>98</v>
      </c>
      <c r="C34">
        <v>1</v>
      </c>
      <c r="D34" s="22">
        <v>18990</v>
      </c>
    </row>
    <row r="35" spans="1:5" x14ac:dyDescent="0.35">
      <c r="A35" t="s">
        <v>41</v>
      </c>
      <c r="B35">
        <v>43</v>
      </c>
      <c r="C35">
        <v>1</v>
      </c>
      <c r="D35" s="22">
        <v>21500</v>
      </c>
    </row>
    <row r="36" spans="1:5" x14ac:dyDescent="0.35">
      <c r="A36" t="s">
        <v>41</v>
      </c>
      <c r="B36">
        <v>82</v>
      </c>
      <c r="C36">
        <v>1</v>
      </c>
      <c r="D36" s="22">
        <v>15890</v>
      </c>
    </row>
    <row r="37" spans="1:5" x14ac:dyDescent="0.35">
      <c r="A37" t="s">
        <v>41</v>
      </c>
      <c r="B37" t="s">
        <v>91</v>
      </c>
      <c r="D37" s="22">
        <v>18100</v>
      </c>
      <c r="E37" s="51">
        <f>STDEV(D34:D36)/AVERAGE(D34:D36)</f>
        <v>0.14952994334726469</v>
      </c>
    </row>
    <row r="38" spans="1:5" x14ac:dyDescent="0.35">
      <c r="A38" t="s">
        <v>31</v>
      </c>
      <c r="B38">
        <v>93</v>
      </c>
      <c r="C38">
        <v>1</v>
      </c>
      <c r="D38" s="22">
        <v>18020</v>
      </c>
    </row>
    <row r="39" spans="1:5" x14ac:dyDescent="0.35">
      <c r="A39" t="s">
        <v>31</v>
      </c>
      <c r="B39">
        <v>111</v>
      </c>
      <c r="C39">
        <v>1</v>
      </c>
      <c r="D39" s="22">
        <v>21510</v>
      </c>
    </row>
    <row r="40" spans="1:5" x14ac:dyDescent="0.35">
      <c r="A40" t="s">
        <v>31</v>
      </c>
      <c r="B40">
        <v>60</v>
      </c>
      <c r="C40">
        <v>1</v>
      </c>
      <c r="D40" s="22">
        <v>11630</v>
      </c>
    </row>
    <row r="41" spans="1:5" x14ac:dyDescent="0.35">
      <c r="A41" t="s">
        <v>31</v>
      </c>
      <c r="B41" t="s">
        <v>91</v>
      </c>
      <c r="D41" s="22">
        <v>17050</v>
      </c>
      <c r="E41" s="51">
        <f>STDEV(D38:D40)/AVERAGE(D38:D40)</f>
        <v>0.29380956507423311</v>
      </c>
    </row>
    <row r="42" spans="1:5" x14ac:dyDescent="0.35">
      <c r="A42" t="s">
        <v>32</v>
      </c>
      <c r="B42">
        <v>86</v>
      </c>
      <c r="C42">
        <v>1</v>
      </c>
      <c r="D42" s="22">
        <v>16670</v>
      </c>
    </row>
    <row r="43" spans="1:5" x14ac:dyDescent="0.35">
      <c r="A43" t="s">
        <v>32</v>
      </c>
      <c r="B43">
        <v>34</v>
      </c>
      <c r="C43">
        <v>1</v>
      </c>
      <c r="D43" s="22">
        <v>17000</v>
      </c>
    </row>
    <row r="44" spans="1:5" x14ac:dyDescent="0.35">
      <c r="A44" t="s">
        <v>32</v>
      </c>
      <c r="B44">
        <v>65</v>
      </c>
      <c r="C44">
        <v>1</v>
      </c>
      <c r="D44" s="22">
        <v>12600</v>
      </c>
    </row>
    <row r="45" spans="1:5" x14ac:dyDescent="0.35">
      <c r="A45" t="s">
        <v>32</v>
      </c>
      <c r="B45" t="s">
        <v>91</v>
      </c>
      <c r="D45" s="22">
        <v>15020</v>
      </c>
      <c r="E45" s="51">
        <f>STDEV(D42:D44)/AVERAGE(D42:D44)</f>
        <v>0.15889168180382635</v>
      </c>
    </row>
    <row r="46" spans="1:5" x14ac:dyDescent="0.35">
      <c r="A46" t="s">
        <v>33</v>
      </c>
      <c r="B46">
        <v>54</v>
      </c>
      <c r="C46">
        <v>1</v>
      </c>
      <c r="D46" s="22">
        <v>27000</v>
      </c>
    </row>
    <row r="47" spans="1:5" x14ac:dyDescent="0.35">
      <c r="A47" t="s">
        <v>33</v>
      </c>
      <c r="B47">
        <v>40</v>
      </c>
      <c r="C47">
        <v>1</v>
      </c>
      <c r="D47" s="22">
        <v>20000</v>
      </c>
    </row>
    <row r="48" spans="1:5" x14ac:dyDescent="0.35">
      <c r="A48" t="s">
        <v>33</v>
      </c>
      <c r="B48">
        <v>81</v>
      </c>
      <c r="C48">
        <v>1</v>
      </c>
      <c r="D48" s="22">
        <v>15700</v>
      </c>
    </row>
    <row r="49" spans="1:5" x14ac:dyDescent="0.35">
      <c r="A49" t="s">
        <v>33</v>
      </c>
      <c r="B49" t="s">
        <v>91</v>
      </c>
      <c r="D49" s="22">
        <v>19100</v>
      </c>
      <c r="E49" s="51">
        <f>STDEV(D46:D48)/AVERAGE(D46:D48)</f>
        <v>0.27289510491098945</v>
      </c>
    </row>
    <row r="50" spans="1:5" x14ac:dyDescent="0.35">
      <c r="A50" t="s">
        <v>92</v>
      </c>
      <c r="B50">
        <v>0</v>
      </c>
      <c r="C50">
        <v>1</v>
      </c>
      <c r="D50" s="22">
        <v>0</v>
      </c>
    </row>
    <row r="51" spans="1:5" x14ac:dyDescent="0.35">
      <c r="A51" t="s">
        <v>92</v>
      </c>
      <c r="B51">
        <v>0</v>
      </c>
      <c r="C51">
        <v>1</v>
      </c>
      <c r="D51" s="22">
        <v>0</v>
      </c>
    </row>
    <row r="52" spans="1:5" x14ac:dyDescent="0.35">
      <c r="A52" t="s">
        <v>92</v>
      </c>
      <c r="B52">
        <v>0</v>
      </c>
      <c r="C52">
        <v>1</v>
      </c>
      <c r="D52" s="22">
        <v>0</v>
      </c>
    </row>
    <row r="53" spans="1:5" x14ac:dyDescent="0.35">
      <c r="A53" t="s">
        <v>92</v>
      </c>
      <c r="B53" t="s">
        <v>91</v>
      </c>
      <c r="D53" s="22">
        <v>0</v>
      </c>
      <c r="E53" s="51" t="e">
        <f>STDEV(D50:D52)/AVERAGE(D50:D52)</f>
        <v>#DIV/0!</v>
      </c>
    </row>
  </sheetData>
  <sortState xmlns:xlrd2="http://schemas.microsoft.com/office/spreadsheetml/2017/richdata2" ref="A6:D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topLeftCell="A13" zoomScaleNormal="100" workbookViewId="0">
      <selection activeCell="A22" sqref="A22:B24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1" max="11" width="14.26953125" bestFit="1" customWidth="1"/>
  </cols>
  <sheetData>
    <row r="1" spans="1:10" x14ac:dyDescent="0.35">
      <c r="A1" t="s">
        <v>46</v>
      </c>
      <c r="G1" s="28" t="s">
        <v>47</v>
      </c>
      <c r="H1" s="29">
        <v>1</v>
      </c>
    </row>
    <row r="2" spans="1:10" x14ac:dyDescent="0.35">
      <c r="A2" s="58" t="s">
        <v>48</v>
      </c>
      <c r="B2" s="59"/>
      <c r="C2" s="59"/>
      <c r="D2" s="59"/>
      <c r="E2" s="59"/>
      <c r="F2" s="59"/>
      <c r="G2" s="59"/>
      <c r="H2" s="59"/>
      <c r="I2" s="60"/>
    </row>
    <row r="3" spans="1:10" x14ac:dyDescent="0.35">
      <c r="A3" s="61" t="s">
        <v>49</v>
      </c>
      <c r="B3" s="61"/>
      <c r="C3" s="62" t="s">
        <v>50</v>
      </c>
      <c r="D3" s="63"/>
      <c r="E3" s="63"/>
      <c r="F3" s="30" t="s">
        <v>51</v>
      </c>
      <c r="G3" s="64">
        <v>45245</v>
      </c>
      <c r="H3" s="65"/>
      <c r="I3" s="65"/>
    </row>
    <row r="4" spans="1:10" ht="12.75" customHeight="1" x14ac:dyDescent="0.35">
      <c r="A4" s="61" t="s">
        <v>52</v>
      </c>
      <c r="B4" s="61"/>
      <c r="C4" s="66" t="s">
        <v>53</v>
      </c>
      <c r="D4" s="67"/>
      <c r="E4" s="67"/>
      <c r="F4" s="68" t="s">
        <v>54</v>
      </c>
      <c r="G4" s="70" t="s">
        <v>55</v>
      </c>
      <c r="H4" s="71"/>
      <c r="I4" s="72"/>
    </row>
    <row r="5" spans="1:10" ht="12.75" customHeight="1" x14ac:dyDescent="0.35">
      <c r="A5" s="61" t="s">
        <v>56</v>
      </c>
      <c r="B5" s="61"/>
      <c r="C5" s="66" t="s">
        <v>53</v>
      </c>
      <c r="D5" s="67"/>
      <c r="E5" s="67"/>
      <c r="F5" s="69"/>
      <c r="G5" s="73"/>
      <c r="H5" s="74"/>
      <c r="I5" s="75"/>
    </row>
    <row r="6" spans="1:10" x14ac:dyDescent="0.35">
      <c r="A6" s="76" t="s">
        <v>57</v>
      </c>
      <c r="B6" s="77"/>
      <c r="C6" s="66" t="s">
        <v>58</v>
      </c>
      <c r="D6" s="78"/>
      <c r="E6" s="79"/>
      <c r="F6" s="69"/>
      <c r="G6" s="73"/>
      <c r="H6" s="74"/>
      <c r="I6" s="75"/>
    </row>
    <row r="7" spans="1:10" x14ac:dyDescent="0.35">
      <c r="A7" s="68" t="s">
        <v>59</v>
      </c>
      <c r="B7" s="68"/>
      <c r="C7" s="80" t="s">
        <v>60</v>
      </c>
      <c r="D7" s="81"/>
      <c r="E7" s="82"/>
      <c r="F7" s="69"/>
      <c r="G7" s="73"/>
      <c r="H7" s="74"/>
      <c r="I7" s="75"/>
    </row>
    <row r="8" spans="1:10" x14ac:dyDescent="0.35">
      <c r="A8" s="83" t="s">
        <v>61</v>
      </c>
      <c r="B8" s="83"/>
      <c r="C8" s="83"/>
      <c r="D8" s="83"/>
      <c r="E8" s="83"/>
      <c r="F8" s="83"/>
      <c r="G8" s="83"/>
      <c r="H8" s="83"/>
      <c r="I8" s="83"/>
    </row>
    <row r="9" spans="1:10" x14ac:dyDescent="0.35">
      <c r="A9" s="31" t="s">
        <v>62</v>
      </c>
      <c r="B9" s="32" t="s">
        <v>63</v>
      </c>
      <c r="C9" s="33" t="s">
        <v>64</v>
      </c>
      <c r="D9" s="53" t="s">
        <v>65</v>
      </c>
      <c r="E9" s="54"/>
      <c r="F9" s="55" t="s">
        <v>66</v>
      </c>
      <c r="G9" s="56"/>
      <c r="H9" s="57" t="s">
        <v>67</v>
      </c>
      <c r="I9" s="57"/>
    </row>
    <row r="10" spans="1:10" x14ac:dyDescent="0.35">
      <c r="A10" s="34" t="s">
        <v>68</v>
      </c>
      <c r="B10" s="35" t="s">
        <v>69</v>
      </c>
      <c r="C10" s="4"/>
      <c r="D10" s="36" t="s">
        <v>70</v>
      </c>
      <c r="E10" s="37" t="s">
        <v>71</v>
      </c>
      <c r="F10" s="4" t="s">
        <v>72</v>
      </c>
      <c r="G10" s="4"/>
      <c r="H10" s="84" t="s">
        <v>71</v>
      </c>
      <c r="I10" s="84"/>
    </row>
    <row r="11" spans="1:10" ht="18" x14ac:dyDescent="0.4">
      <c r="A11" s="38"/>
      <c r="B11" s="39"/>
      <c r="C11" s="85" t="s">
        <v>73</v>
      </c>
      <c r="D11" s="85"/>
      <c r="E11" s="85"/>
      <c r="F11" s="86" t="s">
        <v>74</v>
      </c>
      <c r="G11" s="86"/>
      <c r="H11" s="86"/>
      <c r="I11" s="86"/>
    </row>
    <row r="12" spans="1:10" ht="33" customHeight="1" thickBot="1" x14ac:dyDescent="0.4">
      <c r="A12" s="87" t="s">
        <v>0</v>
      </c>
      <c r="B12" s="87"/>
      <c r="C12" s="40" t="s">
        <v>75</v>
      </c>
      <c r="D12" s="88" t="s">
        <v>76</v>
      </c>
      <c r="E12" s="88"/>
      <c r="F12" s="89" t="s">
        <v>77</v>
      </c>
      <c r="G12" s="89"/>
      <c r="H12" s="89"/>
      <c r="I12" s="89"/>
      <c r="J12" t="s">
        <v>8</v>
      </c>
    </row>
    <row r="13" spans="1:10" ht="12.75" customHeight="1" x14ac:dyDescent="0.35">
      <c r="A13" s="90" t="s">
        <v>23</v>
      </c>
      <c r="B13" s="91"/>
      <c r="C13" s="41">
        <v>0</v>
      </c>
      <c r="D13" s="42">
        <v>1</v>
      </c>
      <c r="E13" s="43"/>
      <c r="F13" s="96"/>
      <c r="G13" s="97"/>
      <c r="H13" s="97"/>
      <c r="I13" s="98"/>
      <c r="J13">
        <f>1/(D13+D14)</f>
        <v>0.10989010989010989</v>
      </c>
    </row>
    <row r="14" spans="1:10" x14ac:dyDescent="0.35">
      <c r="A14" s="92"/>
      <c r="B14" s="93"/>
      <c r="C14" s="44">
        <v>0</v>
      </c>
      <c r="D14" s="45">
        <v>8.1</v>
      </c>
      <c r="E14" s="46" t="s">
        <v>78</v>
      </c>
      <c r="F14" s="99"/>
      <c r="G14" s="100"/>
      <c r="H14" s="100"/>
      <c r="I14" s="101"/>
    </row>
    <row r="15" spans="1:10" ht="15" thickBot="1" x14ac:dyDescent="0.4">
      <c r="A15" s="94"/>
      <c r="B15" s="95"/>
      <c r="C15" s="47"/>
      <c r="D15" s="48"/>
      <c r="E15" s="49"/>
      <c r="F15" s="102"/>
      <c r="G15" s="103"/>
      <c r="H15" s="103"/>
      <c r="I15" s="104"/>
    </row>
    <row r="16" spans="1:10" ht="12.75" customHeight="1" x14ac:dyDescent="0.35">
      <c r="A16" s="90" t="s">
        <v>38</v>
      </c>
      <c r="B16" s="91"/>
      <c r="C16" s="41">
        <v>0</v>
      </c>
      <c r="D16" s="42">
        <v>1</v>
      </c>
      <c r="E16" s="43"/>
      <c r="F16" s="96"/>
      <c r="G16" s="97"/>
      <c r="H16" s="97"/>
      <c r="I16" s="98"/>
      <c r="J16">
        <f>1/(D16+D17)</f>
        <v>0.11363636363636363</v>
      </c>
    </row>
    <row r="17" spans="1:10" x14ac:dyDescent="0.35">
      <c r="A17" s="92"/>
      <c r="B17" s="93"/>
      <c r="C17" s="44">
        <v>0</v>
      </c>
      <c r="D17" s="45">
        <v>7.8</v>
      </c>
      <c r="E17" s="46" t="s">
        <v>78</v>
      </c>
      <c r="F17" s="99"/>
      <c r="G17" s="100"/>
      <c r="H17" s="100"/>
      <c r="I17" s="101"/>
    </row>
    <row r="18" spans="1:10" ht="15" thickBot="1" x14ac:dyDescent="0.4">
      <c r="A18" s="94"/>
      <c r="B18" s="95"/>
      <c r="C18" s="47"/>
      <c r="D18" s="48"/>
      <c r="E18" s="49"/>
      <c r="F18" s="102"/>
      <c r="G18" s="103"/>
      <c r="H18" s="103"/>
      <c r="I18" s="104"/>
    </row>
    <row r="19" spans="1:10" ht="12.75" customHeight="1" x14ac:dyDescent="0.35">
      <c r="A19" s="90" t="s">
        <v>22</v>
      </c>
      <c r="B19" s="91"/>
      <c r="C19" s="41">
        <v>0</v>
      </c>
      <c r="D19" s="42">
        <v>1</v>
      </c>
      <c r="E19" s="43"/>
      <c r="F19" s="96"/>
      <c r="G19" s="97"/>
      <c r="H19" s="97"/>
      <c r="I19" s="98"/>
      <c r="J19">
        <f>1/(D19+D20)</f>
        <v>0.10309278350515465</v>
      </c>
    </row>
    <row r="20" spans="1:10" x14ac:dyDescent="0.35">
      <c r="A20" s="92"/>
      <c r="B20" s="93"/>
      <c r="C20" s="44">
        <v>0</v>
      </c>
      <c r="D20" s="45">
        <v>8.6999999999999993</v>
      </c>
      <c r="E20" s="46" t="s">
        <v>78</v>
      </c>
      <c r="F20" s="99"/>
      <c r="G20" s="100"/>
      <c r="H20" s="100"/>
      <c r="I20" s="101"/>
    </row>
    <row r="21" spans="1:10" ht="15" thickBot="1" x14ac:dyDescent="0.4">
      <c r="A21" s="94"/>
      <c r="B21" s="95"/>
      <c r="C21" s="47"/>
      <c r="D21" s="48"/>
      <c r="E21" s="49"/>
      <c r="F21" s="102"/>
      <c r="G21" s="103"/>
      <c r="H21" s="103"/>
      <c r="I21" s="104"/>
    </row>
    <row r="22" spans="1:10" ht="12.75" customHeight="1" x14ac:dyDescent="0.35">
      <c r="A22" s="90" t="s">
        <v>42</v>
      </c>
      <c r="B22" s="91"/>
      <c r="C22" s="41">
        <v>0</v>
      </c>
      <c r="D22" s="42">
        <v>1</v>
      </c>
      <c r="E22" s="43"/>
      <c r="F22" s="96"/>
      <c r="G22" s="97"/>
      <c r="H22" s="97"/>
      <c r="I22" s="98"/>
      <c r="J22">
        <f t="shared" ref="J22" si="0">1/(D22+D23)</f>
        <v>0.1111111111111111</v>
      </c>
    </row>
    <row r="23" spans="1:10" x14ac:dyDescent="0.35">
      <c r="A23" s="92"/>
      <c r="B23" s="93"/>
      <c r="C23" s="44">
        <v>0</v>
      </c>
      <c r="D23" s="45">
        <v>8</v>
      </c>
      <c r="E23" s="46" t="s">
        <v>78</v>
      </c>
      <c r="F23" s="99"/>
      <c r="G23" s="100"/>
      <c r="H23" s="100"/>
      <c r="I23" s="101"/>
    </row>
    <row r="24" spans="1:10" ht="15" thickBot="1" x14ac:dyDescent="0.4">
      <c r="A24" s="94"/>
      <c r="B24" s="95"/>
      <c r="C24" s="47"/>
      <c r="D24" s="48"/>
      <c r="E24" s="49"/>
      <c r="F24" s="102"/>
      <c r="G24" s="103"/>
      <c r="H24" s="103"/>
      <c r="I24" s="104"/>
    </row>
    <row r="25" spans="1:10" ht="12.75" customHeight="1" x14ac:dyDescent="0.35">
      <c r="A25" s="90" t="s">
        <v>43</v>
      </c>
      <c r="B25" s="91"/>
      <c r="C25" s="41">
        <v>0</v>
      </c>
      <c r="D25" s="42">
        <v>1</v>
      </c>
      <c r="E25" s="43"/>
      <c r="F25" s="96"/>
      <c r="G25" s="97"/>
      <c r="H25" s="97"/>
      <c r="I25" s="98"/>
      <c r="J25">
        <f t="shared" ref="J25" si="1">1/(D25+D26)</f>
        <v>0.1075268817204301</v>
      </c>
    </row>
    <row r="26" spans="1:10" x14ac:dyDescent="0.35">
      <c r="A26" s="92"/>
      <c r="B26" s="93"/>
      <c r="C26" s="44">
        <v>0</v>
      </c>
      <c r="D26" s="45">
        <v>8.3000000000000007</v>
      </c>
      <c r="E26" s="46" t="s">
        <v>78</v>
      </c>
      <c r="F26" s="99"/>
      <c r="G26" s="100"/>
      <c r="H26" s="100"/>
      <c r="I26" s="101"/>
    </row>
    <row r="27" spans="1:10" ht="15" thickBot="1" x14ac:dyDescent="0.4">
      <c r="A27" s="94"/>
      <c r="B27" s="95"/>
      <c r="C27" s="47"/>
      <c r="D27" s="48"/>
      <c r="E27" s="49"/>
      <c r="F27" s="102"/>
      <c r="G27" s="103"/>
      <c r="H27" s="103"/>
      <c r="I27" s="104"/>
    </row>
    <row r="28" spans="1:10" ht="12.75" customHeight="1" x14ac:dyDescent="0.35">
      <c r="A28" s="90" t="s">
        <v>44</v>
      </c>
      <c r="B28" s="91"/>
      <c r="C28" s="41">
        <v>0</v>
      </c>
      <c r="D28" s="42">
        <v>1</v>
      </c>
      <c r="E28" s="43"/>
      <c r="F28" s="96"/>
      <c r="G28" s="97"/>
      <c r="H28" s="97"/>
      <c r="I28" s="98"/>
      <c r="J28">
        <f>C29/(D28+D29)</f>
        <v>0.10309278350515465</v>
      </c>
    </row>
    <row r="29" spans="1:10" x14ac:dyDescent="0.35">
      <c r="A29" s="92"/>
      <c r="B29" s="93"/>
      <c r="C29" s="44">
        <v>1</v>
      </c>
      <c r="D29" s="45">
        <v>8.6999999999999993</v>
      </c>
      <c r="E29" s="46" t="s">
        <v>78</v>
      </c>
      <c r="F29" s="99"/>
      <c r="G29" s="100"/>
      <c r="H29" s="100"/>
      <c r="I29" s="101"/>
    </row>
    <row r="30" spans="1:10" ht="15" thickBot="1" x14ac:dyDescent="0.4">
      <c r="A30" s="94"/>
      <c r="B30" s="95"/>
      <c r="C30" s="47"/>
      <c r="D30" s="48"/>
      <c r="E30" s="49"/>
      <c r="F30" s="102"/>
      <c r="G30" s="103"/>
      <c r="H30" s="103"/>
      <c r="I30" s="104"/>
    </row>
    <row r="31" spans="1:10" ht="12.75" customHeight="1" x14ac:dyDescent="0.35">
      <c r="A31" s="90" t="s">
        <v>34</v>
      </c>
      <c r="B31" s="91"/>
      <c r="C31" s="41">
        <v>0</v>
      </c>
      <c r="D31" s="42">
        <v>1</v>
      </c>
      <c r="E31" s="43"/>
      <c r="F31" s="96"/>
      <c r="G31" s="97"/>
      <c r="H31" s="97"/>
      <c r="I31" s="98"/>
      <c r="J31">
        <f t="shared" ref="J31" si="2">1/(D31+D32)</f>
        <v>0.1111111111111111</v>
      </c>
    </row>
    <row r="32" spans="1:10" x14ac:dyDescent="0.35">
      <c r="A32" s="92"/>
      <c r="B32" s="93"/>
      <c r="C32" s="44">
        <v>0</v>
      </c>
      <c r="D32" s="45">
        <v>8</v>
      </c>
      <c r="E32" s="46" t="s">
        <v>78</v>
      </c>
      <c r="F32" s="99"/>
      <c r="G32" s="100"/>
      <c r="H32" s="100"/>
      <c r="I32" s="101"/>
    </row>
    <row r="33" spans="1:10" ht="15" thickBot="1" x14ac:dyDescent="0.4">
      <c r="A33" s="94"/>
      <c r="B33" s="95"/>
      <c r="C33" s="47"/>
      <c r="D33" s="48"/>
      <c r="E33" s="49"/>
      <c r="F33" s="102"/>
      <c r="G33" s="103"/>
      <c r="H33" s="103"/>
      <c r="I33" s="104"/>
    </row>
    <row r="34" spans="1:10" ht="12.75" customHeight="1" x14ac:dyDescent="0.35">
      <c r="A34" s="90" t="s">
        <v>35</v>
      </c>
      <c r="B34" s="91"/>
      <c r="C34" s="41">
        <v>0</v>
      </c>
      <c r="D34" s="42">
        <v>1</v>
      </c>
      <c r="E34" s="43"/>
      <c r="F34" s="96"/>
      <c r="G34" s="97"/>
      <c r="H34" s="97"/>
      <c r="I34" s="98"/>
      <c r="J34">
        <f t="shared" ref="J34" si="3">1/(D34+D35)</f>
        <v>0.10989010989010989</v>
      </c>
    </row>
    <row r="35" spans="1:10" x14ac:dyDescent="0.35">
      <c r="A35" s="92"/>
      <c r="B35" s="93"/>
      <c r="C35" s="44">
        <v>0</v>
      </c>
      <c r="D35" s="45">
        <v>8.1</v>
      </c>
      <c r="E35" s="46" t="s">
        <v>78</v>
      </c>
      <c r="F35" s="99"/>
      <c r="G35" s="100"/>
      <c r="H35" s="100"/>
      <c r="I35" s="101"/>
    </row>
    <row r="36" spans="1:10" ht="15" thickBot="1" x14ac:dyDescent="0.4">
      <c r="A36" s="94"/>
      <c r="B36" s="95"/>
      <c r="C36" s="47"/>
      <c r="D36" s="48"/>
      <c r="E36" s="49"/>
      <c r="F36" s="102"/>
      <c r="G36" s="103"/>
      <c r="H36" s="103"/>
      <c r="I36" s="104"/>
    </row>
    <row r="37" spans="1:10" ht="12.75" customHeight="1" x14ac:dyDescent="0.35">
      <c r="A37" s="90" t="s">
        <v>36</v>
      </c>
      <c r="B37" s="91"/>
      <c r="C37" s="41">
        <v>0</v>
      </c>
      <c r="D37" s="42">
        <v>1</v>
      </c>
      <c r="E37" s="43"/>
      <c r="F37" s="96"/>
      <c r="G37" s="97"/>
      <c r="H37" s="97"/>
      <c r="I37" s="98"/>
      <c r="J37">
        <f t="shared" ref="J37" si="4">1/(D37+D38)</f>
        <v>0.10526315789473684</v>
      </c>
    </row>
    <row r="38" spans="1:10" x14ac:dyDescent="0.35">
      <c r="A38" s="92"/>
      <c r="B38" s="93"/>
      <c r="C38" s="44">
        <v>0</v>
      </c>
      <c r="D38" s="45">
        <v>8.5</v>
      </c>
      <c r="E38" s="46" t="s">
        <v>78</v>
      </c>
      <c r="F38" s="99"/>
      <c r="G38" s="100"/>
      <c r="H38" s="100"/>
      <c r="I38" s="101"/>
    </row>
    <row r="39" spans="1:10" ht="15" thickBot="1" x14ac:dyDescent="0.4">
      <c r="A39" s="94"/>
      <c r="B39" s="95"/>
      <c r="C39" s="47"/>
      <c r="D39" s="48"/>
      <c r="E39" s="49"/>
      <c r="F39" s="102"/>
      <c r="G39" s="103"/>
      <c r="H39" s="103"/>
      <c r="I39" s="104"/>
    </row>
    <row r="40" spans="1:10" ht="12.75" customHeight="1" x14ac:dyDescent="0.35">
      <c r="A40" s="90" t="s">
        <v>80</v>
      </c>
      <c r="B40" s="91"/>
      <c r="C40" s="41">
        <v>0</v>
      </c>
      <c r="D40" s="42">
        <v>10</v>
      </c>
      <c r="E40" s="43"/>
      <c r="F40" s="96"/>
      <c r="G40" s="97"/>
      <c r="H40" s="97"/>
      <c r="I40" s="98"/>
    </row>
    <row r="41" spans="1:10" x14ac:dyDescent="0.35">
      <c r="A41" s="92"/>
      <c r="B41" s="93"/>
      <c r="C41" s="44"/>
      <c r="D41" s="45"/>
      <c r="E41" s="46"/>
      <c r="F41" s="99"/>
      <c r="G41" s="100"/>
      <c r="H41" s="100"/>
      <c r="I41" s="101"/>
    </row>
    <row r="42" spans="1:10" ht="15" thickBot="1" x14ac:dyDescent="0.4">
      <c r="A42" s="94"/>
      <c r="B42" s="95"/>
      <c r="C42" s="47"/>
      <c r="D42" s="48"/>
      <c r="E42" s="49"/>
      <c r="F42" s="102"/>
      <c r="G42" s="103"/>
      <c r="H42" s="103"/>
      <c r="I42" s="104"/>
    </row>
    <row r="43" spans="1:10" ht="12.75" customHeight="1" x14ac:dyDescent="0.35">
      <c r="A43" s="90" t="s">
        <v>81</v>
      </c>
      <c r="B43" s="91"/>
      <c r="C43" s="41">
        <v>0</v>
      </c>
      <c r="D43" s="42"/>
      <c r="E43" s="43"/>
      <c r="F43" s="96"/>
      <c r="G43" s="97"/>
      <c r="H43" s="97"/>
      <c r="I43" s="98"/>
    </row>
    <row r="44" spans="1:10" x14ac:dyDescent="0.35">
      <c r="A44" s="92"/>
      <c r="B44" s="93"/>
      <c r="C44" s="44">
        <v>0</v>
      </c>
      <c r="D44" s="45"/>
      <c r="E44" s="46"/>
      <c r="F44" s="99"/>
      <c r="G44" s="100"/>
      <c r="H44" s="100"/>
      <c r="I44" s="101"/>
    </row>
    <row r="45" spans="1:10" ht="15" thickBot="1" x14ac:dyDescent="0.4">
      <c r="A45" s="94"/>
      <c r="B45" s="95"/>
      <c r="C45" s="47">
        <v>0</v>
      </c>
      <c r="D45" s="48"/>
      <c r="E45" s="49"/>
      <c r="F45" s="102"/>
      <c r="G45" s="103"/>
      <c r="H45" s="103"/>
      <c r="I45" s="104"/>
    </row>
    <row r="46" spans="1:10" ht="12.75" customHeight="1" x14ac:dyDescent="0.35">
      <c r="A46" s="90"/>
      <c r="B46" s="91"/>
      <c r="C46" s="41"/>
      <c r="D46" s="42"/>
      <c r="E46" s="43"/>
      <c r="F46" s="96"/>
      <c r="G46" s="97"/>
      <c r="H46" s="97"/>
      <c r="I46" s="98"/>
    </row>
    <row r="47" spans="1:10" x14ac:dyDescent="0.35">
      <c r="A47" s="92"/>
      <c r="B47" s="93"/>
      <c r="C47" s="44"/>
      <c r="D47" s="45"/>
      <c r="E47" s="46"/>
      <c r="F47" s="99"/>
      <c r="G47" s="100"/>
      <c r="H47" s="100"/>
      <c r="I47" s="101"/>
    </row>
    <row r="48" spans="1:10" ht="15" thickBot="1" x14ac:dyDescent="0.4">
      <c r="A48" s="94"/>
      <c r="B48" s="95"/>
      <c r="C48" s="47"/>
      <c r="D48" s="48"/>
      <c r="E48" s="49"/>
      <c r="F48" s="102"/>
      <c r="G48" s="103"/>
      <c r="H48" s="103"/>
      <c r="I48" s="104"/>
    </row>
    <row r="49" spans="1:9" ht="12.75" customHeight="1" x14ac:dyDescent="0.35">
      <c r="A49" s="105" t="s">
        <v>79</v>
      </c>
      <c r="B49" s="106"/>
      <c r="C49" s="106"/>
      <c r="D49" s="106"/>
      <c r="E49" s="106"/>
      <c r="F49" s="106"/>
      <c r="G49" s="106"/>
      <c r="H49" s="106"/>
      <c r="I49" s="106"/>
    </row>
    <row r="50" spans="1:9" x14ac:dyDescent="0.35">
      <c r="A50" s="107"/>
      <c r="B50" s="107"/>
      <c r="C50" s="107"/>
      <c r="D50" s="107"/>
      <c r="E50" s="107"/>
      <c r="F50" s="107"/>
      <c r="G50" s="107"/>
      <c r="H50" s="107"/>
      <c r="I50" s="107"/>
    </row>
    <row r="51" spans="1:9" x14ac:dyDescent="0.35">
      <c r="A51" s="108"/>
      <c r="B51" s="108"/>
      <c r="C51" s="108"/>
      <c r="D51" s="108"/>
      <c r="E51" s="108"/>
      <c r="F51" s="108"/>
      <c r="G51" s="108"/>
      <c r="H51" s="108"/>
      <c r="I51" s="108"/>
    </row>
    <row r="53" spans="1:9" ht="17.25" customHeight="1" x14ac:dyDescent="0.35"/>
    <row r="54" spans="1:9" ht="17.25" customHeight="1" x14ac:dyDescent="0.35"/>
    <row r="55" spans="1:9" ht="13.5" customHeight="1" x14ac:dyDescent="0.35"/>
    <row r="56" spans="1:9" ht="12.75" customHeight="1" x14ac:dyDescent="0.35"/>
    <row r="59" spans="1:9" ht="12.75" customHeight="1" x14ac:dyDescent="0.35"/>
    <row r="62" spans="1:9" ht="12.75" customHeight="1" x14ac:dyDescent="0.35"/>
    <row r="65" ht="12.75" customHeight="1" x14ac:dyDescent="0.35"/>
    <row r="68" ht="12.75" customHeight="1" x14ac:dyDescent="0.35"/>
    <row r="71" ht="12.75" customHeight="1" x14ac:dyDescent="0.35"/>
    <row r="74" ht="12.75" customHeight="1" x14ac:dyDescent="0.35"/>
    <row r="77" ht="12.75" customHeight="1" x14ac:dyDescent="0.35"/>
    <row r="80" ht="12.75" customHeight="1" x14ac:dyDescent="0.35"/>
    <row r="83" ht="12.75" customHeight="1" x14ac:dyDescent="0.35"/>
    <row r="86" ht="12.75" customHeight="1" x14ac:dyDescent="0.35"/>
    <row r="88" ht="12.75" customHeight="1" x14ac:dyDescent="0.35"/>
    <row r="89" ht="13.5" customHeight="1" x14ac:dyDescent="0.35"/>
    <row r="92" ht="12.75" customHeight="1" x14ac:dyDescent="0.35"/>
    <row r="101" ht="12.75" customHeight="1" x14ac:dyDescent="0.35"/>
    <row r="105" ht="12.75" customHeight="1" x14ac:dyDescent="0.35"/>
    <row r="106" ht="12.75" customHeight="1" x14ac:dyDescent="0.35"/>
    <row r="107" ht="13.5" customHeight="1" x14ac:dyDescent="0.35"/>
    <row r="108" ht="14.25" customHeight="1" x14ac:dyDescent="0.35"/>
    <row r="109" ht="15.75" customHeight="1" x14ac:dyDescent="0.35"/>
    <row r="110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49"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  <mergeCell ref="A25:B27"/>
    <mergeCell ref="F25:I27"/>
    <mergeCell ref="A28:B30"/>
    <mergeCell ref="F28:I30"/>
    <mergeCell ref="A31:B33"/>
    <mergeCell ref="F31:I33"/>
    <mergeCell ref="A16:B18"/>
    <mergeCell ref="F16:I18"/>
    <mergeCell ref="A19:B21"/>
    <mergeCell ref="F19:I21"/>
    <mergeCell ref="A22:B24"/>
    <mergeCell ref="F22:I24"/>
    <mergeCell ref="A12:B12"/>
    <mergeCell ref="D12:E12"/>
    <mergeCell ref="F12:I12"/>
    <mergeCell ref="A13:B15"/>
    <mergeCell ref="F13:I15"/>
    <mergeCell ref="C7:E7"/>
    <mergeCell ref="A8:I8"/>
    <mergeCell ref="H10:I10"/>
    <mergeCell ref="C11:E11"/>
    <mergeCell ref="F11:I11"/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sqref="A1:XFD1048576"/>
    </sheetView>
  </sheetViews>
  <sheetFormatPr defaultRowHeight="14.5" x14ac:dyDescent="0.35"/>
  <cols>
    <col min="1" max="1" width="28.1796875" bestFit="1" customWidth="1"/>
  </cols>
  <sheetData/>
  <pageMargins left="0.7" right="0.7" top="0.75" bottom="0.75" header="0.3" footer="0.3"/>
  <pageSetup scale="8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cols>
    <col min="1" max="1" width="28.179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Pivot</vt:lpstr>
      <vt:lpstr>Summary</vt:lpstr>
      <vt:lpstr>Qcount</vt:lpstr>
      <vt:lpstr>Filters</vt:lpstr>
      <vt:lpstr>Spread</vt:lpstr>
      <vt:lpstr>HD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2023-10-31T15:50:18Z</cp:lastPrinted>
  <dcterms:created xsi:type="dcterms:W3CDTF">2023-05-03T13:30:29Z</dcterms:created>
  <dcterms:modified xsi:type="dcterms:W3CDTF">2024-09-05T14:31:36Z</dcterms:modified>
</cp:coreProperties>
</file>