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epa.sharepoint.com/sites/PFASIncinerationTeam/Shared Documents/General/Our Papers/PFBA and PFOA/SciHub Data/"/>
    </mc:Choice>
  </mc:AlternateContent>
  <xr:revisionPtr revIDLastSave="0" documentId="8_{EC71CBE7-98B6-4EA2-BCF9-0CAEA44B3870}" xr6:coauthVersionLast="47" xr6:coauthVersionMax="47" xr10:uidLastSave="{00000000-0000-0000-0000-000000000000}"/>
  <bookViews>
    <workbookView xWindow="-1185" yWindow="8002" windowWidth="28995" windowHeight="17476" firstSheet="2" activeTab="2" xr2:uid="{00000000-000D-0000-FFFF-FFFF00000000}"/>
  </bookViews>
  <sheets>
    <sheet name="4000ppm PFBA Soln Prep" sheetId="55" r:id="rId1"/>
    <sheet name="4000ppm PFOA Soln Prep" sheetId="54" r:id="rId2"/>
    <sheet name="Narrative" sheetId="56" r:id="rId3"/>
    <sheet name="Pre-Analysis Standards" sheetId="57" r:id="rId4"/>
    <sheet name="On Column Concentration" sheetId="59" r:id="rId5"/>
    <sheet name="Calibration Results" sheetId="58" r:id="rId6"/>
    <sheet name="Pre-Extraction Recoveries" sheetId="60" r:id="rId7"/>
    <sheet name="Results" sheetId="61" r:id="rId8"/>
    <sheet name="13C3PFBA_(IS)" sheetId="3" r:id="rId9"/>
    <sheet name="13C4PFBA" sheetId="4" r:id="rId10"/>
    <sheet name="PFBA" sheetId="5" r:id="rId11"/>
    <sheet name="13C5PFPeA" sheetId="6" r:id="rId12"/>
    <sheet name="PFPeA" sheetId="7" r:id="rId13"/>
    <sheet name="13C3PFBS" sheetId="8" r:id="rId14"/>
    <sheet name="PFBS" sheetId="9" r:id="rId15"/>
    <sheet name="13C2-4_2_FTS" sheetId="10" r:id="rId16"/>
    <sheet name="4_2_FTS" sheetId="11" r:id="rId17"/>
    <sheet name="13C5PFHxA" sheetId="12" r:id="rId18"/>
    <sheet name="PFHxA" sheetId="13" r:id="rId19"/>
    <sheet name="PFPeS" sheetId="14" r:id="rId20"/>
    <sheet name="HFPO-DA" sheetId="15" r:id="rId21"/>
    <sheet name="13C3PFHxS" sheetId="16" r:id="rId22"/>
    <sheet name="13C4PFHpA" sheetId="17" r:id="rId23"/>
    <sheet name="PFHpA" sheetId="18" r:id="rId24"/>
    <sheet name="PFHxS" sheetId="19" r:id="rId25"/>
    <sheet name="ADONA" sheetId="20" r:id="rId26"/>
    <sheet name="13C2-6_2_FTS" sheetId="21" r:id="rId27"/>
    <sheet name="13C2PFOA_(IS)" sheetId="22" r:id="rId28"/>
    <sheet name="13C8PFOA" sheetId="23" r:id="rId29"/>
    <sheet name="6_2_FTS" sheetId="24" r:id="rId30"/>
    <sheet name="PFHpS" sheetId="25" r:id="rId31"/>
    <sheet name="PFOA" sheetId="26" r:id="rId32"/>
    <sheet name="13C4PFOS_(IS)" sheetId="27" r:id="rId33"/>
    <sheet name="13C8PFOS" sheetId="28" r:id="rId34"/>
    <sheet name="13C9PFNA" sheetId="29" r:id="rId35"/>
    <sheet name="PFNA" sheetId="30" r:id="rId36"/>
    <sheet name="PFOS" sheetId="31" r:id="rId37"/>
    <sheet name="9Cl-PF3ONS" sheetId="32" r:id="rId38"/>
    <sheet name="PFNS" sheetId="33" r:id="rId39"/>
    <sheet name="13C2-8_2_FTS" sheetId="34" r:id="rId40"/>
    <sheet name="13C2PFDA_(IS)" sheetId="35" r:id="rId41"/>
    <sheet name="13C6PFDA" sheetId="36" r:id="rId42"/>
    <sheet name="8_2_FTS" sheetId="37" r:id="rId43"/>
    <sheet name="PFDA" sheetId="38" r:id="rId44"/>
    <sheet name="d3-N-MeFOSAA" sheetId="39" r:id="rId45"/>
    <sheet name="MeFOSAA" sheetId="40" r:id="rId46"/>
    <sheet name="13C8FOSA" sheetId="41" r:id="rId47"/>
    <sheet name="FOSA" sheetId="42" r:id="rId48"/>
    <sheet name="13C7PFUnA" sheetId="43" r:id="rId49"/>
    <sheet name="d5-N-EtFOSAA" sheetId="44" r:id="rId50"/>
    <sheet name="PFDS" sheetId="45" r:id="rId51"/>
    <sheet name="PFUnA" sheetId="46" r:id="rId52"/>
    <sheet name="EtFOSAA" sheetId="47" r:id="rId53"/>
    <sheet name="11Cl-PF3OUdS" sheetId="48" r:id="rId54"/>
    <sheet name="13C2PFDoA" sheetId="49" r:id="rId55"/>
    <sheet name="PFDoA" sheetId="50" r:id="rId56"/>
    <sheet name="PFTrDA" sheetId="51" r:id="rId57"/>
    <sheet name="13C2PFTeDA" sheetId="52" r:id="rId58"/>
    <sheet name="PFTeDA" sheetId="53" r:id="rId59"/>
    <sheet name="Component" sheetId="1" state="hidden" r:id="rId60"/>
    <sheet name="mdlCalcs" sheetId="2" state="veryHidden" r:id=""/>
  </sheets>
  <externalReferences>
    <externalReference r:id="rId6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61" l="1"/>
  <c r="E11" i="61"/>
  <c r="F11" i="61"/>
  <c r="G11" i="61"/>
  <c r="I11" i="61"/>
  <c r="D15" i="61"/>
  <c r="E15" i="61"/>
  <c r="F15" i="61"/>
  <c r="G15" i="61"/>
  <c r="H15" i="61"/>
  <c r="I15" i="61"/>
  <c r="D16" i="61"/>
  <c r="D17" i="61"/>
  <c r="E17" i="61"/>
  <c r="F17" i="61"/>
  <c r="G17" i="61"/>
  <c r="H17" i="61"/>
  <c r="I17" i="61"/>
  <c r="J17" i="61"/>
  <c r="D18" i="61"/>
  <c r="E18" i="61"/>
  <c r="F18" i="61"/>
  <c r="G18" i="61"/>
  <c r="H18" i="61"/>
  <c r="I18" i="61"/>
  <c r="J18" i="61"/>
  <c r="D19" i="61"/>
  <c r="E19" i="61"/>
  <c r="F19" i="61"/>
  <c r="G19" i="61"/>
  <c r="H19" i="61"/>
  <c r="I19" i="61"/>
  <c r="J19" i="61"/>
  <c r="D22" i="61"/>
  <c r="E22" i="61"/>
  <c r="F22" i="61"/>
  <c r="H22" i="61"/>
  <c r="I22" i="61"/>
  <c r="J22" i="61"/>
  <c r="D23" i="61"/>
  <c r="E23" i="61"/>
  <c r="F23" i="61"/>
  <c r="G23" i="61"/>
  <c r="I23" i="61"/>
  <c r="J23" i="61"/>
  <c r="D24" i="61"/>
  <c r="E24" i="61"/>
  <c r="F24" i="61"/>
  <c r="G24" i="61"/>
  <c r="J24" i="61"/>
  <c r="D26" i="61"/>
  <c r="E26" i="61"/>
  <c r="F26" i="61"/>
  <c r="I26" i="61"/>
  <c r="J26" i="61"/>
  <c r="D27" i="61"/>
  <c r="E27" i="61"/>
  <c r="F27" i="61"/>
  <c r="G27" i="61"/>
  <c r="H27" i="61"/>
  <c r="I27" i="61"/>
  <c r="J27" i="61"/>
  <c r="D31" i="61"/>
  <c r="E31" i="61"/>
  <c r="F31" i="61"/>
  <c r="G31" i="61"/>
  <c r="H31" i="61"/>
  <c r="I31" i="61"/>
  <c r="J31" i="61"/>
  <c r="D33" i="61"/>
  <c r="E33" i="61"/>
  <c r="F33" i="61"/>
  <c r="G33" i="61"/>
  <c r="H33" i="61"/>
  <c r="I33" i="61"/>
  <c r="J33" i="61"/>
  <c r="E34" i="61"/>
  <c r="G34" i="61"/>
  <c r="H34" i="61"/>
  <c r="I34" i="61"/>
  <c r="D35" i="61"/>
  <c r="E35" i="61"/>
  <c r="F35" i="61"/>
  <c r="G35" i="61"/>
  <c r="H35" i="61"/>
  <c r="I35" i="61"/>
  <c r="J35" i="61"/>
  <c r="D36" i="61"/>
  <c r="E36" i="61"/>
  <c r="F36" i="61"/>
  <c r="G36" i="61"/>
  <c r="H36" i="61"/>
  <c r="I36" i="61"/>
  <c r="J36" i="61"/>
  <c r="D37" i="61"/>
  <c r="E37" i="61"/>
  <c r="F37" i="61"/>
  <c r="G37" i="61"/>
  <c r="H37" i="61"/>
  <c r="I37" i="61"/>
  <c r="J37" i="61"/>
  <c r="C11" i="61"/>
  <c r="C15" i="61"/>
  <c r="C17" i="61"/>
  <c r="C18" i="61"/>
  <c r="C19" i="61"/>
  <c r="C22" i="61"/>
  <c r="C23" i="61"/>
  <c r="C24" i="61"/>
  <c r="C26" i="61"/>
  <c r="C27" i="61"/>
  <c r="C31" i="61"/>
  <c r="C33" i="61"/>
  <c r="C35" i="61"/>
  <c r="C36" i="61"/>
  <c r="C37" i="61"/>
  <c r="B37" i="61"/>
  <c r="B36" i="61"/>
  <c r="B35" i="61"/>
  <c r="D73" i="61" l="1"/>
  <c r="D72" i="61"/>
  <c r="D71" i="61"/>
  <c r="D70" i="61"/>
  <c r="D69" i="61"/>
  <c r="D68" i="61"/>
  <c r="D67" i="61"/>
  <c r="D66" i="61"/>
  <c r="D65" i="61"/>
  <c r="D64" i="61"/>
  <c r="D63" i="61"/>
  <c r="D62" i="61"/>
  <c r="D61" i="61"/>
  <c r="D60" i="61"/>
  <c r="D59" i="61"/>
  <c r="D58" i="61"/>
  <c r="D57" i="61"/>
  <c r="D56" i="61"/>
  <c r="D55" i="61"/>
  <c r="D54" i="61"/>
  <c r="D53" i="61"/>
  <c r="D52" i="61"/>
  <c r="D51" i="61"/>
  <c r="D50" i="61"/>
  <c r="D45" i="61"/>
  <c r="D44" i="61"/>
  <c r="D43" i="61"/>
  <c r="D42" i="61"/>
  <c r="C44" i="61"/>
  <c r="K8" i="60"/>
  <c r="E10" i="61" s="1"/>
  <c r="L8" i="60"/>
  <c r="F10" i="61" s="1"/>
  <c r="M8" i="60"/>
  <c r="G10" i="61" s="1"/>
  <c r="N8" i="60"/>
  <c r="H10" i="61" s="1"/>
  <c r="O8" i="60"/>
  <c r="I10" i="61" s="1"/>
  <c r="P8" i="60"/>
  <c r="J10" i="61" s="1"/>
  <c r="K9" i="60"/>
  <c r="L9" i="60"/>
  <c r="M9" i="60"/>
  <c r="N9" i="60"/>
  <c r="H11" i="61" s="1"/>
  <c r="O9" i="60"/>
  <c r="P9" i="60"/>
  <c r="J11" i="61" s="1"/>
  <c r="K10" i="60"/>
  <c r="E12" i="61" s="1"/>
  <c r="L10" i="60"/>
  <c r="F12" i="61" s="1"/>
  <c r="M10" i="60"/>
  <c r="G12" i="61" s="1"/>
  <c r="N10" i="60"/>
  <c r="H12" i="61" s="1"/>
  <c r="O10" i="60"/>
  <c r="I12" i="61" s="1"/>
  <c r="P10" i="60"/>
  <c r="J12" i="61" s="1"/>
  <c r="K11" i="60"/>
  <c r="E13" i="61" s="1"/>
  <c r="L11" i="60"/>
  <c r="F13" i="61" s="1"/>
  <c r="M11" i="60"/>
  <c r="G13" i="61" s="1"/>
  <c r="N11" i="60"/>
  <c r="H13" i="61" s="1"/>
  <c r="O11" i="60"/>
  <c r="I13" i="61" s="1"/>
  <c r="P11" i="60"/>
  <c r="J13" i="61" s="1"/>
  <c r="K12" i="60"/>
  <c r="E14" i="61" s="1"/>
  <c r="L12" i="60"/>
  <c r="M12" i="60"/>
  <c r="G14" i="61" s="1"/>
  <c r="N12" i="60"/>
  <c r="H14" i="61" s="1"/>
  <c r="O12" i="60"/>
  <c r="I14" i="61" s="1"/>
  <c r="P12" i="60"/>
  <c r="K13" i="60"/>
  <c r="L13" i="60"/>
  <c r="M13" i="60"/>
  <c r="N13" i="60"/>
  <c r="O13" i="60"/>
  <c r="P13" i="60"/>
  <c r="J15" i="61" s="1"/>
  <c r="K14" i="60"/>
  <c r="E16" i="61" s="1"/>
  <c r="L14" i="60"/>
  <c r="F16" i="61" s="1"/>
  <c r="M14" i="60"/>
  <c r="G16" i="61" s="1"/>
  <c r="N14" i="60"/>
  <c r="H16" i="61" s="1"/>
  <c r="O14" i="60"/>
  <c r="I16" i="61" s="1"/>
  <c r="P14" i="60"/>
  <c r="J16" i="61" s="1"/>
  <c r="K15" i="60"/>
  <c r="L15" i="60"/>
  <c r="M15" i="60"/>
  <c r="N15" i="60"/>
  <c r="O15" i="60"/>
  <c r="P15" i="60"/>
  <c r="K16" i="60"/>
  <c r="L16" i="60"/>
  <c r="M16" i="60"/>
  <c r="N16" i="60"/>
  <c r="O16" i="60"/>
  <c r="P16" i="60"/>
  <c r="K17" i="60"/>
  <c r="E20" i="61" s="1"/>
  <c r="L17" i="60"/>
  <c r="F20" i="61" s="1"/>
  <c r="M17" i="60"/>
  <c r="G20" i="61" s="1"/>
  <c r="N17" i="60"/>
  <c r="H20" i="61" s="1"/>
  <c r="O17" i="60"/>
  <c r="I20" i="61" s="1"/>
  <c r="P17" i="60"/>
  <c r="J20" i="61" s="1"/>
  <c r="K18" i="60"/>
  <c r="E21" i="61" s="1"/>
  <c r="L18" i="60"/>
  <c r="F21" i="61" s="1"/>
  <c r="M18" i="60"/>
  <c r="G21" i="61" s="1"/>
  <c r="N18" i="60"/>
  <c r="H21" i="61" s="1"/>
  <c r="O18" i="60"/>
  <c r="I21" i="61" s="1"/>
  <c r="P18" i="60"/>
  <c r="J21" i="61" s="1"/>
  <c r="K19" i="60"/>
  <c r="L19" i="60"/>
  <c r="M19" i="60"/>
  <c r="G22" i="61" s="1"/>
  <c r="N19" i="60"/>
  <c r="H23" i="61" s="1"/>
  <c r="O19" i="60"/>
  <c r="P19" i="60"/>
  <c r="K20" i="60"/>
  <c r="E25" i="61" s="1"/>
  <c r="L20" i="60"/>
  <c r="F25" i="61" s="1"/>
  <c r="M20" i="60"/>
  <c r="N20" i="60"/>
  <c r="O20" i="60"/>
  <c r="P20" i="60"/>
  <c r="J25" i="61" s="1"/>
  <c r="K21" i="60"/>
  <c r="E28" i="61" s="1"/>
  <c r="L21" i="60"/>
  <c r="F28" i="61" s="1"/>
  <c r="M21" i="60"/>
  <c r="G28" i="61" s="1"/>
  <c r="N21" i="60"/>
  <c r="H28" i="61" s="1"/>
  <c r="O21" i="60"/>
  <c r="I28" i="61" s="1"/>
  <c r="P21" i="60"/>
  <c r="J28" i="61" s="1"/>
  <c r="K22" i="60"/>
  <c r="E29" i="61" s="1"/>
  <c r="L22" i="60"/>
  <c r="F29" i="61" s="1"/>
  <c r="M22" i="60"/>
  <c r="G29" i="61" s="1"/>
  <c r="N22" i="60"/>
  <c r="H29" i="61" s="1"/>
  <c r="O22" i="60"/>
  <c r="I29" i="61" s="1"/>
  <c r="P22" i="60"/>
  <c r="J29" i="61" s="1"/>
  <c r="K23" i="60"/>
  <c r="E30" i="61" s="1"/>
  <c r="L23" i="60"/>
  <c r="F30" i="61" s="1"/>
  <c r="M23" i="60"/>
  <c r="G30" i="61" s="1"/>
  <c r="N23" i="60"/>
  <c r="H30" i="61" s="1"/>
  <c r="O23" i="60"/>
  <c r="I30" i="61" s="1"/>
  <c r="P23" i="60"/>
  <c r="J30" i="61" s="1"/>
  <c r="K24" i="60"/>
  <c r="L24" i="60"/>
  <c r="M24" i="60"/>
  <c r="N24" i="60"/>
  <c r="O24" i="60"/>
  <c r="P24" i="60"/>
  <c r="K25" i="60"/>
  <c r="E32" i="61" s="1"/>
  <c r="L25" i="60"/>
  <c r="F32" i="61" s="1"/>
  <c r="M25" i="60"/>
  <c r="G32" i="61" s="1"/>
  <c r="N25" i="60"/>
  <c r="H32" i="61" s="1"/>
  <c r="O25" i="60"/>
  <c r="I32" i="61" s="1"/>
  <c r="P25" i="60"/>
  <c r="J32" i="61" s="1"/>
  <c r="K26" i="60"/>
  <c r="L26" i="60"/>
  <c r="M26" i="60"/>
  <c r="N26" i="60"/>
  <c r="O26" i="60"/>
  <c r="P26" i="60"/>
  <c r="J9" i="60"/>
  <c r="J10" i="60"/>
  <c r="D12" i="61" s="1"/>
  <c r="J11" i="60"/>
  <c r="D13" i="61" s="1"/>
  <c r="J12" i="60"/>
  <c r="J13" i="60"/>
  <c r="J14" i="60"/>
  <c r="J15" i="60"/>
  <c r="J16" i="60"/>
  <c r="J17" i="60"/>
  <c r="D20" i="61" s="1"/>
  <c r="J18" i="60"/>
  <c r="D21" i="61" s="1"/>
  <c r="J19" i="60"/>
  <c r="J20" i="60"/>
  <c r="D25" i="61" s="1"/>
  <c r="J21" i="60"/>
  <c r="D28" i="61" s="1"/>
  <c r="J22" i="60"/>
  <c r="D29" i="61" s="1"/>
  <c r="J23" i="60"/>
  <c r="D30" i="61" s="1"/>
  <c r="J24" i="60"/>
  <c r="J25" i="60"/>
  <c r="D32" i="61" s="1"/>
  <c r="J26" i="60"/>
  <c r="J8" i="60"/>
  <c r="D10" i="61" s="1"/>
  <c r="I9" i="60"/>
  <c r="I10" i="60"/>
  <c r="C12" i="61" s="1"/>
  <c r="I11" i="60"/>
  <c r="C13" i="61" s="1"/>
  <c r="I12" i="60"/>
  <c r="I13" i="60"/>
  <c r="I14" i="60"/>
  <c r="C16" i="61" s="1"/>
  <c r="I15" i="60"/>
  <c r="I16" i="60"/>
  <c r="I17" i="60"/>
  <c r="C20" i="61" s="1"/>
  <c r="I18" i="60"/>
  <c r="C21" i="61" s="1"/>
  <c r="I19" i="60"/>
  <c r="I20" i="60"/>
  <c r="C25" i="61" s="1"/>
  <c r="I21" i="60"/>
  <c r="C28" i="61" s="1"/>
  <c r="I22" i="60"/>
  <c r="C29" i="61" s="1"/>
  <c r="I23" i="60"/>
  <c r="C30" i="61" s="1"/>
  <c r="I24" i="60"/>
  <c r="I25" i="60"/>
  <c r="C32" i="61" s="1"/>
  <c r="I26" i="60"/>
  <c r="I8" i="60"/>
  <c r="C10" i="61" s="1"/>
  <c r="H8" i="60"/>
  <c r="B10" i="61" s="1"/>
  <c r="H9" i="60"/>
  <c r="B11" i="61" s="1"/>
  <c r="H10" i="60"/>
  <c r="B12" i="61" s="1"/>
  <c r="H11" i="60"/>
  <c r="B13" i="61" s="1"/>
  <c r="H12" i="60"/>
  <c r="B34" i="61" s="1"/>
  <c r="H13" i="60"/>
  <c r="B15" i="61" s="1"/>
  <c r="H14" i="60"/>
  <c r="B16" i="61" s="1"/>
  <c r="H15" i="60"/>
  <c r="B17" i="61" s="1"/>
  <c r="H16" i="60"/>
  <c r="B18" i="61" s="1"/>
  <c r="H17" i="60"/>
  <c r="B20" i="61" s="1"/>
  <c r="H18" i="60"/>
  <c r="B21" i="61" s="1"/>
  <c r="H19" i="60"/>
  <c r="H20" i="60"/>
  <c r="H21" i="60"/>
  <c r="B28" i="61" s="1"/>
  <c r="H22" i="60"/>
  <c r="B29" i="61" s="1"/>
  <c r="H23" i="60"/>
  <c r="B30" i="61" s="1"/>
  <c r="H24" i="60"/>
  <c r="B31" i="61" s="1"/>
  <c r="H25" i="60"/>
  <c r="B32" i="61" s="1"/>
  <c r="H26" i="60"/>
  <c r="B33" i="61" s="1"/>
  <c r="G9" i="60"/>
  <c r="G10" i="60"/>
  <c r="G11" i="60"/>
  <c r="G12" i="60"/>
  <c r="G13" i="60"/>
  <c r="G14" i="60"/>
  <c r="G15" i="60"/>
  <c r="G16" i="60"/>
  <c r="G17" i="60"/>
  <c r="G18" i="60"/>
  <c r="G19" i="60"/>
  <c r="G20" i="60"/>
  <c r="G21" i="60"/>
  <c r="G22" i="60"/>
  <c r="G23" i="60"/>
  <c r="G24" i="60"/>
  <c r="G25" i="60"/>
  <c r="G26" i="60"/>
  <c r="G8" i="60"/>
  <c r="F9" i="60"/>
  <c r="F10" i="60"/>
  <c r="F11" i="60"/>
  <c r="F12" i="60"/>
  <c r="F13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8" i="60"/>
  <c r="E9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8" i="60"/>
  <c r="D9" i="60"/>
  <c r="D10" i="60"/>
  <c r="D11" i="60"/>
  <c r="D12" i="60"/>
  <c r="D13" i="60"/>
  <c r="D14" i="60"/>
  <c r="D15" i="60"/>
  <c r="D16" i="60"/>
  <c r="D17" i="60"/>
  <c r="D18" i="60"/>
  <c r="D19" i="60"/>
  <c r="D20" i="60"/>
  <c r="D21" i="60"/>
  <c r="D22" i="60"/>
  <c r="D23" i="60"/>
  <c r="D24" i="60"/>
  <c r="D25" i="60"/>
  <c r="D26" i="60"/>
  <c r="D8" i="60"/>
  <c r="C9" i="60"/>
  <c r="C10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8" i="60"/>
  <c r="C31" i="58"/>
  <c r="D31" i="58"/>
  <c r="E31" i="58"/>
  <c r="F31" i="58"/>
  <c r="G31" i="58"/>
  <c r="C32" i="58"/>
  <c r="D32" i="58"/>
  <c r="E32" i="58"/>
  <c r="F32" i="58"/>
  <c r="G32" i="58"/>
  <c r="C33" i="58"/>
  <c r="D33" i="58"/>
  <c r="E33" i="58"/>
  <c r="F33" i="58"/>
  <c r="G33" i="58"/>
  <c r="C34" i="58"/>
  <c r="D34" i="58"/>
  <c r="E34" i="58"/>
  <c r="F34" i="58"/>
  <c r="G34" i="58"/>
  <c r="C35" i="58"/>
  <c r="D35" i="58"/>
  <c r="E35" i="58"/>
  <c r="F35" i="58"/>
  <c r="G35" i="58"/>
  <c r="C36" i="58"/>
  <c r="D36" i="58"/>
  <c r="E36" i="58"/>
  <c r="F36" i="58"/>
  <c r="G36" i="58"/>
  <c r="C37" i="58"/>
  <c r="D37" i="58"/>
  <c r="E37" i="58"/>
  <c r="F37" i="58"/>
  <c r="G37" i="58"/>
  <c r="C38" i="58"/>
  <c r="D38" i="58"/>
  <c r="E38" i="58"/>
  <c r="F38" i="58"/>
  <c r="G38" i="58"/>
  <c r="C39" i="58"/>
  <c r="D39" i="58"/>
  <c r="E39" i="58"/>
  <c r="F39" i="58"/>
  <c r="G39" i="58"/>
  <c r="C40" i="58"/>
  <c r="D40" i="58"/>
  <c r="E40" i="58"/>
  <c r="F40" i="58"/>
  <c r="G40" i="58"/>
  <c r="C41" i="58"/>
  <c r="D41" i="58"/>
  <c r="E41" i="58"/>
  <c r="F41" i="58"/>
  <c r="G41" i="58"/>
  <c r="C42" i="58"/>
  <c r="D42" i="58"/>
  <c r="E42" i="58"/>
  <c r="F42" i="58"/>
  <c r="G42" i="58"/>
  <c r="C43" i="58"/>
  <c r="D43" i="58"/>
  <c r="E43" i="58"/>
  <c r="F43" i="58"/>
  <c r="G43" i="58"/>
  <c r="C44" i="58"/>
  <c r="D44" i="58"/>
  <c r="E44" i="58"/>
  <c r="F44" i="58"/>
  <c r="G44" i="58"/>
  <c r="C45" i="58"/>
  <c r="D45" i="58"/>
  <c r="E45" i="58"/>
  <c r="F45" i="58"/>
  <c r="G45" i="58"/>
  <c r="C46" i="58"/>
  <c r="D46" i="58"/>
  <c r="E46" i="58"/>
  <c r="F46" i="58"/>
  <c r="G46" i="58"/>
  <c r="C47" i="58"/>
  <c r="D47" i="58"/>
  <c r="E47" i="58"/>
  <c r="F47" i="58"/>
  <c r="G47" i="58"/>
  <c r="C48" i="58"/>
  <c r="D48" i="58"/>
  <c r="E48" i="58"/>
  <c r="F48" i="58"/>
  <c r="G48" i="58"/>
  <c r="C49" i="58"/>
  <c r="D49" i="58"/>
  <c r="E49" i="58"/>
  <c r="F49" i="58"/>
  <c r="G49" i="58"/>
  <c r="C50" i="58"/>
  <c r="D50" i="58"/>
  <c r="E50" i="58"/>
  <c r="F50" i="58"/>
  <c r="G50" i="58"/>
  <c r="C51" i="58"/>
  <c r="D51" i="58"/>
  <c r="E51" i="58"/>
  <c r="F51" i="58"/>
  <c r="G51" i="58"/>
  <c r="C52" i="58"/>
  <c r="D52" i="58"/>
  <c r="E52" i="58"/>
  <c r="F52" i="58"/>
  <c r="G52" i="58"/>
  <c r="C53" i="58"/>
  <c r="D53" i="58"/>
  <c r="E53" i="58"/>
  <c r="F53" i="58"/>
  <c r="G53" i="58"/>
  <c r="C54" i="58"/>
  <c r="D54" i="58"/>
  <c r="E54" i="58"/>
  <c r="F54" i="58"/>
  <c r="G54" i="58"/>
  <c r="C55" i="58"/>
  <c r="D55" i="58"/>
  <c r="E55" i="58"/>
  <c r="F55" i="58"/>
  <c r="G55" i="58"/>
  <c r="C56" i="58"/>
  <c r="D56" i="58"/>
  <c r="E56" i="58"/>
  <c r="F56" i="58"/>
  <c r="G56" i="58"/>
  <c r="C57" i="58"/>
  <c r="D57" i="58"/>
  <c r="E57" i="58"/>
  <c r="F57" i="58"/>
  <c r="G57" i="58"/>
  <c r="C58" i="58"/>
  <c r="D58" i="58"/>
  <c r="E58" i="58"/>
  <c r="F58" i="58"/>
  <c r="G58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52" i="58"/>
  <c r="B53" i="58"/>
  <c r="B54" i="58"/>
  <c r="B55" i="58"/>
  <c r="B56" i="58"/>
  <c r="B57" i="58"/>
  <c r="B58" i="58"/>
  <c r="B31" i="58"/>
  <c r="C8" i="58"/>
  <c r="D8" i="58"/>
  <c r="E8" i="58"/>
  <c r="F8" i="58"/>
  <c r="G8" i="58"/>
  <c r="C9" i="58"/>
  <c r="D9" i="58"/>
  <c r="E9" i="58"/>
  <c r="F9" i="58"/>
  <c r="G9" i="58"/>
  <c r="C10" i="58"/>
  <c r="D10" i="58"/>
  <c r="E10" i="58"/>
  <c r="F10" i="58"/>
  <c r="G10" i="58"/>
  <c r="C11" i="58"/>
  <c r="D11" i="58"/>
  <c r="E11" i="58"/>
  <c r="F11" i="58"/>
  <c r="G11" i="58"/>
  <c r="C12" i="58"/>
  <c r="D12" i="58"/>
  <c r="E12" i="58"/>
  <c r="F12" i="58"/>
  <c r="G12" i="58"/>
  <c r="C13" i="58"/>
  <c r="D13" i="58"/>
  <c r="E13" i="58"/>
  <c r="F13" i="58"/>
  <c r="G13" i="58"/>
  <c r="C14" i="58"/>
  <c r="D14" i="58"/>
  <c r="E14" i="58"/>
  <c r="F14" i="58"/>
  <c r="G14" i="58"/>
  <c r="C15" i="58"/>
  <c r="D15" i="58"/>
  <c r="E15" i="58"/>
  <c r="F15" i="58"/>
  <c r="G15" i="58"/>
  <c r="C16" i="58"/>
  <c r="D16" i="58"/>
  <c r="E16" i="58"/>
  <c r="F16" i="58"/>
  <c r="G16" i="58"/>
  <c r="C17" i="58"/>
  <c r="D17" i="58"/>
  <c r="E17" i="58"/>
  <c r="F17" i="58"/>
  <c r="G17" i="58"/>
  <c r="C18" i="58"/>
  <c r="D18" i="58"/>
  <c r="E18" i="58"/>
  <c r="F18" i="58"/>
  <c r="G18" i="58"/>
  <c r="C19" i="58"/>
  <c r="D19" i="58"/>
  <c r="E19" i="58"/>
  <c r="F19" i="58"/>
  <c r="G19" i="58"/>
  <c r="C20" i="58"/>
  <c r="D20" i="58"/>
  <c r="E20" i="58"/>
  <c r="F20" i="58"/>
  <c r="G20" i="58"/>
  <c r="C21" i="58"/>
  <c r="D21" i="58"/>
  <c r="E21" i="58"/>
  <c r="F21" i="58"/>
  <c r="G21" i="58"/>
  <c r="C22" i="58"/>
  <c r="D22" i="58"/>
  <c r="E22" i="58"/>
  <c r="F22" i="58"/>
  <c r="G22" i="58"/>
  <c r="C23" i="58"/>
  <c r="D23" i="58"/>
  <c r="E23" i="58"/>
  <c r="F23" i="58"/>
  <c r="G23" i="58"/>
  <c r="C24" i="58"/>
  <c r="D24" i="58"/>
  <c r="E24" i="58"/>
  <c r="F24" i="58"/>
  <c r="G24" i="58"/>
  <c r="C25" i="58"/>
  <c r="D25" i="58"/>
  <c r="E25" i="58"/>
  <c r="F25" i="58"/>
  <c r="G25" i="58"/>
  <c r="C26" i="58"/>
  <c r="D26" i="58"/>
  <c r="E26" i="58"/>
  <c r="F26" i="58"/>
  <c r="G26" i="58"/>
  <c r="B9" i="58"/>
  <c r="B10" i="58"/>
  <c r="B11" i="58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8" i="58"/>
  <c r="C39" i="57"/>
  <c r="C35" i="57"/>
  <c r="C40" i="57" s="1"/>
  <c r="D35" i="57"/>
  <c r="D39" i="57" s="1"/>
  <c r="E35" i="57"/>
  <c r="E39" i="57" s="1"/>
  <c r="B35" i="57"/>
  <c r="B40" i="57" s="1"/>
  <c r="H26" i="61" l="1"/>
  <c r="H25" i="61"/>
  <c r="H24" i="61"/>
  <c r="G26" i="61"/>
  <c r="G25" i="61"/>
  <c r="F34" i="61"/>
  <c r="C45" i="61" s="1"/>
  <c r="E45" i="61" s="1"/>
  <c r="F14" i="61"/>
  <c r="C14" i="61"/>
  <c r="C34" i="61"/>
  <c r="C42" i="61" s="1"/>
  <c r="E42" i="61" s="1"/>
  <c r="D34" i="61"/>
  <c r="C43" i="61" s="1"/>
  <c r="E43" i="61" s="1"/>
  <c r="D14" i="61"/>
  <c r="J14" i="61"/>
  <c r="J34" i="61"/>
  <c r="I25" i="61"/>
  <c r="I24" i="61"/>
  <c r="B23" i="61"/>
  <c r="B22" i="61"/>
  <c r="B14" i="61"/>
  <c r="B19" i="61"/>
  <c r="B27" i="61"/>
  <c r="B24" i="61"/>
  <c r="B26" i="61"/>
  <c r="B25" i="61"/>
  <c r="E44" i="61"/>
  <c r="D47" i="57"/>
  <c r="D45" i="57"/>
  <c r="D43" i="57"/>
  <c r="D41" i="57"/>
  <c r="B44" i="57"/>
  <c r="C47" i="57"/>
  <c r="C45" i="57"/>
  <c r="C43" i="57"/>
  <c r="C41" i="57"/>
  <c r="B47" i="57"/>
  <c r="B45" i="57"/>
  <c r="B43" i="57"/>
  <c r="B41" i="57"/>
  <c r="E45" i="57"/>
  <c r="E41" i="57"/>
  <c r="B39" i="57"/>
  <c r="E46" i="57"/>
  <c r="E44" i="57"/>
  <c r="E42" i="57"/>
  <c r="E40" i="57"/>
  <c r="B46" i="57"/>
  <c r="B42" i="57"/>
  <c r="E47" i="57"/>
  <c r="E43" i="57"/>
  <c r="D46" i="57"/>
  <c r="D44" i="57"/>
  <c r="D42" i="57"/>
  <c r="D40" i="57"/>
  <c r="C46" i="57"/>
  <c r="C44" i="57"/>
  <c r="C42" i="57"/>
  <c r="B54" i="55" l="1"/>
  <c r="B28" i="55"/>
  <c r="B21" i="55"/>
  <c r="I44" i="55"/>
  <c r="I45" i="55" s="1"/>
  <c r="H44" i="55"/>
  <c r="H45" i="55" s="1"/>
  <c r="G44" i="55"/>
  <c r="G45" i="55" s="1"/>
  <c r="F44" i="55"/>
  <c r="F45" i="55" s="1"/>
  <c r="E44" i="55"/>
  <c r="E45" i="55" s="1"/>
  <c r="D44" i="55"/>
  <c r="D45" i="55" s="1"/>
  <c r="C44" i="55"/>
  <c r="C45" i="55" s="1"/>
  <c r="B44" i="55"/>
  <c r="B45" i="55" s="1"/>
  <c r="I42" i="55"/>
  <c r="I46" i="55" s="1"/>
  <c r="I48" i="55" s="1"/>
  <c r="H42" i="55"/>
  <c r="G42" i="55"/>
  <c r="F42" i="55"/>
  <c r="E42" i="55"/>
  <c r="D42" i="55"/>
  <c r="C42" i="55"/>
  <c r="B42" i="55"/>
  <c r="B28" i="54"/>
  <c r="B21" i="54"/>
  <c r="C57" i="54"/>
  <c r="B57" i="54"/>
  <c r="I47" i="54"/>
  <c r="I48" i="54" s="1"/>
  <c r="H47" i="54"/>
  <c r="H48" i="54" s="1"/>
  <c r="G47" i="54"/>
  <c r="G48" i="54" s="1"/>
  <c r="F47" i="54"/>
  <c r="F48" i="54" s="1"/>
  <c r="E47" i="54"/>
  <c r="E48" i="54" s="1"/>
  <c r="D47" i="54"/>
  <c r="D48" i="54" s="1"/>
  <c r="C47" i="54"/>
  <c r="C48" i="54" s="1"/>
  <c r="B47" i="54"/>
  <c r="B48" i="54" s="1"/>
  <c r="I45" i="54"/>
  <c r="H45" i="54"/>
  <c r="G45" i="54"/>
  <c r="F45" i="54"/>
  <c r="E45" i="54"/>
  <c r="E49" i="54" s="1"/>
  <c r="E50" i="54" s="1"/>
  <c r="D45" i="54"/>
  <c r="C45" i="54"/>
  <c r="B45" i="54"/>
  <c r="B49" i="54" s="1"/>
  <c r="D46" i="55" l="1"/>
  <c r="D48" i="55" s="1"/>
  <c r="H46" i="55"/>
  <c r="H48" i="55" s="1"/>
  <c r="F46" i="55"/>
  <c r="F48" i="55" s="1"/>
  <c r="G46" i="55"/>
  <c r="G48" i="55" s="1"/>
  <c r="C46" i="55"/>
  <c r="C48" i="55" s="1"/>
  <c r="E46" i="55"/>
  <c r="E48" i="55" s="1"/>
  <c r="B46" i="55"/>
  <c r="I49" i="54"/>
  <c r="I50" i="54" s="1"/>
  <c r="F49" i="54"/>
  <c r="F50" i="54" s="1"/>
  <c r="G49" i="54"/>
  <c r="G50" i="54" s="1"/>
  <c r="B50" i="54"/>
  <c r="C49" i="54"/>
  <c r="C50" i="54" s="1"/>
  <c r="D49" i="54"/>
  <c r="D50" i="54" s="1"/>
  <c r="H49" i="54"/>
  <c r="H50" i="54" s="1"/>
  <c r="B49" i="55" l="1"/>
  <c r="B48" i="55"/>
  <c r="B51" i="54"/>
</calcChain>
</file>

<file path=xl/sharedStrings.xml><?xml version="1.0" encoding="utf-8"?>
<sst xmlns="http://schemas.openxmlformats.org/spreadsheetml/2006/main" count="32893" uniqueCount="426">
  <si>
    <t>Component Name</t>
  </si>
  <si>
    <t>Curve Index</t>
  </si>
  <si>
    <t>Weighting Index</t>
  </si>
  <si>
    <t>Origin Index</t>
  </si>
  <si>
    <t>Equation</t>
  </si>
  <si>
    <t>Filename</t>
  </si>
  <si>
    <t>Sample Type</t>
  </si>
  <si>
    <t>Sample Name</t>
  </si>
  <si>
    <t>Sample ID</t>
  </si>
  <si>
    <t>Units</t>
  </si>
  <si>
    <t>%Diff</t>
  </si>
  <si>
    <t>Level</t>
  </si>
  <si>
    <t>Peak Status</t>
  </si>
  <si>
    <t>Response Type</t>
  </si>
  <si>
    <t xml:space="preserve">Equation </t>
  </si>
  <si>
    <t>Area</t>
  </si>
  <si>
    <t>Height</t>
  </si>
  <si>
    <t>ISTD Area</t>
  </si>
  <si>
    <t>ISTD Ht</t>
  </si>
  <si>
    <t>RT</t>
  </si>
  <si>
    <t>Rel RT</t>
  </si>
  <si>
    <t>Del RT</t>
  </si>
  <si>
    <t>S/N</t>
  </si>
  <si>
    <t>Start Time</t>
  </si>
  <si>
    <t>End Time</t>
  </si>
  <si>
    <t>Start Height</t>
  </si>
  <si>
    <t>End Height</t>
  </si>
  <si>
    <t>Integ Code</t>
  </si>
  <si>
    <t>Search Window</t>
  </si>
  <si>
    <t>Threshold</t>
  </si>
  <si>
    <t>Smooth</t>
  </si>
  <si>
    <t>Acq Date</t>
  </si>
  <si>
    <t>Duration</t>
  </si>
  <si>
    <t>Exp Method</t>
  </si>
  <si>
    <t>Proc Method</t>
  </si>
  <si>
    <t>Vial</t>
  </si>
  <si>
    <t>Inj Vol</t>
  </si>
  <si>
    <t>Sample Wt</t>
  </si>
  <si>
    <t>Sample Vol</t>
  </si>
  <si>
    <t>ISTD Base Amt</t>
  </si>
  <si>
    <t>ISTD Calc Amt</t>
  </si>
  <si>
    <t>Dilution Factor</t>
  </si>
  <si>
    <t>User Test 1</t>
  </si>
  <si>
    <t>User Text 2</t>
  </si>
  <si>
    <t>User Text3</t>
  </si>
  <si>
    <t>User Text4</t>
  </si>
  <si>
    <t>User Text5</t>
  </si>
  <si>
    <t>Comment</t>
  </si>
  <si>
    <t xml:space="preserve"> </t>
  </si>
  <si>
    <t>Exp Amt</t>
  </si>
  <si>
    <t>Calc Amt</t>
  </si>
  <si>
    <t>Response Ratio</t>
  </si>
  <si>
    <t>%RSD-AMT</t>
  </si>
  <si>
    <t>13C3PFBA_(IS)</t>
  </si>
  <si>
    <t>Average RF</t>
  </si>
  <si>
    <t>Equal</t>
  </si>
  <si>
    <t>Ignore</t>
  </si>
  <si>
    <t>Average Response Factor = 240700  %RSD = 13.8</t>
  </si>
  <si>
    <t>Study</t>
  </si>
  <si>
    <t>Client</t>
  </si>
  <si>
    <t>Laboratory</t>
  </si>
  <si>
    <t>Company</t>
  </si>
  <si>
    <t>Phone</t>
  </si>
  <si>
    <t>20241125_Cal01_MRA3</t>
  </si>
  <si>
    <t>Std Bracket Sample</t>
  </si>
  <si>
    <t>1 ppb</t>
  </si>
  <si>
    <t>NA</t>
  </si>
  <si>
    <t>ng/mL</t>
  </si>
  <si>
    <t>1</t>
  </si>
  <si>
    <t>Average Response Factor = 240700</t>
  </si>
  <si>
    <t>BB</t>
  </si>
  <si>
    <t>C:\Xcalibur\methods\202307025\30PAR_24ES_C-IS_Analysis_20231128</t>
  </si>
  <si>
    <t>C:\Xcalibur\methods\30PAR_24ES_IS Data Processing Method_20231128_MRA</t>
  </si>
  <si>
    <t>Y:A2</t>
  </si>
  <si>
    <t>20241125_Cal02_MRA4</t>
  </si>
  <si>
    <t>2.5 ppb</t>
  </si>
  <si>
    <t>2</t>
  </si>
  <si>
    <t>Y:A3</t>
  </si>
  <si>
    <t>20241125_Cal03_MRA5</t>
  </si>
  <si>
    <t>5 ppb</t>
  </si>
  <si>
    <t>3</t>
  </si>
  <si>
    <t>Y:A4</t>
  </si>
  <si>
    <t>20241125_Cal04_MRA6</t>
  </si>
  <si>
    <t>10 ppb</t>
  </si>
  <si>
    <t>4</t>
  </si>
  <si>
    <t>Y:A5</t>
  </si>
  <si>
    <t>20241125_Cal05_MRA7</t>
  </si>
  <si>
    <t>25 ppb</t>
  </si>
  <si>
    <t>5</t>
  </si>
  <si>
    <t>Y:A6</t>
  </si>
  <si>
    <t>20241125_Cal06_MRA8</t>
  </si>
  <si>
    <t>50 ppb</t>
  </si>
  <si>
    <t>6</t>
  </si>
  <si>
    <t>Y:A7</t>
  </si>
  <si>
    <t>20241125_Blank10_MRA23</t>
  </si>
  <si>
    <t>Blank Sample</t>
  </si>
  <si>
    <t>Basic Methanol Blank 10</t>
  </si>
  <si>
    <t>NF</t>
  </si>
  <si>
    <t>Not Found</t>
  </si>
  <si>
    <t>C:\Xcalibur\methods\202307025\20230803_DummyFullScanRun_3min_MGS</t>
  </si>
  <si>
    <t>Y:C1</t>
  </si>
  <si>
    <t>20241125_Blank11_MRA25</t>
  </si>
  <si>
    <t>Basic Methanol Blank 11</t>
  </si>
  <si>
    <t>Y:B2</t>
  </si>
  <si>
    <t>20241125_Blank11_MRA25_20241125140848</t>
  </si>
  <si>
    <t>Y:C4</t>
  </si>
  <si>
    <t>20241125_Blank12_MRA27</t>
  </si>
  <si>
    <t>Basic Methanol Blank 12</t>
  </si>
  <si>
    <t>Y:A9</t>
  </si>
  <si>
    <t>20241125_Blank1_MRA1</t>
  </si>
  <si>
    <t>Basic Methanol Blank 1</t>
  </si>
  <si>
    <t>Y:A1</t>
  </si>
  <si>
    <t>20241125_Blank2_MRA2</t>
  </si>
  <si>
    <t>Basic Methanol Blank 2</t>
  </si>
  <si>
    <t>20241125_Blank3_MRA9</t>
  </si>
  <si>
    <t>Basic Methanol Blank 3</t>
  </si>
  <si>
    <t>20241125_Blank4_MRA11</t>
  </si>
  <si>
    <t>Basic Methanol Blank 4</t>
  </si>
  <si>
    <t>20241125_Blank6_MRA15</t>
  </si>
  <si>
    <t>Basic Methanol Blank 6</t>
  </si>
  <si>
    <t>Y:B4</t>
  </si>
  <si>
    <t>20241125_Blank7_MRA17</t>
  </si>
  <si>
    <t>Basic Methanol Blank 7</t>
  </si>
  <si>
    <t>Y:B6</t>
  </si>
  <si>
    <t>20241125_Blank8_MRA19</t>
  </si>
  <si>
    <t>Basic Methanol Blank 8</t>
  </si>
  <si>
    <t>Y:B8</t>
  </si>
  <si>
    <t>20241125_Blank9_MRA21</t>
  </si>
  <si>
    <t>Basic Methanol Blank 9</t>
  </si>
  <si>
    <t>20241125_20ppbQCS_MRA10</t>
  </si>
  <si>
    <t>Unknown Sample</t>
  </si>
  <si>
    <t>QCS Standard</t>
  </si>
  <si>
    <t>Y:A8</t>
  </si>
  <si>
    <t>20241125_Impinger1_Condensate_11-20_100x_MRA20</t>
  </si>
  <si>
    <t>PFBA Impinger 1 Condensate 11-20 (100x dil)</t>
  </si>
  <si>
    <t>Y:B9</t>
  </si>
  <si>
    <t>20241125_Impinger1_Condensate_11-20_10x_MRA24</t>
  </si>
  <si>
    <t>PFBA Impinger 1 Condensate 11-20 (10x dil)</t>
  </si>
  <si>
    <t>Y:C3</t>
  </si>
  <si>
    <t>20241125_Impinger1_Condensate_11-21_100x_MRA22</t>
  </si>
  <si>
    <t>PFOA Impinger 1 Condensate 11-21 (100x dil)</t>
  </si>
  <si>
    <t>Y:C2</t>
  </si>
  <si>
    <t>20241125_Impinger1_Condensate_11-21_10x_MRA26</t>
  </si>
  <si>
    <t>PFOA Impinger 1 Condensate 11-21 (10x dil)</t>
  </si>
  <si>
    <t>Y:C5</t>
  </si>
  <si>
    <t>20241125_PFBA_11-20-24_Lance_Post_200000x_MRA14</t>
  </si>
  <si>
    <t>PFBA Lance Post 11-20 (200000x dil)</t>
  </si>
  <si>
    <t>Y:B3</t>
  </si>
  <si>
    <t>20241125_PFBA_11-20-24_Lance_Pre_200000x_MRA12</t>
  </si>
  <si>
    <t>PFBA Lance Pre 11-20 (200000x dil)</t>
  </si>
  <si>
    <t>Y:B1</t>
  </si>
  <si>
    <t>20241125_PFOA_11-21-24_Lance_Post_200000x_MRA18</t>
  </si>
  <si>
    <t>PFOA Lance Post 11-21 (200000x dil)</t>
  </si>
  <si>
    <t>Y:B7</t>
  </si>
  <si>
    <t>20241125_PFOA_11-21-24_Lance_Pre_200000x_MRA16</t>
  </si>
  <si>
    <t>PFOA Lance Pre 11-21 (200000x dil)</t>
  </si>
  <si>
    <t>Y:B5</t>
  </si>
  <si>
    <t>Created By:</t>
  </si>
  <si>
    <t>User Name</t>
  </si>
  <si>
    <t>Full Name</t>
  </si>
  <si>
    <t>Date</t>
  </si>
  <si>
    <t>Administrator</t>
  </si>
  <si>
    <t xml:space="preserve">         11/26/2024 8:11:37 AM</t>
  </si>
  <si>
    <t>13C4PFBA</t>
  </si>
  <si>
    <t>Quadratic</t>
  </si>
  <si>
    <t>1/X^2</t>
  </si>
  <si>
    <t>Force</t>
  </si>
  <si>
    <t>Y = 0.107322*X-3.16722e-005*X^2   R^2 = 0.9964</t>
  </si>
  <si>
    <t>Excluded</t>
  </si>
  <si>
    <t>Response High</t>
  </si>
  <si>
    <t>??</t>
  </si>
  <si>
    <t>PFBA</t>
  </si>
  <si>
    <t>Y = 0.0749366*X-1.92459e-006*X^2   R^2 = 0.9982</t>
  </si>
  <si>
    <t>BM</t>
  </si>
  <si>
    <t>13C5PFPeA</t>
  </si>
  <si>
    <t>Y = 0.0964722*X-2.12652e-005*X^2   R^2 = 0.9993</t>
  </si>
  <si>
    <t>PFPeA</t>
  </si>
  <si>
    <t>Y = 0.100784*X-0.000163214*X^2   R^2 = 0.9975</t>
  </si>
  <si>
    <t>13C3PFBS</t>
  </si>
  <si>
    <t>Y = 0.135478*X+0.000270181*X^2   R^2 = 0.9979</t>
  </si>
  <si>
    <t>PFBS</t>
  </si>
  <si>
    <t>Y = 0.167732*X-2.10391e-005*X^2   R^2 = 0.9675</t>
  </si>
  <si>
    <t>13C2-4:2_FTS</t>
  </si>
  <si>
    <t>Y = 0.19253*X-0.000318124*X^2   R^2 = 0.9785</t>
  </si>
  <si>
    <t>4:2_FTS</t>
  </si>
  <si>
    <t>Y = 0.202766*X-0.000595901*X^2   R^2 = 0.9772</t>
  </si>
  <si>
    <t>INF</t>
  </si>
  <si>
    <t>13C5PFHxA</t>
  </si>
  <si>
    <t>Y = 0.120939*X-7.27031e-005*X^2   R^2 = 0.9989</t>
  </si>
  <si>
    <t>PFHxA</t>
  </si>
  <si>
    <t>Y = 0.123633*X-0.000245666*X^2   R^2 = 0.9966</t>
  </si>
  <si>
    <t>MM</t>
  </si>
  <si>
    <t>PFPeS</t>
  </si>
  <si>
    <t>Y = 0.125606*X+0.000471625*X^2   R^2 = 0.9989</t>
  </si>
  <si>
    <t>HFPO-DA</t>
  </si>
  <si>
    <t>Y = 0.00553862*X+5.0546e-005*X^2   R^2 = 0.9963</t>
  </si>
  <si>
    <t>13C3PFHxS</t>
  </si>
  <si>
    <t>Y = 0.111767*X+0.000171839*X^2   R^2 = 0.9988</t>
  </si>
  <si>
    <t>13C4PFHpA</t>
  </si>
  <si>
    <t>Y = 0.0918963*X+0.000122374*X^2   R^2 = 0.9996</t>
  </si>
  <si>
    <t>PFHpA</t>
  </si>
  <si>
    <t>Y = 0.0803888*X+8.15175e-006*X^2   R^2 = 0.9979</t>
  </si>
  <si>
    <t>MB</t>
  </si>
  <si>
    <t>PFHxS</t>
  </si>
  <si>
    <t>Y = 0.117073*X+8.34775e-005*X^2   R^2 = 0.9968</t>
  </si>
  <si>
    <t>ADONA</t>
  </si>
  <si>
    <t>Y = 0.16556*X+0.000678487*X^2   R^2 = 0.9986</t>
  </si>
  <si>
    <t>13C2-6:2_FTS</t>
  </si>
  <si>
    <t>Y = 0.177418*X-0.000911288*X^2   R^2 = 0.9761</t>
  </si>
  <si>
    <t>13C2PFOA_(IS)</t>
  </si>
  <si>
    <t>Average Response Factor = 349130  %RSD = 16.9</t>
  </si>
  <si>
    <t>Average Response Factor = 349130</t>
  </si>
  <si>
    <t>13C8PFOA</t>
  </si>
  <si>
    <t>Y = 0.098059*X+0.000136772*X^2   R^2 = 0.9996</t>
  </si>
  <si>
    <t>6:2_FTS</t>
  </si>
  <si>
    <t>Y = 0.196*X-0.00116784*X^2   R^2 = 0.9812</t>
  </si>
  <si>
    <t>PFHpS</t>
  </si>
  <si>
    <t>Y = 0.108432*X+5.18402e-005*X^2   R^2 = 0.9984</t>
  </si>
  <si>
    <t>PFOA</t>
  </si>
  <si>
    <t>Y = 0.0993561*X-6.01156e-005*X^2   R^2 = 0.9971</t>
  </si>
  <si>
    <t>13C4PFOS_(IS)</t>
  </si>
  <si>
    <t>Average Response Factor = 52812.1  %RSD = 14.0</t>
  </si>
  <si>
    <t>Average Response Factor = 52812.1</t>
  </si>
  <si>
    <t>13C8PFOS</t>
  </si>
  <si>
    <t>Y = 0.0820531*X+0.000142017*X^2   R^2 = 0.9973</t>
  </si>
  <si>
    <t>13C9PFNA</t>
  </si>
  <si>
    <t>Y = 0.104066*X+2.16383e-005*X^2   R^2 = 0.9990</t>
  </si>
  <si>
    <t>PFNA</t>
  </si>
  <si>
    <t>Y = 0.100751*X-0.000127537*X^2   R^2 = 0.9958</t>
  </si>
  <si>
    <t>PFOS</t>
  </si>
  <si>
    <t>Y = 0.0980982*X+0.000146573*X^2   R^2 = 0.9966</t>
  </si>
  <si>
    <t>9Cl-PF3ONS</t>
  </si>
  <si>
    <t>Y = 0.737638*X+0.00214424*X^2   R^2 = 0.9974</t>
  </si>
  <si>
    <t>PFNS</t>
  </si>
  <si>
    <t>Y = 0.0763217*X+0.000217165*X^2   R^2 = 0.9974</t>
  </si>
  <si>
    <t>13C2-8:2_FTS</t>
  </si>
  <si>
    <t>Y = 0.141699*X-0.000394166*X^2   R^2 = 0.9897</t>
  </si>
  <si>
    <t>13C2PFDA_(IS)</t>
  </si>
  <si>
    <t>Average Response Factor = 349983  %RSD = 15.9</t>
  </si>
  <si>
    <t>Average Response Factor = 349983</t>
  </si>
  <si>
    <t>13C6PFDA</t>
  </si>
  <si>
    <t>Y = 0.0988047*X+0.00011946*X^2   R^2 = 0.9996</t>
  </si>
  <si>
    <t>8:2_FTS</t>
  </si>
  <si>
    <t>Y = 0.148452*X-0.000599375*X^2   R^2 = 0.9882</t>
  </si>
  <si>
    <t>PFDA</t>
  </si>
  <si>
    <t>Y = 0.0996276*X-2.17874e-005*X^2   R^2 = 0.9983</t>
  </si>
  <si>
    <t>d3-N-MeFOSAA</t>
  </si>
  <si>
    <t>Y = 0.187972*X+0.00090515*X^2   R^2 = 0.9992</t>
  </si>
  <si>
    <t>MeFOSAA</t>
  </si>
  <si>
    <t>Y = 0.163076*X+0.000478147*X^2   R^2 = 0.9981</t>
  </si>
  <si>
    <t>13C8FOSA</t>
  </si>
  <si>
    <t>Y = 0.266821*X+0.00108384*X^2   R^2 = 0.9990</t>
  </si>
  <si>
    <t>FOSA</t>
  </si>
  <si>
    <t>Y = 0.280039*X+0.000630615*X^2   R^2 = 0.9982</t>
  </si>
  <si>
    <t>13C7PFUnA</t>
  </si>
  <si>
    <t>Y = 0.0797364*X+0.000102203*X^2   R^2 = 0.9996</t>
  </si>
  <si>
    <t>d5-N-EtFOSAA</t>
  </si>
  <si>
    <t>Y = 0.152155*X-7.58876e-005*X^2   R^2 = 0.9998</t>
  </si>
  <si>
    <t>PFDS</t>
  </si>
  <si>
    <t>Y = 0.0669926*X+0.000161926*X^2   R^2 = 0.9952</t>
  </si>
  <si>
    <t>PFUnA</t>
  </si>
  <si>
    <t>Y = 0.0997648*X-4.63118e-005*X^2   R^2 = 0.9986</t>
  </si>
  <si>
    <t>EtFOSAA</t>
  </si>
  <si>
    <t>Y = 0.143373*X-0.000232742*X^2   R^2 = 0.9948</t>
  </si>
  <si>
    <t>11Cl-PF3OUdS</t>
  </si>
  <si>
    <t>Y = 0.558028*X+0.00218592*X^2   R^2 = 0.9982</t>
  </si>
  <si>
    <t>13C2PFDoA</t>
  </si>
  <si>
    <t>Y = 0.0954895*X+0.000338663*X^2   R^2 = 0.9994</t>
  </si>
  <si>
    <t>PFDoA</t>
  </si>
  <si>
    <t>Y = 0.102253*X+0.000175497*X^2   R^2 = 0.9982</t>
  </si>
  <si>
    <t>PFTrDA</t>
  </si>
  <si>
    <t>Y = 0.0983346*X+0.000417837*X^2   R^2 = 0.9993</t>
  </si>
  <si>
    <t>13C2PFTeDA</t>
  </si>
  <si>
    <t>Y = 0.0874024*X+0.000372587*X^2   R^2 = 0.9998</t>
  </si>
  <si>
    <t>PFTeDA</t>
  </si>
  <si>
    <t>Y = 0.0877329*X+0.000183554*X^2   R^2 = 0.9967</t>
  </si>
  <si>
    <t>4000 mg/L PFOA in Water Solution Preparation</t>
  </si>
  <si>
    <t>Stock Chemicals:</t>
  </si>
  <si>
    <t>House De-Ionized Water (lab E352-A)</t>
  </si>
  <si>
    <t>CAS: 7732-18-5</t>
  </si>
  <si>
    <t>Perfluoro-n-octanoic acid (PFOA), neat</t>
  </si>
  <si>
    <t>CAS: 335-67-1</t>
  </si>
  <si>
    <t>SynQuest Laboratories</t>
  </si>
  <si>
    <t>Item: 2121-3-18</t>
  </si>
  <si>
    <t>Lot: 00022524</t>
  </si>
  <si>
    <t>Purity (%):</t>
  </si>
  <si>
    <t>Density (g/cm3):</t>
  </si>
  <si>
    <t>Weighing Equipment:</t>
  </si>
  <si>
    <t>Mettler AE163 Balance</t>
  </si>
  <si>
    <t>MetLab ID: 20814</t>
  </si>
  <si>
    <t>S/N: B95965</t>
  </si>
  <si>
    <t>Calibration Date:</t>
  </si>
  <si>
    <t>Calibration Due:</t>
  </si>
  <si>
    <t>Calibration Status:</t>
  </si>
  <si>
    <t>Sartorius Universal</t>
  </si>
  <si>
    <t>MetLab ID: 20815</t>
  </si>
  <si>
    <t>S/N: 36040218</t>
  </si>
  <si>
    <t>Preparation:</t>
  </si>
  <si>
    <t>Chemical Masses:</t>
  </si>
  <si>
    <t>Batch 1</t>
  </si>
  <si>
    <t>Batch 2</t>
  </si>
  <si>
    <t>Batch 3</t>
  </si>
  <si>
    <t>Batch 4</t>
  </si>
  <si>
    <t>Batch 5</t>
  </si>
  <si>
    <t>Batch 6</t>
  </si>
  <si>
    <t>Batch 7</t>
  </si>
  <si>
    <t>Batch 8</t>
  </si>
  <si>
    <t>Mass PFOA (g):</t>
  </si>
  <si>
    <t>Direct measurement</t>
  </si>
  <si>
    <t>Volume PFOA (mL):</t>
  </si>
  <si>
    <t>Calculated</t>
  </si>
  <si>
    <t>Mass H2O + PFOA (g):</t>
  </si>
  <si>
    <t>Mass H2O (g):</t>
  </si>
  <si>
    <t>Volume H2O (mL):</t>
  </si>
  <si>
    <t>Volume PFOA + Water (mL):</t>
  </si>
  <si>
    <t>Batch PFOA Stock Concentrations (mg/L):</t>
  </si>
  <si>
    <t>Combined PFOA Stock Concentration (mg/L):</t>
  </si>
  <si>
    <t>Sonication 1</t>
  </si>
  <si>
    <t>Sonication 2</t>
  </si>
  <si>
    <t>Sonication Start:</t>
  </si>
  <si>
    <t>Sonication End:</t>
  </si>
  <si>
    <t>Sonication Duration (hours):</t>
  </si>
  <si>
    <t>All batches required two sonication periods to fully dissolve all PFOA crystals.</t>
  </si>
  <si>
    <t>Sonication 1 was approximately 3.3 hours in duration.</t>
  </si>
  <si>
    <t>Sonication 2 was approximately 24 hours in duration.</t>
  </si>
  <si>
    <t>Weighed approximately 4.0 grams of neat PFOA solid crystals into a 1000-mL Nalgene HDPE bottle.</t>
  </si>
  <si>
    <t>Weighed approximately 1-L of house deionized water into the Nalgene bottle.</t>
  </si>
  <si>
    <t>Repeated PFOA and water weighing steps for three more 1-L batches.</t>
  </si>
  <si>
    <t>Following the second sonication period all crystals visually appeared to be dissolved.</t>
  </si>
  <si>
    <t>Transferred each of the 1-L batches into the Cornelius keg.</t>
  </si>
  <si>
    <t>Securely capped each of the bottles and sonicated in a water bath.</t>
  </si>
  <si>
    <t>4000 mg/L PFBA in Water Solution Preparation</t>
  </si>
  <si>
    <t>Heptafluorobutyric acid</t>
  </si>
  <si>
    <t>CAS: 375-22-4</t>
  </si>
  <si>
    <t>Item: 2121-3-34</t>
  </si>
  <si>
    <t>Lot: 00022292</t>
  </si>
  <si>
    <t>Weighed approximately 4.0 grams of neat PFBA liquid into a 1000-mL Nalgene HDPE bottle.</t>
  </si>
  <si>
    <t>Repeated PFBA and water weighing steps for three more 1-L batches.</t>
  </si>
  <si>
    <t>All batches were sonicated for approximately 4 hours.</t>
  </si>
  <si>
    <t>Sonication:</t>
  </si>
  <si>
    <t>Narrative</t>
  </si>
  <si>
    <t>Sample IDs and raw data filenames are included below.</t>
  </si>
  <si>
    <t>Dilutions:</t>
  </si>
  <si>
    <t>Standards:</t>
  </si>
  <si>
    <t>Samples, calibration standards, and the second source standard were prepared at a final volume of 1 mL.</t>
  </si>
  <si>
    <t>Calibration Standard Spike Volumes:</t>
  </si>
  <si>
    <t>Spike Volumes (uL)</t>
  </si>
  <si>
    <t>24-ES Mix (Isotopically labeled pre-extraction)</t>
  </si>
  <si>
    <t>30-PAR (Native mix)</t>
  </si>
  <si>
    <t>C-IS Mix (Isotopically labeled pre-analysis)</t>
  </si>
  <si>
    <t>Calibration Standard Concentrations:</t>
  </si>
  <si>
    <t>Spike Concentrations (ug/L)</t>
  </si>
  <si>
    <t>In the final 1-mL sample matrix (including 20 ppb QC Standard), standards were spiked in the volumes below:</t>
  </si>
  <si>
    <t>Standard</t>
  </si>
  <si>
    <t>Volume Spiked (uL)</t>
  </si>
  <si>
    <t>Injection Added To</t>
  </si>
  <si>
    <t>Samples, 20 ppb QC Standard</t>
  </si>
  <si>
    <t>M-8327-10X (Native PFAS Reference mix)</t>
  </si>
  <si>
    <t>20 ppb QC Standard</t>
  </si>
  <si>
    <t>Calibration:</t>
  </si>
  <si>
    <r>
      <t xml:space="preserve">Calibration curves were 5-point for both isotopically labeled and native compounds. See </t>
    </r>
    <r>
      <rPr>
        <i/>
        <sz val="11"/>
        <rFont val="Calibri"/>
        <family val="2"/>
        <scheme val="minor"/>
      </rPr>
      <t>Calibration Standard Concentrations</t>
    </r>
    <r>
      <rPr>
        <sz val="11"/>
        <rFont val="Calibri"/>
        <family val="2"/>
        <scheme val="minor"/>
      </rPr>
      <t xml:space="preserve"> table above.</t>
    </r>
  </si>
  <si>
    <r>
      <t xml:space="preserve">See </t>
    </r>
    <r>
      <rPr>
        <b/>
        <i/>
        <sz val="11"/>
        <rFont val="Calibri"/>
        <family val="2"/>
        <scheme val="minor"/>
      </rPr>
      <t>Calibration Results</t>
    </r>
    <r>
      <rPr>
        <sz val="11"/>
        <rFont val="Calibri"/>
        <family val="2"/>
        <scheme val="minor"/>
      </rPr>
      <t xml:space="preserve"> tab for analyte concentrations as calculated by the curves generated by the calibration standards.</t>
    </r>
  </si>
  <si>
    <t>Quantification:</t>
  </si>
  <si>
    <t>Isotopically labeled pre-extraction compounds were quantified using the calibration curve and internal standard normalization.</t>
  </si>
  <si>
    <t>Native target compounds were quantified using the calibration curve with internal standard normalization and then further normalized by the native compound's pre-extraction isotopologue recovery.</t>
  </si>
  <si>
    <t>Samples were anlayzed by LC-MS/MS on 6/12/2024.</t>
  </si>
  <si>
    <t>Rainbow testing samples were received for the 11/20/24 and 11/21/24 Rainbow Furnace testing.</t>
  </si>
  <si>
    <t>Samples include pre- and post-injection PFBA and PFOA injection solution samples, as well as OTM-50 train Impinger 1 condensate.</t>
  </si>
  <si>
    <t>4000 ppm Injection Solutions:</t>
  </si>
  <si>
    <t>Aqueous pre- and post-injection 4000 ppm sample solutions were diluted in 80:20 (methanolic ammonia:water) by a 1:1000 factor to create intermediate working solutions.</t>
  </si>
  <si>
    <t>The 1:1000 pre- and post-injection working solutions were then diluted by a factor of 1:200 in an 80:20 (methanolic ammonia:water) solution for LC-MS/MS analysis.</t>
  </si>
  <si>
    <t>Pre- and post-injection  sample dilution factors were 1:200,000.</t>
  </si>
  <si>
    <t>Impinger 1 Condensate Solutions:</t>
  </si>
  <si>
    <t>Aqueous Impinger 1 condensate sample solutions were diluted in methanolic ammonia by factors of 1:10 and 1:00 to prepare final LC-MS/MS injection solutions for analysis.</t>
  </si>
  <si>
    <t>Impinger 1 condensate sample dilution factors were 1:10 and 1:100.</t>
  </si>
  <si>
    <t>Passing calibration QC criteria were +/- 10% of spiked value, as per OTM-45 specifications.</t>
  </si>
  <si>
    <t>Pre-Analysis Standard Areas</t>
  </si>
  <si>
    <t>Sample Pre-Analysis Standard Peak Area &gt; +/-50% of Calibration Pre-Analysis Standard Peak Area Average</t>
  </si>
  <si>
    <t>Sample Pre-Analysis Standard Peak Area &lt; +/-50% of Calibration Pre-Analysis Standard Peak Area Average</t>
  </si>
  <si>
    <t>Peak Areas</t>
  </si>
  <si>
    <t>Sample</t>
  </si>
  <si>
    <t>20240612_CAL01_MRA_03</t>
  </si>
  <si>
    <t>20240612_CAL02_MRA_04</t>
  </si>
  <si>
    <t>20240612_CAL03_MRA_05</t>
  </si>
  <si>
    <t>20240612_CAL04_MRA_06</t>
  </si>
  <si>
    <t>20240612_CAL05_MRA_07</t>
  </si>
  <si>
    <t>20240612_CAL06_MRA_08</t>
  </si>
  <si>
    <t>Avg. Calibration Pre-Analysis Peak Areas:</t>
  </si>
  <si>
    <t>Sample Pre-Analysis Standard Percentage of Calibration Average</t>
  </si>
  <si>
    <t>Acq Date/Time</t>
  </si>
  <si>
    <t>Calibration Standard Concentrations</t>
  </si>
  <si>
    <t>Calculated calibration standard concentrations outside OTM-45 QC limits (&lt;90% or &gt;110%)</t>
  </si>
  <si>
    <t>Isotopically Labeled Pre-Extraction Compounds</t>
  </si>
  <si>
    <t>Prepared Concentrations (ug/L):</t>
  </si>
  <si>
    <t>Analyte</t>
  </si>
  <si>
    <t>Native Target Compounds</t>
  </si>
  <si>
    <t>On Column Concentrations</t>
  </si>
  <si>
    <t>On Column Concentrations (ug/L)</t>
  </si>
  <si>
    <t>20240612_HFPO-DA_500ppm_
Pre_25000x_MRA_12</t>
  </si>
  <si>
    <t>20240612_HFPO-DA_500ppm_
Post_25000x_MRA_14</t>
  </si>
  <si>
    <t>20240612_HFPO-DA_4500ppm_
Pre_250000x_MRA_16</t>
  </si>
  <si>
    <t>20240612_HFPO-DA_4500ppm_
Post_250000x_MRA_18</t>
  </si>
  <si>
    <t>Isotopically labeled standard results were all passing except 13C2-4:2 FTS, 13C2-6:2 FTS, and 13C2-8:2 FTS at the 1.0 ppb CAL Level 1 point and 13C2-4:2 FTS and 13C2-6:2 FTS at the 5.0 ppb CAL Level 3 point.</t>
  </si>
  <si>
    <t>Native analyte standard results were all passing except 4:2 FTS, 6:2 FTS, 8:2 FTS, and PFBS at the 1.0 ppb CAL Level 1 point and 4:2 FTS and PFBS at the 5.0 ppb CAL Level 3 point.</t>
  </si>
  <si>
    <t>The calibration level 4 (10 ppb) pre-analysis standard was incorrectly spiked. Elevated spike aliquot suspected. CAL level 4 (10 ug/L) level dropped (calibration range: 1.0 - 50 ug/L).</t>
  </si>
  <si>
    <t>Pre-Extraction Standard Recoveries</t>
  </si>
  <si>
    <t>Pre-Extraction Standard Recovery outside OTM-45 QC limits (&lt;20% or &gt;130% recovery)</t>
  </si>
  <si>
    <t>Recoveries Based on On-Column Concentrations (%)</t>
  </si>
  <si>
    <t>Isotopic Dilution Concentrations</t>
  </si>
  <si>
    <t>Second Source QC Standard outside OTM-45 QC limits (&lt;70% or &gt;130% recovery)</t>
  </si>
  <si>
    <t>Second Source QC Standard within OTM-45 QC limits (70-130% recovery)</t>
  </si>
  <si>
    <t>Dilution Factors:</t>
  </si>
  <si>
    <t>Final Isotopic Dilution Concentration (ug/L)</t>
  </si>
  <si>
    <t>HFPO-DA ***</t>
  </si>
  <si>
    <t>*** HFPO-DA was not a component analyte in the second source QC standard mix.</t>
  </si>
  <si>
    <t>HFPO-DA Recoveries:</t>
  </si>
  <si>
    <t>Analysis Concentration
(mg/L)</t>
  </si>
  <si>
    <t>Prepared Concentration
(mg/L)</t>
  </si>
  <si>
    <t>HFPO-DA
Recovery (%)</t>
  </si>
  <si>
    <t>Second Source QC Standard Recoveries: 20240612_QCS_MRA_10</t>
  </si>
  <si>
    <t>Analyte
Recovery (%)</t>
  </si>
  <si>
    <t>N/A</t>
  </si>
  <si>
    <t>ADONA ***</t>
  </si>
  <si>
    <t>9Cl-PF3ONS ***</t>
  </si>
  <si>
    <t>11Cl-PF3OUdS ***</t>
  </si>
  <si>
    <t>*** HFPO-DA, ADONA, 9Cl-PF3ONS, and 11Cl-PF3OUdS are not component analytes in the second source QC standard mix.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</si>
</sst>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"/>
    <numFmt numFmtId="165" formatCode="0.0%"/>
    <numFmt numFmtId="166" formatCode="0.0"/>
    <numFmt numFmtId="167" formatCode="m/d/yy\ h:mm\ AM/PM"/>
    <numFmt numFmtId="168" formatCode="#.00"/>
    <numFmt numFmtId="169" formatCode="0.000000"/>
    <numFmt numFmtId="170" formatCode="0.0000"/>
    <numFmt numFmtId="171" formatCode="0.00000"/>
    <numFmt numFmtId="172" formatCode="m/d/yy\ h:mm;@"/>
  </numFmts>
  <fonts count="14" x14ac:knownFonts="1">
    <font>
      <sz val="8"/>
      <name val="Times New Roman"/>
    </font>
    <font>
      <sz val="8"/>
      <name val="Times New Roman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shrinkToFit="1"/>
    </xf>
    <xf numFmtId="168" fontId="3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165" fontId="6" fillId="0" borderId="0" xfId="0" applyNumberFormat="1" applyFont="1"/>
    <xf numFmtId="14" fontId="6" fillId="0" borderId="0" xfId="0" applyNumberFormat="1" applyFont="1"/>
    <xf numFmtId="14" fontId="6" fillId="0" borderId="0" xfId="0" applyNumberFormat="1" applyFont="1" applyAlignment="1">
      <alignment horizontal="right"/>
    </xf>
    <xf numFmtId="169" fontId="0" fillId="0" borderId="0" xfId="0" applyNumberFormat="1"/>
    <xf numFmtId="170" fontId="0" fillId="0" borderId="0" xfId="0" applyNumberFormat="1"/>
    <xf numFmtId="166" fontId="0" fillId="0" borderId="0" xfId="0" applyNumberFormat="1"/>
    <xf numFmtId="0" fontId="8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166" fontId="6" fillId="0" borderId="0" xfId="0" applyNumberFormat="1" applyFont="1" applyAlignment="1">
      <alignment horizontal="center"/>
    </xf>
    <xf numFmtId="171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1" xfId="0" quotePrefix="1" applyFont="1" applyBorder="1"/>
    <xf numFmtId="166" fontId="6" fillId="0" borderId="1" xfId="0" applyNumberFormat="1" applyFont="1" applyBorder="1" applyAlignment="1">
      <alignment horizontal="center"/>
    </xf>
    <xf numFmtId="164" fontId="0" fillId="0" borderId="0" xfId="0" applyNumberFormat="1"/>
    <xf numFmtId="0" fontId="8" fillId="0" borderId="0" xfId="0" quotePrefix="1" applyFont="1"/>
    <xf numFmtId="166" fontId="7" fillId="0" borderId="0" xfId="0" applyNumberFormat="1" applyFont="1" applyAlignment="1">
      <alignment horizontal="center"/>
    </xf>
    <xf numFmtId="164" fontId="6" fillId="0" borderId="0" xfId="0" applyNumberFormat="1" applyFont="1"/>
    <xf numFmtId="0" fontId="6" fillId="0" borderId="0" xfId="0" quotePrefix="1" applyFont="1"/>
    <xf numFmtId="164" fontId="8" fillId="0" borderId="1" xfId="0" applyNumberFormat="1" applyFont="1" applyBorder="1" applyAlignment="1">
      <alignment horizontal="center"/>
    </xf>
    <xf numFmtId="172" fontId="6" fillId="0" borderId="0" xfId="0" applyNumberFormat="1" applyFont="1" applyAlignment="1">
      <alignment horizontal="center"/>
    </xf>
    <xf numFmtId="0" fontId="8" fillId="0" borderId="1" xfId="0" quotePrefix="1" applyFont="1" applyBorder="1"/>
    <xf numFmtId="172" fontId="6" fillId="0" borderId="1" xfId="0" applyNumberFormat="1" applyFont="1" applyBorder="1" applyAlignment="1">
      <alignment horizontal="center"/>
    </xf>
    <xf numFmtId="2" fontId="6" fillId="0" borderId="0" xfId="0" applyNumberFormat="1" applyFont="1"/>
    <xf numFmtId="0" fontId="8" fillId="0" borderId="0" xfId="0" applyFont="1" applyFill="1"/>
    <xf numFmtId="164" fontId="6" fillId="0" borderId="1" xfId="0" applyNumberFormat="1" applyFont="1" applyFill="1" applyBorder="1" applyAlignment="1">
      <alignment horizontal="center"/>
    </xf>
    <xf numFmtId="172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72" fontId="6" fillId="0" borderId="0" xfId="0" applyNumberFormat="1" applyFont="1" applyFill="1" applyBorder="1" applyAlignment="1">
      <alignment horizontal="center"/>
    </xf>
    <xf numFmtId="172" fontId="6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2" xfId="0" applyFont="1" applyFill="1" applyBorder="1"/>
    <xf numFmtId="0" fontId="6" fillId="0" borderId="2" xfId="0" applyFont="1" applyBorder="1"/>
    <xf numFmtId="0" fontId="8" fillId="0" borderId="0" xfId="0" applyFont="1" applyAlignment="1">
      <alignment horizontal="left"/>
    </xf>
    <xf numFmtId="0" fontId="8" fillId="0" borderId="0" xfId="0" applyFont="1"/>
    <xf numFmtId="0" fontId="8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right"/>
    </xf>
    <xf numFmtId="0" fontId="8" fillId="2" borderId="0" xfId="0" applyFont="1" applyFill="1"/>
    <xf numFmtId="0" fontId="6" fillId="2" borderId="0" xfId="0" applyFont="1" applyFill="1" applyAlignment="1">
      <alignment horizontal="center"/>
    </xf>
    <xf numFmtId="0" fontId="8" fillId="4" borderId="0" xfId="0" applyFont="1" applyFill="1"/>
    <xf numFmtId="0" fontId="6" fillId="4" borderId="0" xfId="0" applyFont="1" applyFill="1" applyAlignment="1">
      <alignment horizontal="center"/>
    </xf>
    <xf numFmtId="0" fontId="6" fillId="0" borderId="6" xfId="0" applyFont="1" applyBorder="1"/>
    <xf numFmtId="167" fontId="6" fillId="0" borderId="7" xfId="0" applyNumberFormat="1" applyFont="1" applyBorder="1" applyAlignment="1">
      <alignment horizontal="right"/>
    </xf>
    <xf numFmtId="9" fontId="6" fillId="0" borderId="2" xfId="1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167" fontId="6" fillId="0" borderId="10" xfId="0" applyNumberFormat="1" applyFont="1" applyBorder="1" applyAlignment="1">
      <alignment horizontal="right"/>
    </xf>
    <xf numFmtId="0" fontId="13" fillId="0" borderId="11" xfId="0" applyFont="1" applyBorder="1"/>
    <xf numFmtId="2" fontId="13" fillId="0" borderId="12" xfId="0" applyNumberFormat="1" applyFont="1" applyBorder="1" applyAlignment="1">
      <alignment horizontal="center"/>
    </xf>
    <xf numFmtId="167" fontId="6" fillId="0" borderId="0" xfId="0" applyNumberFormat="1" applyFont="1" applyAlignment="1">
      <alignment horizontal="right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167" fontId="6" fillId="0" borderId="5" xfId="0" applyNumberFormat="1" applyFont="1" applyBorder="1" applyAlignment="1">
      <alignment horizontal="right"/>
    </xf>
    <xf numFmtId="0" fontId="8" fillId="3" borderId="13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2" fontId="13" fillId="0" borderId="16" xfId="0" applyNumberFormat="1" applyFont="1" applyBorder="1" applyAlignment="1">
      <alignment horizontal="center"/>
    </xf>
    <xf numFmtId="0" fontId="6" fillId="2" borderId="0" xfId="0" applyFont="1" applyFill="1"/>
    <xf numFmtId="0" fontId="8" fillId="0" borderId="2" xfId="0" applyFont="1" applyBorder="1"/>
    <xf numFmtId="166" fontId="8" fillId="0" borderId="2" xfId="0" applyNumberFormat="1" applyFont="1" applyBorder="1" applyAlignment="1">
      <alignment horizontal="center"/>
    </xf>
    <xf numFmtId="49" fontId="8" fillId="3" borderId="2" xfId="0" applyNumberFormat="1" applyFont="1" applyFill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0" fontId="6" fillId="3" borderId="2" xfId="0" applyFont="1" applyFill="1" applyBorder="1"/>
    <xf numFmtId="164" fontId="6" fillId="0" borderId="2" xfId="0" applyNumberFormat="1" applyFont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4" borderId="0" xfId="0" applyFont="1" applyFill="1"/>
    <xf numFmtId="49" fontId="8" fillId="5" borderId="17" xfId="0" applyNumberFormat="1" applyFont="1" applyFill="1" applyBorder="1"/>
    <xf numFmtId="0" fontId="8" fillId="5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166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12" fillId="0" borderId="0" xfId="0" quotePrefix="1" applyFont="1"/>
    <xf numFmtId="0" fontId="6" fillId="0" borderId="2" xfId="0" applyFont="1" applyFill="1" applyBorder="1"/>
    <xf numFmtId="0" fontId="6" fillId="0" borderId="0" xfId="0" applyFont="1" applyFill="1"/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11"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69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sepa-my.sharepoint.com/personal/allen_matthew_r_epa_gov/Documents/Profile/Documents/TOs/R-22F0471%20-%20Rainbow/Neat%20PFAS%20Analysis/Rainbow%20HFPO-DA%20Samples%20(6-4_6-5)/DRAFT_20240612_HFPO-DA_Rainbow_Testing_MRA_(20240723).xlsm" TargetMode="External"/><Relationship Id="rId2" Type="http://schemas.microsoft.com/office/2019/04/relationships/externalLinkLongPath" Target="/personal/allen_matthew_r_epa_gov/Documents/Profile/Documents/TOs/R-22F0471%20-%20Rainbow/Neat%20PFAS%20Analysis/Rainbow%20HFPO-DA%20Samples%20(6-4_6-5)/DRAFT_20240612_HFPO-DA_Rainbow_Testing_MRA_(20240723).xlsm?0CA86996" TargetMode="External"/><Relationship Id="rId1" Type="http://schemas.openxmlformats.org/officeDocument/2006/relationships/externalLinkPath" Target="file:///\\0CA86996\DRAFT_20240612_HFPO-DA_Rainbow_Testing_MRA_(2024072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Narrative"/>
      <sheetName val="500ppm Soln Prep"/>
      <sheetName val="4500ppm Soln Prep"/>
      <sheetName val="Pre-Analysis Standards"/>
      <sheetName val="Calibration Results"/>
      <sheetName val="On Column Concentration"/>
      <sheetName val="Pre-Extraction Recoveries"/>
      <sheetName val="Results"/>
      <sheetName val="HFPO-DA"/>
      <sheetName val="13C3PFBA_(IS)"/>
      <sheetName val="13C4PFBA"/>
      <sheetName val="PFBA"/>
      <sheetName val="13C5PFPeA"/>
      <sheetName val="PFPeA"/>
      <sheetName val="13C3PFBS"/>
      <sheetName val="PFBS"/>
      <sheetName val="13C2-4_2_FTS"/>
      <sheetName val="4_2_FTS"/>
      <sheetName val="13C5PFHxA"/>
      <sheetName val="PFHxA"/>
      <sheetName val="PFPeS"/>
      <sheetName val="13C3PFHxS"/>
      <sheetName val="13C4PFHpA"/>
      <sheetName val="PFHpA"/>
      <sheetName val="PFHxS"/>
      <sheetName val="ADONA"/>
      <sheetName val="13C2-6_2_FTS"/>
      <sheetName val="13C2PFOA_(IS)"/>
      <sheetName val="13C8PFOA"/>
      <sheetName val="6_2_FTS"/>
      <sheetName val="PFHpS"/>
      <sheetName val="PFOA"/>
      <sheetName val="13C4PFOS_(IS)"/>
      <sheetName val="13C8PFOS"/>
      <sheetName val="13C9PFNA"/>
      <sheetName val="PFNA"/>
      <sheetName val="PFOS"/>
      <sheetName val="9Cl-PF3ONS"/>
      <sheetName val="PFNS"/>
      <sheetName val="13C2-8_2_FTS"/>
      <sheetName val="13C2PFDA_(IS)"/>
      <sheetName val="13C6PFDA"/>
      <sheetName val="8_2_FTS"/>
      <sheetName val="PFDA"/>
      <sheetName val="d3-N-MeFOSAA"/>
      <sheetName val="MeFOSAA"/>
      <sheetName val="13C8FOSA"/>
      <sheetName val="FOSA"/>
      <sheetName val="13C7PFUnA"/>
      <sheetName val="d5-N-EtFOSAA"/>
      <sheetName val="EtFOSAA"/>
      <sheetName val="PFDS"/>
      <sheetName val="PFUnA"/>
      <sheetName val="11Cl-PF3OUdS"/>
      <sheetName val="13C2PFDoA"/>
      <sheetName val="PFDoA"/>
      <sheetName val="PFTrDA"/>
      <sheetName val="13C2PFTeDA"/>
      <sheetName val="PFTeDA"/>
      <sheetName val="Component"/>
      <sheetName val="mdlCalcs"/>
    </sheetNames>
    <sheetDataSet>
      <sheetData sheetId="0"/>
      <sheetData sheetId="1">
        <row r="46">
          <cell r="B46">
            <v>491.39131061988729</v>
          </cell>
        </row>
      </sheetData>
      <sheetData sheetId="2">
        <row r="55">
          <cell r="B55">
            <v>4542.8720089522649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workbookViewId="0"/>
  </sheetViews>
  <sheetFormatPr defaultRowHeight="11.25" x14ac:dyDescent="0.2"/>
  <cols>
    <col min="1" max="1" width="48.6640625" customWidth="1"/>
    <col min="2" max="3" width="18.83203125" customWidth="1"/>
    <col min="4" max="9" width="15.6640625" customWidth="1"/>
  </cols>
  <sheetData>
    <row r="1" spans="1:3" ht="15" x14ac:dyDescent="0.25">
      <c r="A1" s="35" t="s">
        <v>331</v>
      </c>
      <c r="B1" s="36"/>
      <c r="C1" s="36"/>
    </row>
    <row r="2" spans="1:3" ht="15" x14ac:dyDescent="0.25">
      <c r="A2" s="36"/>
      <c r="B2" s="36"/>
      <c r="C2" s="36"/>
    </row>
    <row r="3" spans="1:3" ht="15" x14ac:dyDescent="0.25">
      <c r="A3" s="37" t="s">
        <v>277</v>
      </c>
      <c r="B3" s="38"/>
      <c r="C3" s="38"/>
    </row>
    <row r="4" spans="1:3" ht="15" x14ac:dyDescent="0.25">
      <c r="A4" s="36" t="s">
        <v>278</v>
      </c>
      <c r="B4" s="36"/>
      <c r="C4" s="36"/>
    </row>
    <row r="5" spans="1:3" ht="15" x14ac:dyDescent="0.25">
      <c r="A5" s="36" t="s">
        <v>279</v>
      </c>
      <c r="B5" s="36"/>
      <c r="C5" s="36"/>
    </row>
    <row r="6" spans="1:3" ht="15" x14ac:dyDescent="0.25">
      <c r="A6" s="36"/>
      <c r="B6" s="36"/>
      <c r="C6" s="36"/>
    </row>
    <row r="7" spans="1:3" ht="15" x14ac:dyDescent="0.25">
      <c r="A7" s="36" t="s">
        <v>332</v>
      </c>
      <c r="B7" s="36"/>
      <c r="C7" s="36"/>
    </row>
    <row r="8" spans="1:3" ht="15" x14ac:dyDescent="0.25">
      <c r="A8" s="36" t="s">
        <v>333</v>
      </c>
      <c r="B8" s="36"/>
      <c r="C8" s="36"/>
    </row>
    <row r="9" spans="1:3" ht="15" x14ac:dyDescent="0.25">
      <c r="A9" s="36" t="s">
        <v>282</v>
      </c>
      <c r="B9" s="36"/>
      <c r="C9" s="36"/>
    </row>
    <row r="10" spans="1:3" ht="15" x14ac:dyDescent="0.25">
      <c r="A10" s="36" t="s">
        <v>334</v>
      </c>
      <c r="B10" s="36"/>
      <c r="C10" s="36"/>
    </row>
    <row r="11" spans="1:3" ht="15" x14ac:dyDescent="0.25">
      <c r="A11" s="36" t="s">
        <v>335</v>
      </c>
      <c r="B11" s="36"/>
      <c r="C11" s="36"/>
    </row>
    <row r="12" spans="1:3" ht="15" x14ac:dyDescent="0.25">
      <c r="A12" s="36" t="s">
        <v>285</v>
      </c>
      <c r="B12" s="39">
        <v>1</v>
      </c>
      <c r="C12" s="36"/>
    </row>
    <row r="13" spans="1:3" ht="15" x14ac:dyDescent="0.25">
      <c r="A13" s="36" t="s">
        <v>286</v>
      </c>
      <c r="B13" s="36">
        <v>1.64</v>
      </c>
      <c r="C13" s="36"/>
    </row>
    <row r="14" spans="1:3" ht="15" x14ac:dyDescent="0.25">
      <c r="A14" s="36"/>
      <c r="B14" s="36"/>
      <c r="C14" s="36"/>
    </row>
    <row r="15" spans="1:3" ht="15" x14ac:dyDescent="0.25">
      <c r="A15" s="37" t="s">
        <v>287</v>
      </c>
      <c r="B15" s="38"/>
      <c r="C15" s="38"/>
    </row>
    <row r="16" spans="1:3" ht="15" x14ac:dyDescent="0.25">
      <c r="A16" s="36" t="s">
        <v>288</v>
      </c>
      <c r="B16" s="36"/>
      <c r="C16" s="36"/>
    </row>
    <row r="17" spans="1:11" ht="15" x14ac:dyDescent="0.25">
      <c r="A17" s="36" t="s">
        <v>289</v>
      </c>
      <c r="B17" s="36"/>
      <c r="C17" s="36"/>
    </row>
    <row r="18" spans="1:11" ht="15" x14ac:dyDescent="0.25">
      <c r="A18" s="36" t="s">
        <v>290</v>
      </c>
      <c r="B18" s="36"/>
      <c r="C18" s="36"/>
    </row>
    <row r="19" spans="1:11" ht="15" x14ac:dyDescent="0.25">
      <c r="A19" s="36" t="s">
        <v>291</v>
      </c>
      <c r="B19" s="40">
        <v>45386</v>
      </c>
      <c r="C19" s="36"/>
    </row>
    <row r="20" spans="1:11" ht="15" x14ac:dyDescent="0.25">
      <c r="A20" s="36" t="s">
        <v>292</v>
      </c>
      <c r="B20" s="40">
        <v>45751</v>
      </c>
      <c r="C20" s="36"/>
    </row>
    <row r="21" spans="1:11" ht="15" x14ac:dyDescent="0.25">
      <c r="A21" s="36" t="s">
        <v>293</v>
      </c>
      <c r="B21" s="41" t="str">
        <f>IF(B20&gt;B19,"In Calibration","Out of Calibration")</f>
        <v>In Calibration</v>
      </c>
      <c r="C21" s="36"/>
    </row>
    <row r="22" spans="1:11" ht="15" x14ac:dyDescent="0.25">
      <c r="A22" s="36"/>
      <c r="B22" s="36"/>
      <c r="C22" s="36"/>
    </row>
    <row r="23" spans="1:11" ht="15" x14ac:dyDescent="0.25">
      <c r="A23" s="36" t="s">
        <v>294</v>
      </c>
      <c r="B23" s="36"/>
      <c r="C23" s="36"/>
    </row>
    <row r="24" spans="1:11" ht="15" x14ac:dyDescent="0.25">
      <c r="A24" s="36" t="s">
        <v>295</v>
      </c>
      <c r="B24" s="36"/>
      <c r="C24" s="36"/>
      <c r="K24" s="44"/>
    </row>
    <row r="25" spans="1:11" ht="15" x14ac:dyDescent="0.25">
      <c r="A25" s="36" t="s">
        <v>296</v>
      </c>
      <c r="B25" s="36"/>
      <c r="C25" s="36"/>
    </row>
    <row r="26" spans="1:11" ht="15" x14ac:dyDescent="0.25">
      <c r="A26" s="36" t="s">
        <v>291</v>
      </c>
      <c r="B26" s="40">
        <v>45385</v>
      </c>
      <c r="C26" s="36"/>
    </row>
    <row r="27" spans="1:11" ht="15" x14ac:dyDescent="0.25">
      <c r="A27" s="36" t="s">
        <v>292</v>
      </c>
      <c r="B27" s="40">
        <v>45750</v>
      </c>
      <c r="C27" s="36"/>
    </row>
    <row r="28" spans="1:11" ht="15" x14ac:dyDescent="0.25">
      <c r="A28" s="36" t="s">
        <v>293</v>
      </c>
      <c r="B28" s="41" t="str">
        <f>IF(B27&gt;B26,"In Calibration","Out of Calibration")</f>
        <v>In Calibration</v>
      </c>
      <c r="C28" s="36"/>
    </row>
    <row r="29" spans="1:11" ht="15" x14ac:dyDescent="0.25">
      <c r="A29" s="36"/>
      <c r="B29" s="41"/>
      <c r="C29" s="36"/>
    </row>
    <row r="30" spans="1:11" ht="15" x14ac:dyDescent="0.25">
      <c r="A30" s="36"/>
      <c r="B30" s="41"/>
      <c r="C30" s="36"/>
    </row>
    <row r="31" spans="1:11" ht="15" x14ac:dyDescent="0.25">
      <c r="A31" s="65" t="s">
        <v>297</v>
      </c>
      <c r="B31" s="41"/>
      <c r="C31" s="36"/>
    </row>
    <row r="32" spans="1:11" ht="15" x14ac:dyDescent="0.25">
      <c r="A32" s="36" t="s">
        <v>336</v>
      </c>
      <c r="B32" s="41"/>
      <c r="C32" s="36"/>
    </row>
    <row r="33" spans="1:13" ht="15" x14ac:dyDescent="0.25">
      <c r="A33" s="36" t="s">
        <v>326</v>
      </c>
      <c r="B33" s="41"/>
      <c r="C33" s="36"/>
    </row>
    <row r="34" spans="1:13" ht="15" x14ac:dyDescent="0.25">
      <c r="A34" s="36" t="s">
        <v>337</v>
      </c>
      <c r="B34" s="41"/>
      <c r="C34" s="36"/>
    </row>
    <row r="35" spans="1:13" ht="15" x14ac:dyDescent="0.25">
      <c r="A35" s="36" t="s">
        <v>330</v>
      </c>
      <c r="B35" s="41"/>
      <c r="C35" s="36"/>
    </row>
    <row r="36" spans="1:13" ht="15" x14ac:dyDescent="0.25">
      <c r="A36" s="59" t="s">
        <v>338</v>
      </c>
      <c r="B36" s="41"/>
      <c r="C36" s="36"/>
    </row>
    <row r="37" spans="1:13" ht="15" x14ac:dyDescent="0.25">
      <c r="A37" s="59" t="s">
        <v>329</v>
      </c>
      <c r="B37" s="41"/>
      <c r="C37" s="36"/>
    </row>
    <row r="38" spans="1:13" ht="15" x14ac:dyDescent="0.25">
      <c r="A38" s="36"/>
      <c r="B38" s="41"/>
      <c r="C38" s="36"/>
    </row>
    <row r="39" spans="1:13" ht="15" x14ac:dyDescent="0.25">
      <c r="A39" s="36"/>
      <c r="B39" s="41"/>
      <c r="C39" s="36"/>
    </row>
    <row r="40" spans="1:13" ht="15" x14ac:dyDescent="0.25">
      <c r="A40" s="37" t="s">
        <v>298</v>
      </c>
      <c r="B40" s="45" t="s">
        <v>299</v>
      </c>
      <c r="C40" s="45" t="s">
        <v>300</v>
      </c>
      <c r="D40" s="45" t="s">
        <v>301</v>
      </c>
      <c r="E40" s="45" t="s">
        <v>302</v>
      </c>
      <c r="F40" s="45" t="s">
        <v>303</v>
      </c>
      <c r="G40" s="45" t="s">
        <v>304</v>
      </c>
      <c r="H40" s="45" t="s">
        <v>305</v>
      </c>
      <c r="I40" s="45" t="s">
        <v>306</v>
      </c>
    </row>
    <row r="41" spans="1:13" ht="15" x14ac:dyDescent="0.25">
      <c r="A41" s="36" t="s">
        <v>307</v>
      </c>
      <c r="B41" s="47">
        <v>4.0068000000000001</v>
      </c>
      <c r="C41" s="47">
        <v>4.0117000000000003</v>
      </c>
      <c r="D41" s="47">
        <v>4.0381</v>
      </c>
      <c r="E41" s="47">
        <v>4.0599999999999996</v>
      </c>
      <c r="F41" s="48"/>
      <c r="G41" s="48"/>
      <c r="H41" s="48"/>
      <c r="I41" s="48"/>
      <c r="J41" s="49" t="s">
        <v>308</v>
      </c>
    </row>
    <row r="42" spans="1:13" ht="15" x14ac:dyDescent="0.25">
      <c r="A42" s="36" t="s">
        <v>309</v>
      </c>
      <c r="B42" s="46">
        <f t="shared" ref="B42:I42" si="0">B41/$B13</f>
        <v>2.4431707317073172</v>
      </c>
      <c r="C42" s="46">
        <f t="shared" si="0"/>
        <v>2.446158536585366</v>
      </c>
      <c r="D42" s="46">
        <f t="shared" si="0"/>
        <v>2.4622560975609757</v>
      </c>
      <c r="E42" s="46">
        <f t="shared" si="0"/>
        <v>2.475609756097561</v>
      </c>
      <c r="F42" s="51">
        <f t="shared" si="0"/>
        <v>0</v>
      </c>
      <c r="G42" s="51">
        <f t="shared" si="0"/>
        <v>0</v>
      </c>
      <c r="H42" s="51">
        <f t="shared" si="0"/>
        <v>0</v>
      </c>
      <c r="I42" s="51">
        <f t="shared" si="0"/>
        <v>0</v>
      </c>
      <c r="J42" s="49" t="s">
        <v>310</v>
      </c>
    </row>
    <row r="43" spans="1:13" ht="15" x14ac:dyDescent="0.25">
      <c r="A43" s="36" t="s">
        <v>311</v>
      </c>
      <c r="B43" s="48">
        <v>1001.1</v>
      </c>
      <c r="C43" s="48">
        <v>1001</v>
      </c>
      <c r="D43" s="50">
        <v>1001.8</v>
      </c>
      <c r="E43" s="48">
        <v>995.1</v>
      </c>
      <c r="F43" s="48"/>
      <c r="G43" s="48"/>
      <c r="H43" s="48"/>
      <c r="I43" s="48"/>
      <c r="J43" s="49" t="s">
        <v>308</v>
      </c>
    </row>
    <row r="44" spans="1:13" ht="15" x14ac:dyDescent="0.25">
      <c r="A44" s="36" t="s">
        <v>312</v>
      </c>
      <c r="B44" s="52">
        <f>B43-B41</f>
        <v>997.09320000000002</v>
      </c>
      <c r="C44" s="52">
        <f t="shared" ref="C44:I44" si="1">C43-C41</f>
        <v>996.98829999999998</v>
      </c>
      <c r="D44" s="52">
        <f t="shared" si="1"/>
        <v>997.76189999999997</v>
      </c>
      <c r="E44" s="52">
        <f t="shared" si="1"/>
        <v>991.04000000000008</v>
      </c>
      <c r="F44" s="52">
        <f t="shared" si="1"/>
        <v>0</v>
      </c>
      <c r="G44" s="52">
        <f t="shared" si="1"/>
        <v>0</v>
      </c>
      <c r="H44" s="52">
        <f t="shared" si="1"/>
        <v>0</v>
      </c>
      <c r="I44" s="52">
        <f t="shared" si="1"/>
        <v>0</v>
      </c>
      <c r="J44" s="49" t="s">
        <v>310</v>
      </c>
    </row>
    <row r="45" spans="1:13" ht="15" x14ac:dyDescent="0.25">
      <c r="A45" s="36" t="s">
        <v>313</v>
      </c>
      <c r="B45" s="52">
        <f>B44</f>
        <v>997.09320000000002</v>
      </c>
      <c r="C45" s="52">
        <f t="shared" ref="C45:I45" si="2">C44</f>
        <v>996.98829999999998</v>
      </c>
      <c r="D45" s="52">
        <f t="shared" si="2"/>
        <v>997.76189999999997</v>
      </c>
      <c r="E45" s="52">
        <f t="shared" si="2"/>
        <v>991.04000000000008</v>
      </c>
      <c r="F45" s="52">
        <f t="shared" si="2"/>
        <v>0</v>
      </c>
      <c r="G45" s="52">
        <f t="shared" si="2"/>
        <v>0</v>
      </c>
      <c r="H45" s="52">
        <f t="shared" si="2"/>
        <v>0</v>
      </c>
      <c r="I45" s="52">
        <f t="shared" si="2"/>
        <v>0</v>
      </c>
      <c r="J45" s="49" t="s">
        <v>310</v>
      </c>
    </row>
    <row r="46" spans="1:13" ht="15" x14ac:dyDescent="0.25">
      <c r="A46" s="36" t="s">
        <v>314</v>
      </c>
      <c r="B46" s="52">
        <f>B42+B45</f>
        <v>999.53637073170739</v>
      </c>
      <c r="C46" s="52">
        <f t="shared" ref="C46:I46" si="3">C42+C45</f>
        <v>999.43445853658534</v>
      </c>
      <c r="D46" s="52">
        <f t="shared" si="3"/>
        <v>1000.2241560975609</v>
      </c>
      <c r="E46" s="52">
        <f t="shared" si="3"/>
        <v>993.51560975609766</v>
      </c>
      <c r="F46" s="52">
        <f t="shared" si="3"/>
        <v>0</v>
      </c>
      <c r="G46" s="52">
        <f t="shared" si="3"/>
        <v>0</v>
      </c>
      <c r="H46" s="52">
        <f t="shared" si="3"/>
        <v>0</v>
      </c>
      <c r="I46" s="52">
        <f t="shared" si="3"/>
        <v>0</v>
      </c>
      <c r="J46" s="49" t="s">
        <v>310</v>
      </c>
    </row>
    <row r="47" spans="1:13" ht="15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13" ht="15" x14ac:dyDescent="0.25">
      <c r="A48" s="59" t="s">
        <v>315</v>
      </c>
      <c r="B48" s="50">
        <f t="shared" ref="B48:I48" si="4">(B41*1000*$B12)/(B46/1000)</f>
        <v>4008.6585314217582</v>
      </c>
      <c r="C48" s="50">
        <f t="shared" si="4"/>
        <v>4013.9700665055148</v>
      </c>
      <c r="D48" s="50">
        <f t="shared" si="4"/>
        <v>4037.1950381151637</v>
      </c>
      <c r="E48" s="50">
        <f t="shared" si="4"/>
        <v>4086.4984506853457</v>
      </c>
      <c r="F48" s="50" t="e">
        <f t="shared" si="4"/>
        <v>#DIV/0!</v>
      </c>
      <c r="G48" s="50" t="e">
        <f t="shared" si="4"/>
        <v>#DIV/0!</v>
      </c>
      <c r="H48" s="50" t="e">
        <f t="shared" si="4"/>
        <v>#DIV/0!</v>
      </c>
      <c r="I48" s="50" t="e">
        <f t="shared" si="4"/>
        <v>#DIV/0!</v>
      </c>
      <c r="M48" s="55"/>
    </row>
    <row r="49" spans="1:13" ht="15" x14ac:dyDescent="0.25">
      <c r="A49" s="56" t="s">
        <v>316</v>
      </c>
      <c r="B49" s="57">
        <f>(SUM(B41:I41)*1000)/(SUM(B46:I46)/1000)</f>
        <v>4036.5059315068497</v>
      </c>
      <c r="C49" s="58"/>
      <c r="D49" s="58"/>
      <c r="E49" s="58"/>
      <c r="F49" s="58"/>
      <c r="G49" s="58"/>
      <c r="H49" s="58"/>
      <c r="I49" s="58"/>
      <c r="M49" s="55"/>
    </row>
    <row r="50" spans="1:13" ht="15" x14ac:dyDescent="0.25">
      <c r="A50" s="59"/>
      <c r="B50" s="58"/>
      <c r="C50" s="58"/>
      <c r="D50" s="58"/>
      <c r="E50" s="58"/>
      <c r="F50" s="58"/>
      <c r="G50" s="58"/>
      <c r="H50" s="58"/>
      <c r="I50" s="58"/>
      <c r="M50" s="55"/>
    </row>
    <row r="51" spans="1:13" ht="15" x14ac:dyDescent="0.25">
      <c r="A51" s="62" t="s">
        <v>339</v>
      </c>
      <c r="B51" s="66"/>
      <c r="C51" s="68"/>
      <c r="D51" s="58"/>
      <c r="E51" s="58"/>
      <c r="F51" s="58"/>
      <c r="G51" s="58"/>
      <c r="H51" s="58"/>
      <c r="I51" s="58"/>
      <c r="M51" s="55"/>
    </row>
    <row r="52" spans="1:13" ht="15" x14ac:dyDescent="0.25">
      <c r="A52" s="59" t="s">
        <v>319</v>
      </c>
      <c r="B52" s="67">
        <v>45586.355555555558</v>
      </c>
      <c r="C52" s="69"/>
      <c r="D52" s="58"/>
      <c r="E52" s="58"/>
      <c r="F52" s="58"/>
      <c r="G52" s="58"/>
      <c r="H52" s="58"/>
      <c r="I52" s="58"/>
      <c r="M52" s="55"/>
    </row>
    <row r="53" spans="1:13" ht="15" x14ac:dyDescent="0.25">
      <c r="A53" s="53" t="s">
        <v>320</v>
      </c>
      <c r="B53" s="70">
        <v>45586.532638888886</v>
      </c>
      <c r="C53" s="69"/>
      <c r="D53" s="58"/>
      <c r="E53" s="58"/>
      <c r="F53" s="58"/>
      <c r="G53" s="58"/>
      <c r="H53" s="58"/>
      <c r="I53" s="58"/>
      <c r="M53" s="55"/>
    </row>
    <row r="54" spans="1:13" ht="15" x14ac:dyDescent="0.25">
      <c r="A54" s="56" t="s">
        <v>321</v>
      </c>
      <c r="B54" s="52">
        <f>(B53-B52)*24</f>
        <v>4.2499999998835847</v>
      </c>
      <c r="C54" s="58"/>
      <c r="D54" s="58"/>
      <c r="E54" s="58"/>
      <c r="F54" s="58"/>
      <c r="G54" s="58"/>
      <c r="H54" s="58"/>
      <c r="I54" s="58"/>
      <c r="M54" s="55"/>
    </row>
    <row r="55" spans="1:13" ht="15" x14ac:dyDescent="0.25">
      <c r="A55" s="59"/>
      <c r="B55" s="58"/>
      <c r="C55" s="58"/>
      <c r="D55" s="58"/>
      <c r="E55" s="58"/>
      <c r="F55" s="58"/>
      <c r="G55" s="58"/>
      <c r="H55" s="58"/>
      <c r="I55" s="58"/>
      <c r="M55" s="55"/>
    </row>
    <row r="56" spans="1:13" ht="15" x14ac:dyDescent="0.25">
      <c r="A56" s="59"/>
      <c r="B56" s="64"/>
      <c r="C56" s="36"/>
    </row>
  </sheetData>
  <conditionalFormatting sqref="B21 B28:B39">
    <cfRule type="containsText" dxfId="10" priority="3" stopIfTrue="1" operator="containsText" text="Out of Calibration">
      <formula>NOT(ISERROR(SEARCH("Out of Calibration",B21)))</formula>
    </cfRule>
    <cfRule type="containsText" dxfId="9" priority="4" operator="containsText" text="In Calibration">
      <formula>NOT(ISERROR(SEARCH("In Calibration",B21)))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workbookViewId="0"/>
  </sheetViews>
  <sheetFormatPr defaultRowHeight="11.25" x14ac:dyDescent="0.2"/>
  <cols>
    <col min="1" max="1" width="48.6640625" customWidth="1"/>
    <col min="2" max="3" width="18.83203125" customWidth="1"/>
    <col min="4" max="4" width="17.33203125" bestFit="1" customWidth="1"/>
    <col min="5" max="9" width="15.6640625" customWidth="1"/>
  </cols>
  <sheetData>
    <row r="1" spans="1:3" ht="15" x14ac:dyDescent="0.25">
      <c r="A1" s="35" t="s">
        <v>276</v>
      </c>
      <c r="B1" s="36"/>
      <c r="C1" s="36"/>
    </row>
    <row r="2" spans="1:3" ht="15" x14ac:dyDescent="0.25">
      <c r="A2" s="36"/>
      <c r="B2" s="36"/>
      <c r="C2" s="36"/>
    </row>
    <row r="3" spans="1:3" ht="15" x14ac:dyDescent="0.25">
      <c r="A3" s="37" t="s">
        <v>277</v>
      </c>
      <c r="B3" s="38"/>
      <c r="C3" s="38"/>
    </row>
    <row r="4" spans="1:3" ht="15" x14ac:dyDescent="0.25">
      <c r="A4" s="36" t="s">
        <v>278</v>
      </c>
      <c r="B4" s="36"/>
      <c r="C4" s="36"/>
    </row>
    <row r="5" spans="1:3" ht="15" x14ac:dyDescent="0.25">
      <c r="A5" s="36" t="s">
        <v>279</v>
      </c>
      <c r="B5" s="36"/>
      <c r="C5" s="36"/>
    </row>
    <row r="6" spans="1:3" ht="15" x14ac:dyDescent="0.25">
      <c r="A6" s="36"/>
      <c r="B6" s="36"/>
      <c r="C6" s="36"/>
    </row>
    <row r="7" spans="1:3" ht="15" x14ac:dyDescent="0.25">
      <c r="A7" s="36" t="s">
        <v>280</v>
      </c>
      <c r="B7" s="36"/>
      <c r="C7" s="36"/>
    </row>
    <row r="8" spans="1:3" ht="15" x14ac:dyDescent="0.25">
      <c r="A8" s="36" t="s">
        <v>281</v>
      </c>
      <c r="B8" s="36"/>
      <c r="C8" s="36"/>
    </row>
    <row r="9" spans="1:3" ht="15" x14ac:dyDescent="0.25">
      <c r="A9" s="36" t="s">
        <v>282</v>
      </c>
      <c r="B9" s="36"/>
      <c r="C9" s="36"/>
    </row>
    <row r="10" spans="1:3" ht="15" x14ac:dyDescent="0.25">
      <c r="A10" s="36" t="s">
        <v>283</v>
      </c>
      <c r="B10" s="36"/>
      <c r="C10" s="36"/>
    </row>
    <row r="11" spans="1:3" ht="15" x14ac:dyDescent="0.25">
      <c r="A11" s="36" t="s">
        <v>284</v>
      </c>
      <c r="B11" s="36"/>
      <c r="C11" s="36"/>
    </row>
    <row r="12" spans="1:3" ht="15" x14ac:dyDescent="0.25">
      <c r="A12" s="36" t="s">
        <v>285</v>
      </c>
      <c r="B12" s="39">
        <v>0.996</v>
      </c>
      <c r="C12" s="36"/>
    </row>
    <row r="13" spans="1:3" ht="15" x14ac:dyDescent="0.25">
      <c r="A13" s="36" t="s">
        <v>286</v>
      </c>
      <c r="B13" s="36">
        <v>1.8</v>
      </c>
      <c r="C13" s="36"/>
    </row>
    <row r="14" spans="1:3" ht="15" x14ac:dyDescent="0.25">
      <c r="A14" s="36"/>
      <c r="B14" s="36"/>
      <c r="C14" s="36"/>
    </row>
    <row r="15" spans="1:3" ht="15" x14ac:dyDescent="0.25">
      <c r="A15" s="37" t="s">
        <v>287</v>
      </c>
      <c r="B15" s="38"/>
      <c r="C15" s="38"/>
    </row>
    <row r="16" spans="1:3" ht="15" x14ac:dyDescent="0.25">
      <c r="A16" s="36" t="s">
        <v>288</v>
      </c>
      <c r="B16" s="36"/>
      <c r="C16" s="36"/>
    </row>
    <row r="17" spans="1:11" ht="15" x14ac:dyDescent="0.25">
      <c r="A17" s="36" t="s">
        <v>289</v>
      </c>
      <c r="B17" s="36"/>
      <c r="C17" s="36"/>
    </row>
    <row r="18" spans="1:11" ht="15" x14ac:dyDescent="0.25">
      <c r="A18" s="36" t="s">
        <v>290</v>
      </c>
      <c r="B18" s="36"/>
      <c r="C18" s="36"/>
    </row>
    <row r="19" spans="1:11" ht="15" x14ac:dyDescent="0.25">
      <c r="A19" s="36" t="s">
        <v>291</v>
      </c>
      <c r="B19" s="40">
        <v>45386</v>
      </c>
      <c r="C19" s="36"/>
    </row>
    <row r="20" spans="1:11" ht="15" x14ac:dyDescent="0.25">
      <c r="A20" s="36" t="s">
        <v>292</v>
      </c>
      <c r="B20" s="40">
        <v>45751</v>
      </c>
      <c r="C20" s="36"/>
    </row>
    <row r="21" spans="1:11" ht="15" x14ac:dyDescent="0.25">
      <c r="A21" s="36" t="s">
        <v>293</v>
      </c>
      <c r="B21" s="41" t="str">
        <f>IF(B20&gt;B19,"In Calibration","Out of Calibration")</f>
        <v>In Calibration</v>
      </c>
      <c r="C21" s="41"/>
    </row>
    <row r="22" spans="1:11" ht="15" x14ac:dyDescent="0.25">
      <c r="A22" s="36"/>
      <c r="B22" s="36"/>
      <c r="C22" s="36"/>
      <c r="E22" s="42"/>
      <c r="F22" s="42"/>
    </row>
    <row r="23" spans="1:11" ht="15" x14ac:dyDescent="0.25">
      <c r="A23" s="36" t="s">
        <v>294</v>
      </c>
      <c r="B23" s="36"/>
      <c r="C23" s="36"/>
      <c r="F23" s="43"/>
    </row>
    <row r="24" spans="1:11" ht="15" x14ac:dyDescent="0.25">
      <c r="A24" s="36" t="s">
        <v>295</v>
      </c>
      <c r="B24" s="36"/>
      <c r="C24" s="36"/>
      <c r="E24" s="42"/>
      <c r="F24" s="43"/>
      <c r="K24" s="44"/>
    </row>
    <row r="25" spans="1:11" ht="15" x14ac:dyDescent="0.25">
      <c r="A25" s="36" t="s">
        <v>296</v>
      </c>
      <c r="B25" s="36"/>
      <c r="C25" s="36"/>
    </row>
    <row r="26" spans="1:11" ht="15" x14ac:dyDescent="0.25">
      <c r="A26" s="36" t="s">
        <v>291</v>
      </c>
      <c r="B26" s="40">
        <v>45385</v>
      </c>
      <c r="C26" s="36"/>
    </row>
    <row r="27" spans="1:11" ht="15" x14ac:dyDescent="0.25">
      <c r="A27" s="36" t="s">
        <v>292</v>
      </c>
      <c r="B27" s="40">
        <v>45750</v>
      </c>
      <c r="C27" s="36"/>
    </row>
    <row r="28" spans="1:11" ht="15" x14ac:dyDescent="0.25">
      <c r="A28" s="36" t="s">
        <v>293</v>
      </c>
      <c r="B28" s="41" t="str">
        <f>IF(B27&gt;B26,"In Calibration","Out of Calibration")</f>
        <v>In Calibration</v>
      </c>
      <c r="C28" s="36"/>
    </row>
    <row r="29" spans="1:11" ht="15" x14ac:dyDescent="0.25">
      <c r="A29" s="36"/>
      <c r="B29" s="41"/>
      <c r="C29" s="36"/>
    </row>
    <row r="30" spans="1:11" ht="15" x14ac:dyDescent="0.25">
      <c r="A30" s="36"/>
      <c r="B30" s="41"/>
      <c r="C30" s="36"/>
    </row>
    <row r="31" spans="1:11" ht="15" x14ac:dyDescent="0.25">
      <c r="A31" s="65" t="s">
        <v>297</v>
      </c>
      <c r="B31" s="41"/>
      <c r="C31" s="36"/>
    </row>
    <row r="32" spans="1:11" ht="15" x14ac:dyDescent="0.25">
      <c r="A32" s="36" t="s">
        <v>325</v>
      </c>
      <c r="B32" s="41"/>
      <c r="C32" s="36"/>
    </row>
    <row r="33" spans="1:10" ht="15" x14ac:dyDescent="0.25">
      <c r="A33" s="36" t="s">
        <v>326</v>
      </c>
      <c r="B33" s="41"/>
      <c r="C33" s="36"/>
    </row>
    <row r="34" spans="1:10" ht="15" x14ac:dyDescent="0.25">
      <c r="A34" s="36" t="s">
        <v>327</v>
      </c>
      <c r="B34" s="41"/>
      <c r="C34" s="36"/>
    </row>
    <row r="35" spans="1:10" ht="15" x14ac:dyDescent="0.25">
      <c r="A35" s="36" t="s">
        <v>330</v>
      </c>
      <c r="B35" s="41"/>
      <c r="C35" s="36"/>
    </row>
    <row r="36" spans="1:10" ht="15" x14ac:dyDescent="0.25">
      <c r="A36" s="59" t="s">
        <v>322</v>
      </c>
      <c r="B36" s="41"/>
      <c r="C36" s="36"/>
    </row>
    <row r="37" spans="1:10" ht="15" x14ac:dyDescent="0.25">
      <c r="A37" s="59" t="s">
        <v>323</v>
      </c>
      <c r="B37" s="41"/>
      <c r="C37" s="36"/>
    </row>
    <row r="38" spans="1:10" ht="15" x14ac:dyDescent="0.25">
      <c r="A38" s="59" t="s">
        <v>324</v>
      </c>
      <c r="B38" s="41"/>
      <c r="C38" s="36"/>
    </row>
    <row r="39" spans="1:10" ht="15" x14ac:dyDescent="0.25">
      <c r="A39" s="59" t="s">
        <v>328</v>
      </c>
      <c r="B39" s="41"/>
      <c r="C39" s="36"/>
    </row>
    <row r="40" spans="1:10" ht="15" x14ac:dyDescent="0.25">
      <c r="A40" s="59" t="s">
        <v>329</v>
      </c>
      <c r="B40" s="41"/>
      <c r="C40" s="36"/>
    </row>
    <row r="41" spans="1:10" ht="15" x14ac:dyDescent="0.25">
      <c r="A41" s="36"/>
      <c r="B41" s="41"/>
      <c r="C41" s="36"/>
    </row>
    <row r="42" spans="1:10" ht="15" x14ac:dyDescent="0.25">
      <c r="A42" s="36"/>
      <c r="B42" s="36"/>
      <c r="C42" s="36"/>
    </row>
    <row r="43" spans="1:10" ht="15" x14ac:dyDescent="0.25">
      <c r="A43" s="37" t="s">
        <v>298</v>
      </c>
      <c r="B43" s="45" t="s">
        <v>299</v>
      </c>
      <c r="C43" s="45" t="s">
        <v>300</v>
      </c>
      <c r="D43" s="45" t="s">
        <v>301</v>
      </c>
      <c r="E43" s="45" t="s">
        <v>302</v>
      </c>
      <c r="F43" s="45" t="s">
        <v>303</v>
      </c>
      <c r="G43" s="45" t="s">
        <v>304</v>
      </c>
      <c r="H43" s="45" t="s">
        <v>305</v>
      </c>
      <c r="I43" s="45" t="s">
        <v>306</v>
      </c>
    </row>
    <row r="44" spans="1:10" ht="15" x14ac:dyDescent="0.25">
      <c r="A44" s="36" t="s">
        <v>307</v>
      </c>
      <c r="B44" s="46">
        <v>4.0793999999999997</v>
      </c>
      <c r="C44" s="47">
        <v>3.9194</v>
      </c>
      <c r="D44" s="47">
        <v>3.9699</v>
      </c>
      <c r="E44" s="48">
        <v>4.0502000000000002</v>
      </c>
      <c r="F44" s="48">
        <v>0</v>
      </c>
      <c r="G44" s="48">
        <v>0</v>
      </c>
      <c r="H44" s="48">
        <v>0</v>
      </c>
      <c r="I44" s="48">
        <v>0</v>
      </c>
      <c r="J44" s="49" t="s">
        <v>308</v>
      </c>
    </row>
    <row r="45" spans="1:10" ht="15" x14ac:dyDescent="0.25">
      <c r="A45" s="36" t="s">
        <v>309</v>
      </c>
      <c r="B45" s="47">
        <f t="shared" ref="B45:I45" si="0">B44/$B13</f>
        <v>2.2663333333333333</v>
      </c>
      <c r="C45" s="51">
        <f t="shared" si="0"/>
        <v>2.1774444444444443</v>
      </c>
      <c r="D45" s="51">
        <f t="shared" si="0"/>
        <v>2.2054999999999998</v>
      </c>
      <c r="E45" s="51">
        <f t="shared" si="0"/>
        <v>2.2501111111111114</v>
      </c>
      <c r="F45" s="51">
        <f t="shared" si="0"/>
        <v>0</v>
      </c>
      <c r="G45" s="51">
        <f t="shared" si="0"/>
        <v>0</v>
      </c>
      <c r="H45" s="51">
        <f t="shared" si="0"/>
        <v>0</v>
      </c>
      <c r="I45" s="51">
        <f t="shared" si="0"/>
        <v>0</v>
      </c>
      <c r="J45" s="49" t="s">
        <v>310</v>
      </c>
    </row>
    <row r="46" spans="1:10" ht="15" x14ac:dyDescent="0.25">
      <c r="A46" s="36" t="s">
        <v>311</v>
      </c>
      <c r="B46" s="48">
        <v>1002.5</v>
      </c>
      <c r="C46" s="48">
        <v>1001.9</v>
      </c>
      <c r="D46" s="50">
        <v>1004.7</v>
      </c>
      <c r="E46" s="48">
        <v>973.1</v>
      </c>
      <c r="F46" s="48">
        <v>0</v>
      </c>
      <c r="G46" s="48">
        <v>0</v>
      </c>
      <c r="H46" s="48">
        <v>0</v>
      </c>
      <c r="I46" s="48">
        <v>0</v>
      </c>
      <c r="J46" s="49" t="s">
        <v>308</v>
      </c>
    </row>
    <row r="47" spans="1:10" ht="15" x14ac:dyDescent="0.25">
      <c r="A47" s="36" t="s">
        <v>312</v>
      </c>
      <c r="B47" s="52">
        <f>B46-B44</f>
        <v>998.42060000000004</v>
      </c>
      <c r="C47" s="52">
        <f t="shared" ref="C47:I47" si="1">C46-C44</f>
        <v>997.98059999999998</v>
      </c>
      <c r="D47" s="52">
        <f t="shared" si="1"/>
        <v>1000.7301</v>
      </c>
      <c r="E47" s="52">
        <f t="shared" si="1"/>
        <v>969.0498</v>
      </c>
      <c r="F47" s="52">
        <f t="shared" si="1"/>
        <v>0</v>
      </c>
      <c r="G47" s="52">
        <f t="shared" si="1"/>
        <v>0</v>
      </c>
      <c r="H47" s="52">
        <f t="shared" si="1"/>
        <v>0</v>
      </c>
      <c r="I47" s="52">
        <f t="shared" si="1"/>
        <v>0</v>
      </c>
      <c r="J47" s="49" t="s">
        <v>310</v>
      </c>
    </row>
    <row r="48" spans="1:10" ht="15" x14ac:dyDescent="0.25">
      <c r="A48" s="36" t="s">
        <v>313</v>
      </c>
      <c r="B48" s="52">
        <f>B47</f>
        <v>998.42060000000004</v>
      </c>
      <c r="C48" s="52">
        <f t="shared" ref="C48:I48" si="2">C47</f>
        <v>997.98059999999998</v>
      </c>
      <c r="D48" s="52">
        <f t="shared" si="2"/>
        <v>1000.7301</v>
      </c>
      <c r="E48" s="52">
        <f t="shared" si="2"/>
        <v>969.0498</v>
      </c>
      <c r="F48" s="52">
        <f t="shared" si="2"/>
        <v>0</v>
      </c>
      <c r="G48" s="52">
        <f t="shared" si="2"/>
        <v>0</v>
      </c>
      <c r="H48" s="52">
        <f t="shared" si="2"/>
        <v>0</v>
      </c>
      <c r="I48" s="52">
        <f t="shared" si="2"/>
        <v>0</v>
      </c>
      <c r="J48" s="49" t="s">
        <v>310</v>
      </c>
    </row>
    <row r="49" spans="1:13" ht="15" x14ac:dyDescent="0.25">
      <c r="A49" s="36" t="s">
        <v>314</v>
      </c>
      <c r="B49" s="52">
        <f>B45+B48</f>
        <v>1000.6869333333334</v>
      </c>
      <c r="C49" s="52">
        <f t="shared" ref="C49:I49" si="3">C45+C48</f>
        <v>1000.1580444444444</v>
      </c>
      <c r="D49" s="52">
        <f t="shared" si="3"/>
        <v>1002.9356</v>
      </c>
      <c r="E49" s="52">
        <f t="shared" si="3"/>
        <v>971.2999111111111</v>
      </c>
      <c r="F49" s="52">
        <f t="shared" si="3"/>
        <v>0</v>
      </c>
      <c r="G49" s="52">
        <f t="shared" si="3"/>
        <v>0</v>
      </c>
      <c r="H49" s="52">
        <f t="shared" si="3"/>
        <v>0</v>
      </c>
      <c r="I49" s="52">
        <f t="shared" si="3"/>
        <v>0</v>
      </c>
      <c r="J49" s="49" t="s">
        <v>310</v>
      </c>
    </row>
    <row r="50" spans="1:13" ht="15" x14ac:dyDescent="0.25">
      <c r="A50" s="53" t="s">
        <v>315</v>
      </c>
      <c r="B50" s="54">
        <f t="shared" ref="B50:I50" si="4">(B44*1000*$B12)/(B49/1000)</f>
        <v>4060.2932492239988</v>
      </c>
      <c r="C50" s="54">
        <f t="shared" si="4"/>
        <v>3903.1055358539779</v>
      </c>
      <c r="D50" s="54">
        <f t="shared" si="4"/>
        <v>3942.4469527255787</v>
      </c>
      <c r="E50" s="54">
        <f t="shared" si="4"/>
        <v>4153.1963030711468</v>
      </c>
      <c r="F50" s="54" t="e">
        <f t="shared" si="4"/>
        <v>#DIV/0!</v>
      </c>
      <c r="G50" s="54" t="e">
        <f t="shared" si="4"/>
        <v>#DIV/0!</v>
      </c>
      <c r="H50" s="54" t="e">
        <f t="shared" si="4"/>
        <v>#DIV/0!</v>
      </c>
      <c r="I50" s="54" t="e">
        <f t="shared" si="4"/>
        <v>#DIV/0!</v>
      </c>
      <c r="M50" s="55"/>
    </row>
    <row r="51" spans="1:13" ht="15" x14ac:dyDescent="0.25">
      <c r="A51" s="56" t="s">
        <v>316</v>
      </c>
      <c r="B51" s="57">
        <f>(SUM(B44:I44)*1000)/(SUM(B49:I49)/1000)</f>
        <v>4029.8303505490999</v>
      </c>
      <c r="C51" s="58"/>
      <c r="D51" s="58"/>
      <c r="E51" s="58"/>
      <c r="F51" s="58"/>
      <c r="G51" s="58"/>
      <c r="H51" s="58"/>
      <c r="I51" s="58"/>
      <c r="M51" s="55"/>
    </row>
    <row r="52" spans="1:13" ht="15" x14ac:dyDescent="0.25">
      <c r="A52" s="56"/>
      <c r="B52" s="57"/>
      <c r="C52" s="58"/>
      <c r="D52" s="58"/>
      <c r="E52" s="58"/>
      <c r="F52" s="58"/>
      <c r="G52" s="58"/>
      <c r="H52" s="58"/>
      <c r="I52" s="58"/>
      <c r="M52" s="55"/>
    </row>
    <row r="53" spans="1:13" ht="15" x14ac:dyDescent="0.25">
      <c r="A53" s="59"/>
      <c r="B53" s="46"/>
      <c r="C53" s="46"/>
      <c r="D53" s="46"/>
      <c r="E53" s="58"/>
      <c r="F53" s="58"/>
      <c r="G53" s="58"/>
      <c r="H53" s="58"/>
      <c r="I53" s="58"/>
      <c r="M53" s="55"/>
    </row>
    <row r="54" spans="1:13" ht="15" x14ac:dyDescent="0.25">
      <c r="A54" s="62" t="s">
        <v>339</v>
      </c>
      <c r="B54" s="60" t="s">
        <v>317</v>
      </c>
      <c r="C54" s="60" t="s">
        <v>318</v>
      </c>
      <c r="D54" s="46"/>
      <c r="E54" s="58"/>
      <c r="F54" s="58"/>
      <c r="G54" s="58"/>
      <c r="H54" s="58"/>
      <c r="I54" s="58"/>
      <c r="M54" s="55"/>
    </row>
    <row r="55" spans="1:13" ht="15" x14ac:dyDescent="0.25">
      <c r="A55" s="56" t="s">
        <v>319</v>
      </c>
      <c r="B55" s="61">
        <v>45586.410416666666</v>
      </c>
      <c r="C55" s="61">
        <v>45594.341666666667</v>
      </c>
      <c r="D55" s="61"/>
      <c r="E55" s="58"/>
      <c r="F55" s="58"/>
      <c r="G55" s="58"/>
      <c r="H55" s="58"/>
      <c r="I55" s="58"/>
      <c r="M55" s="55"/>
    </row>
    <row r="56" spans="1:13" ht="15" x14ac:dyDescent="0.25">
      <c r="A56" s="62" t="s">
        <v>320</v>
      </c>
      <c r="B56" s="63">
        <v>45586.548611111109</v>
      </c>
      <c r="C56" s="63">
        <v>45595.365972222222</v>
      </c>
      <c r="D56" s="61"/>
      <c r="E56" s="58"/>
      <c r="F56" s="58"/>
      <c r="G56" s="58"/>
      <c r="H56" s="58"/>
      <c r="I56" s="58"/>
      <c r="M56" s="55"/>
    </row>
    <row r="57" spans="1:13" ht="15" x14ac:dyDescent="0.25">
      <c r="A57" s="56" t="s">
        <v>321</v>
      </c>
      <c r="B57" s="52">
        <f>(B56-B55)*24</f>
        <v>3.3166666666511446</v>
      </c>
      <c r="C57" s="52">
        <f>(C56-C55)*24</f>
        <v>24.583333333313931</v>
      </c>
      <c r="D57" s="61"/>
      <c r="E57" s="58"/>
      <c r="F57" s="58"/>
      <c r="G57" s="58"/>
      <c r="H57" s="58"/>
      <c r="I57" s="58"/>
      <c r="M57" s="55"/>
    </row>
    <row r="58" spans="1:13" ht="15" x14ac:dyDescent="0.25">
      <c r="A58" s="59"/>
      <c r="B58" s="61"/>
      <c r="C58" s="61"/>
      <c r="D58" s="61"/>
      <c r="E58" s="58"/>
      <c r="F58" s="58"/>
      <c r="G58" s="58"/>
      <c r="H58" s="58"/>
      <c r="I58" s="58"/>
      <c r="M58" s="55"/>
    </row>
    <row r="59" spans="1:13" ht="15" x14ac:dyDescent="0.25">
      <c r="B59" s="58"/>
      <c r="C59" s="58"/>
      <c r="D59" s="58"/>
      <c r="E59" s="58"/>
      <c r="F59" s="58"/>
      <c r="G59" s="58"/>
      <c r="H59" s="58"/>
      <c r="I59" s="58"/>
      <c r="M59" s="55"/>
    </row>
    <row r="60" spans="1:13" ht="15" x14ac:dyDescent="0.25">
      <c r="B60" s="58"/>
      <c r="C60" s="58"/>
      <c r="D60" s="58"/>
      <c r="E60" s="58"/>
      <c r="F60" s="58"/>
      <c r="G60" s="58"/>
      <c r="H60" s="58"/>
      <c r="I60" s="58"/>
      <c r="M60" s="55"/>
    </row>
    <row r="61" spans="1:13" ht="15" x14ac:dyDescent="0.25">
      <c r="B61" s="64"/>
      <c r="C61" s="36"/>
    </row>
    <row r="62" spans="1:13" ht="15" x14ac:dyDescent="0.25">
      <c r="A62" s="59"/>
    </row>
  </sheetData>
  <conditionalFormatting sqref="B21 B28:B41">
    <cfRule type="containsText" dxfId="8" priority="3" stopIfTrue="1" operator="containsText" text="Out of Calibration">
      <formula>NOT(ISERROR(SEARCH("Out of Calibration",B21)))</formula>
    </cfRule>
    <cfRule type="containsText" dxfId="7" priority="4" operator="containsText" text="In Calibration">
      <formula>NOT(ISERROR(SEARCH("In Calibration",B21)))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9"/>
  <sheetViews>
    <sheetView tabSelected="1" workbookViewId="0"/>
  </sheetViews>
  <sheetFormatPr defaultRowHeight="15" x14ac:dyDescent="0.25"/>
  <cols>
    <col min="1" max="1" width="50.1640625" style="36" customWidth="1"/>
    <col min="2" max="2" width="60.5" style="36" customWidth="1"/>
    <col min="3" max="3" width="42.83203125" style="36" customWidth="1"/>
    <col min="4" max="4" width="46.33203125" style="36" bestFit="1" customWidth="1"/>
    <col min="5" max="16384" width="9.33203125" style="36"/>
  </cols>
  <sheetData>
    <row r="1" spans="1:2" x14ac:dyDescent="0.25">
      <c r="A1" s="71" t="s">
        <v>340</v>
      </c>
    </row>
    <row r="2" spans="1:2" x14ac:dyDescent="0.25">
      <c r="A2" s="72"/>
    </row>
    <row r="3" spans="1:2" x14ac:dyDescent="0.25">
      <c r="A3" s="72" t="s">
        <v>366</v>
      </c>
    </row>
    <row r="4" spans="1:2" x14ac:dyDescent="0.25">
      <c r="A4" s="72" t="s">
        <v>367</v>
      </c>
    </row>
    <row r="5" spans="1:2" x14ac:dyDescent="0.25">
      <c r="A5" s="72" t="s">
        <v>341</v>
      </c>
    </row>
    <row r="7" spans="1:2" x14ac:dyDescent="0.25">
      <c r="A7" s="73" t="s">
        <v>8</v>
      </c>
      <c r="B7" s="74" t="s">
        <v>5</v>
      </c>
    </row>
    <row r="8" spans="1:2" x14ac:dyDescent="0.25">
      <c r="A8" s="75" t="s">
        <v>149</v>
      </c>
      <c r="B8" s="75" t="s">
        <v>148</v>
      </c>
    </row>
    <row r="9" spans="1:2" x14ac:dyDescent="0.25">
      <c r="A9" s="75" t="s">
        <v>146</v>
      </c>
      <c r="B9" s="75" t="s">
        <v>145</v>
      </c>
    </row>
    <row r="10" spans="1:2" x14ac:dyDescent="0.25">
      <c r="A10" s="75" t="s">
        <v>155</v>
      </c>
      <c r="B10" s="75" t="s">
        <v>154</v>
      </c>
    </row>
    <row r="11" spans="1:2" x14ac:dyDescent="0.25">
      <c r="A11" s="75" t="s">
        <v>152</v>
      </c>
      <c r="B11" s="75" t="s">
        <v>151</v>
      </c>
    </row>
    <row r="12" spans="1:2" x14ac:dyDescent="0.25">
      <c r="A12" s="75" t="s">
        <v>134</v>
      </c>
      <c r="B12" s="75" t="s">
        <v>133</v>
      </c>
    </row>
    <row r="13" spans="1:2" x14ac:dyDescent="0.25">
      <c r="A13" s="75" t="s">
        <v>140</v>
      </c>
      <c r="B13" s="75" t="s">
        <v>139</v>
      </c>
    </row>
    <row r="14" spans="1:2" x14ac:dyDescent="0.25">
      <c r="A14" s="75" t="s">
        <v>137</v>
      </c>
      <c r="B14" s="75" t="s">
        <v>136</v>
      </c>
    </row>
    <row r="15" spans="1:2" x14ac:dyDescent="0.25">
      <c r="A15" s="75" t="s">
        <v>143</v>
      </c>
      <c r="B15" s="75" t="s">
        <v>142</v>
      </c>
    </row>
    <row r="18" spans="1:4" x14ac:dyDescent="0.25">
      <c r="A18" s="76" t="s">
        <v>342</v>
      </c>
    </row>
    <row r="19" spans="1:4" x14ac:dyDescent="0.25">
      <c r="A19" s="76" t="s">
        <v>368</v>
      </c>
    </row>
    <row r="20" spans="1:4" x14ac:dyDescent="0.25">
      <c r="A20" s="72" t="s">
        <v>369</v>
      </c>
    </row>
    <row r="21" spans="1:4" x14ac:dyDescent="0.25">
      <c r="A21" s="72" t="s">
        <v>370</v>
      </c>
    </row>
    <row r="22" spans="1:4" x14ac:dyDescent="0.25">
      <c r="A22" s="72" t="s">
        <v>371</v>
      </c>
    </row>
    <row r="24" spans="1:4" x14ac:dyDescent="0.25">
      <c r="A24" s="77" t="s">
        <v>372</v>
      </c>
    </row>
    <row r="25" spans="1:4" x14ac:dyDescent="0.25">
      <c r="A25" s="72" t="s">
        <v>373</v>
      </c>
    </row>
    <row r="26" spans="1:4" x14ac:dyDescent="0.25">
      <c r="A26" s="72" t="s">
        <v>374</v>
      </c>
    </row>
    <row r="29" spans="1:4" x14ac:dyDescent="0.25">
      <c r="A29" s="76" t="s">
        <v>343</v>
      </c>
    </row>
    <row r="30" spans="1:4" x14ac:dyDescent="0.25">
      <c r="A30" s="72" t="s">
        <v>344</v>
      </c>
    </row>
    <row r="31" spans="1:4" x14ac:dyDescent="0.25">
      <c r="A31" s="72"/>
    </row>
    <row r="32" spans="1:4" x14ac:dyDescent="0.25">
      <c r="A32" s="76" t="s">
        <v>345</v>
      </c>
      <c r="B32" s="124" t="s">
        <v>346</v>
      </c>
      <c r="C32" s="124"/>
      <c r="D32" s="124"/>
    </row>
    <row r="33" spans="1:4" x14ac:dyDescent="0.25">
      <c r="A33" s="78" t="s">
        <v>11</v>
      </c>
      <c r="B33" s="78" t="s">
        <v>347</v>
      </c>
      <c r="C33" s="78" t="s">
        <v>348</v>
      </c>
      <c r="D33" s="78" t="s">
        <v>349</v>
      </c>
    </row>
    <row r="34" spans="1:4" x14ac:dyDescent="0.25">
      <c r="A34" s="79">
        <v>1</v>
      </c>
      <c r="B34" s="79">
        <v>1</v>
      </c>
      <c r="C34" s="79">
        <v>1</v>
      </c>
      <c r="D34" s="79">
        <v>5</v>
      </c>
    </row>
    <row r="35" spans="1:4" x14ac:dyDescent="0.25">
      <c r="A35" s="79">
        <v>2</v>
      </c>
      <c r="B35" s="79">
        <v>2.5</v>
      </c>
      <c r="C35" s="79">
        <v>2.5</v>
      </c>
      <c r="D35" s="79">
        <v>5</v>
      </c>
    </row>
    <row r="36" spans="1:4" x14ac:dyDescent="0.25">
      <c r="A36" s="79">
        <v>3</v>
      </c>
      <c r="B36" s="79">
        <v>5</v>
      </c>
      <c r="C36" s="79">
        <v>5</v>
      </c>
      <c r="D36" s="79">
        <v>5</v>
      </c>
    </row>
    <row r="37" spans="1:4" x14ac:dyDescent="0.25">
      <c r="A37" s="79">
        <v>4</v>
      </c>
      <c r="B37" s="79">
        <v>10</v>
      </c>
      <c r="C37" s="79">
        <v>10</v>
      </c>
      <c r="D37" s="79">
        <v>5</v>
      </c>
    </row>
    <row r="38" spans="1:4" x14ac:dyDescent="0.25">
      <c r="A38" s="79">
        <v>5</v>
      </c>
      <c r="B38" s="79">
        <v>25</v>
      </c>
      <c r="C38" s="79">
        <v>25</v>
      </c>
      <c r="D38" s="79">
        <v>5</v>
      </c>
    </row>
    <row r="39" spans="1:4" x14ac:dyDescent="0.25">
      <c r="A39" s="79">
        <v>6</v>
      </c>
      <c r="B39" s="79">
        <v>50</v>
      </c>
      <c r="C39" s="79">
        <v>50</v>
      </c>
      <c r="D39" s="79">
        <v>5</v>
      </c>
    </row>
    <row r="41" spans="1:4" x14ac:dyDescent="0.25">
      <c r="A41" s="76" t="s">
        <v>350</v>
      </c>
      <c r="B41" s="124" t="s">
        <v>351</v>
      </c>
      <c r="C41" s="124"/>
      <c r="D41" s="124"/>
    </row>
    <row r="42" spans="1:4" x14ac:dyDescent="0.25">
      <c r="A42" s="78" t="s">
        <v>11</v>
      </c>
      <c r="B42" s="78" t="s">
        <v>347</v>
      </c>
      <c r="C42" s="78" t="s">
        <v>348</v>
      </c>
      <c r="D42" s="78" t="s">
        <v>349</v>
      </c>
    </row>
    <row r="43" spans="1:4" x14ac:dyDescent="0.25">
      <c r="A43" s="79">
        <v>1</v>
      </c>
      <c r="B43" s="79">
        <v>1</v>
      </c>
      <c r="C43" s="79">
        <v>1</v>
      </c>
      <c r="D43" s="79">
        <v>10</v>
      </c>
    </row>
    <row r="44" spans="1:4" x14ac:dyDescent="0.25">
      <c r="A44" s="79">
        <v>2</v>
      </c>
      <c r="B44" s="79">
        <v>2.5</v>
      </c>
      <c r="C44" s="79">
        <v>2.5</v>
      </c>
      <c r="D44" s="79">
        <v>10</v>
      </c>
    </row>
    <row r="45" spans="1:4" x14ac:dyDescent="0.25">
      <c r="A45" s="79">
        <v>3</v>
      </c>
      <c r="B45" s="79">
        <v>5</v>
      </c>
      <c r="C45" s="79">
        <v>5</v>
      </c>
      <c r="D45" s="79">
        <v>10</v>
      </c>
    </row>
    <row r="46" spans="1:4" x14ac:dyDescent="0.25">
      <c r="A46" s="79">
        <v>4</v>
      </c>
      <c r="B46" s="79">
        <v>10</v>
      </c>
      <c r="C46" s="79">
        <v>10</v>
      </c>
      <c r="D46" s="79">
        <v>10</v>
      </c>
    </row>
    <row r="47" spans="1:4" x14ac:dyDescent="0.25">
      <c r="A47" s="79">
        <v>5</v>
      </c>
      <c r="B47" s="79">
        <v>25</v>
      </c>
      <c r="C47" s="79">
        <v>25</v>
      </c>
      <c r="D47" s="79">
        <v>10</v>
      </c>
    </row>
    <row r="48" spans="1:4" x14ac:dyDescent="0.25">
      <c r="A48" s="79">
        <v>6</v>
      </c>
      <c r="B48" s="79">
        <v>50</v>
      </c>
      <c r="C48" s="79">
        <v>50</v>
      </c>
      <c r="D48" s="79">
        <v>10</v>
      </c>
    </row>
    <row r="50" spans="1:3" x14ac:dyDescent="0.25">
      <c r="A50" s="76" t="s">
        <v>352</v>
      </c>
    </row>
    <row r="51" spans="1:3" x14ac:dyDescent="0.25">
      <c r="A51" s="73" t="s">
        <v>353</v>
      </c>
      <c r="B51" s="78" t="s">
        <v>354</v>
      </c>
      <c r="C51" s="78" t="s">
        <v>355</v>
      </c>
    </row>
    <row r="52" spans="1:3" x14ac:dyDescent="0.25">
      <c r="A52" s="80" t="s">
        <v>347</v>
      </c>
      <c r="B52" s="79">
        <v>10</v>
      </c>
      <c r="C52" s="79" t="s">
        <v>356</v>
      </c>
    </row>
    <row r="53" spans="1:3" x14ac:dyDescent="0.25">
      <c r="A53" s="80" t="s">
        <v>357</v>
      </c>
      <c r="B53" s="79">
        <v>1</v>
      </c>
      <c r="C53" s="79" t="s">
        <v>358</v>
      </c>
    </row>
    <row r="54" spans="1:3" x14ac:dyDescent="0.25">
      <c r="A54" s="80" t="s">
        <v>349</v>
      </c>
      <c r="B54" s="79">
        <v>5</v>
      </c>
      <c r="C54" s="79" t="s">
        <v>356</v>
      </c>
    </row>
    <row r="57" spans="1:3" x14ac:dyDescent="0.25">
      <c r="A57" s="76" t="s">
        <v>359</v>
      </c>
    </row>
    <row r="58" spans="1:3" x14ac:dyDescent="0.25">
      <c r="A58" s="72" t="s">
        <v>360</v>
      </c>
    </row>
    <row r="59" spans="1:3" x14ac:dyDescent="0.25">
      <c r="A59" s="81" t="s">
        <v>404</v>
      </c>
    </row>
    <row r="60" spans="1:3" x14ac:dyDescent="0.25">
      <c r="A60" s="72" t="s">
        <v>375</v>
      </c>
    </row>
    <row r="61" spans="1:3" x14ac:dyDescent="0.25">
      <c r="A61" s="114" t="s">
        <v>402</v>
      </c>
    </row>
    <row r="62" spans="1:3" x14ac:dyDescent="0.25">
      <c r="A62" s="114" t="s">
        <v>403</v>
      </c>
    </row>
    <row r="63" spans="1:3" x14ac:dyDescent="0.25">
      <c r="A63" s="72" t="s">
        <v>361</v>
      </c>
    </row>
    <row r="64" spans="1:3" x14ac:dyDescent="0.25">
      <c r="A64" s="72"/>
    </row>
    <row r="66" spans="1:1" x14ac:dyDescent="0.25">
      <c r="A66" s="76" t="s">
        <v>362</v>
      </c>
    </row>
    <row r="67" spans="1:1" x14ac:dyDescent="0.25">
      <c r="A67" s="72" t="s">
        <v>363</v>
      </c>
    </row>
    <row r="68" spans="1:1" x14ac:dyDescent="0.25">
      <c r="A68" s="72" t="s">
        <v>364</v>
      </c>
    </row>
    <row r="69" spans="1:1" x14ac:dyDescent="0.25">
      <c r="A69" s="36" t="s">
        <v>365</v>
      </c>
    </row>
  </sheetData>
  <mergeCells count="2">
    <mergeCell ref="B32:D32"/>
    <mergeCell ref="B41:D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7"/>
  <sheetViews>
    <sheetView workbookViewId="0"/>
  </sheetViews>
  <sheetFormatPr defaultRowHeight="15" x14ac:dyDescent="0.25"/>
  <cols>
    <col min="1" max="1" width="61.33203125" style="36" customWidth="1"/>
    <col min="2" max="2" width="16.1640625" style="36" bestFit="1" customWidth="1"/>
    <col min="3" max="3" width="16.5" style="36" bestFit="1" customWidth="1"/>
    <col min="4" max="4" width="16.1640625" style="36" bestFit="1" customWidth="1"/>
    <col min="5" max="5" width="16.33203125" style="36" bestFit="1" customWidth="1"/>
    <col min="6" max="6" width="24.33203125" style="83" customWidth="1"/>
    <col min="7" max="16384" width="9.33203125" style="36"/>
  </cols>
  <sheetData>
    <row r="1" spans="1:6" x14ac:dyDescent="0.25">
      <c r="A1" s="82" t="s">
        <v>376</v>
      </c>
      <c r="B1" s="48"/>
      <c r="C1" s="48"/>
      <c r="D1" s="48"/>
      <c r="E1" s="48"/>
    </row>
    <row r="2" spans="1:6" x14ac:dyDescent="0.25">
      <c r="A2" s="77"/>
      <c r="B2" s="48"/>
      <c r="C2" s="48"/>
      <c r="D2" s="48"/>
      <c r="E2" s="48"/>
    </row>
    <row r="3" spans="1:6" x14ac:dyDescent="0.25">
      <c r="A3" s="84" t="s">
        <v>377</v>
      </c>
      <c r="B3" s="85"/>
      <c r="C3" s="85"/>
      <c r="D3" s="85"/>
      <c r="E3" s="48"/>
    </row>
    <row r="4" spans="1:6" x14ac:dyDescent="0.25">
      <c r="A4" s="86" t="s">
        <v>378</v>
      </c>
      <c r="B4" s="87"/>
      <c r="C4" s="87"/>
      <c r="D4" s="87"/>
      <c r="E4" s="48"/>
    </row>
    <row r="5" spans="1:6" x14ac:dyDescent="0.25">
      <c r="B5" s="48"/>
      <c r="C5" s="48"/>
      <c r="D5" s="48"/>
      <c r="E5" s="48"/>
    </row>
    <row r="6" spans="1:6" ht="15.75" thickBot="1" x14ac:dyDescent="0.3">
      <c r="A6" s="77" t="s">
        <v>379</v>
      </c>
      <c r="B6" s="48"/>
      <c r="C6" s="48"/>
      <c r="D6" s="48"/>
      <c r="E6" s="48"/>
    </row>
    <row r="7" spans="1:6" ht="15.75" thickBot="1" x14ac:dyDescent="0.3">
      <c r="A7" s="100" t="s">
        <v>380</v>
      </c>
      <c r="B7" s="101" t="s">
        <v>53</v>
      </c>
      <c r="C7" s="101" t="s">
        <v>209</v>
      </c>
      <c r="D7" s="101" t="s">
        <v>220</v>
      </c>
      <c r="E7" s="101" t="s">
        <v>237</v>
      </c>
      <c r="F7" s="102" t="s">
        <v>389</v>
      </c>
    </row>
    <row r="8" spans="1:6" x14ac:dyDescent="0.25">
      <c r="A8" s="97" t="s">
        <v>109</v>
      </c>
      <c r="B8" s="98" t="s">
        <v>97</v>
      </c>
      <c r="C8" s="98" t="s">
        <v>97</v>
      </c>
      <c r="D8" s="98" t="s">
        <v>97</v>
      </c>
      <c r="E8" s="98" t="s">
        <v>97</v>
      </c>
      <c r="F8" s="99">
        <v>45621.429583333331</v>
      </c>
    </row>
    <row r="9" spans="1:6" x14ac:dyDescent="0.25">
      <c r="A9" s="88" t="s">
        <v>112</v>
      </c>
      <c r="B9" s="79" t="s">
        <v>97</v>
      </c>
      <c r="C9" s="79" t="s">
        <v>97</v>
      </c>
      <c r="D9" s="79" t="s">
        <v>97</v>
      </c>
      <c r="E9" s="79" t="s">
        <v>97</v>
      </c>
      <c r="F9" s="89">
        <v>45621.432442129626</v>
      </c>
    </row>
    <row r="10" spans="1:6" x14ac:dyDescent="0.25">
      <c r="A10" s="88" t="s">
        <v>63</v>
      </c>
      <c r="B10" s="79">
        <v>2658176.31348512</v>
      </c>
      <c r="C10" s="79">
        <v>4036420.0265478501</v>
      </c>
      <c r="D10" s="79">
        <v>581223.46775207703</v>
      </c>
      <c r="E10" s="79">
        <v>3958739.2048929702</v>
      </c>
      <c r="F10" s="89">
        <v>45621.437013888892</v>
      </c>
    </row>
    <row r="11" spans="1:6" x14ac:dyDescent="0.25">
      <c r="A11" s="88" t="s">
        <v>74</v>
      </c>
      <c r="B11" s="79">
        <v>2458135.2459768299</v>
      </c>
      <c r="C11" s="79">
        <v>3638821.7055146401</v>
      </c>
      <c r="D11" s="79">
        <v>547640.52806955902</v>
      </c>
      <c r="E11" s="79">
        <v>3606731.6245234599</v>
      </c>
      <c r="F11" s="89">
        <v>45621.446423611109</v>
      </c>
    </row>
    <row r="12" spans="1:6" x14ac:dyDescent="0.25">
      <c r="A12" s="88" t="s">
        <v>78</v>
      </c>
      <c r="B12" s="79">
        <v>2843321.6895276802</v>
      </c>
      <c r="C12" s="79">
        <v>4169987.75785146</v>
      </c>
      <c r="D12" s="79">
        <v>643062.82824046502</v>
      </c>
      <c r="E12" s="79">
        <v>4110842.9332485301</v>
      </c>
      <c r="F12" s="89">
        <v>45621.45585648148</v>
      </c>
    </row>
    <row r="13" spans="1:6" x14ac:dyDescent="0.25">
      <c r="A13" s="88" t="s">
        <v>82</v>
      </c>
      <c r="B13" s="79">
        <v>1355170.89005019</v>
      </c>
      <c r="C13" s="79">
        <v>1907572.4568407901</v>
      </c>
      <c r="D13" s="79">
        <v>301201.04160901601</v>
      </c>
      <c r="E13" s="79">
        <v>1897595.3217909101</v>
      </c>
      <c r="F13" s="89">
        <v>45621.465277777781</v>
      </c>
    </row>
    <row r="14" spans="1:6" x14ac:dyDescent="0.25">
      <c r="A14" s="88" t="s">
        <v>86</v>
      </c>
      <c r="B14" s="79">
        <v>2234109.52120591</v>
      </c>
      <c r="C14" s="79">
        <v>3001915.80315514</v>
      </c>
      <c r="D14" s="79">
        <v>491900.46353821602</v>
      </c>
      <c r="E14" s="79">
        <v>3083605.9532830399</v>
      </c>
      <c r="F14" s="89">
        <v>45621.474699074075</v>
      </c>
    </row>
    <row r="15" spans="1:6" x14ac:dyDescent="0.25">
      <c r="A15" s="88" t="s">
        <v>90</v>
      </c>
      <c r="B15" s="79">
        <v>2155370.14212779</v>
      </c>
      <c r="C15" s="79">
        <v>2687293.6315585799</v>
      </c>
      <c r="D15" s="79">
        <v>474566.07228910201</v>
      </c>
      <c r="E15" s="79">
        <v>2823732.4697213802</v>
      </c>
      <c r="F15" s="89">
        <v>45621.484131944446</v>
      </c>
    </row>
    <row r="16" spans="1:6" x14ac:dyDescent="0.25">
      <c r="A16" s="88" t="s">
        <v>114</v>
      </c>
      <c r="B16" s="79" t="s">
        <v>97</v>
      </c>
      <c r="C16" s="79" t="s">
        <v>97</v>
      </c>
      <c r="D16" s="79" t="s">
        <v>97</v>
      </c>
      <c r="E16" s="79" t="s">
        <v>97</v>
      </c>
      <c r="F16" s="89">
        <v>45621.491851851853</v>
      </c>
    </row>
    <row r="17" spans="1:6" x14ac:dyDescent="0.25">
      <c r="A17" s="88" t="s">
        <v>129</v>
      </c>
      <c r="B17" s="79">
        <v>2436928.4579197001</v>
      </c>
      <c r="C17" s="79">
        <v>3221431.5588400601</v>
      </c>
      <c r="D17" s="79">
        <v>525654.22290690301</v>
      </c>
      <c r="E17" s="79">
        <v>3267600.6329360399</v>
      </c>
      <c r="F17" s="89">
        <v>45621.496423611112</v>
      </c>
    </row>
    <row r="18" spans="1:6" x14ac:dyDescent="0.25">
      <c r="A18" s="88" t="s">
        <v>116</v>
      </c>
      <c r="B18" s="79" t="s">
        <v>97</v>
      </c>
      <c r="C18" s="79" t="s">
        <v>97</v>
      </c>
      <c r="D18" s="79" t="s">
        <v>97</v>
      </c>
      <c r="E18" s="79" t="s">
        <v>97</v>
      </c>
      <c r="F18" s="89">
        <v>45621.504155092596</v>
      </c>
    </row>
    <row r="19" spans="1:6" x14ac:dyDescent="0.25">
      <c r="A19" s="88" t="s">
        <v>148</v>
      </c>
      <c r="B19" s="79">
        <v>2525233.3767892001</v>
      </c>
      <c r="C19" s="79">
        <v>3906086.2334757498</v>
      </c>
      <c r="D19" s="79">
        <v>574611.50130757096</v>
      </c>
      <c r="E19" s="79">
        <v>3867514.2131968401</v>
      </c>
      <c r="F19" s="89">
        <v>45621.508726851855</v>
      </c>
    </row>
    <row r="20" spans="1:6" x14ac:dyDescent="0.25">
      <c r="A20" s="88" t="s">
        <v>101</v>
      </c>
      <c r="B20" s="79" t="s">
        <v>97</v>
      </c>
      <c r="C20" s="79" t="s">
        <v>97</v>
      </c>
      <c r="D20" s="79" t="s">
        <v>97</v>
      </c>
      <c r="E20" s="79" t="s">
        <v>97</v>
      </c>
      <c r="F20" s="89">
        <v>45621.516446759262</v>
      </c>
    </row>
    <row r="21" spans="1:6" x14ac:dyDescent="0.25">
      <c r="A21" s="88" t="s">
        <v>145</v>
      </c>
      <c r="B21" s="79">
        <v>2431570.9438075898</v>
      </c>
      <c r="C21" s="79">
        <v>3738737.3042187798</v>
      </c>
      <c r="D21" s="79">
        <v>550862.77178996103</v>
      </c>
      <c r="E21" s="79">
        <v>3741731.9304199498</v>
      </c>
      <c r="F21" s="89">
        <v>45621.521018518521</v>
      </c>
    </row>
    <row r="22" spans="1:6" x14ac:dyDescent="0.25">
      <c r="A22" s="88" t="s">
        <v>118</v>
      </c>
      <c r="B22" s="79" t="s">
        <v>97</v>
      </c>
      <c r="C22" s="79" t="s">
        <v>97</v>
      </c>
      <c r="D22" s="79" t="s">
        <v>97</v>
      </c>
      <c r="E22" s="79" t="s">
        <v>97</v>
      </c>
      <c r="F22" s="89">
        <v>45621.528738425928</v>
      </c>
    </row>
    <row r="23" spans="1:6" x14ac:dyDescent="0.25">
      <c r="A23" s="88" t="s">
        <v>154</v>
      </c>
      <c r="B23" s="79">
        <v>2390091.8064358798</v>
      </c>
      <c r="C23" s="79">
        <v>3368561.1512863101</v>
      </c>
      <c r="D23" s="79">
        <v>511201.17768447002</v>
      </c>
      <c r="E23" s="79">
        <v>3513221.7600812698</v>
      </c>
      <c r="F23" s="89">
        <v>45621.53328703704</v>
      </c>
    </row>
    <row r="24" spans="1:6" x14ac:dyDescent="0.25">
      <c r="A24" s="88" t="s">
        <v>121</v>
      </c>
      <c r="B24" s="79" t="s">
        <v>97</v>
      </c>
      <c r="C24" s="79" t="s">
        <v>97</v>
      </c>
      <c r="D24" s="79" t="s">
        <v>97</v>
      </c>
      <c r="E24" s="79" t="s">
        <v>97</v>
      </c>
      <c r="F24" s="89">
        <v>45621.541006944448</v>
      </c>
    </row>
    <row r="25" spans="1:6" x14ac:dyDescent="0.25">
      <c r="A25" s="88" t="s">
        <v>151</v>
      </c>
      <c r="B25" s="79">
        <v>2470768.87568394</v>
      </c>
      <c r="C25" s="79">
        <v>3560912.8914515199</v>
      </c>
      <c r="D25" s="79">
        <v>539160.64777330495</v>
      </c>
      <c r="E25" s="79">
        <v>3646649.6931630098</v>
      </c>
      <c r="F25" s="89">
        <v>45621.545578703706</v>
      </c>
    </row>
    <row r="26" spans="1:6" x14ac:dyDescent="0.25">
      <c r="A26" s="88" t="s">
        <v>124</v>
      </c>
      <c r="B26" s="79" t="s">
        <v>97</v>
      </c>
      <c r="C26" s="79" t="s">
        <v>97</v>
      </c>
      <c r="D26" s="79" t="s">
        <v>97</v>
      </c>
      <c r="E26" s="79" t="s">
        <v>97</v>
      </c>
      <c r="F26" s="89">
        <v>45621.553310185183</v>
      </c>
    </row>
    <row r="27" spans="1:6" x14ac:dyDescent="0.25">
      <c r="A27" s="88" t="s">
        <v>133</v>
      </c>
      <c r="B27" s="79">
        <v>2488506.1108537801</v>
      </c>
      <c r="C27" s="79">
        <v>3674247.6296475399</v>
      </c>
      <c r="D27" s="79">
        <v>537777.69836625096</v>
      </c>
      <c r="E27" s="79">
        <v>3659850.2956407601</v>
      </c>
      <c r="F27" s="89">
        <v>45621.557881944442</v>
      </c>
    </row>
    <row r="28" spans="1:6" x14ac:dyDescent="0.25">
      <c r="A28" s="88" t="s">
        <v>127</v>
      </c>
      <c r="B28" s="79" t="s">
        <v>97</v>
      </c>
      <c r="C28" s="79" t="s">
        <v>97</v>
      </c>
      <c r="D28" s="79" t="s">
        <v>97</v>
      </c>
      <c r="E28" s="79" t="s">
        <v>97</v>
      </c>
      <c r="F28" s="89">
        <v>45621.565601851849</v>
      </c>
    </row>
    <row r="29" spans="1:6" x14ac:dyDescent="0.25">
      <c r="A29" s="88" t="s">
        <v>139</v>
      </c>
      <c r="B29" s="79">
        <v>2546069.8203311898</v>
      </c>
      <c r="C29" s="79">
        <v>3841185.2886796999</v>
      </c>
      <c r="D29" s="79">
        <v>542238.61580885295</v>
      </c>
      <c r="E29" s="79">
        <v>3736615.1036022501</v>
      </c>
      <c r="F29" s="89">
        <v>45621.570185185185</v>
      </c>
    </row>
    <row r="30" spans="1:6" x14ac:dyDescent="0.25">
      <c r="A30" s="88" t="s">
        <v>94</v>
      </c>
      <c r="B30" s="79" t="s">
        <v>97</v>
      </c>
      <c r="C30" s="79" t="s">
        <v>97</v>
      </c>
      <c r="D30" s="79" t="s">
        <v>97</v>
      </c>
      <c r="E30" s="79" t="s">
        <v>97</v>
      </c>
      <c r="F30" s="89">
        <v>45621.577905092592</v>
      </c>
    </row>
    <row r="31" spans="1:6" x14ac:dyDescent="0.25">
      <c r="A31" s="88" t="s">
        <v>136</v>
      </c>
      <c r="B31" s="79">
        <v>2500284.5025261301</v>
      </c>
      <c r="C31" s="79">
        <v>3719797.1932204599</v>
      </c>
      <c r="D31" s="79">
        <v>536143.65048635902</v>
      </c>
      <c r="E31" s="79">
        <v>3680312.2654526201</v>
      </c>
      <c r="F31" s="89">
        <v>45621.582465277781</v>
      </c>
    </row>
    <row r="32" spans="1:6" x14ac:dyDescent="0.25">
      <c r="A32" s="88" t="s">
        <v>104</v>
      </c>
      <c r="B32" s="79" t="s">
        <v>97</v>
      </c>
      <c r="C32" s="79" t="s">
        <v>97</v>
      </c>
      <c r="D32" s="79" t="s">
        <v>97</v>
      </c>
      <c r="E32" s="79" t="s">
        <v>97</v>
      </c>
      <c r="F32" s="89">
        <v>45621.590208333335</v>
      </c>
    </row>
    <row r="33" spans="1:6" x14ac:dyDescent="0.25">
      <c r="A33" s="88" t="s">
        <v>142</v>
      </c>
      <c r="B33" s="79">
        <v>2611238.6192849101</v>
      </c>
      <c r="C33" s="79">
        <v>3896518.6297041499</v>
      </c>
      <c r="D33" s="79">
        <v>564570.752414405</v>
      </c>
      <c r="E33" s="79">
        <v>3902774.3567058202</v>
      </c>
      <c r="F33" s="89">
        <v>45621.594780092593</v>
      </c>
    </row>
    <row r="34" spans="1:6" ht="15.75" thickBot="1" x14ac:dyDescent="0.3">
      <c r="A34" s="91" t="s">
        <v>106</v>
      </c>
      <c r="B34" s="92" t="s">
        <v>97</v>
      </c>
      <c r="C34" s="92" t="s">
        <v>97</v>
      </c>
      <c r="D34" s="92" t="s">
        <v>97</v>
      </c>
      <c r="E34" s="92" t="s">
        <v>97</v>
      </c>
      <c r="F34" s="93">
        <v>45621.602511574078</v>
      </c>
    </row>
    <row r="35" spans="1:6" ht="15.75" thickBot="1" x14ac:dyDescent="0.3">
      <c r="A35" s="94" t="s">
        <v>387</v>
      </c>
      <c r="B35" s="95">
        <f>AVERAGE(B10:B12,B14:B15)</f>
        <v>2469822.5824646661</v>
      </c>
      <c r="C35" s="95">
        <f t="shared" ref="C35:E35" si="0">AVERAGE(C10:C12,C14:C15)</f>
        <v>3506887.7849255339</v>
      </c>
      <c r="D35" s="95">
        <f t="shared" si="0"/>
        <v>547678.67197788379</v>
      </c>
      <c r="E35" s="103">
        <f t="shared" si="0"/>
        <v>3516730.4371338757</v>
      </c>
    </row>
    <row r="38" spans="1:6" x14ac:dyDescent="0.25">
      <c r="A38" s="125" t="s">
        <v>388</v>
      </c>
      <c r="B38" s="125"/>
      <c r="C38" s="125"/>
      <c r="D38" s="125"/>
      <c r="E38" s="125"/>
    </row>
    <row r="39" spans="1:6" x14ac:dyDescent="0.25">
      <c r="A39" s="88" t="s">
        <v>129</v>
      </c>
      <c r="B39" s="90">
        <f>B17/B$35</f>
        <v>0.98668158402206341</v>
      </c>
      <c r="C39" s="90">
        <f t="shared" ref="C39:E39" si="1">C17/C$35</f>
        <v>0.91860126596792857</v>
      </c>
      <c r="D39" s="90">
        <f t="shared" si="1"/>
        <v>0.95978581931729823</v>
      </c>
      <c r="E39" s="90">
        <f t="shared" si="1"/>
        <v>0.92915868627085452</v>
      </c>
      <c r="F39" s="96"/>
    </row>
    <row r="40" spans="1:6" x14ac:dyDescent="0.25">
      <c r="A40" s="88" t="s">
        <v>148</v>
      </c>
      <c r="B40" s="90">
        <f t="shared" ref="B40:E40" si="2">B19/B$35</f>
        <v>1.0224351314616449</v>
      </c>
      <c r="C40" s="90">
        <f t="shared" si="2"/>
        <v>1.1138326838589427</v>
      </c>
      <c r="D40" s="90">
        <f t="shared" si="2"/>
        <v>1.0491763340581113</v>
      </c>
      <c r="E40" s="90">
        <f t="shared" si="2"/>
        <v>1.0997471322677925</v>
      </c>
      <c r="F40" s="96"/>
    </row>
    <row r="41" spans="1:6" x14ac:dyDescent="0.25">
      <c r="A41" s="88" t="s">
        <v>145</v>
      </c>
      <c r="B41" s="90">
        <f t="shared" ref="B41:E41" si="3">B21/B$35</f>
        <v>0.98451239415792191</v>
      </c>
      <c r="C41" s="90">
        <f t="shared" si="3"/>
        <v>1.0661126142358641</v>
      </c>
      <c r="D41" s="90">
        <f t="shared" si="3"/>
        <v>1.0058138101317295</v>
      </c>
      <c r="E41" s="90">
        <f t="shared" si="3"/>
        <v>1.0639803070801894</v>
      </c>
      <c r="F41" s="96"/>
    </row>
    <row r="42" spans="1:6" x14ac:dyDescent="0.25">
      <c r="A42" s="88" t="s">
        <v>154</v>
      </c>
      <c r="B42" s="90">
        <f t="shared" ref="B42:E42" si="4">B23/B$35</f>
        <v>0.96771801481010755</v>
      </c>
      <c r="C42" s="90">
        <f t="shared" si="4"/>
        <v>0.96055572857682381</v>
      </c>
      <c r="D42" s="90">
        <f t="shared" si="4"/>
        <v>0.93339617523961793</v>
      </c>
      <c r="E42" s="90">
        <f t="shared" si="4"/>
        <v>0.9990022900204244</v>
      </c>
    </row>
    <row r="43" spans="1:6" x14ac:dyDescent="0.25">
      <c r="A43" s="88" t="s">
        <v>151</v>
      </c>
      <c r="B43" s="90">
        <f t="shared" ref="B43:E43" si="5">B25/B$35</f>
        <v>1.000383142184379</v>
      </c>
      <c r="C43" s="90">
        <f t="shared" si="5"/>
        <v>1.0154054277864877</v>
      </c>
      <c r="D43" s="90">
        <f t="shared" si="5"/>
        <v>0.98444704049946496</v>
      </c>
      <c r="E43" s="90">
        <f t="shared" si="5"/>
        <v>1.0369431943538492</v>
      </c>
    </row>
    <row r="44" spans="1:6" x14ac:dyDescent="0.25">
      <c r="A44" s="88" t="s">
        <v>133</v>
      </c>
      <c r="B44" s="90">
        <f t="shared" ref="B44:E44" si="6">B27/B$35</f>
        <v>1.0075647249003892</v>
      </c>
      <c r="C44" s="90">
        <f t="shared" si="6"/>
        <v>1.0477231822020103</v>
      </c>
      <c r="D44" s="90">
        <f t="shared" si="6"/>
        <v>0.98192192955793489</v>
      </c>
      <c r="E44" s="90">
        <f t="shared" si="6"/>
        <v>1.0406968521088942</v>
      </c>
    </row>
    <row r="45" spans="1:6" x14ac:dyDescent="0.25">
      <c r="A45" s="88" t="s">
        <v>139</v>
      </c>
      <c r="B45" s="90">
        <f t="shared" ref="B45:E45" si="7">B29/B$35</f>
        <v>1.0308715445424568</v>
      </c>
      <c r="C45" s="90">
        <f t="shared" si="7"/>
        <v>1.0953259768365426</v>
      </c>
      <c r="D45" s="90">
        <f t="shared" si="7"/>
        <v>0.99006706587754345</v>
      </c>
      <c r="E45" s="90">
        <f t="shared" si="7"/>
        <v>1.0625253116208644</v>
      </c>
    </row>
    <row r="46" spans="1:6" x14ac:dyDescent="0.25">
      <c r="A46" s="88" t="s">
        <v>136</v>
      </c>
      <c r="B46" s="90">
        <f t="shared" ref="B46:E46" si="8">B31/B$35</f>
        <v>1.0123336470715503</v>
      </c>
      <c r="C46" s="90">
        <f t="shared" si="8"/>
        <v>1.0607117824556929</v>
      </c>
      <c r="D46" s="90">
        <f t="shared" si="8"/>
        <v>0.9789383408890705</v>
      </c>
      <c r="E46" s="90">
        <f t="shared" si="8"/>
        <v>1.0465153162128806</v>
      </c>
    </row>
    <row r="47" spans="1:6" x14ac:dyDescent="0.25">
      <c r="A47" s="88" t="s">
        <v>142</v>
      </c>
      <c r="B47" s="90">
        <f t="shared" ref="B47:E47" si="9">B33/B$35</f>
        <v>1.0572575689542538</v>
      </c>
      <c r="C47" s="90">
        <f t="shared" si="9"/>
        <v>1.1111044517744355</v>
      </c>
      <c r="D47" s="90">
        <f t="shared" si="9"/>
        <v>1.0308430495851102</v>
      </c>
      <c r="E47" s="90">
        <f t="shared" si="9"/>
        <v>1.1097735315438533</v>
      </c>
    </row>
  </sheetData>
  <mergeCells count="1">
    <mergeCell ref="A38:E38"/>
  </mergeCells>
  <conditionalFormatting sqref="B39:E47">
    <cfRule type="cellIs" dxfId="6" priority="1" operator="notBetween">
      <formula>0.5</formula>
      <formula>1.5</formula>
    </cfRule>
    <cfRule type="cellIs" dxfId="5" priority="2" stopIfTrue="1" operator="between">
      <formula>0.5</formula>
      <formula>1.5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56"/>
  <sheetViews>
    <sheetView zoomScaleNormal="100" workbookViewId="0"/>
  </sheetViews>
  <sheetFormatPr defaultColWidth="9.33203125" defaultRowHeight="15" x14ac:dyDescent="0.25"/>
  <cols>
    <col min="1" max="1" width="21.83203125" style="36" customWidth="1"/>
    <col min="2" max="3" width="26.5" style="48" bestFit="1" customWidth="1"/>
    <col min="4" max="9" width="25" style="48" bestFit="1" customWidth="1"/>
    <col min="10" max="10" width="26.5" style="48" bestFit="1" customWidth="1"/>
    <col min="11" max="11" width="31.5" style="48" bestFit="1" customWidth="1"/>
    <col min="12" max="12" width="27.6640625" style="48" bestFit="1" customWidth="1"/>
    <col min="13" max="13" width="58.1640625" style="48" bestFit="1" customWidth="1"/>
    <col min="14" max="14" width="28.83203125" style="48" bestFit="1" customWidth="1"/>
    <col min="15" max="15" width="59.33203125" style="48" bestFit="1" customWidth="1"/>
    <col min="16" max="16" width="27.6640625" style="48" bestFit="1" customWidth="1"/>
    <col min="17" max="17" width="58.5" style="48" bestFit="1" customWidth="1"/>
    <col min="18" max="18" width="27.6640625" style="48" bestFit="1" customWidth="1"/>
    <col min="19" max="19" width="59.6640625" style="48" bestFit="1" customWidth="1"/>
    <col min="20" max="20" width="27.6640625" style="48" bestFit="1" customWidth="1"/>
    <col min="21" max="21" width="58.5" style="36" bestFit="1" customWidth="1"/>
    <col min="22" max="22" width="27.6640625" style="48" bestFit="1" customWidth="1"/>
    <col min="23" max="23" width="58.5" style="36" bestFit="1" customWidth="1"/>
    <col min="24" max="24" width="28.83203125" style="48" bestFit="1" customWidth="1"/>
    <col min="25" max="25" width="57.33203125" style="36" bestFit="1" customWidth="1"/>
    <col min="26" max="26" width="47.1640625" style="48" bestFit="1" customWidth="1"/>
    <col min="27" max="27" width="57.33203125" style="36" bestFit="1" customWidth="1"/>
    <col min="28" max="28" width="28.83203125" style="48" bestFit="1" customWidth="1"/>
    <col min="29" max="16384" width="9.33203125" style="36"/>
  </cols>
  <sheetData>
    <row r="1" spans="1:28" x14ac:dyDescent="0.25">
      <c r="A1" s="82" t="s">
        <v>396</v>
      </c>
    </row>
    <row r="3" spans="1:28" x14ac:dyDescent="0.25">
      <c r="A3" s="77" t="s">
        <v>392</v>
      </c>
    </row>
    <row r="4" spans="1:28" x14ac:dyDescent="0.25">
      <c r="A4" s="77"/>
      <c r="B4" s="126" t="s">
        <v>397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8"/>
    </row>
    <row r="5" spans="1:28" ht="30" customHeight="1" x14ac:dyDescent="0.25">
      <c r="A5" s="111" t="s">
        <v>394</v>
      </c>
      <c r="B5" s="107" t="s">
        <v>109</v>
      </c>
      <c r="C5" s="107" t="s">
        <v>112</v>
      </c>
      <c r="D5" s="107" t="s">
        <v>63</v>
      </c>
      <c r="E5" s="107" t="s">
        <v>74</v>
      </c>
      <c r="F5" s="107" t="s">
        <v>78</v>
      </c>
      <c r="G5" s="107" t="s">
        <v>82</v>
      </c>
      <c r="H5" s="107" t="s">
        <v>86</v>
      </c>
      <c r="I5" s="107" t="s">
        <v>90</v>
      </c>
      <c r="J5" s="107" t="s">
        <v>114</v>
      </c>
      <c r="K5" s="107" t="s">
        <v>129</v>
      </c>
      <c r="L5" s="107" t="s">
        <v>116</v>
      </c>
      <c r="M5" s="107" t="s">
        <v>148</v>
      </c>
      <c r="N5" s="107" t="s">
        <v>101</v>
      </c>
      <c r="O5" s="107" t="s">
        <v>145</v>
      </c>
      <c r="P5" s="107" t="s">
        <v>118</v>
      </c>
      <c r="Q5" s="107" t="s">
        <v>154</v>
      </c>
      <c r="R5" s="107" t="s">
        <v>121</v>
      </c>
      <c r="S5" s="107" t="s">
        <v>151</v>
      </c>
      <c r="T5" s="107" t="s">
        <v>124</v>
      </c>
      <c r="U5" s="107" t="s">
        <v>133</v>
      </c>
      <c r="V5" s="107" t="s">
        <v>127</v>
      </c>
      <c r="W5" s="107" t="s">
        <v>139</v>
      </c>
      <c r="X5" s="107" t="s">
        <v>94</v>
      </c>
      <c r="Y5" s="107" t="s">
        <v>136</v>
      </c>
      <c r="Z5" s="107" t="s">
        <v>104</v>
      </c>
      <c r="AA5" s="107" t="s">
        <v>142</v>
      </c>
      <c r="AB5" s="107" t="s">
        <v>106</v>
      </c>
    </row>
    <row r="6" spans="1:28" x14ac:dyDescent="0.25">
      <c r="A6" s="75" t="s">
        <v>163</v>
      </c>
      <c r="B6" s="112" t="s">
        <v>97</v>
      </c>
      <c r="C6" s="112" t="s">
        <v>97</v>
      </c>
      <c r="D6" s="112">
        <v>1.0760486134601801</v>
      </c>
      <c r="E6" s="112">
        <v>2.4266020224837002</v>
      </c>
      <c r="F6" s="112">
        <v>4.7690149290402903</v>
      </c>
      <c r="G6" s="112">
        <v>20.390301669964</v>
      </c>
      <c r="H6" s="112">
        <v>24.737453656978701</v>
      </c>
      <c r="I6" s="112">
        <v>50.501165174271797</v>
      </c>
      <c r="J6" s="112" t="s">
        <v>97</v>
      </c>
      <c r="K6" s="112">
        <v>10.847090478667701</v>
      </c>
      <c r="L6" s="112" t="s">
        <v>97</v>
      </c>
      <c r="M6" s="112">
        <v>10.845665399792299</v>
      </c>
      <c r="N6" s="112" t="s">
        <v>97</v>
      </c>
      <c r="O6" s="112">
        <v>10.8306201215036</v>
      </c>
      <c r="P6" s="112" t="s">
        <v>97</v>
      </c>
      <c r="Q6" s="112">
        <v>11.4376572268321</v>
      </c>
      <c r="R6" s="112" t="s">
        <v>97</v>
      </c>
      <c r="S6" s="112">
        <v>10.913869589934899</v>
      </c>
      <c r="T6" s="112" t="s">
        <v>97</v>
      </c>
      <c r="U6" s="112">
        <v>11.350535150143401</v>
      </c>
      <c r="V6" s="112" t="s">
        <v>97</v>
      </c>
      <c r="W6" s="112">
        <v>11.151215815937601</v>
      </c>
      <c r="X6" s="112" t="s">
        <v>97</v>
      </c>
      <c r="Y6" s="112">
        <v>10.763342663445201</v>
      </c>
      <c r="Z6" s="112" t="s">
        <v>97</v>
      </c>
      <c r="AA6" s="112">
        <v>10.3967125916884</v>
      </c>
      <c r="AB6" s="112" t="s">
        <v>97</v>
      </c>
    </row>
    <row r="7" spans="1:28" x14ac:dyDescent="0.25">
      <c r="A7" s="75" t="s">
        <v>174</v>
      </c>
      <c r="B7" s="112" t="s">
        <v>97</v>
      </c>
      <c r="C7" s="112" t="s">
        <v>97</v>
      </c>
      <c r="D7" s="112">
        <v>1.03003039267091</v>
      </c>
      <c r="E7" s="112">
        <v>2.4657209395651498</v>
      </c>
      <c r="F7" s="112">
        <v>4.8805363460736197</v>
      </c>
      <c r="G7" s="112">
        <v>20.679204492512898</v>
      </c>
      <c r="H7" s="112">
        <v>25.255419131240298</v>
      </c>
      <c r="I7" s="112">
        <v>49.867931053414097</v>
      </c>
      <c r="J7" s="112" t="s">
        <v>97</v>
      </c>
      <c r="K7" s="112">
        <v>10.9878615251156</v>
      </c>
      <c r="L7" s="112" t="s">
        <v>97</v>
      </c>
      <c r="M7" s="112">
        <v>11.811395639603001</v>
      </c>
      <c r="N7" s="112" t="s">
        <v>97</v>
      </c>
      <c r="O7" s="112">
        <v>11.724953819064901</v>
      </c>
      <c r="P7" s="112" t="s">
        <v>97</v>
      </c>
      <c r="Q7" s="112">
        <v>11.9175286941922</v>
      </c>
      <c r="R7" s="112" t="s">
        <v>97</v>
      </c>
      <c r="S7" s="112">
        <v>11.2683690384392</v>
      </c>
      <c r="T7" s="112" t="s">
        <v>97</v>
      </c>
      <c r="U7" s="112">
        <v>11.713408374094</v>
      </c>
      <c r="V7" s="112" t="s">
        <v>97</v>
      </c>
      <c r="W7" s="112">
        <v>11.6937523034848</v>
      </c>
      <c r="X7" s="112" t="s">
        <v>97</v>
      </c>
      <c r="Y7" s="112">
        <v>11.276828644421499</v>
      </c>
      <c r="Z7" s="112" t="s">
        <v>97</v>
      </c>
      <c r="AA7" s="112">
        <v>10.8863227386543</v>
      </c>
      <c r="AB7" s="112" t="s">
        <v>97</v>
      </c>
    </row>
    <row r="8" spans="1:28" x14ac:dyDescent="0.25">
      <c r="A8" s="75" t="s">
        <v>187</v>
      </c>
      <c r="B8" s="112" t="s">
        <v>97</v>
      </c>
      <c r="C8" s="112" t="s">
        <v>97</v>
      </c>
      <c r="D8" s="112">
        <v>1.0416242180099899</v>
      </c>
      <c r="E8" s="112">
        <v>2.4763175699218398</v>
      </c>
      <c r="F8" s="112">
        <v>4.8534624888707203</v>
      </c>
      <c r="G8" s="112">
        <v>20.824873871696798</v>
      </c>
      <c r="H8" s="112">
        <v>24.714015322521</v>
      </c>
      <c r="I8" s="112">
        <v>50.431177937749098</v>
      </c>
      <c r="J8" s="112" t="s">
        <v>97</v>
      </c>
      <c r="K8" s="112">
        <v>10.8511169971268</v>
      </c>
      <c r="L8" s="112" t="s">
        <v>97</v>
      </c>
      <c r="M8" s="112">
        <v>11.6987645973519</v>
      </c>
      <c r="N8" s="112" t="s">
        <v>97</v>
      </c>
      <c r="O8" s="112">
        <v>11.597271614354501</v>
      </c>
      <c r="P8" s="112" t="s">
        <v>97</v>
      </c>
      <c r="Q8" s="112">
        <v>11.7995067021282</v>
      </c>
      <c r="R8" s="112" t="s">
        <v>97</v>
      </c>
      <c r="S8" s="112">
        <v>11.0353994609835</v>
      </c>
      <c r="T8" s="112" t="s">
        <v>97</v>
      </c>
      <c r="U8" s="112">
        <v>11.632464696558401</v>
      </c>
      <c r="V8" s="112" t="s">
        <v>97</v>
      </c>
      <c r="W8" s="112">
        <v>11.496620825448799</v>
      </c>
      <c r="X8" s="112" t="s">
        <v>97</v>
      </c>
      <c r="Y8" s="112">
        <v>10.9608137936735</v>
      </c>
      <c r="Z8" s="112" t="s">
        <v>97</v>
      </c>
      <c r="AA8" s="112">
        <v>10.791919761689099</v>
      </c>
      <c r="AB8" s="112" t="s">
        <v>97</v>
      </c>
    </row>
    <row r="9" spans="1:28" x14ac:dyDescent="0.25">
      <c r="A9" s="75" t="s">
        <v>198</v>
      </c>
      <c r="B9" s="112" t="s">
        <v>97</v>
      </c>
      <c r="C9" s="112" t="s">
        <v>97</v>
      </c>
      <c r="D9" s="112">
        <v>1.0261641262582499</v>
      </c>
      <c r="E9" s="112">
        <v>2.4801265291868502</v>
      </c>
      <c r="F9" s="112">
        <v>4.9242762580429602</v>
      </c>
      <c r="G9" s="112">
        <v>20.4498423565522</v>
      </c>
      <c r="H9" s="112">
        <v>24.7984825445293</v>
      </c>
      <c r="I9" s="112">
        <v>50.251765226512298</v>
      </c>
      <c r="J9" s="112" t="s">
        <v>97</v>
      </c>
      <c r="K9" s="112">
        <v>11.1760774160879</v>
      </c>
      <c r="L9" s="112" t="s">
        <v>97</v>
      </c>
      <c r="M9" s="112">
        <v>10.858860565755499</v>
      </c>
      <c r="N9" s="112" t="s">
        <v>97</v>
      </c>
      <c r="O9" s="112">
        <v>10.9106500778199</v>
      </c>
      <c r="P9" s="112" t="s">
        <v>97</v>
      </c>
      <c r="Q9" s="112">
        <v>11.908803372027901</v>
      </c>
      <c r="R9" s="112" t="s">
        <v>97</v>
      </c>
      <c r="S9" s="112">
        <v>11.279161379648</v>
      </c>
      <c r="T9" s="112" t="s">
        <v>97</v>
      </c>
      <c r="U9" s="112">
        <v>11.370278387760999</v>
      </c>
      <c r="V9" s="112" t="s">
        <v>97</v>
      </c>
      <c r="W9" s="112">
        <v>11.0665633596217</v>
      </c>
      <c r="X9" s="112" t="s">
        <v>97</v>
      </c>
      <c r="Y9" s="112">
        <v>10.795645296223601</v>
      </c>
      <c r="Z9" s="112" t="s">
        <v>97</v>
      </c>
      <c r="AA9" s="112">
        <v>10.3434092036543</v>
      </c>
      <c r="AB9" s="112" t="s">
        <v>97</v>
      </c>
    </row>
    <row r="10" spans="1:28" x14ac:dyDescent="0.25">
      <c r="A10" s="75" t="s">
        <v>212</v>
      </c>
      <c r="B10" s="112" t="s">
        <v>97</v>
      </c>
      <c r="C10" s="112" t="s">
        <v>97</v>
      </c>
      <c r="D10" s="112">
        <v>1.0203673467846299</v>
      </c>
      <c r="E10" s="112">
        <v>2.50082021898915</v>
      </c>
      <c r="F10" s="112">
        <v>4.8649931978618604</v>
      </c>
      <c r="G10" s="112">
        <v>20.7702475714263</v>
      </c>
      <c r="H10" s="112">
        <v>25.2011875842107</v>
      </c>
      <c r="I10" s="112">
        <v>49.912528730592001</v>
      </c>
      <c r="J10" s="112" t="s">
        <v>97</v>
      </c>
      <c r="K10" s="112">
        <v>11.1583877420624</v>
      </c>
      <c r="L10" s="112" t="s">
        <v>97</v>
      </c>
      <c r="M10" s="112">
        <v>11.052300316549999</v>
      </c>
      <c r="N10" s="112" t="s">
        <v>97</v>
      </c>
      <c r="O10" s="112">
        <v>11.123433644882301</v>
      </c>
      <c r="P10" s="112" t="s">
        <v>97</v>
      </c>
      <c r="Q10" s="112">
        <v>11.609327339396801</v>
      </c>
      <c r="R10" s="112" t="s">
        <v>97</v>
      </c>
      <c r="S10" s="112">
        <v>11.0180318021159</v>
      </c>
      <c r="T10" s="112" t="s">
        <v>97</v>
      </c>
      <c r="U10" s="112">
        <v>11.498734923684101</v>
      </c>
      <c r="V10" s="112" t="s">
        <v>97</v>
      </c>
      <c r="W10" s="112">
        <v>11.4839006120276</v>
      </c>
      <c r="X10" s="112" t="s">
        <v>97</v>
      </c>
      <c r="Y10" s="112">
        <v>11.2024173071537</v>
      </c>
      <c r="Z10" s="112" t="s">
        <v>97</v>
      </c>
      <c r="AA10" s="112">
        <v>10.6536401149294</v>
      </c>
      <c r="AB10" s="112" t="s">
        <v>97</v>
      </c>
    </row>
    <row r="11" spans="1:28" x14ac:dyDescent="0.25">
      <c r="A11" s="75" t="s">
        <v>225</v>
      </c>
      <c r="B11" s="112" t="s">
        <v>97</v>
      </c>
      <c r="C11" s="112" t="s">
        <v>97</v>
      </c>
      <c r="D11" s="112">
        <v>1.0350556255759</v>
      </c>
      <c r="E11" s="112">
        <v>2.5056784072881499</v>
      </c>
      <c r="F11" s="112">
        <v>4.8058970389976299</v>
      </c>
      <c r="G11" s="112">
        <v>20.576266869797202</v>
      </c>
      <c r="H11" s="112">
        <v>24.924814456811301</v>
      </c>
      <c r="I11" s="112">
        <v>50.225020622240898</v>
      </c>
      <c r="J11" s="112" t="s">
        <v>97</v>
      </c>
      <c r="K11" s="112">
        <v>11.1484719005822</v>
      </c>
      <c r="L11" s="112" t="s">
        <v>97</v>
      </c>
      <c r="M11" s="112">
        <v>10.720986985109899</v>
      </c>
      <c r="N11" s="112" t="s">
        <v>97</v>
      </c>
      <c r="O11" s="112">
        <v>10.8579937076425</v>
      </c>
      <c r="P11" s="112" t="s">
        <v>97</v>
      </c>
      <c r="Q11" s="112">
        <v>12.3328527465922</v>
      </c>
      <c r="R11" s="112" t="s">
        <v>97</v>
      </c>
      <c r="S11" s="112">
        <v>11.277319135786501</v>
      </c>
      <c r="T11" s="112" t="s">
        <v>97</v>
      </c>
      <c r="U11" s="112">
        <v>11.4145827376325</v>
      </c>
      <c r="V11" s="112" t="s">
        <v>97</v>
      </c>
      <c r="W11" s="112">
        <v>11.171454400415501</v>
      </c>
      <c r="X11" s="112" t="s">
        <v>97</v>
      </c>
      <c r="Y11" s="112">
        <v>10.9745164943155</v>
      </c>
      <c r="Z11" s="112" t="s">
        <v>97</v>
      </c>
      <c r="AA11" s="112">
        <v>10.497291459026799</v>
      </c>
      <c r="AB11" s="112" t="s">
        <v>97</v>
      </c>
    </row>
    <row r="12" spans="1:28" x14ac:dyDescent="0.25">
      <c r="A12" s="75" t="s">
        <v>240</v>
      </c>
      <c r="B12" s="112" t="s">
        <v>97</v>
      </c>
      <c r="C12" s="112" t="s">
        <v>97</v>
      </c>
      <c r="D12" s="112">
        <v>1.02311827757669</v>
      </c>
      <c r="E12" s="112">
        <v>2.49144560260254</v>
      </c>
      <c r="F12" s="112">
        <v>4.8930347180558504</v>
      </c>
      <c r="G12" s="112">
        <v>20.999618616068599</v>
      </c>
      <c r="H12" s="112">
        <v>25.002027784795899</v>
      </c>
      <c r="I12" s="112">
        <v>50.081646044986002</v>
      </c>
      <c r="J12" s="112" t="s">
        <v>97</v>
      </c>
      <c r="K12" s="112">
        <v>10.984375476854799</v>
      </c>
      <c r="L12" s="112" t="s">
        <v>97</v>
      </c>
      <c r="M12" s="112">
        <v>11.1505130879126</v>
      </c>
      <c r="N12" s="112" t="s">
        <v>97</v>
      </c>
      <c r="O12" s="112">
        <v>11.158853719372599</v>
      </c>
      <c r="P12" s="112" t="s">
        <v>97</v>
      </c>
      <c r="Q12" s="112">
        <v>11.861386581460501</v>
      </c>
      <c r="R12" s="112" t="s">
        <v>97</v>
      </c>
      <c r="S12" s="112">
        <v>11.051882550948299</v>
      </c>
      <c r="T12" s="112" t="s">
        <v>97</v>
      </c>
      <c r="U12" s="112">
        <v>11.760382419330501</v>
      </c>
      <c r="V12" s="112" t="s">
        <v>97</v>
      </c>
      <c r="W12" s="112">
        <v>11.6094952696572</v>
      </c>
      <c r="X12" s="112" t="s">
        <v>97</v>
      </c>
      <c r="Y12" s="112">
        <v>11.174335577274199</v>
      </c>
      <c r="Z12" s="112" t="s">
        <v>97</v>
      </c>
      <c r="AA12" s="112">
        <v>10.6095932828018</v>
      </c>
      <c r="AB12" s="112" t="s">
        <v>97</v>
      </c>
    </row>
    <row r="13" spans="1:28" x14ac:dyDescent="0.25">
      <c r="A13" s="75" t="s">
        <v>254</v>
      </c>
      <c r="B13" s="112" t="s">
        <v>97</v>
      </c>
      <c r="C13" s="112" t="s">
        <v>97</v>
      </c>
      <c r="D13" s="112">
        <v>1.0275581154623299</v>
      </c>
      <c r="E13" s="112">
        <v>2.4694348102557702</v>
      </c>
      <c r="F13" s="112">
        <v>4.9270666060110804</v>
      </c>
      <c r="G13" s="112">
        <v>20.6794700783507</v>
      </c>
      <c r="H13" s="112">
        <v>24.901625584086101</v>
      </c>
      <c r="I13" s="112">
        <v>50.160989907067503</v>
      </c>
      <c r="J13" s="112" t="s">
        <v>97</v>
      </c>
      <c r="K13" s="112">
        <v>11.1558707943482</v>
      </c>
      <c r="L13" s="112" t="s">
        <v>97</v>
      </c>
      <c r="M13" s="112">
        <v>11.1733291474252</v>
      </c>
      <c r="N13" s="112" t="s">
        <v>97</v>
      </c>
      <c r="O13" s="112">
        <v>10.965637700626401</v>
      </c>
      <c r="P13" s="112" t="s">
        <v>97</v>
      </c>
      <c r="Q13" s="112">
        <v>11.8633176765575</v>
      </c>
      <c r="R13" s="112" t="s">
        <v>97</v>
      </c>
      <c r="S13" s="112">
        <v>11.107435131387399</v>
      </c>
      <c r="T13" s="112" t="s">
        <v>97</v>
      </c>
      <c r="U13" s="112">
        <v>11.5540748395491</v>
      </c>
      <c r="V13" s="112" t="s">
        <v>97</v>
      </c>
      <c r="W13" s="112">
        <v>11.5053520402719</v>
      </c>
      <c r="X13" s="112" t="s">
        <v>97</v>
      </c>
      <c r="Y13" s="112">
        <v>11.1992701202698</v>
      </c>
      <c r="Z13" s="112" t="s">
        <v>97</v>
      </c>
      <c r="AA13" s="112">
        <v>10.529783001067701</v>
      </c>
      <c r="AB13" s="112" t="s">
        <v>97</v>
      </c>
    </row>
    <row r="14" spans="1:28" x14ac:dyDescent="0.25">
      <c r="A14" s="75" t="s">
        <v>266</v>
      </c>
      <c r="B14" s="112" t="s">
        <v>97</v>
      </c>
      <c r="C14" s="112" t="s">
        <v>97</v>
      </c>
      <c r="D14" s="112">
        <v>1.0330672076718601</v>
      </c>
      <c r="E14" s="112">
        <v>2.4520269595269601</v>
      </c>
      <c r="F14" s="112">
        <v>4.9188208549858503</v>
      </c>
      <c r="G14" s="112">
        <v>20.2960709556857</v>
      </c>
      <c r="H14" s="112">
        <v>25.044020626604901</v>
      </c>
      <c r="I14" s="112">
        <v>50.035216771985603</v>
      </c>
      <c r="J14" s="112" t="s">
        <v>97</v>
      </c>
      <c r="K14" s="112">
        <v>11.701707818417001</v>
      </c>
      <c r="L14" s="112" t="s">
        <v>97</v>
      </c>
      <c r="M14" s="112">
        <v>10.925735241105899</v>
      </c>
      <c r="N14" s="112" t="s">
        <v>97</v>
      </c>
      <c r="O14" s="112">
        <v>10.7543624559764</v>
      </c>
      <c r="P14" s="112" t="s">
        <v>97</v>
      </c>
      <c r="Q14" s="112">
        <v>11.4023009197474</v>
      </c>
      <c r="R14" s="112" t="s">
        <v>97</v>
      </c>
      <c r="S14" s="112">
        <v>10.832041251570599</v>
      </c>
      <c r="T14" s="112" t="s">
        <v>97</v>
      </c>
      <c r="U14" s="112">
        <v>11.332780943798401</v>
      </c>
      <c r="V14" s="112" t="s">
        <v>97</v>
      </c>
      <c r="W14" s="112">
        <v>11.221754922134799</v>
      </c>
      <c r="X14" s="112" t="s">
        <v>97</v>
      </c>
      <c r="Y14" s="112">
        <v>10.837524129876099</v>
      </c>
      <c r="Z14" s="112" t="s">
        <v>97</v>
      </c>
      <c r="AA14" s="112">
        <v>10.2634299028838</v>
      </c>
      <c r="AB14" s="112" t="s">
        <v>97</v>
      </c>
    </row>
    <row r="15" spans="1:28" x14ac:dyDescent="0.25">
      <c r="A15" s="75" t="s">
        <v>272</v>
      </c>
      <c r="B15" s="112" t="s">
        <v>97</v>
      </c>
      <c r="C15" s="112" t="s">
        <v>97</v>
      </c>
      <c r="D15" s="112">
        <v>1.01874640260858</v>
      </c>
      <c r="E15" s="112">
        <v>2.4740389772262898</v>
      </c>
      <c r="F15" s="112">
        <v>4.9425588638502802</v>
      </c>
      <c r="G15" s="112">
        <v>20.235540018975801</v>
      </c>
      <c r="H15" s="112">
        <v>25.0956870223838</v>
      </c>
      <c r="I15" s="112">
        <v>49.965892826548703</v>
      </c>
      <c r="J15" s="112" t="s">
        <v>97</v>
      </c>
      <c r="K15" s="112">
        <v>11.7786664506995</v>
      </c>
      <c r="L15" s="112" t="s">
        <v>97</v>
      </c>
      <c r="M15" s="112">
        <v>11.0378262082242</v>
      </c>
      <c r="N15" s="112" t="s">
        <v>97</v>
      </c>
      <c r="O15" s="112">
        <v>10.942371710012599</v>
      </c>
      <c r="P15" s="112" t="s">
        <v>97</v>
      </c>
      <c r="Q15" s="112">
        <v>11.6018282525619</v>
      </c>
      <c r="R15" s="112" t="s">
        <v>97</v>
      </c>
      <c r="S15" s="112">
        <v>11.0209571701626</v>
      </c>
      <c r="T15" s="112" t="s">
        <v>97</v>
      </c>
      <c r="U15" s="112">
        <v>11.5312095652717</v>
      </c>
      <c r="V15" s="112" t="s">
        <v>97</v>
      </c>
      <c r="W15" s="112">
        <v>11.363270527473601</v>
      </c>
      <c r="X15" s="112" t="s">
        <v>97</v>
      </c>
      <c r="Y15" s="112">
        <v>10.9622806372615</v>
      </c>
      <c r="Z15" s="112" t="s">
        <v>97</v>
      </c>
      <c r="AA15" s="112">
        <v>10.4159559891851</v>
      </c>
      <c r="AB15" s="112" t="s">
        <v>97</v>
      </c>
    </row>
    <row r="16" spans="1:28" x14ac:dyDescent="0.25">
      <c r="A16" s="75" t="s">
        <v>178</v>
      </c>
      <c r="B16" s="112" t="s">
        <v>97</v>
      </c>
      <c r="C16" s="112" t="s">
        <v>97</v>
      </c>
      <c r="D16" s="112">
        <v>1.0448001381015699</v>
      </c>
      <c r="E16" s="112">
        <v>2.37935068608168</v>
      </c>
      <c r="F16" s="112">
        <v>4.9143365313755103</v>
      </c>
      <c r="G16" s="112">
        <v>21.4037682337785</v>
      </c>
      <c r="H16" s="112">
        <v>25.814191134822501</v>
      </c>
      <c r="I16" s="112">
        <v>49.388669431371802</v>
      </c>
      <c r="J16" s="112" t="s">
        <v>97</v>
      </c>
      <c r="K16" s="112">
        <v>11.7339173389952</v>
      </c>
      <c r="L16" s="112" t="s">
        <v>97</v>
      </c>
      <c r="M16" s="112">
        <v>11.659778994617801</v>
      </c>
      <c r="N16" s="112" t="s">
        <v>97</v>
      </c>
      <c r="O16" s="112">
        <v>11.592214552837399</v>
      </c>
      <c r="P16" s="112" t="s">
        <v>97</v>
      </c>
      <c r="Q16" s="112">
        <v>12.251512379572</v>
      </c>
      <c r="R16" s="112" t="s">
        <v>97</v>
      </c>
      <c r="S16" s="112">
        <v>11.556087817403901</v>
      </c>
      <c r="T16" s="112" t="s">
        <v>97</v>
      </c>
      <c r="U16" s="112">
        <v>12.0780393441696</v>
      </c>
      <c r="V16" s="112" t="s">
        <v>97</v>
      </c>
      <c r="W16" s="112">
        <v>12.220296628088001</v>
      </c>
      <c r="X16" s="112" t="s">
        <v>97</v>
      </c>
      <c r="Y16" s="112">
        <v>11.4786837184025</v>
      </c>
      <c r="Z16" s="112" t="s">
        <v>97</v>
      </c>
      <c r="AA16" s="112">
        <v>11.003572171598901</v>
      </c>
      <c r="AB16" s="112" t="s">
        <v>97</v>
      </c>
    </row>
    <row r="17" spans="1:28" x14ac:dyDescent="0.25">
      <c r="A17" s="75" t="s">
        <v>196</v>
      </c>
      <c r="B17" s="112" t="s">
        <v>97</v>
      </c>
      <c r="C17" s="112" t="s">
        <v>97</v>
      </c>
      <c r="D17" s="112">
        <v>1.0196427487384201</v>
      </c>
      <c r="E17" s="112">
        <v>2.5063551656115401</v>
      </c>
      <c r="F17" s="112">
        <v>4.7865762503799196</v>
      </c>
      <c r="G17" s="112">
        <v>20.7673161180068</v>
      </c>
      <c r="H17" s="112">
        <v>25.8000662982768</v>
      </c>
      <c r="I17" s="112">
        <v>49.417073716668497</v>
      </c>
      <c r="J17" s="112" t="s">
        <v>97</v>
      </c>
      <c r="K17" s="112">
        <v>11.5162400152847</v>
      </c>
      <c r="L17" s="112" t="s">
        <v>97</v>
      </c>
      <c r="M17" s="112">
        <v>11.391740188098799</v>
      </c>
      <c r="N17" s="112" t="s">
        <v>97</v>
      </c>
      <c r="O17" s="112">
        <v>11.2238716230896</v>
      </c>
      <c r="P17" s="112" t="s">
        <v>97</v>
      </c>
      <c r="Q17" s="112">
        <v>12.185140052318999</v>
      </c>
      <c r="R17" s="112" t="s">
        <v>97</v>
      </c>
      <c r="S17" s="112">
        <v>11.273888561399399</v>
      </c>
      <c r="T17" s="112" t="s">
        <v>97</v>
      </c>
      <c r="U17" s="112">
        <v>11.9704055719805</v>
      </c>
      <c r="V17" s="112" t="s">
        <v>97</v>
      </c>
      <c r="W17" s="112">
        <v>11.774969417532599</v>
      </c>
      <c r="X17" s="112" t="s">
        <v>97</v>
      </c>
      <c r="Y17" s="112">
        <v>11.3488086000298</v>
      </c>
      <c r="Z17" s="112" t="s">
        <v>97</v>
      </c>
      <c r="AA17" s="112">
        <v>10.995810197370799</v>
      </c>
      <c r="AB17" s="112" t="s">
        <v>97</v>
      </c>
    </row>
    <row r="18" spans="1:28" x14ac:dyDescent="0.25">
      <c r="A18" s="75" t="s">
        <v>223</v>
      </c>
      <c r="B18" s="112" t="s">
        <v>97</v>
      </c>
      <c r="C18" s="112" t="s">
        <v>97</v>
      </c>
      <c r="D18" s="112">
        <v>1.0623011384791201</v>
      </c>
      <c r="E18" s="112">
        <v>2.38828551025924</v>
      </c>
      <c r="F18" s="112">
        <v>4.8288078030431496</v>
      </c>
      <c r="G18" s="112">
        <v>21.1164256266892</v>
      </c>
      <c r="H18" s="112">
        <v>25.591984598727901</v>
      </c>
      <c r="I18" s="112">
        <v>49.642136468596199</v>
      </c>
      <c r="J18" s="112" t="s">
        <v>97</v>
      </c>
      <c r="K18" s="112">
        <v>11.411160226057</v>
      </c>
      <c r="L18" s="112" t="s">
        <v>97</v>
      </c>
      <c r="M18" s="112">
        <v>11.5434457655222</v>
      </c>
      <c r="N18" s="112" t="s">
        <v>97</v>
      </c>
      <c r="O18" s="112">
        <v>11.4784138361996</v>
      </c>
      <c r="P18" s="112" t="s">
        <v>97</v>
      </c>
      <c r="Q18" s="112">
        <v>12.1012461145997</v>
      </c>
      <c r="R18" s="112" t="s">
        <v>97</v>
      </c>
      <c r="S18" s="112">
        <v>11.267081651075999</v>
      </c>
      <c r="T18" s="112" t="s">
        <v>97</v>
      </c>
      <c r="U18" s="112">
        <v>11.6077760168297</v>
      </c>
      <c r="V18" s="112" t="s">
        <v>97</v>
      </c>
      <c r="W18" s="112">
        <v>11.9367708735398</v>
      </c>
      <c r="X18" s="112" t="s">
        <v>97</v>
      </c>
      <c r="Y18" s="112">
        <v>11.173502335503301</v>
      </c>
      <c r="Z18" s="112" t="s">
        <v>97</v>
      </c>
      <c r="AA18" s="112">
        <v>10.7654928864587</v>
      </c>
      <c r="AB18" s="112" t="s">
        <v>97</v>
      </c>
    </row>
    <row r="19" spans="1:28" x14ac:dyDescent="0.25">
      <c r="A19" s="75" t="s">
        <v>182</v>
      </c>
      <c r="B19" s="112" t="s">
        <v>97</v>
      </c>
      <c r="C19" s="112" t="s">
        <v>97</v>
      </c>
      <c r="D19" s="112">
        <v>1.17428207690526</v>
      </c>
      <c r="E19" s="112">
        <v>2.3063215739804899</v>
      </c>
      <c r="F19" s="112">
        <v>4.4944944417379498</v>
      </c>
      <c r="G19" s="112">
        <v>19.5518430839901</v>
      </c>
      <c r="H19" s="112">
        <v>24.585761238079201</v>
      </c>
      <c r="I19" s="112">
        <v>51.076075753755497</v>
      </c>
      <c r="J19" s="112" t="s">
        <v>97</v>
      </c>
      <c r="K19" s="112">
        <v>12.0900537375726</v>
      </c>
      <c r="L19" s="112" t="s">
        <v>97</v>
      </c>
      <c r="M19" s="112">
        <v>10.833255836925</v>
      </c>
      <c r="N19" s="112" t="s">
        <v>97</v>
      </c>
      <c r="O19" s="112">
        <v>10.8907577830599</v>
      </c>
      <c r="P19" s="112" t="s">
        <v>97</v>
      </c>
      <c r="Q19" s="112">
        <v>11.664004070827</v>
      </c>
      <c r="R19" s="112" t="s">
        <v>97</v>
      </c>
      <c r="S19" s="112">
        <v>10.6036974526717</v>
      </c>
      <c r="T19" s="112" t="s">
        <v>97</v>
      </c>
      <c r="U19" s="112">
        <v>11.2415756665659</v>
      </c>
      <c r="V19" s="112" t="s">
        <v>97</v>
      </c>
      <c r="W19" s="112">
        <v>11.458976337158299</v>
      </c>
      <c r="X19" s="112" t="s">
        <v>97</v>
      </c>
      <c r="Y19" s="112">
        <v>10.494674128780799</v>
      </c>
      <c r="Z19" s="112" t="s">
        <v>97</v>
      </c>
      <c r="AA19" s="112">
        <v>10.2543561873209</v>
      </c>
      <c r="AB19" s="112" t="s">
        <v>97</v>
      </c>
    </row>
    <row r="20" spans="1:28" x14ac:dyDescent="0.25">
      <c r="A20" s="75" t="s">
        <v>207</v>
      </c>
      <c r="B20" s="112" t="s">
        <v>97</v>
      </c>
      <c r="C20" s="112" t="s">
        <v>97</v>
      </c>
      <c r="D20" s="112">
        <v>1.1634701561671701</v>
      </c>
      <c r="E20" s="112">
        <v>2.35922849003369</v>
      </c>
      <c r="F20" s="112">
        <v>4.4805967598407603</v>
      </c>
      <c r="G20" s="112">
        <v>20.9382577593625</v>
      </c>
      <c r="H20" s="112">
        <v>23.843800625129099</v>
      </c>
      <c r="I20" s="112">
        <v>52.831269917901103</v>
      </c>
      <c r="J20" s="112" t="s">
        <v>97</v>
      </c>
      <c r="K20" s="112">
        <v>11.332537100259399</v>
      </c>
      <c r="L20" s="112" t="s">
        <v>97</v>
      </c>
      <c r="M20" s="112">
        <v>11.748537999238099</v>
      </c>
      <c r="N20" s="112" t="s">
        <v>97</v>
      </c>
      <c r="O20" s="112">
        <v>11.7711813968857</v>
      </c>
      <c r="P20" s="112" t="s">
        <v>97</v>
      </c>
      <c r="Q20" s="112">
        <v>11.6019236262529</v>
      </c>
      <c r="R20" s="112" t="s">
        <v>97</v>
      </c>
      <c r="S20" s="112">
        <v>10.9349334894699</v>
      </c>
      <c r="T20" s="112" t="s">
        <v>97</v>
      </c>
      <c r="U20" s="112">
        <v>12.435240090560599</v>
      </c>
      <c r="V20" s="112" t="s">
        <v>97</v>
      </c>
      <c r="W20" s="112">
        <v>12.7210850973521</v>
      </c>
      <c r="X20" s="112" t="s">
        <v>97</v>
      </c>
      <c r="Y20" s="112">
        <v>11.5982727547735</v>
      </c>
      <c r="Z20" s="112" t="s">
        <v>97</v>
      </c>
      <c r="AA20" s="112">
        <v>11.2005973763385</v>
      </c>
      <c r="AB20" s="112" t="s">
        <v>97</v>
      </c>
    </row>
    <row r="21" spans="1:28" x14ac:dyDescent="0.25">
      <c r="A21" s="75" t="s">
        <v>235</v>
      </c>
      <c r="B21" s="112" t="s">
        <v>97</v>
      </c>
      <c r="C21" s="112" t="s">
        <v>97</v>
      </c>
      <c r="D21" s="112">
        <v>1.11036971047813</v>
      </c>
      <c r="E21" s="112">
        <v>2.44805113629049</v>
      </c>
      <c r="F21" s="112">
        <v>4.5166756157027796</v>
      </c>
      <c r="G21" s="112">
        <v>20.5683472093272</v>
      </c>
      <c r="H21" s="112">
        <v>24.804796586593199</v>
      </c>
      <c r="I21" s="112">
        <v>50.806298608653996</v>
      </c>
      <c r="J21" s="112" t="s">
        <v>97</v>
      </c>
      <c r="K21" s="112">
        <v>11.1220220570167</v>
      </c>
      <c r="L21" s="112" t="s">
        <v>97</v>
      </c>
      <c r="M21" s="112">
        <v>11.0556153976303</v>
      </c>
      <c r="N21" s="112" t="s">
        <v>97</v>
      </c>
      <c r="O21" s="112">
        <v>11.239688228134201</v>
      </c>
      <c r="P21" s="112" t="s">
        <v>97</v>
      </c>
      <c r="Q21" s="112">
        <v>12.006043571929901</v>
      </c>
      <c r="R21" s="112" t="s">
        <v>97</v>
      </c>
      <c r="S21" s="112">
        <v>11.3448710761983</v>
      </c>
      <c r="T21" s="112" t="s">
        <v>97</v>
      </c>
      <c r="U21" s="112">
        <v>11.9478898537551</v>
      </c>
      <c r="V21" s="112" t="s">
        <v>97</v>
      </c>
      <c r="W21" s="112">
        <v>11.870252002115601</v>
      </c>
      <c r="X21" s="112" t="s">
        <v>97</v>
      </c>
      <c r="Y21" s="112">
        <v>11.4076091281798</v>
      </c>
      <c r="Z21" s="112" t="s">
        <v>97</v>
      </c>
      <c r="AA21" s="112">
        <v>10.8119640024956</v>
      </c>
      <c r="AB21" s="112" t="s">
        <v>97</v>
      </c>
    </row>
    <row r="22" spans="1:28" x14ac:dyDescent="0.25">
      <c r="A22" s="75" t="s">
        <v>250</v>
      </c>
      <c r="B22" s="112" t="s">
        <v>97</v>
      </c>
      <c r="C22" s="112" t="s">
        <v>97</v>
      </c>
      <c r="D22" s="112">
        <v>1.0287607091345401</v>
      </c>
      <c r="E22" s="112">
        <v>2.4664146160750802</v>
      </c>
      <c r="F22" s="112">
        <v>4.8354650540902</v>
      </c>
      <c r="G22" s="112">
        <v>19.565679481640501</v>
      </c>
      <c r="H22" s="112">
        <v>25.638703962095398</v>
      </c>
      <c r="I22" s="112">
        <v>49.577276708244298</v>
      </c>
      <c r="J22" s="112" t="s">
        <v>97</v>
      </c>
      <c r="K22" s="112">
        <v>11.5923022730196</v>
      </c>
      <c r="L22" s="112" t="s">
        <v>97</v>
      </c>
      <c r="M22" s="112">
        <v>11.321424064496901</v>
      </c>
      <c r="N22" s="112" t="s">
        <v>97</v>
      </c>
      <c r="O22" s="112">
        <v>11.1599898266259</v>
      </c>
      <c r="P22" s="112" t="s">
        <v>97</v>
      </c>
      <c r="Q22" s="112">
        <v>12.2906116634722</v>
      </c>
      <c r="R22" s="112" t="s">
        <v>97</v>
      </c>
      <c r="S22" s="112">
        <v>11.116067118783301</v>
      </c>
      <c r="T22" s="112" t="s">
        <v>97</v>
      </c>
      <c r="U22" s="112">
        <v>11.8505785151512</v>
      </c>
      <c r="V22" s="112" t="s">
        <v>97</v>
      </c>
      <c r="W22" s="112">
        <v>11.665914691785799</v>
      </c>
      <c r="X22" s="112" t="s">
        <v>97</v>
      </c>
      <c r="Y22" s="112">
        <v>11.503123287834701</v>
      </c>
      <c r="Z22" s="112" t="s">
        <v>97</v>
      </c>
      <c r="AA22" s="112">
        <v>10.9854849244141</v>
      </c>
      <c r="AB22" s="112" t="s">
        <v>97</v>
      </c>
    </row>
    <row r="23" spans="1:28" x14ac:dyDescent="0.25">
      <c r="A23" s="75" t="s">
        <v>246</v>
      </c>
      <c r="B23" s="112" t="s">
        <v>97</v>
      </c>
      <c r="C23" s="112" t="s">
        <v>97</v>
      </c>
      <c r="D23" s="112">
        <v>1.02655500986804</v>
      </c>
      <c r="E23" s="112">
        <v>2.46187812747938</v>
      </c>
      <c r="F23" s="112">
        <v>4.8622989615455801</v>
      </c>
      <c r="G23" s="112">
        <v>20.481863068817201</v>
      </c>
      <c r="H23" s="112">
        <v>25.5837133641154</v>
      </c>
      <c r="I23" s="112">
        <v>49.615164419353398</v>
      </c>
      <c r="J23" s="112" t="s">
        <v>97</v>
      </c>
      <c r="K23" s="112">
        <v>11.241613319900701</v>
      </c>
      <c r="L23" s="112" t="s">
        <v>97</v>
      </c>
      <c r="M23" s="112">
        <v>10.9721576916468</v>
      </c>
      <c r="N23" s="112" t="s">
        <v>97</v>
      </c>
      <c r="O23" s="112">
        <v>10.9354697374793</v>
      </c>
      <c r="P23" s="112" t="s">
        <v>97</v>
      </c>
      <c r="Q23" s="112">
        <v>11.924010809688101</v>
      </c>
      <c r="R23" s="112" t="s">
        <v>97</v>
      </c>
      <c r="S23" s="112">
        <v>10.967106946150301</v>
      </c>
      <c r="T23" s="112" t="s">
        <v>97</v>
      </c>
      <c r="U23" s="112">
        <v>11.6177471477365</v>
      </c>
      <c r="V23" s="112" t="s">
        <v>97</v>
      </c>
      <c r="W23" s="112">
        <v>11.760990414126899</v>
      </c>
      <c r="X23" s="112" t="s">
        <v>97</v>
      </c>
      <c r="Y23" s="112">
        <v>11.281118016849099</v>
      </c>
      <c r="Z23" s="112" t="s">
        <v>97</v>
      </c>
      <c r="AA23" s="112">
        <v>10.676539032600299</v>
      </c>
      <c r="AB23" s="112" t="s">
        <v>97</v>
      </c>
    </row>
    <row r="24" spans="1:28" x14ac:dyDescent="0.25">
      <c r="A24" s="75" t="s">
        <v>256</v>
      </c>
      <c r="B24" s="112" t="s">
        <v>97</v>
      </c>
      <c r="C24" s="112" t="s">
        <v>97</v>
      </c>
      <c r="D24" s="112">
        <v>1.01422378383516</v>
      </c>
      <c r="E24" s="112">
        <v>2.5113341030926</v>
      </c>
      <c r="F24" s="112">
        <v>4.8983961219002596</v>
      </c>
      <c r="G24" s="112">
        <v>20.786346200758199</v>
      </c>
      <c r="H24" s="112">
        <v>24.9988160025325</v>
      </c>
      <c r="I24" s="112">
        <v>50.080773316424597</v>
      </c>
      <c r="J24" s="112" t="s">
        <v>97</v>
      </c>
      <c r="K24" s="112">
        <v>10.3995684993574</v>
      </c>
      <c r="L24" s="112" t="s">
        <v>97</v>
      </c>
      <c r="M24" s="112">
        <v>11.594103954531001</v>
      </c>
      <c r="N24" s="112" t="s">
        <v>97</v>
      </c>
      <c r="O24" s="112">
        <v>11.7618051182054</v>
      </c>
      <c r="P24" s="112" t="s">
        <v>97</v>
      </c>
      <c r="Q24" s="112">
        <v>12.361429582703501</v>
      </c>
      <c r="R24" s="112" t="s">
        <v>97</v>
      </c>
      <c r="S24" s="112">
        <v>11.614606887275601</v>
      </c>
      <c r="T24" s="112" t="s">
        <v>97</v>
      </c>
      <c r="U24" s="112">
        <v>12.154614746312999</v>
      </c>
      <c r="V24" s="112" t="s">
        <v>97</v>
      </c>
      <c r="W24" s="112">
        <v>12.3113002679532</v>
      </c>
      <c r="X24" s="112" t="s">
        <v>97</v>
      </c>
      <c r="Y24" s="112">
        <v>11.641272899133</v>
      </c>
      <c r="Z24" s="112" t="s">
        <v>97</v>
      </c>
      <c r="AA24" s="112">
        <v>10.969962919513399</v>
      </c>
      <c r="AB24" s="112" t="s">
        <v>97</v>
      </c>
    </row>
    <row r="26" spans="1:28" x14ac:dyDescent="0.25">
      <c r="A26" s="77" t="s">
        <v>395</v>
      </c>
    </row>
    <row r="27" spans="1:28" x14ac:dyDescent="0.25">
      <c r="A27" s="77"/>
      <c r="B27" s="126" t="s">
        <v>397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8"/>
    </row>
    <row r="28" spans="1:28" ht="30" customHeight="1" x14ac:dyDescent="0.25">
      <c r="A28" s="111" t="s">
        <v>394</v>
      </c>
      <c r="B28" s="107" t="s">
        <v>109</v>
      </c>
      <c r="C28" s="107" t="s">
        <v>112</v>
      </c>
      <c r="D28" s="107" t="s">
        <v>63</v>
      </c>
      <c r="E28" s="107" t="s">
        <v>74</v>
      </c>
      <c r="F28" s="107" t="s">
        <v>78</v>
      </c>
      <c r="G28" s="107" t="s">
        <v>82</v>
      </c>
      <c r="H28" s="107" t="s">
        <v>86</v>
      </c>
      <c r="I28" s="107" t="s">
        <v>90</v>
      </c>
      <c r="J28" s="107" t="s">
        <v>114</v>
      </c>
      <c r="K28" s="107" t="s">
        <v>129</v>
      </c>
      <c r="L28" s="107" t="s">
        <v>116</v>
      </c>
      <c r="M28" s="107" t="s">
        <v>148</v>
      </c>
      <c r="N28" s="107" t="s">
        <v>101</v>
      </c>
      <c r="O28" s="107" t="s">
        <v>145</v>
      </c>
      <c r="P28" s="107" t="s">
        <v>118</v>
      </c>
      <c r="Q28" s="107" t="s">
        <v>154</v>
      </c>
      <c r="R28" s="107" t="s">
        <v>121</v>
      </c>
      <c r="S28" s="107" t="s">
        <v>151</v>
      </c>
      <c r="T28" s="107" t="s">
        <v>124</v>
      </c>
      <c r="U28" s="107" t="s">
        <v>133</v>
      </c>
      <c r="V28" s="107" t="s">
        <v>127</v>
      </c>
      <c r="W28" s="107" t="s">
        <v>139</v>
      </c>
      <c r="X28" s="107" t="s">
        <v>94</v>
      </c>
      <c r="Y28" s="107" t="s">
        <v>136</v>
      </c>
      <c r="Z28" s="107" t="s">
        <v>104</v>
      </c>
      <c r="AA28" s="107" t="s">
        <v>142</v>
      </c>
      <c r="AB28" s="107" t="s">
        <v>106</v>
      </c>
    </row>
    <row r="29" spans="1:28" x14ac:dyDescent="0.25">
      <c r="A29" s="75" t="s">
        <v>171</v>
      </c>
      <c r="B29" s="112" t="s">
        <v>97</v>
      </c>
      <c r="C29" s="112" t="s">
        <v>97</v>
      </c>
      <c r="D29" s="112">
        <v>1.0523549528403999</v>
      </c>
      <c r="E29" s="112">
        <v>2.4738437399542699</v>
      </c>
      <c r="F29" s="112">
        <v>4.79353989065162</v>
      </c>
      <c r="G29" s="112">
        <v>20.322208464696001</v>
      </c>
      <c r="H29" s="112">
        <v>24.789051858091799</v>
      </c>
      <c r="I29" s="112">
        <v>50.391897752563303</v>
      </c>
      <c r="J29" s="112" t="s">
        <v>97</v>
      </c>
      <c r="K29" s="112">
        <v>26.5022719062706</v>
      </c>
      <c r="L29" s="112" t="s">
        <v>97</v>
      </c>
      <c r="M29" s="112">
        <v>21.623816374572399</v>
      </c>
      <c r="N29" s="112" t="s">
        <v>97</v>
      </c>
      <c r="O29" s="112">
        <v>20.813581769179901</v>
      </c>
      <c r="P29" s="112" t="s">
        <v>97</v>
      </c>
      <c r="Q29" s="112">
        <v>0.18050280050918099</v>
      </c>
      <c r="R29" s="112" t="s">
        <v>97</v>
      </c>
      <c r="S29" s="112">
        <v>0.33143456849592601</v>
      </c>
      <c r="T29" s="112" t="s">
        <v>97</v>
      </c>
      <c r="U29" s="112">
        <v>6.4894790628970994E-2</v>
      </c>
      <c r="V29" s="112" t="s">
        <v>97</v>
      </c>
      <c r="W29" s="112">
        <v>0.36789422493874202</v>
      </c>
      <c r="X29" s="112" t="s">
        <v>97</v>
      </c>
      <c r="Y29" s="112">
        <v>4.5081609062284998E-2</v>
      </c>
      <c r="Z29" s="112" t="s">
        <v>97</v>
      </c>
      <c r="AA29" s="112">
        <v>0.31449116906511199</v>
      </c>
      <c r="AB29" s="112" t="s">
        <v>97</v>
      </c>
    </row>
    <row r="30" spans="1:28" x14ac:dyDescent="0.25">
      <c r="A30" s="75" t="s">
        <v>176</v>
      </c>
      <c r="B30" s="112" t="s">
        <v>97</v>
      </c>
      <c r="C30" s="112" t="s">
        <v>97</v>
      </c>
      <c r="D30" s="112">
        <v>1.0560376167767</v>
      </c>
      <c r="E30" s="112">
        <v>2.4904512143734898</v>
      </c>
      <c r="F30" s="112">
        <v>4.76335725720591</v>
      </c>
      <c r="G30" s="112">
        <v>20.357170044029999</v>
      </c>
      <c r="H30" s="112">
        <v>24.499228022510099</v>
      </c>
      <c r="I30" s="112">
        <v>50.773361019760699</v>
      </c>
      <c r="J30" s="112" t="s">
        <v>97</v>
      </c>
      <c r="K30" s="112">
        <v>26.688564697556298</v>
      </c>
      <c r="L30" s="112" t="s">
        <v>97</v>
      </c>
      <c r="M30" s="112" t="s">
        <v>97</v>
      </c>
      <c r="N30" s="112" t="s">
        <v>97</v>
      </c>
      <c r="O30" s="112" t="s">
        <v>97</v>
      </c>
      <c r="P30" s="112" t="s">
        <v>97</v>
      </c>
      <c r="Q30" s="112" t="s">
        <v>97</v>
      </c>
      <c r="R30" s="112" t="s">
        <v>97</v>
      </c>
      <c r="S30" s="112" t="s">
        <v>97</v>
      </c>
      <c r="T30" s="112" t="s">
        <v>97</v>
      </c>
      <c r="U30" s="112" t="s">
        <v>97</v>
      </c>
      <c r="V30" s="112" t="s">
        <v>97</v>
      </c>
      <c r="W30" s="112">
        <v>3.9664219780455E-2</v>
      </c>
      <c r="X30" s="112" t="s">
        <v>97</v>
      </c>
      <c r="Y30" s="112" t="s">
        <v>97</v>
      </c>
      <c r="Z30" s="112" t="s">
        <v>97</v>
      </c>
      <c r="AA30" s="112">
        <v>4.5032836767628003E-2</v>
      </c>
      <c r="AB30" s="112" t="s">
        <v>97</v>
      </c>
    </row>
    <row r="31" spans="1:28" x14ac:dyDescent="0.25">
      <c r="A31" s="75" t="s">
        <v>189</v>
      </c>
      <c r="B31" s="112" t="s">
        <v>97</v>
      </c>
      <c r="C31" s="112" t="s">
        <v>97</v>
      </c>
      <c r="D31" s="112">
        <v>1.0669204811902</v>
      </c>
      <c r="E31" s="112">
        <v>2.4757592358110698</v>
      </c>
      <c r="F31" s="112">
        <v>4.7507925849809496</v>
      </c>
      <c r="G31" s="112">
        <v>20.220570409049898</v>
      </c>
      <c r="H31" s="112">
        <v>24.323491654449398</v>
      </c>
      <c r="I31" s="112">
        <v>51.015843210559197</v>
      </c>
      <c r="J31" s="112" t="s">
        <v>97</v>
      </c>
      <c r="K31" s="112">
        <v>24.751805899054101</v>
      </c>
      <c r="L31" s="112" t="s">
        <v>97</v>
      </c>
      <c r="M31" s="112">
        <v>7.2657814569939997E-3</v>
      </c>
      <c r="N31" s="112" t="s">
        <v>97</v>
      </c>
      <c r="O31" s="112">
        <v>6.0648777159399998E-3</v>
      </c>
      <c r="P31" s="112" t="s">
        <v>97</v>
      </c>
      <c r="Q31" s="112">
        <v>2.4326146185933002E-2</v>
      </c>
      <c r="R31" s="112" t="s">
        <v>97</v>
      </c>
      <c r="S31" s="112">
        <v>2.5693767757395E-2</v>
      </c>
      <c r="T31" s="112" t="s">
        <v>97</v>
      </c>
      <c r="U31" s="112">
        <v>8.507521418412E-3</v>
      </c>
      <c r="V31" s="112" t="s">
        <v>97</v>
      </c>
      <c r="W31" s="112">
        <v>1.7359294317517E-2</v>
      </c>
      <c r="X31" s="112" t="s">
        <v>97</v>
      </c>
      <c r="Y31" s="112">
        <v>1.0515612904519999E-2</v>
      </c>
      <c r="Z31" s="112" t="s">
        <v>97</v>
      </c>
      <c r="AA31" s="112">
        <v>3.9457374800249002E-2</v>
      </c>
      <c r="AB31" s="112" t="s">
        <v>97</v>
      </c>
    </row>
    <row r="32" spans="1:28" x14ac:dyDescent="0.25">
      <c r="A32" s="75" t="s">
        <v>200</v>
      </c>
      <c r="B32" s="112" t="s">
        <v>97</v>
      </c>
      <c r="C32" s="112" t="s">
        <v>97</v>
      </c>
      <c r="D32" s="112">
        <v>1.0546305163777701</v>
      </c>
      <c r="E32" s="112">
        <v>2.49084420116289</v>
      </c>
      <c r="F32" s="112">
        <v>4.7722693367657198</v>
      </c>
      <c r="G32" s="112">
        <v>20.1568067045982</v>
      </c>
      <c r="H32" s="112">
        <v>24.5504609450252</v>
      </c>
      <c r="I32" s="112">
        <v>50.627865891861198</v>
      </c>
      <c r="J32" s="112" t="s">
        <v>97</v>
      </c>
      <c r="K32" s="112">
        <v>33.114543543814101</v>
      </c>
      <c r="L32" s="112" t="s">
        <v>97</v>
      </c>
      <c r="M32" s="112">
        <v>8.9131783573929996E-3</v>
      </c>
      <c r="N32" s="112" t="s">
        <v>97</v>
      </c>
      <c r="O32" s="112">
        <v>8.8554737432799992E-3</v>
      </c>
      <c r="P32" s="112" t="s">
        <v>97</v>
      </c>
      <c r="Q32" s="112">
        <v>1.7538830649282001E-2</v>
      </c>
      <c r="R32" s="112" t="s">
        <v>97</v>
      </c>
      <c r="S32" s="112">
        <v>2.1192191621051001E-2</v>
      </c>
      <c r="T32" s="112" t="s">
        <v>97</v>
      </c>
      <c r="U32" s="112">
        <v>1.0968428313282E-2</v>
      </c>
      <c r="V32" s="112" t="s">
        <v>97</v>
      </c>
      <c r="W32" s="112">
        <v>2.4567866342901999E-2</v>
      </c>
      <c r="X32" s="112" t="s">
        <v>97</v>
      </c>
      <c r="Y32" s="112">
        <v>1.2973253915876001E-2</v>
      </c>
      <c r="Z32" s="112" t="s">
        <v>97</v>
      </c>
      <c r="AA32" s="112">
        <v>4.9679561902570002E-2</v>
      </c>
      <c r="AB32" s="112" t="s">
        <v>97</v>
      </c>
    </row>
    <row r="33" spans="1:28" x14ac:dyDescent="0.25">
      <c r="A33" s="75" t="s">
        <v>218</v>
      </c>
      <c r="B33" s="112" t="s">
        <v>97</v>
      </c>
      <c r="C33" s="112" t="s">
        <v>97</v>
      </c>
      <c r="D33" s="112">
        <v>1.0650507054845999</v>
      </c>
      <c r="E33" s="112">
        <v>2.4738302475513998</v>
      </c>
      <c r="F33" s="112">
        <v>4.7529094828232701</v>
      </c>
      <c r="G33" s="112">
        <v>20.221584685296801</v>
      </c>
      <c r="H33" s="112">
        <v>24.508186636479099</v>
      </c>
      <c r="I33" s="112">
        <v>50.728216818139899</v>
      </c>
      <c r="J33" s="112" t="s">
        <v>97</v>
      </c>
      <c r="K33" s="112">
        <v>27.770899833880101</v>
      </c>
      <c r="L33" s="112" t="s">
        <v>97</v>
      </c>
      <c r="M33" s="112">
        <v>0.26763462157127399</v>
      </c>
      <c r="N33" s="112" t="s">
        <v>97</v>
      </c>
      <c r="O33" s="112">
        <v>0.366504490690374</v>
      </c>
      <c r="P33" s="112" t="s">
        <v>97</v>
      </c>
      <c r="Q33" s="112">
        <v>17.306862259494899</v>
      </c>
      <c r="R33" s="112" t="s">
        <v>97</v>
      </c>
      <c r="S33" s="112">
        <v>16.903530924643601</v>
      </c>
      <c r="T33" s="112" t="s">
        <v>97</v>
      </c>
      <c r="U33" s="112">
        <v>7.4736384716051998E-2</v>
      </c>
      <c r="V33" s="112" t="s">
        <v>97</v>
      </c>
      <c r="W33" s="112">
        <v>0.17571010800036299</v>
      </c>
      <c r="X33" s="112" t="s">
        <v>97</v>
      </c>
      <c r="Y33" s="112">
        <v>3.5300541700402997E-2</v>
      </c>
      <c r="Z33" s="112" t="s">
        <v>97</v>
      </c>
      <c r="AA33" s="112">
        <v>0.20421518743923001</v>
      </c>
      <c r="AB33" s="112" t="s">
        <v>97</v>
      </c>
    </row>
    <row r="34" spans="1:28" x14ac:dyDescent="0.25">
      <c r="A34" s="75" t="s">
        <v>227</v>
      </c>
      <c r="B34" s="112" t="s">
        <v>97</v>
      </c>
      <c r="C34" s="112" t="s">
        <v>97</v>
      </c>
      <c r="D34" s="112">
        <v>1.06476220262681</v>
      </c>
      <c r="E34" s="112">
        <v>2.52816928179677</v>
      </c>
      <c r="F34" s="112">
        <v>4.6813203533433398</v>
      </c>
      <c r="G34" s="112">
        <v>20.2807742456033</v>
      </c>
      <c r="H34" s="112">
        <v>24.0788771922047</v>
      </c>
      <c r="I34" s="112">
        <v>51.2457462592659</v>
      </c>
      <c r="J34" s="112" t="s">
        <v>97</v>
      </c>
      <c r="K34" s="112">
        <v>29.1088509938699</v>
      </c>
      <c r="L34" s="112" t="s">
        <v>97</v>
      </c>
      <c r="M34" s="112" t="s">
        <v>97</v>
      </c>
      <c r="N34" s="112" t="s">
        <v>97</v>
      </c>
      <c r="O34" s="112" t="s">
        <v>97</v>
      </c>
      <c r="P34" s="112" t="s">
        <v>97</v>
      </c>
      <c r="Q34" s="112" t="s">
        <v>97</v>
      </c>
      <c r="R34" s="112" t="s">
        <v>97</v>
      </c>
      <c r="S34" s="112" t="s">
        <v>97</v>
      </c>
      <c r="T34" s="112" t="s">
        <v>97</v>
      </c>
      <c r="U34" s="112" t="s">
        <v>97</v>
      </c>
      <c r="V34" s="112" t="s">
        <v>97</v>
      </c>
      <c r="W34" s="112" t="s">
        <v>97</v>
      </c>
      <c r="X34" s="112" t="s">
        <v>97</v>
      </c>
      <c r="Y34" s="112" t="s">
        <v>97</v>
      </c>
      <c r="Z34" s="112" t="s">
        <v>97</v>
      </c>
      <c r="AA34" s="112">
        <v>1.4084046736653999E-2</v>
      </c>
      <c r="AB34" s="112" t="s">
        <v>97</v>
      </c>
    </row>
    <row r="35" spans="1:28" x14ac:dyDescent="0.25">
      <c r="A35" s="75" t="s">
        <v>244</v>
      </c>
      <c r="B35" s="112" t="s">
        <v>97</v>
      </c>
      <c r="C35" s="112" t="s">
        <v>97</v>
      </c>
      <c r="D35" s="112">
        <v>1.0406992694219901</v>
      </c>
      <c r="E35" s="112">
        <v>2.52622067184716</v>
      </c>
      <c r="F35" s="112">
        <v>4.7908241873574697</v>
      </c>
      <c r="G35" s="112">
        <v>20.2349401368107</v>
      </c>
      <c r="H35" s="112">
        <v>24.3808458006088</v>
      </c>
      <c r="I35" s="112">
        <v>50.771320937317498</v>
      </c>
      <c r="J35" s="112" t="s">
        <v>97</v>
      </c>
      <c r="K35" s="112">
        <v>27.571998738199198</v>
      </c>
      <c r="L35" s="112" t="s">
        <v>97</v>
      </c>
      <c r="M35" s="112">
        <v>9.1907681831810001E-3</v>
      </c>
      <c r="N35" s="112" t="s">
        <v>97</v>
      </c>
      <c r="O35" s="112" t="s">
        <v>97</v>
      </c>
      <c r="P35" s="112" t="s">
        <v>97</v>
      </c>
      <c r="Q35" s="112">
        <v>5.8782477012480003E-3</v>
      </c>
      <c r="R35" s="112" t="s">
        <v>97</v>
      </c>
      <c r="S35" s="112">
        <v>1.7327598294913999E-2</v>
      </c>
      <c r="T35" s="112" t="s">
        <v>97</v>
      </c>
      <c r="U35" s="112">
        <v>1.3450373072575E-2</v>
      </c>
      <c r="V35" s="112" t="s">
        <v>97</v>
      </c>
      <c r="W35" s="112">
        <v>1.5617748613448E-2</v>
      </c>
      <c r="X35" s="112" t="s">
        <v>97</v>
      </c>
      <c r="Y35" s="112">
        <v>1.0732556322979999E-2</v>
      </c>
      <c r="Z35" s="112" t="s">
        <v>97</v>
      </c>
      <c r="AA35" s="112">
        <v>1.2154734515262E-2</v>
      </c>
      <c r="AB35" s="112" t="s">
        <v>97</v>
      </c>
    </row>
    <row r="36" spans="1:28" x14ac:dyDescent="0.25">
      <c r="A36" s="75" t="s">
        <v>260</v>
      </c>
      <c r="B36" s="112" t="s">
        <v>97</v>
      </c>
      <c r="C36" s="112" t="s">
        <v>97</v>
      </c>
      <c r="D36" s="112">
        <v>1.0391693343931001</v>
      </c>
      <c r="E36" s="112">
        <v>2.5110533402432802</v>
      </c>
      <c r="F36" s="112">
        <v>4.8375724619149096</v>
      </c>
      <c r="G36" s="112">
        <v>20.516304808436299</v>
      </c>
      <c r="H36" s="112">
        <v>24.3124270799849</v>
      </c>
      <c r="I36" s="112">
        <v>50.8218226980309</v>
      </c>
      <c r="J36" s="112" t="s">
        <v>97</v>
      </c>
      <c r="K36" s="112">
        <v>27.564595095519</v>
      </c>
      <c r="L36" s="112" t="s">
        <v>97</v>
      </c>
      <c r="M36" s="112" t="s">
        <v>97</v>
      </c>
      <c r="N36" s="112" t="s">
        <v>97</v>
      </c>
      <c r="O36" s="112" t="s">
        <v>97</v>
      </c>
      <c r="P36" s="112" t="s">
        <v>97</v>
      </c>
      <c r="Q36" s="112" t="s">
        <v>97</v>
      </c>
      <c r="R36" s="112" t="s">
        <v>97</v>
      </c>
      <c r="S36" s="112" t="s">
        <v>97</v>
      </c>
      <c r="T36" s="112" t="s">
        <v>97</v>
      </c>
      <c r="U36" s="112" t="s">
        <v>97</v>
      </c>
      <c r="V36" s="112" t="s">
        <v>97</v>
      </c>
      <c r="W36" s="112" t="s">
        <v>97</v>
      </c>
      <c r="X36" s="112" t="s">
        <v>97</v>
      </c>
      <c r="Y36" s="112" t="s">
        <v>97</v>
      </c>
      <c r="Z36" s="112" t="s">
        <v>97</v>
      </c>
      <c r="AA36" s="112" t="s">
        <v>97</v>
      </c>
      <c r="AB36" s="112" t="s">
        <v>97</v>
      </c>
    </row>
    <row r="37" spans="1:28" x14ac:dyDescent="0.25">
      <c r="A37" s="75" t="s">
        <v>268</v>
      </c>
      <c r="B37" s="112" t="s">
        <v>97</v>
      </c>
      <c r="C37" s="112" t="s">
        <v>97</v>
      </c>
      <c r="D37" s="112">
        <v>1.0526814044116</v>
      </c>
      <c r="E37" s="112">
        <v>2.48835568301587</v>
      </c>
      <c r="F37" s="112">
        <v>4.79171991737255</v>
      </c>
      <c r="G37" s="112">
        <v>19.950958616800602</v>
      </c>
      <c r="H37" s="112">
        <v>24.574850490515701</v>
      </c>
      <c r="I37" s="112">
        <v>50.5389772731127</v>
      </c>
      <c r="J37" s="112" t="s">
        <v>97</v>
      </c>
      <c r="K37" s="112">
        <v>25.266139143903398</v>
      </c>
      <c r="L37" s="112" t="s">
        <v>97</v>
      </c>
      <c r="M37" s="112" t="s">
        <v>97</v>
      </c>
      <c r="N37" s="112" t="s">
        <v>97</v>
      </c>
      <c r="O37" s="112" t="s">
        <v>97</v>
      </c>
      <c r="P37" s="112" t="s">
        <v>97</v>
      </c>
      <c r="Q37" s="112" t="s">
        <v>97</v>
      </c>
      <c r="R37" s="112" t="s">
        <v>97</v>
      </c>
      <c r="S37" s="112" t="s">
        <v>97</v>
      </c>
      <c r="T37" s="112" t="s">
        <v>97</v>
      </c>
      <c r="U37" s="112" t="s">
        <v>97</v>
      </c>
      <c r="V37" s="112" t="s">
        <v>97</v>
      </c>
      <c r="W37" s="112" t="s">
        <v>97</v>
      </c>
      <c r="X37" s="112" t="s">
        <v>97</v>
      </c>
      <c r="Y37" s="112" t="s">
        <v>97</v>
      </c>
      <c r="Z37" s="112" t="s">
        <v>97</v>
      </c>
      <c r="AA37" s="112" t="s">
        <v>97</v>
      </c>
      <c r="AB37" s="112" t="s">
        <v>97</v>
      </c>
    </row>
    <row r="38" spans="1:28" x14ac:dyDescent="0.25">
      <c r="A38" s="75" t="s">
        <v>270</v>
      </c>
      <c r="B38" s="112" t="s">
        <v>97</v>
      </c>
      <c r="C38" s="112" t="s">
        <v>97</v>
      </c>
      <c r="D38" s="112">
        <v>1.0244146796743301</v>
      </c>
      <c r="E38" s="112">
        <v>2.5337725343099202</v>
      </c>
      <c r="F38" s="112">
        <v>4.8479629161223903</v>
      </c>
      <c r="G38" s="112">
        <v>19.7267126194117</v>
      </c>
      <c r="H38" s="112">
        <v>24.639596997381901</v>
      </c>
      <c r="I38" s="112">
        <v>50.375532608927799</v>
      </c>
      <c r="J38" s="112" t="s">
        <v>97</v>
      </c>
      <c r="K38" s="112">
        <v>23.618951561202099</v>
      </c>
      <c r="L38" s="112" t="s">
        <v>97</v>
      </c>
      <c r="M38" s="112" t="s">
        <v>97</v>
      </c>
      <c r="N38" s="112" t="s">
        <v>97</v>
      </c>
      <c r="O38" s="112" t="s">
        <v>97</v>
      </c>
      <c r="P38" s="112" t="s">
        <v>97</v>
      </c>
      <c r="Q38" s="112" t="s">
        <v>97</v>
      </c>
      <c r="R38" s="112" t="s">
        <v>97</v>
      </c>
      <c r="S38" s="112" t="s">
        <v>97</v>
      </c>
      <c r="T38" s="112" t="s">
        <v>97</v>
      </c>
      <c r="U38" s="112" t="s">
        <v>97</v>
      </c>
      <c r="V38" s="112" t="s">
        <v>97</v>
      </c>
      <c r="W38" s="112" t="s">
        <v>97</v>
      </c>
      <c r="X38" s="112" t="s">
        <v>97</v>
      </c>
      <c r="Y38" s="112" t="s">
        <v>97</v>
      </c>
      <c r="Z38" s="112" t="s">
        <v>97</v>
      </c>
      <c r="AA38" s="112" t="s">
        <v>97</v>
      </c>
      <c r="AB38" s="112" t="s">
        <v>97</v>
      </c>
    </row>
    <row r="39" spans="1:28" x14ac:dyDescent="0.25">
      <c r="A39" s="75" t="s">
        <v>274</v>
      </c>
      <c r="B39" s="112" t="s">
        <v>97</v>
      </c>
      <c r="C39" s="112" t="s">
        <v>97</v>
      </c>
      <c r="D39" s="112">
        <v>1.0764624144270301</v>
      </c>
      <c r="E39" s="112">
        <v>2.45106587176971</v>
      </c>
      <c r="F39" s="112">
        <v>4.75965056064737</v>
      </c>
      <c r="G39" s="112">
        <v>19.634646425491599</v>
      </c>
      <c r="H39" s="112">
        <v>24.4415275612164</v>
      </c>
      <c r="I39" s="112">
        <v>50.688999851747703</v>
      </c>
      <c r="J39" s="112" t="s">
        <v>97</v>
      </c>
      <c r="K39" s="112">
        <v>26.3885556864231</v>
      </c>
      <c r="L39" s="112" t="s">
        <v>97</v>
      </c>
      <c r="M39" s="112">
        <v>1.3322301066506E-2</v>
      </c>
      <c r="N39" s="112" t="s">
        <v>97</v>
      </c>
      <c r="O39" s="112">
        <v>1.2514146453748E-2</v>
      </c>
      <c r="P39" s="112" t="s">
        <v>97</v>
      </c>
      <c r="Q39" s="112">
        <v>1.3481259736691001E-2</v>
      </c>
      <c r="R39" s="112" t="s">
        <v>97</v>
      </c>
      <c r="S39" s="112">
        <v>9.5127741641980006E-3</v>
      </c>
      <c r="T39" s="112" t="s">
        <v>97</v>
      </c>
      <c r="U39" s="112">
        <v>5.4064396113290003E-3</v>
      </c>
      <c r="V39" s="112" t="s">
        <v>97</v>
      </c>
      <c r="W39" s="112">
        <v>6.1332385794819998E-3</v>
      </c>
      <c r="X39" s="112" t="s">
        <v>97</v>
      </c>
      <c r="Y39" s="112">
        <v>6.140519834334E-3</v>
      </c>
      <c r="Z39" s="112" t="s">
        <v>97</v>
      </c>
      <c r="AA39" s="112">
        <v>1.1460969151727E-2</v>
      </c>
      <c r="AB39" s="112" t="s">
        <v>97</v>
      </c>
    </row>
    <row r="40" spans="1:28" x14ac:dyDescent="0.25">
      <c r="A40" s="75" t="s">
        <v>180</v>
      </c>
      <c r="B40" s="112" t="s">
        <v>97</v>
      </c>
      <c r="C40" s="112" t="s">
        <v>97</v>
      </c>
      <c r="D40" s="112">
        <v>1.22008613418689</v>
      </c>
      <c r="E40" s="112">
        <v>2.2889038588650701</v>
      </c>
      <c r="F40" s="112">
        <v>4.4146500061832601</v>
      </c>
      <c r="G40" s="112">
        <v>18.9978794164061</v>
      </c>
      <c r="H40" s="112">
        <v>23.479884933263001</v>
      </c>
      <c r="I40" s="112">
        <v>52.113545664260599</v>
      </c>
      <c r="J40" s="112" t="s">
        <v>97</v>
      </c>
      <c r="K40" s="112">
        <v>23.689150356222999</v>
      </c>
      <c r="L40" s="112" t="s">
        <v>97</v>
      </c>
      <c r="M40" s="112">
        <v>0.11264680911455199</v>
      </c>
      <c r="N40" s="112" t="s">
        <v>97</v>
      </c>
      <c r="O40" s="112">
        <v>0.120285279901371</v>
      </c>
      <c r="P40" s="112" t="s">
        <v>97</v>
      </c>
      <c r="Q40" s="112">
        <v>7.8910444178786995E-2</v>
      </c>
      <c r="R40" s="112" t="s">
        <v>97</v>
      </c>
      <c r="S40" s="112">
        <v>6.8664571000006003E-2</v>
      </c>
      <c r="T40" s="112" t="s">
        <v>97</v>
      </c>
      <c r="U40" s="112">
        <v>9.5724243704174997E-2</v>
      </c>
      <c r="V40" s="112" t="s">
        <v>97</v>
      </c>
      <c r="W40" s="112">
        <v>8.9427300928428002E-2</v>
      </c>
      <c r="X40" s="112" t="s">
        <v>97</v>
      </c>
      <c r="Y40" s="112">
        <v>4.2802379412909E-2</v>
      </c>
      <c r="Z40" s="112" t="s">
        <v>97</v>
      </c>
      <c r="AA40" s="112">
        <v>8.6124837746956007E-2</v>
      </c>
      <c r="AB40" s="112" t="s">
        <v>97</v>
      </c>
    </row>
    <row r="41" spans="1:28" x14ac:dyDescent="0.25">
      <c r="A41" s="75" t="s">
        <v>192</v>
      </c>
      <c r="B41" s="112" t="s">
        <v>97</v>
      </c>
      <c r="C41" s="112" t="s">
        <v>97</v>
      </c>
      <c r="D41" s="112">
        <v>1.0319548676283401</v>
      </c>
      <c r="E41" s="112">
        <v>2.5097284885433999</v>
      </c>
      <c r="F41" s="112">
        <v>4.76862982656945</v>
      </c>
      <c r="G41" s="112">
        <v>19.585828183075002</v>
      </c>
      <c r="H41" s="112">
        <v>25.330246809288401</v>
      </c>
      <c r="I41" s="112">
        <v>49.8582416294783</v>
      </c>
      <c r="J41" s="112" t="s">
        <v>97</v>
      </c>
      <c r="K41" s="112">
        <v>24.874981614339902</v>
      </c>
      <c r="L41" s="112" t="s">
        <v>97</v>
      </c>
      <c r="M41" s="112" t="s">
        <v>97</v>
      </c>
      <c r="N41" s="112" t="s">
        <v>97</v>
      </c>
      <c r="O41" s="112" t="s">
        <v>97</v>
      </c>
      <c r="P41" s="112" t="s">
        <v>97</v>
      </c>
      <c r="Q41" s="112" t="s">
        <v>97</v>
      </c>
      <c r="R41" s="112" t="s">
        <v>97</v>
      </c>
      <c r="S41" s="112" t="s">
        <v>97</v>
      </c>
      <c r="T41" s="112" t="s">
        <v>97</v>
      </c>
      <c r="U41" s="112">
        <v>1.1163096299360001E-3</v>
      </c>
      <c r="V41" s="112" t="s">
        <v>97</v>
      </c>
      <c r="W41" s="112" t="s">
        <v>97</v>
      </c>
      <c r="X41" s="112" t="s">
        <v>97</v>
      </c>
      <c r="Y41" s="112" t="s">
        <v>97</v>
      </c>
      <c r="Z41" s="112" t="s">
        <v>97</v>
      </c>
      <c r="AA41" s="112" t="s">
        <v>97</v>
      </c>
      <c r="AB41" s="112" t="s">
        <v>97</v>
      </c>
    </row>
    <row r="42" spans="1:28" x14ac:dyDescent="0.25">
      <c r="A42" s="75" t="s">
        <v>203</v>
      </c>
      <c r="B42" s="112" t="s">
        <v>97</v>
      </c>
      <c r="C42" s="112" t="s">
        <v>97</v>
      </c>
      <c r="D42" s="112">
        <v>1.0658274983548099</v>
      </c>
      <c r="E42" s="112">
        <v>2.4418293761727399</v>
      </c>
      <c r="F42" s="112">
        <v>4.7110247268588603</v>
      </c>
      <c r="G42" s="112">
        <v>19.624646086489999</v>
      </c>
      <c r="H42" s="112">
        <v>25.4803344617244</v>
      </c>
      <c r="I42" s="112">
        <v>49.800033421795</v>
      </c>
      <c r="J42" s="112" t="s">
        <v>97</v>
      </c>
      <c r="K42" s="112">
        <v>29.474846509297102</v>
      </c>
      <c r="L42" s="112" t="s">
        <v>97</v>
      </c>
      <c r="M42" s="112" t="s">
        <v>97</v>
      </c>
      <c r="N42" s="112" t="s">
        <v>97</v>
      </c>
      <c r="O42" s="112" t="s">
        <v>97</v>
      </c>
      <c r="P42" s="112" t="s">
        <v>97</v>
      </c>
      <c r="Q42" s="112" t="s">
        <v>97</v>
      </c>
      <c r="R42" s="112" t="s">
        <v>97</v>
      </c>
      <c r="S42" s="112" t="s">
        <v>97</v>
      </c>
      <c r="T42" s="112" t="s">
        <v>97</v>
      </c>
      <c r="U42" s="112" t="s">
        <v>97</v>
      </c>
      <c r="V42" s="112" t="s">
        <v>97</v>
      </c>
      <c r="W42" s="112">
        <v>2.5602001188380001E-3</v>
      </c>
      <c r="X42" s="112" t="s">
        <v>97</v>
      </c>
      <c r="Y42" s="112" t="s">
        <v>97</v>
      </c>
      <c r="Z42" s="112" t="s">
        <v>97</v>
      </c>
      <c r="AA42" s="112" t="s">
        <v>97</v>
      </c>
      <c r="AB42" s="112" t="s">
        <v>97</v>
      </c>
    </row>
    <row r="43" spans="1:28" x14ac:dyDescent="0.25">
      <c r="A43" s="75" t="s">
        <v>216</v>
      </c>
      <c r="B43" s="112" t="s">
        <v>97</v>
      </c>
      <c r="C43" s="112" t="s">
        <v>97</v>
      </c>
      <c r="D43" s="112">
        <v>1.04115282728294</v>
      </c>
      <c r="E43" s="112">
        <v>2.4859324304833699</v>
      </c>
      <c r="F43" s="112">
        <v>4.7649891014308796</v>
      </c>
      <c r="G43" s="112">
        <v>21.2785118191732</v>
      </c>
      <c r="H43" s="112">
        <v>25.365632942358801</v>
      </c>
      <c r="I43" s="112">
        <v>49.842115429505498</v>
      </c>
      <c r="J43" s="112" t="s">
        <v>97</v>
      </c>
      <c r="K43" s="112">
        <v>24.175015176513899</v>
      </c>
      <c r="L43" s="112" t="s">
        <v>97</v>
      </c>
      <c r="M43" s="112" t="s">
        <v>97</v>
      </c>
      <c r="N43" s="112" t="s">
        <v>97</v>
      </c>
      <c r="O43" s="112" t="s">
        <v>97</v>
      </c>
      <c r="P43" s="112" t="s">
        <v>97</v>
      </c>
      <c r="Q43" s="112" t="s">
        <v>97</v>
      </c>
      <c r="R43" s="112" t="s">
        <v>97</v>
      </c>
      <c r="S43" s="112" t="s">
        <v>97</v>
      </c>
      <c r="T43" s="112" t="s">
        <v>97</v>
      </c>
      <c r="U43" s="112" t="s">
        <v>97</v>
      </c>
      <c r="V43" s="112" t="s">
        <v>97</v>
      </c>
      <c r="W43" s="112">
        <v>7.2757448528699997E-4</v>
      </c>
      <c r="X43" s="112" t="s">
        <v>97</v>
      </c>
      <c r="Y43" s="112">
        <v>1.3818243861299999E-4</v>
      </c>
      <c r="Z43" s="112" t="s">
        <v>97</v>
      </c>
      <c r="AA43" s="112" t="s">
        <v>97</v>
      </c>
      <c r="AB43" s="112" t="s">
        <v>97</v>
      </c>
    </row>
    <row r="44" spans="1:28" x14ac:dyDescent="0.25">
      <c r="A44" s="75" t="s">
        <v>229</v>
      </c>
      <c r="B44" s="112" t="s">
        <v>97</v>
      </c>
      <c r="C44" s="112" t="s">
        <v>97</v>
      </c>
      <c r="D44" s="112">
        <v>1.0719043844984699</v>
      </c>
      <c r="E44" s="112">
        <v>2.47218891982972</v>
      </c>
      <c r="F44" s="112">
        <v>4.6906591534204498</v>
      </c>
      <c r="G44" s="112">
        <v>19.975645204092999</v>
      </c>
      <c r="H44" s="112">
        <v>24.834794268251599</v>
      </c>
      <c r="I44" s="112">
        <v>50.388886348282099</v>
      </c>
      <c r="J44" s="112" t="s">
        <v>97</v>
      </c>
      <c r="K44" s="112">
        <v>29.031817036082501</v>
      </c>
      <c r="L44" s="112" t="s">
        <v>97</v>
      </c>
      <c r="M44" s="112">
        <v>1.1973126894487001E-2</v>
      </c>
      <c r="N44" s="112" t="s">
        <v>97</v>
      </c>
      <c r="O44" s="112">
        <v>1.4264708585157999E-2</v>
      </c>
      <c r="P44" s="112" t="s">
        <v>97</v>
      </c>
      <c r="Q44" s="112">
        <v>1.2155212272300001E-2</v>
      </c>
      <c r="R44" s="112" t="s">
        <v>97</v>
      </c>
      <c r="S44" s="112">
        <v>1.2162544698854E-2</v>
      </c>
      <c r="T44" s="112" t="s">
        <v>97</v>
      </c>
      <c r="U44" s="112">
        <v>1.0631546177683001E-2</v>
      </c>
      <c r="V44" s="112" t="s">
        <v>97</v>
      </c>
      <c r="W44" s="112">
        <v>1.1967133356540999E-2</v>
      </c>
      <c r="X44" s="112" t="s">
        <v>97</v>
      </c>
      <c r="Y44" s="112">
        <v>1.7570152258982001E-2</v>
      </c>
      <c r="Z44" s="112" t="s">
        <v>97</v>
      </c>
      <c r="AA44" s="112">
        <v>8.8750506644070006E-3</v>
      </c>
      <c r="AB44" s="112" t="s">
        <v>97</v>
      </c>
    </row>
    <row r="45" spans="1:28" x14ac:dyDescent="0.25">
      <c r="A45" s="75" t="s">
        <v>233</v>
      </c>
      <c r="B45" s="112" t="s">
        <v>97</v>
      </c>
      <c r="C45" s="112" t="s">
        <v>97</v>
      </c>
      <c r="D45" s="112">
        <v>1.05638826475305</v>
      </c>
      <c r="E45" s="112">
        <v>2.4951934903639801</v>
      </c>
      <c r="F45" s="112">
        <v>4.6718041969433104</v>
      </c>
      <c r="G45" s="112">
        <v>20.021463490517998</v>
      </c>
      <c r="H45" s="112">
        <v>25.304844957445699</v>
      </c>
      <c r="I45" s="112">
        <v>49.950875792212301</v>
      </c>
      <c r="J45" s="112" t="s">
        <v>97</v>
      </c>
      <c r="K45" s="112">
        <v>28.592326721063301</v>
      </c>
      <c r="L45" s="112" t="s">
        <v>97</v>
      </c>
      <c r="M45" s="112" t="s">
        <v>97</v>
      </c>
      <c r="N45" s="112" t="s">
        <v>97</v>
      </c>
      <c r="O45" s="112" t="s">
        <v>97</v>
      </c>
      <c r="P45" s="112" t="s">
        <v>97</v>
      </c>
      <c r="Q45" s="112" t="s">
        <v>97</v>
      </c>
      <c r="R45" s="112" t="s">
        <v>97</v>
      </c>
      <c r="S45" s="112" t="s">
        <v>97</v>
      </c>
      <c r="T45" s="112" t="s">
        <v>97</v>
      </c>
      <c r="U45" s="112">
        <v>1.1668900316499999E-4</v>
      </c>
      <c r="V45" s="112" t="s">
        <v>97</v>
      </c>
      <c r="W45" s="112">
        <v>6.8866202626000005E-5</v>
      </c>
      <c r="X45" s="112" t="s">
        <v>97</v>
      </c>
      <c r="Y45" s="112" t="s">
        <v>97</v>
      </c>
      <c r="Z45" s="112" t="s">
        <v>97</v>
      </c>
      <c r="AA45" s="112" t="s">
        <v>97</v>
      </c>
      <c r="AB45" s="112" t="s">
        <v>97</v>
      </c>
    </row>
    <row r="46" spans="1:28" x14ac:dyDescent="0.25">
      <c r="A46" s="75" t="s">
        <v>258</v>
      </c>
      <c r="B46" s="112" t="s">
        <v>97</v>
      </c>
      <c r="C46" s="112" t="s">
        <v>97</v>
      </c>
      <c r="D46" s="112">
        <v>1.09289297669829</v>
      </c>
      <c r="E46" s="112">
        <v>2.4064007112260799</v>
      </c>
      <c r="F46" s="112">
        <v>4.7014974287761202</v>
      </c>
      <c r="G46" s="112">
        <v>20.060471918144501</v>
      </c>
      <c r="H46" s="112">
        <v>24.976993908913201</v>
      </c>
      <c r="I46" s="112">
        <v>50.2677447621708</v>
      </c>
      <c r="J46" s="112" t="s">
        <v>97</v>
      </c>
      <c r="K46" s="112">
        <v>27.654390155194601</v>
      </c>
      <c r="L46" s="112" t="s">
        <v>97</v>
      </c>
      <c r="M46" s="112" t="s">
        <v>97</v>
      </c>
      <c r="N46" s="112" t="s">
        <v>97</v>
      </c>
      <c r="O46" s="112" t="s">
        <v>97</v>
      </c>
      <c r="P46" s="112" t="s">
        <v>97</v>
      </c>
      <c r="Q46" s="112" t="s">
        <v>97</v>
      </c>
      <c r="R46" s="112" t="s">
        <v>97</v>
      </c>
      <c r="S46" s="112" t="s">
        <v>97</v>
      </c>
      <c r="T46" s="112" t="s">
        <v>97</v>
      </c>
      <c r="U46" s="112" t="s">
        <v>97</v>
      </c>
      <c r="V46" s="112" t="s">
        <v>97</v>
      </c>
      <c r="W46" s="112" t="s">
        <v>97</v>
      </c>
      <c r="X46" s="112" t="s">
        <v>97</v>
      </c>
      <c r="Y46" s="112" t="s">
        <v>97</v>
      </c>
      <c r="Z46" s="112" t="s">
        <v>97</v>
      </c>
      <c r="AA46" s="112" t="s">
        <v>97</v>
      </c>
      <c r="AB46" s="112" t="s">
        <v>97</v>
      </c>
    </row>
    <row r="47" spans="1:28" x14ac:dyDescent="0.25">
      <c r="A47" s="75" t="s">
        <v>184</v>
      </c>
      <c r="B47" s="112" t="s">
        <v>97</v>
      </c>
      <c r="C47" s="112" t="s">
        <v>97</v>
      </c>
      <c r="D47" s="112">
        <v>1.1706063902160699</v>
      </c>
      <c r="E47" s="112">
        <v>2.3588337836007902</v>
      </c>
      <c r="F47" s="112">
        <v>4.4654185444561003</v>
      </c>
      <c r="G47" s="112">
        <v>20.127441218826199</v>
      </c>
      <c r="H47" s="112">
        <v>23.849734464786</v>
      </c>
      <c r="I47" s="112">
        <v>52.106622196348901</v>
      </c>
      <c r="J47" s="112" t="s">
        <v>97</v>
      </c>
      <c r="K47" s="112">
        <v>28.9450966679087</v>
      </c>
      <c r="L47" s="112" t="s">
        <v>97</v>
      </c>
      <c r="M47" s="112">
        <v>4.0721458418549999E-3</v>
      </c>
      <c r="N47" s="112" t="s">
        <v>97</v>
      </c>
      <c r="O47" s="112">
        <v>2.8797177771880001E-3</v>
      </c>
      <c r="P47" s="112" t="s">
        <v>97</v>
      </c>
      <c r="Q47" s="112">
        <v>2.7435652608730002E-3</v>
      </c>
      <c r="R47" s="112" t="s">
        <v>97</v>
      </c>
      <c r="S47" s="112">
        <v>1.552609753351E-3</v>
      </c>
      <c r="T47" s="112" t="s">
        <v>97</v>
      </c>
      <c r="U47" s="112">
        <v>2.035704682967E-3</v>
      </c>
      <c r="V47" s="112" t="s">
        <v>97</v>
      </c>
      <c r="W47" s="112">
        <v>2.804475954893E-3</v>
      </c>
      <c r="X47" s="112" t="s">
        <v>97</v>
      </c>
      <c r="Y47" s="112">
        <v>1.463719478853E-3</v>
      </c>
      <c r="Z47" s="112" t="s">
        <v>97</v>
      </c>
      <c r="AA47" s="112">
        <v>1.102005656006E-3</v>
      </c>
      <c r="AB47" s="112" t="s">
        <v>97</v>
      </c>
    </row>
    <row r="48" spans="1:28" x14ac:dyDescent="0.25">
      <c r="A48" s="75" t="s">
        <v>214</v>
      </c>
      <c r="B48" s="112" t="s">
        <v>97</v>
      </c>
      <c r="C48" s="112" t="s">
        <v>97</v>
      </c>
      <c r="D48" s="112">
        <v>1.1388543464609</v>
      </c>
      <c r="E48" s="112">
        <v>2.4130814385135499</v>
      </c>
      <c r="F48" s="112">
        <v>4.5517249632263601</v>
      </c>
      <c r="G48" s="112">
        <v>20.949975509816898</v>
      </c>
      <c r="H48" s="112">
        <v>23.163894661757499</v>
      </c>
      <c r="I48" s="112">
        <v>54.446293568676801</v>
      </c>
      <c r="J48" s="112" t="s">
        <v>97</v>
      </c>
      <c r="K48" s="112">
        <v>23.794885487747798</v>
      </c>
      <c r="L48" s="112" t="s">
        <v>97</v>
      </c>
      <c r="M48" s="112">
        <v>2.3192449769540002E-3</v>
      </c>
      <c r="N48" s="112" t="s">
        <v>97</v>
      </c>
      <c r="O48" s="112">
        <v>8.1724472701999999E-5</v>
      </c>
      <c r="P48" s="112" t="s">
        <v>97</v>
      </c>
      <c r="Q48" s="112">
        <v>1.454237835579E-3</v>
      </c>
      <c r="R48" s="112" t="s">
        <v>97</v>
      </c>
      <c r="S48" s="112">
        <v>1.223852394066E-3</v>
      </c>
      <c r="T48" s="112" t="s">
        <v>97</v>
      </c>
      <c r="U48" s="112">
        <v>2.503063218225E-3</v>
      </c>
      <c r="V48" s="112" t="s">
        <v>97</v>
      </c>
      <c r="W48" s="112">
        <v>1.2518570649000001E-4</v>
      </c>
      <c r="X48" s="112" t="s">
        <v>97</v>
      </c>
      <c r="Y48" s="112">
        <v>7.4594210938100001E-4</v>
      </c>
      <c r="Z48" s="112" t="s">
        <v>97</v>
      </c>
      <c r="AA48" s="112">
        <v>4.8824411076199998E-4</v>
      </c>
      <c r="AB48" s="112" t="s">
        <v>97</v>
      </c>
    </row>
    <row r="49" spans="1:28" x14ac:dyDescent="0.25">
      <c r="A49" s="75" t="s">
        <v>242</v>
      </c>
      <c r="B49" s="112" t="s">
        <v>97</v>
      </c>
      <c r="C49" s="112" t="s">
        <v>97</v>
      </c>
      <c r="D49" s="112">
        <v>1.11150725532372</v>
      </c>
      <c r="E49" s="112">
        <v>2.4765671083110399</v>
      </c>
      <c r="F49" s="112">
        <v>4.5042188075067102</v>
      </c>
      <c r="G49" s="112">
        <v>20.405291212775701</v>
      </c>
      <c r="H49" s="112">
        <v>24.138988959032101</v>
      </c>
      <c r="I49" s="112">
        <v>51.832979573131098</v>
      </c>
      <c r="J49" s="112" t="s">
        <v>97</v>
      </c>
      <c r="K49" s="112">
        <v>27.5156882002324</v>
      </c>
      <c r="L49" s="112" t="s">
        <v>97</v>
      </c>
      <c r="M49" s="112">
        <v>1.585939572884E-3</v>
      </c>
      <c r="N49" s="112" t="s">
        <v>97</v>
      </c>
      <c r="O49" s="112">
        <v>9.8908035323299996E-4</v>
      </c>
      <c r="P49" s="112" t="s">
        <v>97</v>
      </c>
      <c r="Q49" s="112">
        <v>2.2289354298999999E-5</v>
      </c>
      <c r="R49" s="112" t="s">
        <v>97</v>
      </c>
      <c r="S49" s="112">
        <v>9.3463854722500002E-4</v>
      </c>
      <c r="T49" s="112" t="s">
        <v>97</v>
      </c>
      <c r="U49" s="112">
        <v>1.4579724939810001E-3</v>
      </c>
      <c r="V49" s="112" t="s">
        <v>97</v>
      </c>
      <c r="W49" s="112">
        <v>1.39071947667E-3</v>
      </c>
      <c r="X49" s="112" t="s">
        <v>97</v>
      </c>
      <c r="Y49" s="112">
        <v>5.1037340711600004E-4</v>
      </c>
      <c r="Z49" s="112" t="s">
        <v>97</v>
      </c>
      <c r="AA49" s="112">
        <v>2.5407804657299999E-4</v>
      </c>
      <c r="AB49" s="112" t="s">
        <v>97</v>
      </c>
    </row>
    <row r="50" spans="1:28" x14ac:dyDescent="0.25">
      <c r="A50" s="75" t="s">
        <v>252</v>
      </c>
      <c r="B50" s="112" t="s">
        <v>97</v>
      </c>
      <c r="C50" s="112" t="s">
        <v>97</v>
      </c>
      <c r="D50" s="112">
        <v>1.04995507599147</v>
      </c>
      <c r="E50" s="112">
        <v>2.4994109063213799</v>
      </c>
      <c r="F50" s="112">
        <v>4.7421705034053403</v>
      </c>
      <c r="G50" s="112">
        <v>19.295869649845699</v>
      </c>
      <c r="H50" s="112">
        <v>24.9313156847378</v>
      </c>
      <c r="I50" s="112">
        <v>50.236842459408798</v>
      </c>
      <c r="J50" s="112" t="s">
        <v>97</v>
      </c>
      <c r="K50" s="112">
        <v>24.6846548090212</v>
      </c>
      <c r="L50" s="112" t="s">
        <v>97</v>
      </c>
      <c r="M50" s="112" t="s">
        <v>97</v>
      </c>
      <c r="N50" s="112" t="s">
        <v>97</v>
      </c>
      <c r="O50" s="112" t="s">
        <v>97</v>
      </c>
      <c r="P50" s="112" t="s">
        <v>97</v>
      </c>
      <c r="Q50" s="112" t="s">
        <v>97</v>
      </c>
      <c r="R50" s="112" t="s">
        <v>97</v>
      </c>
      <c r="S50" s="112" t="s">
        <v>97</v>
      </c>
      <c r="T50" s="112" t="s">
        <v>97</v>
      </c>
      <c r="U50" s="112" t="s">
        <v>97</v>
      </c>
      <c r="V50" s="112" t="s">
        <v>97</v>
      </c>
      <c r="W50" s="112" t="s">
        <v>97</v>
      </c>
      <c r="X50" s="112" t="s">
        <v>97</v>
      </c>
      <c r="Y50" s="112" t="s">
        <v>97</v>
      </c>
      <c r="Z50" s="112" t="s">
        <v>97</v>
      </c>
      <c r="AA50" s="112" t="s">
        <v>97</v>
      </c>
      <c r="AB50" s="112" t="s">
        <v>97</v>
      </c>
    </row>
    <row r="51" spans="1:28" x14ac:dyDescent="0.25">
      <c r="A51" s="75" t="s">
        <v>248</v>
      </c>
      <c r="B51" s="112" t="s">
        <v>97</v>
      </c>
      <c r="C51" s="112" t="s">
        <v>97</v>
      </c>
      <c r="D51" s="112">
        <v>1.0484366765557001</v>
      </c>
      <c r="E51" s="112">
        <v>2.5078945620234498</v>
      </c>
      <c r="F51" s="112">
        <v>4.71712708048919</v>
      </c>
      <c r="G51" s="112">
        <v>19.9172045415784</v>
      </c>
      <c r="H51" s="112">
        <v>25.068485389933102</v>
      </c>
      <c r="I51" s="112">
        <v>50.120330906898801</v>
      </c>
      <c r="J51" s="112" t="s">
        <v>97</v>
      </c>
      <c r="K51" s="112">
        <v>27.6479795691587</v>
      </c>
      <c r="L51" s="112" t="s">
        <v>97</v>
      </c>
      <c r="M51" s="112">
        <v>6.6741299772980003E-3</v>
      </c>
      <c r="N51" s="112" t="s">
        <v>97</v>
      </c>
      <c r="O51" s="112">
        <v>2.3871447777139999E-3</v>
      </c>
      <c r="P51" s="112" t="s">
        <v>97</v>
      </c>
      <c r="Q51" s="112">
        <v>2.493117361187E-3</v>
      </c>
      <c r="R51" s="112" t="s">
        <v>97</v>
      </c>
      <c r="S51" s="112">
        <v>3.0394194910099998E-3</v>
      </c>
      <c r="T51" s="112" t="s">
        <v>97</v>
      </c>
      <c r="U51" s="112">
        <v>1.369414902301E-3</v>
      </c>
      <c r="V51" s="112" t="s">
        <v>97</v>
      </c>
      <c r="W51" s="112">
        <v>7.91733173614E-4</v>
      </c>
      <c r="X51" s="112" t="s">
        <v>97</v>
      </c>
      <c r="Y51" s="112">
        <v>2.1893406446839999E-3</v>
      </c>
      <c r="Z51" s="112" t="s">
        <v>97</v>
      </c>
      <c r="AA51" s="112">
        <v>6.9808941747899998E-4</v>
      </c>
      <c r="AB51" s="112" t="s">
        <v>97</v>
      </c>
    </row>
    <row r="52" spans="1:28" x14ac:dyDescent="0.25">
      <c r="A52" s="75" t="s">
        <v>262</v>
      </c>
      <c r="B52" s="112" t="s">
        <v>97</v>
      </c>
      <c r="C52" s="112" t="s">
        <v>97</v>
      </c>
      <c r="D52" s="112">
        <v>1.0746279160339001</v>
      </c>
      <c r="E52" s="112">
        <v>2.5174464489669699</v>
      </c>
      <c r="F52" s="112">
        <v>4.6208701105970098</v>
      </c>
      <c r="G52" s="112">
        <v>19.941513555688299</v>
      </c>
      <c r="H52" s="112">
        <v>24.332160651780399</v>
      </c>
      <c r="I52" s="112">
        <v>51.071726366363301</v>
      </c>
      <c r="J52" s="112" t="s">
        <v>97</v>
      </c>
      <c r="K52" s="112">
        <v>28.157818645087499</v>
      </c>
      <c r="L52" s="112" t="s">
        <v>97</v>
      </c>
      <c r="M52" s="112" t="s">
        <v>97</v>
      </c>
      <c r="N52" s="112" t="s">
        <v>97</v>
      </c>
      <c r="O52" s="112" t="s">
        <v>97</v>
      </c>
      <c r="P52" s="112" t="s">
        <v>97</v>
      </c>
      <c r="Q52" s="112" t="s">
        <v>97</v>
      </c>
      <c r="R52" s="112" t="s">
        <v>97</v>
      </c>
      <c r="S52" s="112" t="s">
        <v>97</v>
      </c>
      <c r="T52" s="112" t="s">
        <v>97</v>
      </c>
      <c r="U52" s="112" t="s">
        <v>97</v>
      </c>
      <c r="V52" s="112" t="s">
        <v>97</v>
      </c>
      <c r="W52" s="112" t="s">
        <v>97</v>
      </c>
      <c r="X52" s="112" t="s">
        <v>97</v>
      </c>
      <c r="Y52" s="112" t="s">
        <v>97</v>
      </c>
      <c r="Z52" s="112" t="s">
        <v>97</v>
      </c>
      <c r="AA52" s="112" t="s">
        <v>97</v>
      </c>
      <c r="AB52" s="112" t="s">
        <v>97</v>
      </c>
    </row>
    <row r="53" spans="1:28" x14ac:dyDescent="0.25">
      <c r="A53" s="75" t="s">
        <v>194</v>
      </c>
      <c r="B53" s="112" t="s">
        <v>97</v>
      </c>
      <c r="C53" s="112" t="s">
        <v>97</v>
      </c>
      <c r="D53" s="112">
        <v>0.902296881142993</v>
      </c>
      <c r="E53" s="112">
        <v>2.6342991604252801</v>
      </c>
      <c r="F53" s="112">
        <v>5.0880492795464196</v>
      </c>
      <c r="G53" s="112">
        <v>19.988094374211101</v>
      </c>
      <c r="H53" s="112">
        <v>25.9107636679922</v>
      </c>
      <c r="I53" s="112">
        <v>49.227909568772603</v>
      </c>
      <c r="J53" s="112" t="s">
        <v>97</v>
      </c>
      <c r="K53" s="112">
        <v>9.0441666548349998E-3</v>
      </c>
      <c r="L53" s="112" t="s">
        <v>97</v>
      </c>
      <c r="M53" s="112">
        <v>1.4304227366226999E-2</v>
      </c>
      <c r="N53" s="112" t="s">
        <v>97</v>
      </c>
      <c r="O53" s="112">
        <v>2.9519051182409998E-3</v>
      </c>
      <c r="P53" s="112" t="s">
        <v>97</v>
      </c>
      <c r="Q53" s="112" t="s">
        <v>97</v>
      </c>
      <c r="R53" s="112" t="s">
        <v>97</v>
      </c>
      <c r="S53" s="112">
        <v>3.4346252448439999E-3</v>
      </c>
      <c r="T53" s="112" t="s">
        <v>97</v>
      </c>
      <c r="U53" s="112" t="s">
        <v>97</v>
      </c>
      <c r="V53" s="112" t="s">
        <v>97</v>
      </c>
      <c r="W53" s="112" t="s">
        <v>97</v>
      </c>
      <c r="X53" s="112" t="s">
        <v>97</v>
      </c>
      <c r="Y53" s="112" t="s">
        <v>97</v>
      </c>
      <c r="Z53" s="112" t="s">
        <v>97</v>
      </c>
      <c r="AA53" s="112">
        <v>4.4959762138170002E-3</v>
      </c>
      <c r="AB53" s="112" t="s">
        <v>97</v>
      </c>
    </row>
    <row r="54" spans="1:28" x14ac:dyDescent="0.25">
      <c r="A54" s="75" t="s">
        <v>205</v>
      </c>
      <c r="B54" s="112" t="s">
        <v>97</v>
      </c>
      <c r="C54" s="112" t="s">
        <v>97</v>
      </c>
      <c r="D54" s="112">
        <v>1.04249603849522</v>
      </c>
      <c r="E54" s="112">
        <v>2.5201601830994602</v>
      </c>
      <c r="F54" s="112">
        <v>4.7497891711178202</v>
      </c>
      <c r="G54" s="112">
        <v>19.6036984875489</v>
      </c>
      <c r="H54" s="112">
        <v>24.876465179639201</v>
      </c>
      <c r="I54" s="112">
        <v>50.2449409349855</v>
      </c>
      <c r="J54" s="112" t="s">
        <v>97</v>
      </c>
      <c r="K54" s="112" t="s">
        <v>97</v>
      </c>
      <c r="L54" s="112" t="s">
        <v>97</v>
      </c>
      <c r="M54" s="112" t="s">
        <v>97</v>
      </c>
      <c r="N54" s="112" t="s">
        <v>97</v>
      </c>
      <c r="O54" s="112" t="s">
        <v>97</v>
      </c>
      <c r="P54" s="112" t="s">
        <v>97</v>
      </c>
      <c r="Q54" s="112" t="s">
        <v>97</v>
      </c>
      <c r="R54" s="112" t="s">
        <v>97</v>
      </c>
      <c r="S54" s="112" t="s">
        <v>97</v>
      </c>
      <c r="T54" s="112" t="s">
        <v>97</v>
      </c>
      <c r="U54" s="112" t="s">
        <v>97</v>
      </c>
      <c r="V54" s="112" t="s">
        <v>97</v>
      </c>
      <c r="W54" s="112" t="s">
        <v>97</v>
      </c>
      <c r="X54" s="112" t="s">
        <v>97</v>
      </c>
      <c r="Y54" s="112" t="s">
        <v>97</v>
      </c>
      <c r="Z54" s="112" t="s">
        <v>97</v>
      </c>
      <c r="AA54" s="112" t="s">
        <v>97</v>
      </c>
      <c r="AB54" s="112" t="s">
        <v>97</v>
      </c>
    </row>
    <row r="55" spans="1:28" x14ac:dyDescent="0.25">
      <c r="A55" s="75" t="s">
        <v>231</v>
      </c>
      <c r="B55" s="112" t="s">
        <v>97</v>
      </c>
      <c r="C55" s="112" t="s">
        <v>97</v>
      </c>
      <c r="D55" s="112">
        <v>1.06839684733786</v>
      </c>
      <c r="E55" s="112">
        <v>2.4594631495406598</v>
      </c>
      <c r="F55" s="112">
        <v>4.7367572709011299</v>
      </c>
      <c r="G55" s="112">
        <v>19.759960873513801</v>
      </c>
      <c r="H55" s="112">
        <v>24.8654521847734</v>
      </c>
      <c r="I55" s="112">
        <v>50.307419185533703</v>
      </c>
      <c r="J55" s="112" t="s">
        <v>97</v>
      </c>
      <c r="K55" s="112" t="s">
        <v>97</v>
      </c>
      <c r="L55" s="112" t="s">
        <v>97</v>
      </c>
      <c r="M55" s="112" t="s">
        <v>97</v>
      </c>
      <c r="N55" s="112" t="s">
        <v>97</v>
      </c>
      <c r="O55" s="112" t="s">
        <v>97</v>
      </c>
      <c r="P55" s="112" t="s">
        <v>97</v>
      </c>
      <c r="Q55" s="112" t="s">
        <v>97</v>
      </c>
      <c r="R55" s="112" t="s">
        <v>97</v>
      </c>
      <c r="S55" s="112" t="s">
        <v>97</v>
      </c>
      <c r="T55" s="112" t="s">
        <v>97</v>
      </c>
      <c r="U55" s="112" t="s">
        <v>97</v>
      </c>
      <c r="V55" s="112" t="s">
        <v>97</v>
      </c>
      <c r="W55" s="112" t="s">
        <v>97</v>
      </c>
      <c r="X55" s="112" t="s">
        <v>97</v>
      </c>
      <c r="Y55" s="112" t="s">
        <v>97</v>
      </c>
      <c r="Z55" s="112" t="s">
        <v>97</v>
      </c>
      <c r="AA55" s="112" t="s">
        <v>97</v>
      </c>
      <c r="AB55" s="112" t="s">
        <v>97</v>
      </c>
    </row>
    <row r="56" spans="1:28" x14ac:dyDescent="0.25">
      <c r="A56" s="75" t="s">
        <v>264</v>
      </c>
      <c r="B56" s="112" t="s">
        <v>97</v>
      </c>
      <c r="C56" s="112" t="s">
        <v>97</v>
      </c>
      <c r="D56" s="112">
        <v>1.0578871299597601</v>
      </c>
      <c r="E56" s="112">
        <v>2.4750590004006301</v>
      </c>
      <c r="F56" s="112">
        <v>4.7714988966954799</v>
      </c>
      <c r="G56" s="112">
        <v>19.535821432281899</v>
      </c>
      <c r="H56" s="112">
        <v>24.798343930822199</v>
      </c>
      <c r="I56" s="112">
        <v>50.3196857699701</v>
      </c>
      <c r="J56" s="112" t="s">
        <v>97</v>
      </c>
      <c r="K56" s="112" t="s">
        <v>97</v>
      </c>
      <c r="L56" s="112" t="s">
        <v>97</v>
      </c>
      <c r="M56" s="112" t="s">
        <v>97</v>
      </c>
      <c r="N56" s="112" t="s">
        <v>97</v>
      </c>
      <c r="O56" s="112" t="s">
        <v>97</v>
      </c>
      <c r="P56" s="112" t="s">
        <v>97</v>
      </c>
      <c r="Q56" s="112" t="s">
        <v>97</v>
      </c>
      <c r="R56" s="112" t="s">
        <v>97</v>
      </c>
      <c r="S56" s="112" t="s">
        <v>97</v>
      </c>
      <c r="T56" s="112" t="s">
        <v>97</v>
      </c>
      <c r="U56" s="112" t="s">
        <v>97</v>
      </c>
      <c r="V56" s="112" t="s">
        <v>97</v>
      </c>
      <c r="W56" s="112" t="s">
        <v>97</v>
      </c>
      <c r="X56" s="112" t="s">
        <v>97</v>
      </c>
      <c r="Y56" s="112" t="s">
        <v>97</v>
      </c>
      <c r="Z56" s="112" t="s">
        <v>97</v>
      </c>
      <c r="AA56" s="112" t="s">
        <v>97</v>
      </c>
      <c r="AB56" s="112" t="s">
        <v>97</v>
      </c>
    </row>
  </sheetData>
  <mergeCells count="2">
    <mergeCell ref="B4:AB4"/>
    <mergeCell ref="B27:AB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2"/>
  <sheetViews>
    <sheetView workbookViewId="0"/>
  </sheetViews>
  <sheetFormatPr defaultColWidth="9.33203125" defaultRowHeight="15" x14ac:dyDescent="0.25"/>
  <cols>
    <col min="1" max="1" width="41.1640625" style="36" customWidth="1"/>
    <col min="2" max="6" width="28.1640625" style="48" bestFit="1" customWidth="1"/>
    <col min="7" max="7" width="28.1640625" bestFit="1" customWidth="1"/>
    <col min="8" max="9" width="9" customWidth="1"/>
    <col min="10" max="16384" width="9.33203125" style="36"/>
  </cols>
  <sheetData>
    <row r="1" spans="1:9" x14ac:dyDescent="0.25">
      <c r="A1" s="82" t="s">
        <v>390</v>
      </c>
    </row>
    <row r="2" spans="1:9" x14ac:dyDescent="0.25">
      <c r="A2" s="82"/>
    </row>
    <row r="3" spans="1:9" x14ac:dyDescent="0.25">
      <c r="A3" s="104" t="s">
        <v>391</v>
      </c>
      <c r="B3" s="85"/>
      <c r="C3" s="85"/>
      <c r="D3" s="85"/>
    </row>
    <row r="5" spans="1:9" x14ac:dyDescent="0.25">
      <c r="A5" s="77" t="s">
        <v>392</v>
      </c>
      <c r="G5" s="36"/>
      <c r="H5" s="36"/>
      <c r="I5" s="36"/>
    </row>
    <row r="6" spans="1:9" x14ac:dyDescent="0.25">
      <c r="A6" s="105" t="s">
        <v>393</v>
      </c>
      <c r="B6" s="106">
        <v>1</v>
      </c>
      <c r="C6" s="106">
        <v>2.5</v>
      </c>
      <c r="D6" s="106">
        <v>5</v>
      </c>
      <c r="E6" s="106">
        <v>10</v>
      </c>
      <c r="F6" s="106">
        <v>25</v>
      </c>
      <c r="G6" s="106">
        <v>50</v>
      </c>
      <c r="H6" s="36"/>
      <c r="I6" s="36"/>
    </row>
    <row r="7" spans="1:9" x14ac:dyDescent="0.25">
      <c r="A7" s="74" t="s">
        <v>394</v>
      </c>
      <c r="B7" s="107" t="s">
        <v>381</v>
      </c>
      <c r="C7" s="107" t="s">
        <v>382</v>
      </c>
      <c r="D7" s="107" t="s">
        <v>383</v>
      </c>
      <c r="E7" s="107" t="s">
        <v>384</v>
      </c>
      <c r="F7" s="107" t="s">
        <v>385</v>
      </c>
      <c r="G7" s="107" t="s">
        <v>386</v>
      </c>
      <c r="H7" s="36"/>
      <c r="I7" s="36"/>
    </row>
    <row r="8" spans="1:9" x14ac:dyDescent="0.25">
      <c r="A8" s="75" t="s">
        <v>163</v>
      </c>
      <c r="B8" s="108">
        <f>'On Column Concentration'!D6/'Calibration Results'!B$6</f>
        <v>1.0760486134601801</v>
      </c>
      <c r="C8" s="108">
        <f>'On Column Concentration'!E6/'Calibration Results'!C$6</f>
        <v>0.97064080899348004</v>
      </c>
      <c r="D8" s="108">
        <f>'On Column Concentration'!F6/'Calibration Results'!D$6</f>
        <v>0.95380298580805811</v>
      </c>
      <c r="E8" s="108">
        <f>'On Column Concentration'!G6/'Calibration Results'!E$6</f>
        <v>2.0390301669964002</v>
      </c>
      <c r="F8" s="108">
        <f>'On Column Concentration'!H6/'Calibration Results'!F$6</f>
        <v>0.98949814627914801</v>
      </c>
      <c r="G8" s="108">
        <f>'On Column Concentration'!I6/'Calibration Results'!G$6</f>
        <v>1.010023303485436</v>
      </c>
      <c r="H8" s="36"/>
      <c r="I8" s="36"/>
    </row>
    <row r="9" spans="1:9" x14ac:dyDescent="0.25">
      <c r="A9" s="75" t="s">
        <v>174</v>
      </c>
      <c r="B9" s="108">
        <f>'On Column Concentration'!D7/'Calibration Results'!B$6</f>
        <v>1.03003039267091</v>
      </c>
      <c r="C9" s="108">
        <f>'On Column Concentration'!E7/'Calibration Results'!C$6</f>
        <v>0.98628837582605988</v>
      </c>
      <c r="D9" s="108">
        <f>'On Column Concentration'!F7/'Calibration Results'!D$6</f>
        <v>0.9761072692147239</v>
      </c>
      <c r="E9" s="108">
        <f>'On Column Concentration'!G7/'Calibration Results'!E$6</f>
        <v>2.0679204492512899</v>
      </c>
      <c r="F9" s="108">
        <f>'On Column Concentration'!H7/'Calibration Results'!F$6</f>
        <v>1.0102167652496119</v>
      </c>
      <c r="G9" s="108">
        <f>'On Column Concentration'!I7/'Calibration Results'!G$6</f>
        <v>0.99735862106828188</v>
      </c>
      <c r="H9" s="36"/>
      <c r="I9" s="36"/>
    </row>
    <row r="10" spans="1:9" x14ac:dyDescent="0.25">
      <c r="A10" s="75" t="s">
        <v>187</v>
      </c>
      <c r="B10" s="108">
        <f>'On Column Concentration'!D8/'Calibration Results'!B$6</f>
        <v>1.0416242180099899</v>
      </c>
      <c r="C10" s="108">
        <f>'On Column Concentration'!E8/'Calibration Results'!C$6</f>
        <v>0.99052702796873593</v>
      </c>
      <c r="D10" s="108">
        <f>'On Column Concentration'!F8/'Calibration Results'!D$6</f>
        <v>0.97069249777414401</v>
      </c>
      <c r="E10" s="108">
        <f>'On Column Concentration'!G8/'Calibration Results'!E$6</f>
        <v>2.0824873871696798</v>
      </c>
      <c r="F10" s="108">
        <f>'On Column Concentration'!H8/'Calibration Results'!F$6</f>
        <v>0.98856061290083996</v>
      </c>
      <c r="G10" s="108">
        <f>'On Column Concentration'!I8/'Calibration Results'!G$6</f>
        <v>1.0086235587549819</v>
      </c>
      <c r="H10" s="36"/>
      <c r="I10" s="36"/>
    </row>
    <row r="11" spans="1:9" x14ac:dyDescent="0.25">
      <c r="A11" s="75" t="s">
        <v>198</v>
      </c>
      <c r="B11" s="108">
        <f>'On Column Concentration'!D9/'Calibration Results'!B$6</f>
        <v>1.0261641262582499</v>
      </c>
      <c r="C11" s="108">
        <f>'On Column Concentration'!E9/'Calibration Results'!C$6</f>
        <v>0.99205061167474007</v>
      </c>
      <c r="D11" s="108">
        <f>'On Column Concentration'!F9/'Calibration Results'!D$6</f>
        <v>0.984855251608592</v>
      </c>
      <c r="E11" s="108">
        <f>'On Column Concentration'!G9/'Calibration Results'!E$6</f>
        <v>2.0449842356552201</v>
      </c>
      <c r="F11" s="108">
        <f>'On Column Concentration'!H9/'Calibration Results'!F$6</f>
        <v>0.99193930178117196</v>
      </c>
      <c r="G11" s="108">
        <f>'On Column Concentration'!I9/'Calibration Results'!G$6</f>
        <v>1.005035304530246</v>
      </c>
      <c r="H11" s="36"/>
      <c r="I11" s="36"/>
    </row>
    <row r="12" spans="1:9" x14ac:dyDescent="0.25">
      <c r="A12" s="75" t="s">
        <v>212</v>
      </c>
      <c r="B12" s="108">
        <f>'On Column Concentration'!D10/'Calibration Results'!B$6</f>
        <v>1.0203673467846299</v>
      </c>
      <c r="C12" s="108">
        <f>'On Column Concentration'!E10/'Calibration Results'!C$6</f>
        <v>1.0003280875956599</v>
      </c>
      <c r="D12" s="108">
        <f>'On Column Concentration'!F10/'Calibration Results'!D$6</f>
        <v>0.97299863957237209</v>
      </c>
      <c r="E12" s="108">
        <f>'On Column Concentration'!G10/'Calibration Results'!E$6</f>
        <v>2.0770247571426301</v>
      </c>
      <c r="F12" s="108">
        <f>'On Column Concentration'!H10/'Calibration Results'!F$6</f>
        <v>1.008047503368428</v>
      </c>
      <c r="G12" s="108">
        <f>'On Column Concentration'!I10/'Calibration Results'!G$6</f>
        <v>0.99825057461183997</v>
      </c>
      <c r="H12" s="36"/>
      <c r="I12" s="36"/>
    </row>
    <row r="13" spans="1:9" x14ac:dyDescent="0.25">
      <c r="A13" s="75" t="s">
        <v>225</v>
      </c>
      <c r="B13" s="108">
        <f>'On Column Concentration'!D11/'Calibration Results'!B$6</f>
        <v>1.0350556255759</v>
      </c>
      <c r="C13" s="108">
        <f>'On Column Concentration'!E11/'Calibration Results'!C$6</f>
        <v>1.00227136291526</v>
      </c>
      <c r="D13" s="108">
        <f>'On Column Concentration'!F11/'Calibration Results'!D$6</f>
        <v>0.96117940779952593</v>
      </c>
      <c r="E13" s="108">
        <f>'On Column Concentration'!G11/'Calibration Results'!E$6</f>
        <v>2.0576266869797202</v>
      </c>
      <c r="F13" s="108">
        <f>'On Column Concentration'!H11/'Calibration Results'!F$6</f>
        <v>0.99699257827245202</v>
      </c>
      <c r="G13" s="108">
        <f>'On Column Concentration'!I11/'Calibration Results'!G$6</f>
        <v>1.004500412444818</v>
      </c>
      <c r="H13" s="36"/>
      <c r="I13" s="36"/>
    </row>
    <row r="14" spans="1:9" x14ac:dyDescent="0.25">
      <c r="A14" s="75" t="s">
        <v>240</v>
      </c>
      <c r="B14" s="108">
        <f>'On Column Concentration'!D12/'Calibration Results'!B$6</f>
        <v>1.02311827757669</v>
      </c>
      <c r="C14" s="108">
        <f>'On Column Concentration'!E12/'Calibration Results'!C$6</f>
        <v>0.996578241041016</v>
      </c>
      <c r="D14" s="108">
        <f>'On Column Concentration'!F12/'Calibration Results'!D$6</f>
        <v>0.97860694361117007</v>
      </c>
      <c r="E14" s="108">
        <f>'On Column Concentration'!G12/'Calibration Results'!E$6</f>
        <v>2.09996186160686</v>
      </c>
      <c r="F14" s="108">
        <f>'On Column Concentration'!H12/'Calibration Results'!F$6</f>
        <v>1.000081111391836</v>
      </c>
      <c r="G14" s="108">
        <f>'On Column Concentration'!I12/'Calibration Results'!G$6</f>
        <v>1.0016329208997201</v>
      </c>
      <c r="H14" s="36"/>
      <c r="I14" s="36"/>
    </row>
    <row r="15" spans="1:9" x14ac:dyDescent="0.25">
      <c r="A15" s="75" t="s">
        <v>254</v>
      </c>
      <c r="B15" s="108">
        <f>'On Column Concentration'!D13/'Calibration Results'!B$6</f>
        <v>1.0275581154623299</v>
      </c>
      <c r="C15" s="108">
        <f>'On Column Concentration'!E13/'Calibration Results'!C$6</f>
        <v>0.98777392410230802</v>
      </c>
      <c r="D15" s="108">
        <f>'On Column Concentration'!F13/'Calibration Results'!D$6</f>
        <v>0.98541332120221603</v>
      </c>
      <c r="E15" s="108">
        <f>'On Column Concentration'!G13/'Calibration Results'!E$6</f>
        <v>2.0679470078350701</v>
      </c>
      <c r="F15" s="108">
        <f>'On Column Concentration'!H13/'Calibration Results'!F$6</f>
        <v>0.99606502336344405</v>
      </c>
      <c r="G15" s="108">
        <f>'On Column Concentration'!I13/'Calibration Results'!G$6</f>
        <v>1.00321979814135</v>
      </c>
      <c r="H15" s="36"/>
      <c r="I15" s="36"/>
    </row>
    <row r="16" spans="1:9" x14ac:dyDescent="0.25">
      <c r="A16" s="75" t="s">
        <v>266</v>
      </c>
      <c r="B16" s="108">
        <f>'On Column Concentration'!D14/'Calibration Results'!B$6</f>
        <v>1.0330672076718601</v>
      </c>
      <c r="C16" s="108">
        <f>'On Column Concentration'!E14/'Calibration Results'!C$6</f>
        <v>0.98081078381078401</v>
      </c>
      <c r="D16" s="108">
        <f>'On Column Concentration'!F14/'Calibration Results'!D$6</f>
        <v>0.98376417099717006</v>
      </c>
      <c r="E16" s="108">
        <f>'On Column Concentration'!G14/'Calibration Results'!E$6</f>
        <v>2.0296070955685699</v>
      </c>
      <c r="F16" s="108">
        <f>'On Column Concentration'!H14/'Calibration Results'!F$6</f>
        <v>1.0017608250641961</v>
      </c>
      <c r="G16" s="108">
        <f>'On Column Concentration'!I14/'Calibration Results'!G$6</f>
        <v>1.000704335439712</v>
      </c>
      <c r="H16" s="36"/>
      <c r="I16" s="36"/>
    </row>
    <row r="17" spans="1:9" x14ac:dyDescent="0.25">
      <c r="A17" s="75" t="s">
        <v>272</v>
      </c>
      <c r="B17" s="108">
        <f>'On Column Concentration'!D15/'Calibration Results'!B$6</f>
        <v>1.01874640260858</v>
      </c>
      <c r="C17" s="108">
        <f>'On Column Concentration'!E15/'Calibration Results'!C$6</f>
        <v>0.98961559089051598</v>
      </c>
      <c r="D17" s="108">
        <f>'On Column Concentration'!F15/'Calibration Results'!D$6</f>
        <v>0.98851177277005609</v>
      </c>
      <c r="E17" s="108">
        <f>'On Column Concentration'!G15/'Calibration Results'!E$6</f>
        <v>2.0235540018975802</v>
      </c>
      <c r="F17" s="108">
        <f>'On Column Concentration'!H15/'Calibration Results'!F$6</f>
        <v>1.003827480895352</v>
      </c>
      <c r="G17" s="108">
        <f>'On Column Concentration'!I15/'Calibration Results'!G$6</f>
        <v>0.99931785653097405</v>
      </c>
      <c r="H17" s="36"/>
      <c r="I17" s="36"/>
    </row>
    <row r="18" spans="1:9" x14ac:dyDescent="0.25">
      <c r="A18" s="75" t="s">
        <v>178</v>
      </c>
      <c r="B18" s="108">
        <f>'On Column Concentration'!D16/'Calibration Results'!B$6</f>
        <v>1.0448001381015699</v>
      </c>
      <c r="C18" s="108">
        <f>'On Column Concentration'!E16/'Calibration Results'!C$6</f>
        <v>0.95174027443267195</v>
      </c>
      <c r="D18" s="108">
        <f>'On Column Concentration'!F16/'Calibration Results'!D$6</f>
        <v>0.9828673062751021</v>
      </c>
      <c r="E18" s="108">
        <f>'On Column Concentration'!G16/'Calibration Results'!E$6</f>
        <v>2.1403768233778502</v>
      </c>
      <c r="F18" s="108">
        <f>'On Column Concentration'!H16/'Calibration Results'!F$6</f>
        <v>1.0325676453929</v>
      </c>
      <c r="G18" s="108">
        <f>'On Column Concentration'!I16/'Calibration Results'!G$6</f>
        <v>0.98777338862743602</v>
      </c>
      <c r="H18" s="36"/>
      <c r="I18" s="36"/>
    </row>
    <row r="19" spans="1:9" x14ac:dyDescent="0.25">
      <c r="A19" s="75" t="s">
        <v>196</v>
      </c>
      <c r="B19" s="108">
        <f>'On Column Concentration'!D17/'Calibration Results'!B$6</f>
        <v>1.0196427487384201</v>
      </c>
      <c r="C19" s="108">
        <f>'On Column Concentration'!E17/'Calibration Results'!C$6</f>
        <v>1.0025420662446161</v>
      </c>
      <c r="D19" s="108">
        <f>'On Column Concentration'!F17/'Calibration Results'!D$6</f>
        <v>0.95731525007598395</v>
      </c>
      <c r="E19" s="108">
        <f>'On Column Concentration'!G17/'Calibration Results'!E$6</f>
        <v>2.07673161180068</v>
      </c>
      <c r="F19" s="108">
        <f>'On Column Concentration'!H17/'Calibration Results'!F$6</f>
        <v>1.0320026519310721</v>
      </c>
      <c r="G19" s="108">
        <f>'On Column Concentration'!I17/'Calibration Results'!G$6</f>
        <v>0.98834147433336994</v>
      </c>
      <c r="H19" s="36"/>
      <c r="I19" s="36"/>
    </row>
    <row r="20" spans="1:9" x14ac:dyDescent="0.25">
      <c r="A20" s="75" t="s">
        <v>223</v>
      </c>
      <c r="B20" s="108">
        <f>'On Column Concentration'!D18/'Calibration Results'!B$6</f>
        <v>1.0623011384791201</v>
      </c>
      <c r="C20" s="108">
        <f>'On Column Concentration'!E18/'Calibration Results'!C$6</f>
        <v>0.95531420410369594</v>
      </c>
      <c r="D20" s="108">
        <f>'On Column Concentration'!F18/'Calibration Results'!D$6</f>
        <v>0.96576156060862994</v>
      </c>
      <c r="E20" s="108">
        <f>'On Column Concentration'!G18/'Calibration Results'!E$6</f>
        <v>2.1116425626689201</v>
      </c>
      <c r="F20" s="108">
        <f>'On Column Concentration'!H18/'Calibration Results'!F$6</f>
        <v>1.0236793839491161</v>
      </c>
      <c r="G20" s="108">
        <f>'On Column Concentration'!I18/'Calibration Results'!G$6</f>
        <v>0.99284272937192397</v>
      </c>
      <c r="H20" s="36"/>
      <c r="I20" s="36"/>
    </row>
    <row r="21" spans="1:9" x14ac:dyDescent="0.25">
      <c r="A21" s="75" t="s">
        <v>182</v>
      </c>
      <c r="B21" s="108">
        <f>'On Column Concentration'!D19/'Calibration Results'!B$6</f>
        <v>1.17428207690526</v>
      </c>
      <c r="C21" s="108">
        <f>'On Column Concentration'!E19/'Calibration Results'!C$6</f>
        <v>0.92252862959219595</v>
      </c>
      <c r="D21" s="108">
        <f>'On Column Concentration'!F19/'Calibration Results'!D$6</f>
        <v>0.89889888834758991</v>
      </c>
      <c r="E21" s="108">
        <f>'On Column Concentration'!G19/'Calibration Results'!E$6</f>
        <v>1.9551843083990099</v>
      </c>
      <c r="F21" s="108">
        <f>'On Column Concentration'!H19/'Calibration Results'!F$6</f>
        <v>0.98343044952316805</v>
      </c>
      <c r="G21" s="108">
        <f>'On Column Concentration'!I19/'Calibration Results'!G$6</f>
        <v>1.02152151507511</v>
      </c>
      <c r="H21" s="36"/>
      <c r="I21" s="36"/>
    </row>
    <row r="22" spans="1:9" x14ac:dyDescent="0.25">
      <c r="A22" s="75" t="s">
        <v>207</v>
      </c>
      <c r="B22" s="108">
        <f>'On Column Concentration'!D20/'Calibration Results'!B$6</f>
        <v>1.1634701561671701</v>
      </c>
      <c r="C22" s="108">
        <f>'On Column Concentration'!E20/'Calibration Results'!C$6</f>
        <v>0.94369139601347596</v>
      </c>
      <c r="D22" s="108">
        <f>'On Column Concentration'!F20/'Calibration Results'!D$6</f>
        <v>0.89611935196815207</v>
      </c>
      <c r="E22" s="108">
        <f>'On Column Concentration'!G20/'Calibration Results'!E$6</f>
        <v>2.0938257759362502</v>
      </c>
      <c r="F22" s="108">
        <f>'On Column Concentration'!H20/'Calibration Results'!F$6</f>
        <v>0.95375202500516398</v>
      </c>
      <c r="G22" s="108">
        <f>'On Column Concentration'!I20/'Calibration Results'!G$6</f>
        <v>1.056625398358022</v>
      </c>
      <c r="H22" s="36"/>
      <c r="I22" s="36"/>
    </row>
    <row r="23" spans="1:9" x14ac:dyDescent="0.25">
      <c r="A23" s="75" t="s">
        <v>235</v>
      </c>
      <c r="B23" s="108">
        <f>'On Column Concentration'!D21/'Calibration Results'!B$6</f>
        <v>1.11036971047813</v>
      </c>
      <c r="C23" s="108">
        <f>'On Column Concentration'!E21/'Calibration Results'!C$6</f>
        <v>0.97922045451619599</v>
      </c>
      <c r="D23" s="108">
        <f>'On Column Concentration'!F21/'Calibration Results'!D$6</f>
        <v>0.90333512314055597</v>
      </c>
      <c r="E23" s="108">
        <f>'On Column Concentration'!G21/'Calibration Results'!E$6</f>
        <v>2.05683472093272</v>
      </c>
      <c r="F23" s="108">
        <f>'On Column Concentration'!H21/'Calibration Results'!F$6</f>
        <v>0.9921918634637279</v>
      </c>
      <c r="G23" s="108">
        <f>'On Column Concentration'!I21/'Calibration Results'!G$6</f>
        <v>1.01612597217308</v>
      </c>
      <c r="H23" s="36"/>
      <c r="I23" s="36"/>
    </row>
    <row r="24" spans="1:9" x14ac:dyDescent="0.25">
      <c r="A24" s="75" t="s">
        <v>250</v>
      </c>
      <c r="B24" s="108">
        <f>'On Column Concentration'!D22/'Calibration Results'!B$6</f>
        <v>1.0287607091345401</v>
      </c>
      <c r="C24" s="108">
        <f>'On Column Concentration'!E22/'Calibration Results'!C$6</f>
        <v>0.98656584643003209</v>
      </c>
      <c r="D24" s="108">
        <f>'On Column Concentration'!F22/'Calibration Results'!D$6</f>
        <v>0.96709301081804</v>
      </c>
      <c r="E24" s="108">
        <f>'On Column Concentration'!G22/'Calibration Results'!E$6</f>
        <v>1.9565679481640501</v>
      </c>
      <c r="F24" s="108">
        <f>'On Column Concentration'!H22/'Calibration Results'!F$6</f>
        <v>1.025548158483816</v>
      </c>
      <c r="G24" s="108">
        <f>'On Column Concentration'!I22/'Calibration Results'!G$6</f>
        <v>0.991545534164886</v>
      </c>
      <c r="H24" s="36"/>
      <c r="I24" s="36"/>
    </row>
    <row r="25" spans="1:9" x14ac:dyDescent="0.25">
      <c r="A25" s="75" t="s">
        <v>246</v>
      </c>
      <c r="B25" s="108">
        <f>'On Column Concentration'!D23/'Calibration Results'!B$6</f>
        <v>1.02655500986804</v>
      </c>
      <c r="C25" s="108">
        <f>'On Column Concentration'!E23/'Calibration Results'!C$6</f>
        <v>0.98475125099175198</v>
      </c>
      <c r="D25" s="108">
        <f>'On Column Concentration'!F23/'Calibration Results'!D$6</f>
        <v>0.97245979230911606</v>
      </c>
      <c r="E25" s="108">
        <f>'On Column Concentration'!G23/'Calibration Results'!E$6</f>
        <v>2.0481863068817203</v>
      </c>
      <c r="F25" s="108">
        <f>'On Column Concentration'!H23/'Calibration Results'!F$6</f>
        <v>1.0233485345646161</v>
      </c>
      <c r="G25" s="108">
        <f>'On Column Concentration'!I23/'Calibration Results'!G$6</f>
        <v>0.99230328838706794</v>
      </c>
      <c r="H25" s="36"/>
      <c r="I25" s="36"/>
    </row>
    <row r="26" spans="1:9" x14ac:dyDescent="0.25">
      <c r="A26" s="75" t="s">
        <v>256</v>
      </c>
      <c r="B26" s="108">
        <f>'On Column Concentration'!D24/'Calibration Results'!B$6</f>
        <v>1.01422378383516</v>
      </c>
      <c r="C26" s="108">
        <f>'On Column Concentration'!E24/'Calibration Results'!C$6</f>
        <v>1.00453364123704</v>
      </c>
      <c r="D26" s="108">
        <f>'On Column Concentration'!F24/'Calibration Results'!D$6</f>
        <v>0.97967922438005195</v>
      </c>
      <c r="E26" s="108">
        <f>'On Column Concentration'!G24/'Calibration Results'!E$6</f>
        <v>2.0786346200758201</v>
      </c>
      <c r="F26" s="108">
        <f>'On Column Concentration'!H24/'Calibration Results'!F$6</f>
        <v>0.99995264010130003</v>
      </c>
      <c r="G26" s="108">
        <f>'On Column Concentration'!I24/'Calibration Results'!G$6</f>
        <v>1.001615466328492</v>
      </c>
      <c r="H26" s="36"/>
      <c r="I26" s="36"/>
    </row>
    <row r="27" spans="1:9" x14ac:dyDescent="0.25">
      <c r="G27" s="48"/>
    </row>
    <row r="28" spans="1:9" x14ac:dyDescent="0.25">
      <c r="A28" s="77" t="s">
        <v>395</v>
      </c>
      <c r="G28" s="48"/>
    </row>
    <row r="29" spans="1:9" x14ac:dyDescent="0.25">
      <c r="A29" s="105" t="s">
        <v>393</v>
      </c>
      <c r="B29" s="106">
        <v>1</v>
      </c>
      <c r="C29" s="106">
        <v>2.5</v>
      </c>
      <c r="D29" s="106">
        <v>5</v>
      </c>
      <c r="E29" s="106">
        <v>10</v>
      </c>
      <c r="F29" s="106">
        <v>25</v>
      </c>
      <c r="G29" s="106">
        <v>50</v>
      </c>
    </row>
    <row r="30" spans="1:9" x14ac:dyDescent="0.25">
      <c r="A30" s="74" t="s">
        <v>394</v>
      </c>
      <c r="B30" s="107" t="s">
        <v>381</v>
      </c>
      <c r="C30" s="107" t="s">
        <v>382</v>
      </c>
      <c r="D30" s="107" t="s">
        <v>383</v>
      </c>
      <c r="E30" s="107" t="s">
        <v>384</v>
      </c>
      <c r="F30" s="107" t="s">
        <v>385</v>
      </c>
      <c r="G30" s="107" t="s">
        <v>386</v>
      </c>
      <c r="H30" s="36"/>
      <c r="I30" s="36"/>
    </row>
    <row r="31" spans="1:9" x14ac:dyDescent="0.25">
      <c r="A31" s="75" t="s">
        <v>171</v>
      </c>
      <c r="B31" s="108">
        <f>'On Column Concentration'!D29/'Calibration Results'!B$29</f>
        <v>1.0523549528403999</v>
      </c>
      <c r="C31" s="108">
        <f>'On Column Concentration'!E29/'Calibration Results'!C$29</f>
        <v>0.98953749598170793</v>
      </c>
      <c r="D31" s="108">
        <f>'On Column Concentration'!F29/'Calibration Results'!D$29</f>
        <v>0.95870797813032405</v>
      </c>
      <c r="E31" s="108">
        <f>'On Column Concentration'!G29/'Calibration Results'!E$29</f>
        <v>2.0322208464695999</v>
      </c>
      <c r="F31" s="108">
        <f>'On Column Concentration'!H29/'Calibration Results'!F$29</f>
        <v>0.99156207432367194</v>
      </c>
      <c r="G31" s="108">
        <f>'On Column Concentration'!I29/'Calibration Results'!G$29</f>
        <v>1.0078379550512659</v>
      </c>
    </row>
    <row r="32" spans="1:9" x14ac:dyDescent="0.25">
      <c r="A32" s="75" t="s">
        <v>176</v>
      </c>
      <c r="B32" s="108">
        <f>'On Column Concentration'!D30/'Calibration Results'!B$29</f>
        <v>1.0560376167767</v>
      </c>
      <c r="C32" s="108">
        <f>'On Column Concentration'!E30/'Calibration Results'!C$29</f>
        <v>0.99618048574939588</v>
      </c>
      <c r="D32" s="108">
        <f>'On Column Concentration'!F30/'Calibration Results'!D$29</f>
        <v>0.95267145144118204</v>
      </c>
      <c r="E32" s="108">
        <f>'On Column Concentration'!G30/'Calibration Results'!E$29</f>
        <v>2.0357170044029997</v>
      </c>
      <c r="F32" s="108">
        <f>'On Column Concentration'!H30/'Calibration Results'!F$29</f>
        <v>0.979969120900404</v>
      </c>
      <c r="G32" s="108">
        <f>'On Column Concentration'!I30/'Calibration Results'!G$29</f>
        <v>1.015467220395214</v>
      </c>
    </row>
    <row r="33" spans="1:7" x14ac:dyDescent="0.25">
      <c r="A33" s="75" t="s">
        <v>189</v>
      </c>
      <c r="B33" s="108">
        <f>'On Column Concentration'!D31/'Calibration Results'!B$29</f>
        <v>1.0669204811902</v>
      </c>
      <c r="C33" s="108">
        <f>'On Column Concentration'!E31/'Calibration Results'!C$29</f>
        <v>0.99030369432442789</v>
      </c>
      <c r="D33" s="108">
        <f>'On Column Concentration'!F31/'Calibration Results'!D$29</f>
        <v>0.95015851699618992</v>
      </c>
      <c r="E33" s="108">
        <f>'On Column Concentration'!G31/'Calibration Results'!E$29</f>
        <v>2.0220570409049898</v>
      </c>
      <c r="F33" s="108">
        <f>'On Column Concentration'!H31/'Calibration Results'!F$29</f>
        <v>0.97293966617797589</v>
      </c>
      <c r="G33" s="108">
        <f>'On Column Concentration'!I31/'Calibration Results'!G$29</f>
        <v>1.0203168642111839</v>
      </c>
    </row>
    <row r="34" spans="1:7" x14ac:dyDescent="0.25">
      <c r="A34" s="75" t="s">
        <v>200</v>
      </c>
      <c r="B34" s="108">
        <f>'On Column Concentration'!D32/'Calibration Results'!B$29</f>
        <v>1.0546305163777701</v>
      </c>
      <c r="C34" s="108">
        <f>'On Column Concentration'!E32/'Calibration Results'!C$29</f>
        <v>0.99633768046515603</v>
      </c>
      <c r="D34" s="108">
        <f>'On Column Concentration'!F32/'Calibration Results'!D$29</f>
        <v>0.95445386735314397</v>
      </c>
      <c r="E34" s="108">
        <f>'On Column Concentration'!G32/'Calibration Results'!E$29</f>
        <v>2.0156806704598198</v>
      </c>
      <c r="F34" s="108">
        <f>'On Column Concentration'!H32/'Calibration Results'!F$29</f>
        <v>0.98201843780100806</v>
      </c>
      <c r="G34" s="108">
        <f>'On Column Concentration'!I32/'Calibration Results'!G$29</f>
        <v>1.012557317837224</v>
      </c>
    </row>
    <row r="35" spans="1:7" x14ac:dyDescent="0.25">
      <c r="A35" s="75" t="s">
        <v>218</v>
      </c>
      <c r="B35" s="108">
        <f>'On Column Concentration'!D33/'Calibration Results'!B$29</f>
        <v>1.0650507054845999</v>
      </c>
      <c r="C35" s="108">
        <f>'On Column Concentration'!E33/'Calibration Results'!C$29</f>
        <v>0.98953209902055994</v>
      </c>
      <c r="D35" s="108">
        <f>'On Column Concentration'!F33/'Calibration Results'!D$29</f>
        <v>0.95058189656465397</v>
      </c>
      <c r="E35" s="108">
        <f>'On Column Concentration'!G33/'Calibration Results'!E$29</f>
        <v>2.0221584685296801</v>
      </c>
      <c r="F35" s="108">
        <f>'On Column Concentration'!H33/'Calibration Results'!F$29</f>
        <v>0.98032746545916394</v>
      </c>
      <c r="G35" s="108">
        <f>'On Column Concentration'!I33/'Calibration Results'!G$29</f>
        <v>1.0145643363627981</v>
      </c>
    </row>
    <row r="36" spans="1:7" x14ac:dyDescent="0.25">
      <c r="A36" s="75" t="s">
        <v>227</v>
      </c>
      <c r="B36" s="108">
        <f>'On Column Concentration'!D34/'Calibration Results'!B$29</f>
        <v>1.06476220262681</v>
      </c>
      <c r="C36" s="108">
        <f>'On Column Concentration'!E34/'Calibration Results'!C$29</f>
        <v>1.011267712718708</v>
      </c>
      <c r="D36" s="108">
        <f>'On Column Concentration'!F34/'Calibration Results'!D$29</f>
        <v>0.93626407066866801</v>
      </c>
      <c r="E36" s="108">
        <f>'On Column Concentration'!G34/'Calibration Results'!E$29</f>
        <v>2.0280774245603301</v>
      </c>
      <c r="F36" s="108">
        <f>'On Column Concentration'!H34/'Calibration Results'!F$29</f>
        <v>0.96315508768818803</v>
      </c>
      <c r="G36" s="108">
        <f>'On Column Concentration'!I34/'Calibration Results'!G$29</f>
        <v>1.024914925185318</v>
      </c>
    </row>
    <row r="37" spans="1:7" x14ac:dyDescent="0.25">
      <c r="A37" s="75" t="s">
        <v>244</v>
      </c>
      <c r="B37" s="108">
        <f>'On Column Concentration'!D35/'Calibration Results'!B$29</f>
        <v>1.0406992694219901</v>
      </c>
      <c r="C37" s="108">
        <f>'On Column Concentration'!E35/'Calibration Results'!C$29</f>
        <v>1.0104882687388641</v>
      </c>
      <c r="D37" s="108">
        <f>'On Column Concentration'!F35/'Calibration Results'!D$29</f>
        <v>0.95816483747149395</v>
      </c>
      <c r="E37" s="108">
        <f>'On Column Concentration'!G35/'Calibration Results'!E$29</f>
        <v>2.02349401368107</v>
      </c>
      <c r="F37" s="108">
        <f>'On Column Concentration'!H35/'Calibration Results'!F$29</f>
        <v>0.97523383202435199</v>
      </c>
      <c r="G37" s="108">
        <f>'On Column Concentration'!I35/'Calibration Results'!G$29</f>
        <v>1.01542641874635</v>
      </c>
    </row>
    <row r="38" spans="1:7" x14ac:dyDescent="0.25">
      <c r="A38" s="75" t="s">
        <v>260</v>
      </c>
      <c r="B38" s="108">
        <f>'On Column Concentration'!D36/'Calibration Results'!B$29</f>
        <v>1.0391693343931001</v>
      </c>
      <c r="C38" s="108">
        <f>'On Column Concentration'!E36/'Calibration Results'!C$29</f>
        <v>1.004421336097312</v>
      </c>
      <c r="D38" s="108">
        <f>'On Column Concentration'!F36/'Calibration Results'!D$29</f>
        <v>0.96751449238298193</v>
      </c>
      <c r="E38" s="108">
        <f>'On Column Concentration'!G36/'Calibration Results'!E$29</f>
        <v>2.0516304808436301</v>
      </c>
      <c r="F38" s="108">
        <f>'On Column Concentration'!H36/'Calibration Results'!F$29</f>
        <v>0.97249708319939598</v>
      </c>
      <c r="G38" s="108">
        <f>'On Column Concentration'!I36/'Calibration Results'!G$29</f>
        <v>1.0164364539606181</v>
      </c>
    </row>
    <row r="39" spans="1:7" x14ac:dyDescent="0.25">
      <c r="A39" s="75" t="s">
        <v>268</v>
      </c>
      <c r="B39" s="108">
        <f>'On Column Concentration'!D37/'Calibration Results'!B$29</f>
        <v>1.0526814044116</v>
      </c>
      <c r="C39" s="108">
        <f>'On Column Concentration'!E37/'Calibration Results'!C$29</f>
        <v>0.99534227320634794</v>
      </c>
      <c r="D39" s="108">
        <f>'On Column Concentration'!F37/'Calibration Results'!D$29</f>
        <v>0.95834398347451</v>
      </c>
      <c r="E39" s="108">
        <f>'On Column Concentration'!G37/'Calibration Results'!E$29</f>
        <v>1.9950958616800603</v>
      </c>
      <c r="F39" s="108">
        <f>'On Column Concentration'!H37/'Calibration Results'!F$29</f>
        <v>0.98299401962062805</v>
      </c>
      <c r="G39" s="108">
        <f>'On Column Concentration'!I37/'Calibration Results'!G$29</f>
        <v>1.0107795454622539</v>
      </c>
    </row>
    <row r="40" spans="1:7" x14ac:dyDescent="0.25">
      <c r="A40" s="75" t="s">
        <v>270</v>
      </c>
      <c r="B40" s="108">
        <f>'On Column Concentration'!D38/'Calibration Results'!B$29</f>
        <v>1.0244146796743301</v>
      </c>
      <c r="C40" s="108">
        <f>'On Column Concentration'!E38/'Calibration Results'!C$29</f>
        <v>1.0135090137239682</v>
      </c>
      <c r="D40" s="108">
        <f>'On Column Concentration'!F38/'Calibration Results'!D$29</f>
        <v>0.96959258322447806</v>
      </c>
      <c r="E40" s="108">
        <f>'On Column Concentration'!G38/'Calibration Results'!E$29</f>
        <v>1.9726712619411699</v>
      </c>
      <c r="F40" s="108">
        <f>'On Column Concentration'!H38/'Calibration Results'!F$29</f>
        <v>0.98558387989527607</v>
      </c>
      <c r="G40" s="108">
        <f>'On Column Concentration'!I38/'Calibration Results'!G$29</f>
        <v>1.007510652178556</v>
      </c>
    </row>
    <row r="41" spans="1:7" x14ac:dyDescent="0.25">
      <c r="A41" s="75" t="s">
        <v>274</v>
      </c>
      <c r="B41" s="108">
        <f>'On Column Concentration'!D39/'Calibration Results'!B$29</f>
        <v>1.0764624144270301</v>
      </c>
      <c r="C41" s="108">
        <f>'On Column Concentration'!E39/'Calibration Results'!C$29</f>
        <v>0.98042634870788403</v>
      </c>
      <c r="D41" s="108">
        <f>'On Column Concentration'!F39/'Calibration Results'!D$29</f>
        <v>0.95193011212947398</v>
      </c>
      <c r="E41" s="108">
        <f>'On Column Concentration'!G39/'Calibration Results'!E$29</f>
        <v>1.96346464254916</v>
      </c>
      <c r="F41" s="108">
        <f>'On Column Concentration'!H39/'Calibration Results'!F$29</f>
        <v>0.97766110244865601</v>
      </c>
      <c r="G41" s="108">
        <f>'On Column Concentration'!I39/'Calibration Results'!G$29</f>
        <v>1.0137799970349541</v>
      </c>
    </row>
    <row r="42" spans="1:7" x14ac:dyDescent="0.25">
      <c r="A42" s="75" t="s">
        <v>180</v>
      </c>
      <c r="B42" s="108">
        <f>'On Column Concentration'!D40/'Calibration Results'!B$29</f>
        <v>1.22008613418689</v>
      </c>
      <c r="C42" s="108">
        <f>'On Column Concentration'!E40/'Calibration Results'!C$29</f>
        <v>0.91556154354602803</v>
      </c>
      <c r="D42" s="108">
        <f>'On Column Concentration'!F40/'Calibration Results'!D$29</f>
        <v>0.882930001236652</v>
      </c>
      <c r="E42" s="108">
        <f>'On Column Concentration'!G40/'Calibration Results'!E$29</f>
        <v>1.89978794164061</v>
      </c>
      <c r="F42" s="108">
        <f>'On Column Concentration'!H40/'Calibration Results'!F$29</f>
        <v>0.93919539733052004</v>
      </c>
      <c r="G42" s="108">
        <f>'On Column Concentration'!I40/'Calibration Results'!G$29</f>
        <v>1.0422709132852119</v>
      </c>
    </row>
    <row r="43" spans="1:7" x14ac:dyDescent="0.25">
      <c r="A43" s="75" t="s">
        <v>192</v>
      </c>
      <c r="B43" s="108">
        <f>'On Column Concentration'!D41/'Calibration Results'!B$29</f>
        <v>1.0319548676283401</v>
      </c>
      <c r="C43" s="108">
        <f>'On Column Concentration'!E41/'Calibration Results'!C$29</f>
        <v>1.0038913954173601</v>
      </c>
      <c r="D43" s="108">
        <f>'On Column Concentration'!F41/'Calibration Results'!D$29</f>
        <v>0.95372596531388998</v>
      </c>
      <c r="E43" s="108">
        <f>'On Column Concentration'!G41/'Calibration Results'!E$29</f>
        <v>1.9585828183075003</v>
      </c>
      <c r="F43" s="108">
        <f>'On Column Concentration'!H41/'Calibration Results'!F$29</f>
        <v>1.0132098723715359</v>
      </c>
      <c r="G43" s="108">
        <f>'On Column Concentration'!I41/'Calibration Results'!G$29</f>
        <v>0.99716483258956601</v>
      </c>
    </row>
    <row r="44" spans="1:7" x14ac:dyDescent="0.25">
      <c r="A44" s="75" t="s">
        <v>203</v>
      </c>
      <c r="B44" s="108">
        <f>'On Column Concentration'!D42/'Calibration Results'!B$29</f>
        <v>1.0658274983548099</v>
      </c>
      <c r="C44" s="108">
        <f>'On Column Concentration'!E42/'Calibration Results'!C$29</f>
        <v>0.97673175046909599</v>
      </c>
      <c r="D44" s="108">
        <f>'On Column Concentration'!F42/'Calibration Results'!D$29</f>
        <v>0.94220494537177202</v>
      </c>
      <c r="E44" s="108">
        <f>'On Column Concentration'!G42/'Calibration Results'!E$29</f>
        <v>1.9624646086489999</v>
      </c>
      <c r="F44" s="108">
        <f>'On Column Concentration'!H42/'Calibration Results'!F$29</f>
        <v>1.0192133784689761</v>
      </c>
      <c r="G44" s="108">
        <f>'On Column Concentration'!I42/'Calibration Results'!G$29</f>
        <v>0.99600066843589996</v>
      </c>
    </row>
    <row r="45" spans="1:7" x14ac:dyDescent="0.25">
      <c r="A45" s="75" t="s">
        <v>216</v>
      </c>
      <c r="B45" s="108">
        <f>'On Column Concentration'!D43/'Calibration Results'!B$29</f>
        <v>1.04115282728294</v>
      </c>
      <c r="C45" s="108">
        <f>'On Column Concentration'!E43/'Calibration Results'!C$29</f>
        <v>0.99437297219334797</v>
      </c>
      <c r="D45" s="108">
        <f>'On Column Concentration'!F43/'Calibration Results'!D$29</f>
        <v>0.95299782028617597</v>
      </c>
      <c r="E45" s="108">
        <f>'On Column Concentration'!G43/'Calibration Results'!E$29</f>
        <v>2.12785118191732</v>
      </c>
      <c r="F45" s="108">
        <f>'On Column Concentration'!H43/'Calibration Results'!F$29</f>
        <v>1.014625317694352</v>
      </c>
      <c r="G45" s="108">
        <f>'On Column Concentration'!I43/'Calibration Results'!G$29</f>
        <v>0.99684230859010992</v>
      </c>
    </row>
    <row r="46" spans="1:7" x14ac:dyDescent="0.25">
      <c r="A46" s="75" t="s">
        <v>229</v>
      </c>
      <c r="B46" s="108">
        <f>'On Column Concentration'!D44/'Calibration Results'!B$29</f>
        <v>1.0719043844984699</v>
      </c>
      <c r="C46" s="108">
        <f>'On Column Concentration'!E44/'Calibration Results'!C$29</f>
        <v>0.98887556793188802</v>
      </c>
      <c r="D46" s="108">
        <f>'On Column Concentration'!F44/'Calibration Results'!D$29</f>
        <v>0.93813183068409001</v>
      </c>
      <c r="E46" s="108">
        <f>'On Column Concentration'!G44/'Calibration Results'!E$29</f>
        <v>1.9975645204092998</v>
      </c>
      <c r="F46" s="108">
        <f>'On Column Concentration'!H44/'Calibration Results'!F$29</f>
        <v>0.99339177073006402</v>
      </c>
      <c r="G46" s="108">
        <f>'On Column Concentration'!I44/'Calibration Results'!G$29</f>
        <v>1.0077777269656421</v>
      </c>
    </row>
    <row r="47" spans="1:7" x14ac:dyDescent="0.25">
      <c r="A47" s="75" t="s">
        <v>233</v>
      </c>
      <c r="B47" s="108">
        <f>'On Column Concentration'!D45/'Calibration Results'!B$29</f>
        <v>1.05638826475305</v>
      </c>
      <c r="C47" s="108">
        <f>'On Column Concentration'!E45/'Calibration Results'!C$29</f>
        <v>0.99807739614559199</v>
      </c>
      <c r="D47" s="108">
        <f>'On Column Concentration'!F45/'Calibration Results'!D$29</f>
        <v>0.9343608393886621</v>
      </c>
      <c r="E47" s="108">
        <f>'On Column Concentration'!G45/'Calibration Results'!E$29</f>
        <v>2.0021463490517997</v>
      </c>
      <c r="F47" s="108">
        <f>'On Column Concentration'!H45/'Calibration Results'!F$29</f>
        <v>1.012193798297828</v>
      </c>
      <c r="G47" s="108">
        <f>'On Column Concentration'!I45/'Calibration Results'!G$29</f>
        <v>0.99901751584424603</v>
      </c>
    </row>
    <row r="48" spans="1:7" x14ac:dyDescent="0.25">
      <c r="A48" s="75" t="s">
        <v>258</v>
      </c>
      <c r="B48" s="108">
        <f>'On Column Concentration'!D46/'Calibration Results'!B$29</f>
        <v>1.09289297669829</v>
      </c>
      <c r="C48" s="108">
        <f>'On Column Concentration'!E46/'Calibration Results'!C$29</f>
        <v>0.96256028449043196</v>
      </c>
      <c r="D48" s="108">
        <f>'On Column Concentration'!F46/'Calibration Results'!D$29</f>
        <v>0.94029948575522404</v>
      </c>
      <c r="E48" s="108">
        <f>'On Column Concentration'!G46/'Calibration Results'!E$29</f>
        <v>2.0060471918144502</v>
      </c>
      <c r="F48" s="108">
        <f>'On Column Concentration'!H46/'Calibration Results'!F$29</f>
        <v>0.99907975635652801</v>
      </c>
      <c r="G48" s="108">
        <f>'On Column Concentration'!I46/'Calibration Results'!G$29</f>
        <v>1.0053548952434159</v>
      </c>
    </row>
    <row r="49" spans="1:7" x14ac:dyDescent="0.25">
      <c r="A49" s="75" t="s">
        <v>184</v>
      </c>
      <c r="B49" s="108">
        <f>'On Column Concentration'!D47/'Calibration Results'!B$29</f>
        <v>1.1706063902160699</v>
      </c>
      <c r="C49" s="108">
        <f>'On Column Concentration'!E47/'Calibration Results'!C$29</f>
        <v>0.94353351344031611</v>
      </c>
      <c r="D49" s="108">
        <f>'On Column Concentration'!F47/'Calibration Results'!D$29</f>
        <v>0.89308370889122002</v>
      </c>
      <c r="E49" s="108">
        <f>'On Column Concentration'!G47/'Calibration Results'!E$29</f>
        <v>2.0127441218826201</v>
      </c>
      <c r="F49" s="108">
        <f>'On Column Concentration'!H47/'Calibration Results'!F$29</f>
        <v>0.95398937859143995</v>
      </c>
      <c r="G49" s="108">
        <f>'On Column Concentration'!I47/'Calibration Results'!G$29</f>
        <v>1.0421324439269781</v>
      </c>
    </row>
    <row r="50" spans="1:7" x14ac:dyDescent="0.25">
      <c r="A50" s="75" t="s">
        <v>214</v>
      </c>
      <c r="B50" s="108">
        <f>'On Column Concentration'!D48/'Calibration Results'!B$29</f>
        <v>1.1388543464609</v>
      </c>
      <c r="C50" s="108">
        <f>'On Column Concentration'!E48/'Calibration Results'!C$29</f>
        <v>0.96523257540541996</v>
      </c>
      <c r="D50" s="108">
        <f>'On Column Concentration'!F48/'Calibration Results'!D$29</f>
        <v>0.91034499264527202</v>
      </c>
      <c r="E50" s="108">
        <f>'On Column Concentration'!G48/'Calibration Results'!E$29</f>
        <v>2.0949975509816898</v>
      </c>
      <c r="F50" s="108">
        <f>'On Column Concentration'!H48/'Calibration Results'!F$29</f>
        <v>0.92655578647030001</v>
      </c>
      <c r="G50" s="108">
        <f>'On Column Concentration'!I48/'Calibration Results'!G$29</f>
        <v>1.0889258713735359</v>
      </c>
    </row>
    <row r="51" spans="1:7" x14ac:dyDescent="0.25">
      <c r="A51" s="75" t="s">
        <v>242</v>
      </c>
      <c r="B51" s="108">
        <f>'On Column Concentration'!D49/'Calibration Results'!B$29</f>
        <v>1.11150725532372</v>
      </c>
      <c r="C51" s="108">
        <f>'On Column Concentration'!E49/'Calibration Results'!C$29</f>
        <v>0.99062684332441597</v>
      </c>
      <c r="D51" s="108">
        <f>'On Column Concentration'!F49/'Calibration Results'!D$29</f>
        <v>0.90084376150134204</v>
      </c>
      <c r="E51" s="108">
        <f>'On Column Concentration'!G49/'Calibration Results'!E$29</f>
        <v>2.04052912127757</v>
      </c>
      <c r="F51" s="108">
        <f>'On Column Concentration'!H49/'Calibration Results'!F$29</f>
        <v>0.96555955836128404</v>
      </c>
      <c r="G51" s="108">
        <f>'On Column Concentration'!I49/'Calibration Results'!G$29</f>
        <v>1.036659591462622</v>
      </c>
    </row>
    <row r="52" spans="1:7" x14ac:dyDescent="0.25">
      <c r="A52" s="75" t="s">
        <v>252</v>
      </c>
      <c r="B52" s="108">
        <f>'On Column Concentration'!D50/'Calibration Results'!B$29</f>
        <v>1.04995507599147</v>
      </c>
      <c r="C52" s="108">
        <f>'On Column Concentration'!E50/'Calibration Results'!C$29</f>
        <v>0.99976436252855194</v>
      </c>
      <c r="D52" s="108">
        <f>'On Column Concentration'!F50/'Calibration Results'!D$29</f>
        <v>0.94843410068106804</v>
      </c>
      <c r="E52" s="108">
        <f>'On Column Concentration'!G50/'Calibration Results'!E$29</f>
        <v>1.9295869649845698</v>
      </c>
      <c r="F52" s="108">
        <f>'On Column Concentration'!H50/'Calibration Results'!F$29</f>
        <v>0.99725262738951204</v>
      </c>
      <c r="G52" s="108">
        <f>'On Column Concentration'!I50/'Calibration Results'!G$29</f>
        <v>1.0047368491881761</v>
      </c>
    </row>
    <row r="53" spans="1:7" x14ac:dyDescent="0.25">
      <c r="A53" s="75" t="s">
        <v>248</v>
      </c>
      <c r="B53" s="108">
        <f>'On Column Concentration'!D51/'Calibration Results'!B$29</f>
        <v>1.0484366765557001</v>
      </c>
      <c r="C53" s="108">
        <f>'On Column Concentration'!E51/'Calibration Results'!C$29</f>
        <v>1.00315782480938</v>
      </c>
      <c r="D53" s="108">
        <f>'On Column Concentration'!F51/'Calibration Results'!D$29</f>
        <v>0.94342541609783803</v>
      </c>
      <c r="E53" s="108">
        <f>'On Column Concentration'!G51/'Calibration Results'!E$29</f>
        <v>1.9917204541578399</v>
      </c>
      <c r="F53" s="108">
        <f>'On Column Concentration'!H51/'Calibration Results'!F$29</f>
        <v>1.0027394155973242</v>
      </c>
      <c r="G53" s="108">
        <f>'On Column Concentration'!I51/'Calibration Results'!G$29</f>
        <v>1.002406618137976</v>
      </c>
    </row>
    <row r="54" spans="1:7" x14ac:dyDescent="0.25">
      <c r="A54" s="75" t="s">
        <v>262</v>
      </c>
      <c r="B54" s="108">
        <f>'On Column Concentration'!D52/'Calibration Results'!B$29</f>
        <v>1.0746279160339001</v>
      </c>
      <c r="C54" s="108">
        <f>'On Column Concentration'!E52/'Calibration Results'!C$29</f>
        <v>1.006978579586788</v>
      </c>
      <c r="D54" s="108">
        <f>'On Column Concentration'!F52/'Calibration Results'!D$29</f>
        <v>0.92417402211940192</v>
      </c>
      <c r="E54" s="108">
        <f>'On Column Concentration'!G52/'Calibration Results'!E$29</f>
        <v>1.9941513555688299</v>
      </c>
      <c r="F54" s="108">
        <f>'On Column Concentration'!H52/'Calibration Results'!F$29</f>
        <v>0.97328642607121596</v>
      </c>
      <c r="G54" s="108">
        <f>'On Column Concentration'!I52/'Calibration Results'!G$29</f>
        <v>1.021434527327266</v>
      </c>
    </row>
    <row r="55" spans="1:7" x14ac:dyDescent="0.25">
      <c r="A55" s="75" t="s">
        <v>194</v>
      </c>
      <c r="B55" s="108">
        <f>'On Column Concentration'!D53/'Calibration Results'!B$29</f>
        <v>0.902296881142993</v>
      </c>
      <c r="C55" s="108">
        <f>'On Column Concentration'!E53/'Calibration Results'!C$29</f>
        <v>1.0537196641701121</v>
      </c>
      <c r="D55" s="108">
        <f>'On Column Concentration'!F53/'Calibration Results'!D$29</f>
        <v>1.0176098559092839</v>
      </c>
      <c r="E55" s="108">
        <f>'On Column Concentration'!G53/'Calibration Results'!E$29</f>
        <v>1.9988094374211101</v>
      </c>
      <c r="F55" s="108">
        <f>'On Column Concentration'!H53/'Calibration Results'!F$29</f>
        <v>1.0364305467196879</v>
      </c>
      <c r="G55" s="108">
        <f>'On Column Concentration'!I53/'Calibration Results'!G$29</f>
        <v>0.98455819137545209</v>
      </c>
    </row>
    <row r="56" spans="1:7" x14ac:dyDescent="0.25">
      <c r="A56" s="75" t="s">
        <v>205</v>
      </c>
      <c r="B56" s="108">
        <f>'On Column Concentration'!D54/'Calibration Results'!B$29</f>
        <v>1.04249603849522</v>
      </c>
      <c r="C56" s="108">
        <f>'On Column Concentration'!E54/'Calibration Results'!C$29</f>
        <v>1.0080640732397841</v>
      </c>
      <c r="D56" s="108">
        <f>'On Column Concentration'!F54/'Calibration Results'!D$29</f>
        <v>0.94995783422356406</v>
      </c>
      <c r="E56" s="108">
        <f>'On Column Concentration'!G54/'Calibration Results'!E$29</f>
        <v>1.96036984875489</v>
      </c>
      <c r="F56" s="108">
        <f>'On Column Concentration'!H54/'Calibration Results'!F$29</f>
        <v>0.99505860718556804</v>
      </c>
      <c r="G56" s="108">
        <f>'On Column Concentration'!I54/'Calibration Results'!G$29</f>
        <v>1.0048988186997101</v>
      </c>
    </row>
    <row r="57" spans="1:7" x14ac:dyDescent="0.25">
      <c r="A57" s="75" t="s">
        <v>231</v>
      </c>
      <c r="B57" s="108">
        <f>'On Column Concentration'!D55/'Calibration Results'!B$29</f>
        <v>1.06839684733786</v>
      </c>
      <c r="C57" s="108">
        <f>'On Column Concentration'!E55/'Calibration Results'!C$29</f>
        <v>0.98378525981626397</v>
      </c>
      <c r="D57" s="108">
        <f>'On Column Concentration'!F55/'Calibration Results'!D$29</f>
        <v>0.94735145418022593</v>
      </c>
      <c r="E57" s="108">
        <f>'On Column Concentration'!G55/'Calibration Results'!E$29</f>
        <v>1.9759960873513802</v>
      </c>
      <c r="F57" s="108">
        <f>'On Column Concentration'!H55/'Calibration Results'!F$29</f>
        <v>0.99461808739093593</v>
      </c>
      <c r="G57" s="108">
        <f>'On Column Concentration'!I55/'Calibration Results'!G$29</f>
        <v>1.0061483837106742</v>
      </c>
    </row>
    <row r="58" spans="1:7" x14ac:dyDescent="0.25">
      <c r="A58" s="75" t="s">
        <v>264</v>
      </c>
      <c r="B58" s="108">
        <f>'On Column Concentration'!D56/'Calibration Results'!B$29</f>
        <v>1.0578871299597601</v>
      </c>
      <c r="C58" s="108">
        <f>'On Column Concentration'!E56/'Calibration Results'!C$29</f>
        <v>0.99002360016025204</v>
      </c>
      <c r="D58" s="108">
        <f>'On Column Concentration'!F56/'Calibration Results'!D$29</f>
        <v>0.95429977933909593</v>
      </c>
      <c r="E58" s="108">
        <f>'On Column Concentration'!G56/'Calibration Results'!E$29</f>
        <v>1.9535821432281899</v>
      </c>
      <c r="F58" s="108">
        <f>'On Column Concentration'!H56/'Calibration Results'!F$29</f>
        <v>0.9919337572328879</v>
      </c>
      <c r="G58" s="108">
        <f>'On Column Concentration'!I56/'Calibration Results'!G$29</f>
        <v>1.006393715399402</v>
      </c>
    </row>
    <row r="60" spans="1:7" x14ac:dyDescent="0.25">
      <c r="B60" s="109"/>
      <c r="C60" s="109"/>
      <c r="D60" s="109"/>
      <c r="E60" s="109"/>
      <c r="F60" s="109"/>
    </row>
    <row r="61" spans="1:7" x14ac:dyDescent="0.25">
      <c r="B61" s="110"/>
      <c r="C61" s="110"/>
      <c r="D61" s="110"/>
      <c r="E61" s="110"/>
      <c r="F61" s="110"/>
    </row>
    <row r="62" spans="1:7" x14ac:dyDescent="0.25">
      <c r="B62" s="109"/>
      <c r="C62" s="109"/>
      <c r="D62" s="109"/>
      <c r="E62" s="109"/>
      <c r="F62" s="109"/>
    </row>
  </sheetData>
  <conditionalFormatting sqref="B8:G26">
    <cfRule type="cellIs" dxfId="4" priority="2" operator="notBetween">
      <formula>0.9</formula>
      <formula>1.1</formula>
    </cfRule>
  </conditionalFormatting>
  <conditionalFormatting sqref="B31:G58">
    <cfRule type="cellIs" dxfId="3" priority="1" operator="notBetween">
      <formula>0.9</formula>
      <formula>1.1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workbookViewId="0"/>
  </sheetViews>
  <sheetFormatPr defaultColWidth="9.33203125" defaultRowHeight="15" x14ac:dyDescent="0.25"/>
  <cols>
    <col min="1" max="1" width="21.83203125" style="36" customWidth="1"/>
    <col min="2" max="2" width="30.5" style="48" customWidth="1"/>
    <col min="3" max="3" width="28.83203125" style="48" customWidth="1"/>
    <col min="4" max="7" width="28" style="48" bestFit="1" customWidth="1"/>
    <col min="8" max="8" width="31.33203125" style="48" bestFit="1" customWidth="1"/>
    <col min="9" max="9" width="58" style="48" bestFit="1" customWidth="1"/>
    <col min="10" max="10" width="59.1640625" style="48" bestFit="1" customWidth="1"/>
    <col min="11" max="11" width="58.33203125" bestFit="1" customWidth="1"/>
    <col min="12" max="12" width="59.5" bestFit="1" customWidth="1"/>
    <col min="13" max="14" width="58.33203125" bestFit="1" customWidth="1"/>
    <col min="15" max="16" width="57.1640625" style="36" bestFit="1" customWidth="1"/>
    <col min="17" max="16384" width="9.33203125" style="36"/>
  </cols>
  <sheetData>
    <row r="1" spans="1:16" x14ac:dyDescent="0.25">
      <c r="A1" s="82" t="s">
        <v>405</v>
      </c>
    </row>
    <row r="2" spans="1:16" x14ac:dyDescent="0.25">
      <c r="A2" s="82"/>
    </row>
    <row r="3" spans="1:16" x14ac:dyDescent="0.25">
      <c r="A3" s="104" t="s">
        <v>406</v>
      </c>
      <c r="B3" s="85"/>
      <c r="C3" s="85"/>
      <c r="D3" s="85"/>
      <c r="E3" s="85"/>
    </row>
    <row r="5" spans="1:16" x14ac:dyDescent="0.25">
      <c r="A5" s="77" t="s">
        <v>392</v>
      </c>
    </row>
    <row r="6" spans="1:16" x14ac:dyDescent="0.25">
      <c r="A6" s="77"/>
      <c r="B6" s="124" t="s">
        <v>407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1:16" ht="30.75" customHeight="1" x14ac:dyDescent="0.25">
      <c r="A7" s="74" t="s">
        <v>394</v>
      </c>
      <c r="B7" s="113" t="s">
        <v>63</v>
      </c>
      <c r="C7" s="113" t="s">
        <v>74</v>
      </c>
      <c r="D7" s="113" t="s">
        <v>78</v>
      </c>
      <c r="E7" s="113" t="s">
        <v>82</v>
      </c>
      <c r="F7" s="113" t="s">
        <v>86</v>
      </c>
      <c r="G7" s="113" t="s">
        <v>90</v>
      </c>
      <c r="H7" s="113" t="s">
        <v>129</v>
      </c>
      <c r="I7" s="113" t="s">
        <v>148</v>
      </c>
      <c r="J7" s="113" t="s">
        <v>145</v>
      </c>
      <c r="K7" s="113" t="s">
        <v>154</v>
      </c>
      <c r="L7" s="113" t="s">
        <v>151</v>
      </c>
      <c r="M7" s="113" t="s">
        <v>133</v>
      </c>
      <c r="N7" s="113" t="s">
        <v>139</v>
      </c>
      <c r="O7" s="113" t="s">
        <v>136</v>
      </c>
      <c r="P7" s="113" t="s">
        <v>142</v>
      </c>
    </row>
    <row r="8" spans="1:16" x14ac:dyDescent="0.25">
      <c r="A8" s="75" t="s">
        <v>163</v>
      </c>
      <c r="B8" s="108">
        <f>'On Column Concentration'!D6/1</f>
        <v>1.0760486134601801</v>
      </c>
      <c r="C8" s="108">
        <f>'On Column Concentration'!E6/2.5</f>
        <v>0.97064080899348004</v>
      </c>
      <c r="D8" s="108">
        <f>'On Column Concentration'!F6/5</f>
        <v>0.95380298580805811</v>
      </c>
      <c r="E8" s="108">
        <f>'On Column Concentration'!G6/10</f>
        <v>2.0390301669964002</v>
      </c>
      <c r="F8" s="108">
        <f>'On Column Concentration'!H6/25</f>
        <v>0.98949814627914801</v>
      </c>
      <c r="G8" s="108">
        <f>'On Column Concentration'!I6/50</f>
        <v>1.010023303485436</v>
      </c>
      <c r="H8" s="108">
        <f>'On Column Concentration'!K6/10</f>
        <v>1.08470904786677</v>
      </c>
      <c r="I8" s="108">
        <f>'On Column Concentration'!M6/10</f>
        <v>1.0845665399792299</v>
      </c>
      <c r="J8" s="108">
        <f>'On Column Concentration'!O6/10</f>
        <v>1.08306201215036</v>
      </c>
      <c r="K8" s="108">
        <f>'On Column Concentration'!Q6/10</f>
        <v>1.1437657226832099</v>
      </c>
      <c r="L8" s="108">
        <f>'On Column Concentration'!S6/10</f>
        <v>1.0913869589934899</v>
      </c>
      <c r="M8" s="108">
        <f>'On Column Concentration'!U6/10</f>
        <v>1.1350535150143402</v>
      </c>
      <c r="N8" s="108">
        <f>'On Column Concentration'!W6/10</f>
        <v>1.1151215815937601</v>
      </c>
      <c r="O8" s="108">
        <f>'On Column Concentration'!Y6/10</f>
        <v>1.0763342663445201</v>
      </c>
      <c r="P8" s="108">
        <f>'On Column Concentration'!AA6/10</f>
        <v>1.03967125916884</v>
      </c>
    </row>
    <row r="9" spans="1:16" x14ac:dyDescent="0.25">
      <c r="A9" s="75" t="s">
        <v>174</v>
      </c>
      <c r="B9" s="108">
        <f>'On Column Concentration'!D7/1</f>
        <v>1.03003039267091</v>
      </c>
      <c r="C9" s="108">
        <f>'On Column Concentration'!E7/2.5</f>
        <v>0.98628837582605988</v>
      </c>
      <c r="D9" s="108">
        <f>'On Column Concentration'!F7/5</f>
        <v>0.9761072692147239</v>
      </c>
      <c r="E9" s="108">
        <f>'On Column Concentration'!G7/10</f>
        <v>2.0679204492512899</v>
      </c>
      <c r="F9" s="108">
        <f>'On Column Concentration'!H7/25</f>
        <v>1.0102167652496119</v>
      </c>
      <c r="G9" s="108">
        <f>'On Column Concentration'!I7/50</f>
        <v>0.99735862106828188</v>
      </c>
      <c r="H9" s="108">
        <f>'On Column Concentration'!K7/10</f>
        <v>1.0987861525115599</v>
      </c>
      <c r="I9" s="108">
        <f>'On Column Concentration'!M7/10</f>
        <v>1.1811395639603002</v>
      </c>
      <c r="J9" s="108">
        <f>'On Column Concentration'!O7/10</f>
        <v>1.1724953819064901</v>
      </c>
      <c r="K9" s="108">
        <f>'On Column Concentration'!Q7/10</f>
        <v>1.1917528694192199</v>
      </c>
      <c r="L9" s="108">
        <f>'On Column Concentration'!S7/10</f>
        <v>1.1268369038439201</v>
      </c>
      <c r="M9" s="108">
        <f>'On Column Concentration'!U7/10</f>
        <v>1.1713408374093999</v>
      </c>
      <c r="N9" s="108">
        <f>'On Column Concentration'!W7/10</f>
        <v>1.1693752303484799</v>
      </c>
      <c r="O9" s="108">
        <f>'On Column Concentration'!Y7/10</f>
        <v>1.1276828644421499</v>
      </c>
      <c r="P9" s="108">
        <f>'On Column Concentration'!AA7/10</f>
        <v>1.0886322738654299</v>
      </c>
    </row>
    <row r="10" spans="1:16" x14ac:dyDescent="0.25">
      <c r="A10" s="75" t="s">
        <v>187</v>
      </c>
      <c r="B10" s="108">
        <f>'On Column Concentration'!D8/1</f>
        <v>1.0416242180099899</v>
      </c>
      <c r="C10" s="108">
        <f>'On Column Concentration'!E8/2.5</f>
        <v>0.99052702796873593</v>
      </c>
      <c r="D10" s="108">
        <f>'On Column Concentration'!F8/5</f>
        <v>0.97069249777414401</v>
      </c>
      <c r="E10" s="108">
        <f>'On Column Concentration'!G8/10</f>
        <v>2.0824873871696798</v>
      </c>
      <c r="F10" s="108">
        <f>'On Column Concentration'!H8/25</f>
        <v>0.98856061290083996</v>
      </c>
      <c r="G10" s="108">
        <f>'On Column Concentration'!I8/50</f>
        <v>1.0086235587549819</v>
      </c>
      <c r="H10" s="108">
        <f>'On Column Concentration'!K8/10</f>
        <v>1.08511169971268</v>
      </c>
      <c r="I10" s="108">
        <f>'On Column Concentration'!M8/10</f>
        <v>1.1698764597351901</v>
      </c>
      <c r="J10" s="108">
        <f>'On Column Concentration'!O8/10</f>
        <v>1.1597271614354501</v>
      </c>
      <c r="K10" s="108">
        <f>'On Column Concentration'!Q8/10</f>
        <v>1.17995067021282</v>
      </c>
      <c r="L10" s="108">
        <f>'On Column Concentration'!S8/10</f>
        <v>1.1035399460983499</v>
      </c>
      <c r="M10" s="108">
        <f>'On Column Concentration'!U8/10</f>
        <v>1.16324646965584</v>
      </c>
      <c r="N10" s="108">
        <f>'On Column Concentration'!W8/10</f>
        <v>1.14966208254488</v>
      </c>
      <c r="O10" s="108">
        <f>'On Column Concentration'!Y8/10</f>
        <v>1.0960813793673501</v>
      </c>
      <c r="P10" s="108">
        <f>'On Column Concentration'!AA8/10</f>
        <v>1.0791919761689099</v>
      </c>
    </row>
    <row r="11" spans="1:16" x14ac:dyDescent="0.25">
      <c r="A11" s="75" t="s">
        <v>198</v>
      </c>
      <c r="B11" s="108">
        <f>'On Column Concentration'!D9/1</f>
        <v>1.0261641262582499</v>
      </c>
      <c r="C11" s="108">
        <f>'On Column Concentration'!E9/2.5</f>
        <v>0.99205061167474007</v>
      </c>
      <c r="D11" s="108">
        <f>'On Column Concentration'!F9/5</f>
        <v>0.984855251608592</v>
      </c>
      <c r="E11" s="108">
        <f>'On Column Concentration'!G9/10</f>
        <v>2.0449842356552201</v>
      </c>
      <c r="F11" s="108">
        <f>'On Column Concentration'!H9/25</f>
        <v>0.99193930178117196</v>
      </c>
      <c r="G11" s="108">
        <f>'On Column Concentration'!I9/50</f>
        <v>1.005035304530246</v>
      </c>
      <c r="H11" s="108">
        <f>'On Column Concentration'!K9/10</f>
        <v>1.11760774160879</v>
      </c>
      <c r="I11" s="108">
        <f>'On Column Concentration'!M9/10</f>
        <v>1.0858860565755499</v>
      </c>
      <c r="J11" s="108">
        <f>'On Column Concentration'!O9/10</f>
        <v>1.0910650077819901</v>
      </c>
      <c r="K11" s="108">
        <f>'On Column Concentration'!Q9/10</f>
        <v>1.1908803372027901</v>
      </c>
      <c r="L11" s="108">
        <f>'On Column Concentration'!S9/10</f>
        <v>1.1279161379647999</v>
      </c>
      <c r="M11" s="108">
        <f>'On Column Concentration'!U9/10</f>
        <v>1.1370278387760999</v>
      </c>
      <c r="N11" s="108">
        <f>'On Column Concentration'!W9/10</f>
        <v>1.1066563359621699</v>
      </c>
      <c r="O11" s="108">
        <f>'On Column Concentration'!Y9/10</f>
        <v>1.0795645296223602</v>
      </c>
      <c r="P11" s="108">
        <f>'On Column Concentration'!AA9/10</f>
        <v>1.0343409203654299</v>
      </c>
    </row>
    <row r="12" spans="1:16" x14ac:dyDescent="0.25">
      <c r="A12" s="75" t="s">
        <v>212</v>
      </c>
      <c r="B12" s="108">
        <f>'On Column Concentration'!D10/1</f>
        <v>1.0203673467846299</v>
      </c>
      <c r="C12" s="108">
        <f>'On Column Concentration'!E10/2.5</f>
        <v>1.0003280875956599</v>
      </c>
      <c r="D12" s="108">
        <f>'On Column Concentration'!F10/5</f>
        <v>0.97299863957237209</v>
      </c>
      <c r="E12" s="108">
        <f>'On Column Concentration'!G10/10</f>
        <v>2.0770247571426301</v>
      </c>
      <c r="F12" s="108">
        <f>'On Column Concentration'!H10/25</f>
        <v>1.008047503368428</v>
      </c>
      <c r="G12" s="108">
        <f>'On Column Concentration'!I10/50</f>
        <v>0.99825057461183997</v>
      </c>
      <c r="H12" s="108">
        <f>'On Column Concentration'!K10/10</f>
        <v>1.1158387742062401</v>
      </c>
      <c r="I12" s="108">
        <f>'On Column Concentration'!M10/10</f>
        <v>1.1052300316549999</v>
      </c>
      <c r="J12" s="108">
        <f>'On Column Concentration'!O10/10</f>
        <v>1.1123433644882301</v>
      </c>
      <c r="K12" s="108">
        <f>'On Column Concentration'!Q10/10</f>
        <v>1.16093273393968</v>
      </c>
      <c r="L12" s="108">
        <f>'On Column Concentration'!S10/10</f>
        <v>1.10180318021159</v>
      </c>
      <c r="M12" s="108">
        <f>'On Column Concentration'!U10/10</f>
        <v>1.14987349236841</v>
      </c>
      <c r="N12" s="108">
        <f>'On Column Concentration'!W10/10</f>
        <v>1.14839006120276</v>
      </c>
      <c r="O12" s="108">
        <f>'On Column Concentration'!Y10/10</f>
        <v>1.12024173071537</v>
      </c>
      <c r="P12" s="108">
        <f>'On Column Concentration'!AA10/10</f>
        <v>1.0653640114929401</v>
      </c>
    </row>
    <row r="13" spans="1:16" x14ac:dyDescent="0.25">
      <c r="A13" s="75" t="s">
        <v>225</v>
      </c>
      <c r="B13" s="108">
        <f>'On Column Concentration'!D11/1</f>
        <v>1.0350556255759</v>
      </c>
      <c r="C13" s="108">
        <f>'On Column Concentration'!E11/2.5</f>
        <v>1.00227136291526</v>
      </c>
      <c r="D13" s="108">
        <f>'On Column Concentration'!F11/5</f>
        <v>0.96117940779952593</v>
      </c>
      <c r="E13" s="108">
        <f>'On Column Concentration'!G11/10</f>
        <v>2.0576266869797202</v>
      </c>
      <c r="F13" s="108">
        <f>'On Column Concentration'!H11/25</f>
        <v>0.99699257827245202</v>
      </c>
      <c r="G13" s="108">
        <f>'On Column Concentration'!I11/50</f>
        <v>1.004500412444818</v>
      </c>
      <c r="H13" s="108">
        <f>'On Column Concentration'!K11/10</f>
        <v>1.11484719005822</v>
      </c>
      <c r="I13" s="108">
        <f>'On Column Concentration'!M11/10</f>
        <v>1.0720986985109899</v>
      </c>
      <c r="J13" s="108">
        <f>'On Column Concentration'!O11/10</f>
        <v>1.0857993707642499</v>
      </c>
      <c r="K13" s="108">
        <f>'On Column Concentration'!Q11/10</f>
        <v>1.23328527465922</v>
      </c>
      <c r="L13" s="108">
        <f>'On Column Concentration'!S11/10</f>
        <v>1.1277319135786501</v>
      </c>
      <c r="M13" s="108">
        <f>'On Column Concentration'!U11/10</f>
        <v>1.1414582737632499</v>
      </c>
      <c r="N13" s="108">
        <f>'On Column Concentration'!W11/10</f>
        <v>1.1171454400415501</v>
      </c>
      <c r="O13" s="108">
        <f>'On Column Concentration'!Y11/10</f>
        <v>1.09745164943155</v>
      </c>
      <c r="P13" s="108">
        <f>'On Column Concentration'!AA11/10</f>
        <v>1.0497291459026798</v>
      </c>
    </row>
    <row r="14" spans="1:16" x14ac:dyDescent="0.25">
      <c r="A14" s="75" t="s">
        <v>240</v>
      </c>
      <c r="B14" s="108">
        <f>'On Column Concentration'!D12/1</f>
        <v>1.02311827757669</v>
      </c>
      <c r="C14" s="108">
        <f>'On Column Concentration'!E12/2.5</f>
        <v>0.996578241041016</v>
      </c>
      <c r="D14" s="108">
        <f>'On Column Concentration'!F12/5</f>
        <v>0.97860694361117007</v>
      </c>
      <c r="E14" s="108">
        <f>'On Column Concentration'!G12/10</f>
        <v>2.09996186160686</v>
      </c>
      <c r="F14" s="108">
        <f>'On Column Concentration'!H12/25</f>
        <v>1.000081111391836</v>
      </c>
      <c r="G14" s="108">
        <f>'On Column Concentration'!I12/50</f>
        <v>1.0016329208997201</v>
      </c>
      <c r="H14" s="108">
        <f>'On Column Concentration'!K12/10</f>
        <v>1.09843754768548</v>
      </c>
      <c r="I14" s="108">
        <f>'On Column Concentration'!M12/10</f>
        <v>1.1150513087912599</v>
      </c>
      <c r="J14" s="108">
        <f>'On Column Concentration'!O12/10</f>
        <v>1.1158853719372599</v>
      </c>
      <c r="K14" s="108">
        <f>'On Column Concentration'!Q12/10</f>
        <v>1.18613865814605</v>
      </c>
      <c r="L14" s="108">
        <f>'On Column Concentration'!S12/10</f>
        <v>1.10518825509483</v>
      </c>
      <c r="M14" s="108">
        <f>'On Column Concentration'!U12/10</f>
        <v>1.1760382419330502</v>
      </c>
      <c r="N14" s="108">
        <f>'On Column Concentration'!W12/10</f>
        <v>1.16094952696572</v>
      </c>
      <c r="O14" s="108">
        <f>'On Column Concentration'!Y12/10</f>
        <v>1.1174335577274199</v>
      </c>
      <c r="P14" s="108">
        <f>'On Column Concentration'!AA12/10</f>
        <v>1.0609593282801799</v>
      </c>
    </row>
    <row r="15" spans="1:16" x14ac:dyDescent="0.25">
      <c r="A15" s="75" t="s">
        <v>254</v>
      </c>
      <c r="B15" s="108">
        <f>'On Column Concentration'!D13/1</f>
        <v>1.0275581154623299</v>
      </c>
      <c r="C15" s="108">
        <f>'On Column Concentration'!E13/2.5</f>
        <v>0.98777392410230802</v>
      </c>
      <c r="D15" s="108">
        <f>'On Column Concentration'!F13/5</f>
        <v>0.98541332120221603</v>
      </c>
      <c r="E15" s="108">
        <f>'On Column Concentration'!G13/10</f>
        <v>2.0679470078350701</v>
      </c>
      <c r="F15" s="108">
        <f>'On Column Concentration'!H13/25</f>
        <v>0.99606502336344405</v>
      </c>
      <c r="G15" s="108">
        <f>'On Column Concentration'!I13/50</f>
        <v>1.00321979814135</v>
      </c>
      <c r="H15" s="108">
        <f>'On Column Concentration'!K13/10</f>
        <v>1.1155870794348199</v>
      </c>
      <c r="I15" s="108">
        <f>'On Column Concentration'!M13/10</f>
        <v>1.1173329147425199</v>
      </c>
      <c r="J15" s="108">
        <f>'On Column Concentration'!O13/10</f>
        <v>1.0965637700626401</v>
      </c>
      <c r="K15" s="108">
        <f>'On Column Concentration'!Q13/10</f>
        <v>1.1863317676557501</v>
      </c>
      <c r="L15" s="108">
        <f>'On Column Concentration'!S13/10</f>
        <v>1.11074351313874</v>
      </c>
      <c r="M15" s="108">
        <f>'On Column Concentration'!U13/10</f>
        <v>1.15540748395491</v>
      </c>
      <c r="N15" s="108">
        <f>'On Column Concentration'!W13/10</f>
        <v>1.1505352040271899</v>
      </c>
      <c r="O15" s="108">
        <f>'On Column Concentration'!Y13/10</f>
        <v>1.11992701202698</v>
      </c>
      <c r="P15" s="108">
        <f>'On Column Concentration'!AA13/10</f>
        <v>1.0529783001067701</v>
      </c>
    </row>
    <row r="16" spans="1:16" x14ac:dyDescent="0.25">
      <c r="A16" s="75" t="s">
        <v>266</v>
      </c>
      <c r="B16" s="108">
        <f>'On Column Concentration'!D14/1</f>
        <v>1.0330672076718601</v>
      </c>
      <c r="C16" s="108">
        <f>'On Column Concentration'!E14/2.5</f>
        <v>0.98081078381078401</v>
      </c>
      <c r="D16" s="108">
        <f>'On Column Concentration'!F14/5</f>
        <v>0.98376417099717006</v>
      </c>
      <c r="E16" s="108">
        <f>'On Column Concentration'!G14/10</f>
        <v>2.0296070955685699</v>
      </c>
      <c r="F16" s="108">
        <f>'On Column Concentration'!H14/25</f>
        <v>1.0017608250641961</v>
      </c>
      <c r="G16" s="108">
        <f>'On Column Concentration'!I14/50</f>
        <v>1.000704335439712</v>
      </c>
      <c r="H16" s="108">
        <f>'On Column Concentration'!K14/10</f>
        <v>1.1701707818417</v>
      </c>
      <c r="I16" s="108">
        <f>'On Column Concentration'!M14/10</f>
        <v>1.0925735241105898</v>
      </c>
      <c r="J16" s="108">
        <f>'On Column Concentration'!O14/10</f>
        <v>1.0754362455976401</v>
      </c>
      <c r="K16" s="108">
        <f>'On Column Concentration'!Q14/10</f>
        <v>1.1402300919747401</v>
      </c>
      <c r="L16" s="108">
        <f>'On Column Concentration'!S14/10</f>
        <v>1.0832041251570599</v>
      </c>
      <c r="M16" s="108">
        <f>'On Column Concentration'!U14/10</f>
        <v>1.1332780943798402</v>
      </c>
      <c r="N16" s="108">
        <f>'On Column Concentration'!W14/10</f>
        <v>1.1221754922134799</v>
      </c>
      <c r="O16" s="108">
        <f>'On Column Concentration'!Y14/10</f>
        <v>1.0837524129876099</v>
      </c>
      <c r="P16" s="108">
        <f>'On Column Concentration'!AA14/10</f>
        <v>1.0263429902883801</v>
      </c>
    </row>
    <row r="17" spans="1:16" x14ac:dyDescent="0.25">
      <c r="A17" s="75" t="s">
        <v>272</v>
      </c>
      <c r="B17" s="108">
        <f>'On Column Concentration'!D15/1</f>
        <v>1.01874640260858</v>
      </c>
      <c r="C17" s="108">
        <f>'On Column Concentration'!E15/2.5</f>
        <v>0.98961559089051598</v>
      </c>
      <c r="D17" s="108">
        <f>'On Column Concentration'!F15/5</f>
        <v>0.98851177277005609</v>
      </c>
      <c r="E17" s="108">
        <f>'On Column Concentration'!G15/10</f>
        <v>2.0235540018975802</v>
      </c>
      <c r="F17" s="108">
        <f>'On Column Concentration'!H15/25</f>
        <v>1.003827480895352</v>
      </c>
      <c r="G17" s="108">
        <f>'On Column Concentration'!I15/50</f>
        <v>0.99931785653097405</v>
      </c>
      <c r="H17" s="108">
        <f>'On Column Concentration'!K15/10</f>
        <v>1.17786664506995</v>
      </c>
      <c r="I17" s="108">
        <f>'On Column Concentration'!M15/10</f>
        <v>1.10378262082242</v>
      </c>
      <c r="J17" s="108">
        <f>'On Column Concentration'!O15/10</f>
        <v>1.0942371710012599</v>
      </c>
      <c r="K17" s="108">
        <f>'On Column Concentration'!Q15/10</f>
        <v>1.1601828252561899</v>
      </c>
      <c r="L17" s="108">
        <f>'On Column Concentration'!S15/10</f>
        <v>1.10209571701626</v>
      </c>
      <c r="M17" s="108">
        <f>'On Column Concentration'!U15/10</f>
        <v>1.1531209565271701</v>
      </c>
      <c r="N17" s="108">
        <f>'On Column Concentration'!W15/10</f>
        <v>1.1363270527473601</v>
      </c>
      <c r="O17" s="108">
        <f>'On Column Concentration'!Y15/10</f>
        <v>1.0962280637261501</v>
      </c>
      <c r="P17" s="108">
        <f>'On Column Concentration'!AA15/10</f>
        <v>1.0415955989185099</v>
      </c>
    </row>
    <row r="18" spans="1:16" x14ac:dyDescent="0.25">
      <c r="A18" s="75" t="s">
        <v>178</v>
      </c>
      <c r="B18" s="108">
        <f>'On Column Concentration'!D16/1</f>
        <v>1.0448001381015699</v>
      </c>
      <c r="C18" s="108">
        <f>'On Column Concentration'!E16/2.5</f>
        <v>0.95174027443267195</v>
      </c>
      <c r="D18" s="108">
        <f>'On Column Concentration'!F16/5</f>
        <v>0.9828673062751021</v>
      </c>
      <c r="E18" s="108">
        <f>'On Column Concentration'!G16/10</f>
        <v>2.1403768233778502</v>
      </c>
      <c r="F18" s="108">
        <f>'On Column Concentration'!H16/25</f>
        <v>1.0325676453929</v>
      </c>
      <c r="G18" s="108">
        <f>'On Column Concentration'!I16/50</f>
        <v>0.98777338862743602</v>
      </c>
      <c r="H18" s="108">
        <f>'On Column Concentration'!K16/10</f>
        <v>1.1733917338995199</v>
      </c>
      <c r="I18" s="108">
        <f>'On Column Concentration'!M16/10</f>
        <v>1.16597789946178</v>
      </c>
      <c r="J18" s="108">
        <f>'On Column Concentration'!O16/10</f>
        <v>1.1592214552837399</v>
      </c>
      <c r="K18" s="108">
        <f>'On Column Concentration'!Q16/10</f>
        <v>1.2251512379572</v>
      </c>
      <c r="L18" s="108">
        <f>'On Column Concentration'!S16/10</f>
        <v>1.1556087817403902</v>
      </c>
      <c r="M18" s="108">
        <f>'On Column Concentration'!U16/10</f>
        <v>1.20780393441696</v>
      </c>
      <c r="N18" s="108">
        <f>'On Column Concentration'!W16/10</f>
        <v>1.2220296628088001</v>
      </c>
      <c r="O18" s="108">
        <f>'On Column Concentration'!Y16/10</f>
        <v>1.14786837184025</v>
      </c>
      <c r="P18" s="108">
        <f>'On Column Concentration'!AA16/10</f>
        <v>1.1003572171598901</v>
      </c>
    </row>
    <row r="19" spans="1:16" x14ac:dyDescent="0.25">
      <c r="A19" s="75" t="s">
        <v>196</v>
      </c>
      <c r="B19" s="108">
        <f>'On Column Concentration'!D17/1</f>
        <v>1.0196427487384201</v>
      </c>
      <c r="C19" s="108">
        <f>'On Column Concentration'!E17/2.5</f>
        <v>1.0025420662446161</v>
      </c>
      <c r="D19" s="108">
        <f>'On Column Concentration'!F17/5</f>
        <v>0.95731525007598395</v>
      </c>
      <c r="E19" s="108">
        <f>'On Column Concentration'!G17/10</f>
        <v>2.07673161180068</v>
      </c>
      <c r="F19" s="108">
        <f>'On Column Concentration'!H17/25</f>
        <v>1.0320026519310721</v>
      </c>
      <c r="G19" s="108">
        <f>'On Column Concentration'!I17/50</f>
        <v>0.98834147433336994</v>
      </c>
      <c r="H19" s="108">
        <f>'On Column Concentration'!K17/10</f>
        <v>1.15162400152847</v>
      </c>
      <c r="I19" s="108">
        <f>'On Column Concentration'!M17/10</f>
        <v>1.13917401880988</v>
      </c>
      <c r="J19" s="108">
        <f>'On Column Concentration'!O17/10</f>
        <v>1.1223871623089601</v>
      </c>
      <c r="K19" s="108">
        <f>'On Column Concentration'!Q17/10</f>
        <v>1.2185140052318999</v>
      </c>
      <c r="L19" s="108">
        <f>'On Column Concentration'!S17/10</f>
        <v>1.1273888561399399</v>
      </c>
      <c r="M19" s="108">
        <f>'On Column Concentration'!U17/10</f>
        <v>1.19704055719805</v>
      </c>
      <c r="N19" s="108">
        <f>'On Column Concentration'!W17/10</f>
        <v>1.1774969417532599</v>
      </c>
      <c r="O19" s="108">
        <f>'On Column Concentration'!Y17/10</f>
        <v>1.1348808600029801</v>
      </c>
      <c r="P19" s="108">
        <f>'On Column Concentration'!AA17/10</f>
        <v>1.0995810197370799</v>
      </c>
    </row>
    <row r="20" spans="1:16" x14ac:dyDescent="0.25">
      <c r="A20" s="75" t="s">
        <v>223</v>
      </c>
      <c r="B20" s="108">
        <f>'On Column Concentration'!D18/1</f>
        <v>1.0623011384791201</v>
      </c>
      <c r="C20" s="108">
        <f>'On Column Concentration'!E18/2.5</f>
        <v>0.95531420410369594</v>
      </c>
      <c r="D20" s="108">
        <f>'On Column Concentration'!F18/5</f>
        <v>0.96576156060862994</v>
      </c>
      <c r="E20" s="108">
        <f>'On Column Concentration'!G18/10</f>
        <v>2.1116425626689201</v>
      </c>
      <c r="F20" s="108">
        <f>'On Column Concentration'!H18/25</f>
        <v>1.0236793839491161</v>
      </c>
      <c r="G20" s="108">
        <f>'On Column Concentration'!I18/50</f>
        <v>0.99284272937192397</v>
      </c>
      <c r="H20" s="108">
        <f>'On Column Concentration'!K18/10</f>
        <v>1.1411160226057</v>
      </c>
      <c r="I20" s="108">
        <f>'On Column Concentration'!M18/10</f>
        <v>1.15434457655222</v>
      </c>
      <c r="J20" s="108">
        <f>'On Column Concentration'!O18/10</f>
        <v>1.1478413836199599</v>
      </c>
      <c r="K20" s="108">
        <f>'On Column Concentration'!Q18/10</f>
        <v>1.21012461145997</v>
      </c>
      <c r="L20" s="108">
        <f>'On Column Concentration'!S18/10</f>
        <v>1.1267081651075999</v>
      </c>
      <c r="M20" s="108">
        <f>'On Column Concentration'!U18/10</f>
        <v>1.1607776016829701</v>
      </c>
      <c r="N20" s="108">
        <f>'On Column Concentration'!W18/10</f>
        <v>1.1936770873539799</v>
      </c>
      <c r="O20" s="108">
        <f>'On Column Concentration'!Y18/10</f>
        <v>1.11735023355033</v>
      </c>
      <c r="P20" s="108">
        <f>'On Column Concentration'!AA18/10</f>
        <v>1.0765492886458701</v>
      </c>
    </row>
    <row r="21" spans="1:16" x14ac:dyDescent="0.25">
      <c r="A21" s="75" t="s">
        <v>182</v>
      </c>
      <c r="B21" s="108">
        <f>'On Column Concentration'!D19/1</f>
        <v>1.17428207690526</v>
      </c>
      <c r="C21" s="108">
        <f>'On Column Concentration'!E19/2.5</f>
        <v>0.92252862959219595</v>
      </c>
      <c r="D21" s="108">
        <f>'On Column Concentration'!F19/5</f>
        <v>0.89889888834758991</v>
      </c>
      <c r="E21" s="108">
        <f>'On Column Concentration'!G19/10</f>
        <v>1.9551843083990099</v>
      </c>
      <c r="F21" s="108">
        <f>'On Column Concentration'!H19/25</f>
        <v>0.98343044952316805</v>
      </c>
      <c r="G21" s="108">
        <f>'On Column Concentration'!I19/50</f>
        <v>1.02152151507511</v>
      </c>
      <c r="H21" s="108">
        <f>'On Column Concentration'!K19/10</f>
        <v>1.2090053737572599</v>
      </c>
      <c r="I21" s="108">
        <f>'On Column Concentration'!M19/10</f>
        <v>1.0833255836925</v>
      </c>
      <c r="J21" s="108">
        <f>'On Column Concentration'!O19/10</f>
        <v>1.0890757783059901</v>
      </c>
      <c r="K21" s="108">
        <f>'On Column Concentration'!Q19/10</f>
        <v>1.1664004070826999</v>
      </c>
      <c r="L21" s="108">
        <f>'On Column Concentration'!S19/10</f>
        <v>1.0603697452671699</v>
      </c>
      <c r="M21" s="108">
        <f>'On Column Concentration'!U19/10</f>
        <v>1.1241575666565899</v>
      </c>
      <c r="N21" s="108">
        <f>'On Column Concentration'!W19/10</f>
        <v>1.14589763371583</v>
      </c>
      <c r="O21" s="108">
        <f>'On Column Concentration'!Y19/10</f>
        <v>1.0494674128780799</v>
      </c>
      <c r="P21" s="108">
        <f>'On Column Concentration'!AA19/10</f>
        <v>1.0254356187320899</v>
      </c>
    </row>
    <row r="22" spans="1:16" x14ac:dyDescent="0.25">
      <c r="A22" s="75" t="s">
        <v>207</v>
      </c>
      <c r="B22" s="108">
        <f>'On Column Concentration'!D20/1</f>
        <v>1.1634701561671701</v>
      </c>
      <c r="C22" s="108">
        <f>'On Column Concentration'!E20/2.5</f>
        <v>0.94369139601347596</v>
      </c>
      <c r="D22" s="108">
        <f>'On Column Concentration'!F20/5</f>
        <v>0.89611935196815207</v>
      </c>
      <c r="E22" s="108">
        <f>'On Column Concentration'!G20/10</f>
        <v>2.0938257759362502</v>
      </c>
      <c r="F22" s="108">
        <f>'On Column Concentration'!H20/25</f>
        <v>0.95375202500516398</v>
      </c>
      <c r="G22" s="108">
        <f>'On Column Concentration'!I20/50</f>
        <v>1.056625398358022</v>
      </c>
      <c r="H22" s="108">
        <f>'On Column Concentration'!K20/10</f>
        <v>1.1332537100259399</v>
      </c>
      <c r="I22" s="108">
        <f>'On Column Concentration'!M20/10</f>
        <v>1.17485379992381</v>
      </c>
      <c r="J22" s="108">
        <f>'On Column Concentration'!O20/10</f>
        <v>1.1771181396885699</v>
      </c>
      <c r="K22" s="108">
        <f>'On Column Concentration'!Q20/10</f>
        <v>1.1601923626252899</v>
      </c>
      <c r="L22" s="108">
        <f>'On Column Concentration'!S20/10</f>
        <v>1.09349334894699</v>
      </c>
      <c r="M22" s="108">
        <f>'On Column Concentration'!U20/10</f>
        <v>1.24352400905606</v>
      </c>
      <c r="N22" s="108">
        <f>'On Column Concentration'!W20/10</f>
        <v>1.2721085097352101</v>
      </c>
      <c r="O22" s="108">
        <f>'On Column Concentration'!Y20/10</f>
        <v>1.15982727547735</v>
      </c>
      <c r="P22" s="108">
        <f>'On Column Concentration'!AA20/10</f>
        <v>1.1200597376338499</v>
      </c>
    </row>
    <row r="23" spans="1:16" x14ac:dyDescent="0.25">
      <c r="A23" s="75" t="s">
        <v>235</v>
      </c>
      <c r="B23" s="108">
        <f>'On Column Concentration'!D21/1</f>
        <v>1.11036971047813</v>
      </c>
      <c r="C23" s="108">
        <f>'On Column Concentration'!E21/2.5</f>
        <v>0.97922045451619599</v>
      </c>
      <c r="D23" s="108">
        <f>'On Column Concentration'!F21/5</f>
        <v>0.90333512314055597</v>
      </c>
      <c r="E23" s="108">
        <f>'On Column Concentration'!G21/10</f>
        <v>2.05683472093272</v>
      </c>
      <c r="F23" s="108">
        <f>'On Column Concentration'!H21/25</f>
        <v>0.9921918634637279</v>
      </c>
      <c r="G23" s="108">
        <f>'On Column Concentration'!I21/50</f>
        <v>1.01612597217308</v>
      </c>
      <c r="H23" s="108">
        <f>'On Column Concentration'!K21/10</f>
        <v>1.1122022057016701</v>
      </c>
      <c r="I23" s="108">
        <f>'On Column Concentration'!M21/10</f>
        <v>1.1055615397630301</v>
      </c>
      <c r="J23" s="108">
        <f>'On Column Concentration'!O21/10</f>
        <v>1.1239688228134201</v>
      </c>
      <c r="K23" s="108">
        <f>'On Column Concentration'!Q21/10</f>
        <v>1.2006043571929901</v>
      </c>
      <c r="L23" s="108">
        <f>'On Column Concentration'!S21/10</f>
        <v>1.13448710761983</v>
      </c>
      <c r="M23" s="108">
        <f>'On Column Concentration'!U21/10</f>
        <v>1.19478898537551</v>
      </c>
      <c r="N23" s="108">
        <f>'On Column Concentration'!W21/10</f>
        <v>1.18702520021156</v>
      </c>
      <c r="O23" s="108">
        <f>'On Column Concentration'!Y21/10</f>
        <v>1.1407609128179801</v>
      </c>
      <c r="P23" s="108">
        <f>'On Column Concentration'!AA21/10</f>
        <v>1.08119640024956</v>
      </c>
    </row>
    <row r="24" spans="1:16" x14ac:dyDescent="0.25">
      <c r="A24" s="75" t="s">
        <v>250</v>
      </c>
      <c r="B24" s="108">
        <f>'On Column Concentration'!D22/1</f>
        <v>1.0287607091345401</v>
      </c>
      <c r="C24" s="108">
        <f>'On Column Concentration'!E22/2.5</f>
        <v>0.98656584643003209</v>
      </c>
      <c r="D24" s="108">
        <f>'On Column Concentration'!F22/5</f>
        <v>0.96709301081804</v>
      </c>
      <c r="E24" s="108">
        <f>'On Column Concentration'!G22/10</f>
        <v>1.9565679481640501</v>
      </c>
      <c r="F24" s="108">
        <f>'On Column Concentration'!H22/25</f>
        <v>1.025548158483816</v>
      </c>
      <c r="G24" s="108">
        <f>'On Column Concentration'!I22/50</f>
        <v>0.991545534164886</v>
      </c>
      <c r="H24" s="108">
        <f>'On Column Concentration'!K22/10</f>
        <v>1.1592302273019599</v>
      </c>
      <c r="I24" s="108">
        <f>'On Column Concentration'!M22/10</f>
        <v>1.1321424064496901</v>
      </c>
      <c r="J24" s="108">
        <f>'On Column Concentration'!O22/10</f>
        <v>1.11599898266259</v>
      </c>
      <c r="K24" s="108">
        <f>'On Column Concentration'!Q22/10</f>
        <v>1.22906116634722</v>
      </c>
      <c r="L24" s="108">
        <f>'On Column Concentration'!S22/10</f>
        <v>1.1116067118783302</v>
      </c>
      <c r="M24" s="108">
        <f>'On Column Concentration'!U22/10</f>
        <v>1.18505785151512</v>
      </c>
      <c r="N24" s="108">
        <f>'On Column Concentration'!W22/10</f>
        <v>1.1665914691785799</v>
      </c>
      <c r="O24" s="108">
        <f>'On Column Concentration'!Y22/10</f>
        <v>1.15031232878347</v>
      </c>
      <c r="P24" s="108">
        <f>'On Column Concentration'!AA22/10</f>
        <v>1.09854849244141</v>
      </c>
    </row>
    <row r="25" spans="1:16" x14ac:dyDescent="0.25">
      <c r="A25" s="75" t="s">
        <v>246</v>
      </c>
      <c r="B25" s="108">
        <f>'On Column Concentration'!D23/1</f>
        <v>1.02655500986804</v>
      </c>
      <c r="C25" s="108">
        <f>'On Column Concentration'!E23/2.5</f>
        <v>0.98475125099175198</v>
      </c>
      <c r="D25" s="108">
        <f>'On Column Concentration'!F23/5</f>
        <v>0.97245979230911606</v>
      </c>
      <c r="E25" s="108">
        <f>'On Column Concentration'!G23/10</f>
        <v>2.0481863068817203</v>
      </c>
      <c r="F25" s="108">
        <f>'On Column Concentration'!H23/25</f>
        <v>1.0233485345646161</v>
      </c>
      <c r="G25" s="108">
        <f>'On Column Concentration'!I23/50</f>
        <v>0.99230328838706794</v>
      </c>
      <c r="H25" s="108">
        <f>'On Column Concentration'!K23/10</f>
        <v>1.1241613319900701</v>
      </c>
      <c r="I25" s="108">
        <f>'On Column Concentration'!M23/10</f>
        <v>1.09721576916468</v>
      </c>
      <c r="J25" s="108">
        <f>'On Column Concentration'!O23/10</f>
        <v>1.09354697374793</v>
      </c>
      <c r="K25" s="108">
        <f>'On Column Concentration'!Q23/10</f>
        <v>1.1924010809688101</v>
      </c>
      <c r="L25" s="108">
        <f>'On Column Concentration'!S23/10</f>
        <v>1.09671069461503</v>
      </c>
      <c r="M25" s="108">
        <f>'On Column Concentration'!U23/10</f>
        <v>1.1617747147736499</v>
      </c>
      <c r="N25" s="108">
        <f>'On Column Concentration'!W23/10</f>
        <v>1.1760990414126899</v>
      </c>
      <c r="O25" s="108">
        <f>'On Column Concentration'!Y23/10</f>
        <v>1.1281118016849099</v>
      </c>
      <c r="P25" s="108">
        <f>'On Column Concentration'!AA23/10</f>
        <v>1.0676539032600298</v>
      </c>
    </row>
    <row r="26" spans="1:16" x14ac:dyDescent="0.25">
      <c r="A26" s="75" t="s">
        <v>256</v>
      </c>
      <c r="B26" s="108">
        <f>'On Column Concentration'!D24/1</f>
        <v>1.01422378383516</v>
      </c>
      <c r="C26" s="108">
        <f>'On Column Concentration'!E24/2.5</f>
        <v>1.00453364123704</v>
      </c>
      <c r="D26" s="108">
        <f>'On Column Concentration'!F24/5</f>
        <v>0.97967922438005195</v>
      </c>
      <c r="E26" s="108">
        <f>'On Column Concentration'!G24/10</f>
        <v>2.0786346200758201</v>
      </c>
      <c r="F26" s="108">
        <f>'On Column Concentration'!H24/25</f>
        <v>0.99995264010130003</v>
      </c>
      <c r="G26" s="108">
        <f>'On Column Concentration'!I24/50</f>
        <v>1.001615466328492</v>
      </c>
      <c r="H26" s="108">
        <f>'On Column Concentration'!K24/10</f>
        <v>1.0399568499357401</v>
      </c>
      <c r="I26" s="108">
        <f>'On Column Concentration'!M24/10</f>
        <v>1.1594103954531001</v>
      </c>
      <c r="J26" s="108">
        <f>'On Column Concentration'!O24/10</f>
        <v>1.17618051182054</v>
      </c>
      <c r="K26" s="108">
        <f>'On Column Concentration'!Q24/10</f>
        <v>1.23614295827035</v>
      </c>
      <c r="L26" s="108">
        <f>'On Column Concentration'!S24/10</f>
        <v>1.16146068872756</v>
      </c>
      <c r="M26" s="108">
        <f>'On Column Concentration'!U24/10</f>
        <v>1.2154614746312999</v>
      </c>
      <c r="N26" s="108">
        <f>'On Column Concentration'!W24/10</f>
        <v>1.23113002679532</v>
      </c>
      <c r="O26" s="108">
        <f>'On Column Concentration'!Y24/10</f>
        <v>1.1641272899132999</v>
      </c>
      <c r="P26" s="108">
        <f>'On Column Concentration'!AA24/10</f>
        <v>1.0969962919513399</v>
      </c>
    </row>
    <row r="28" spans="1:16" x14ac:dyDescent="0.25">
      <c r="B28" s="109"/>
      <c r="C28" s="109"/>
      <c r="D28" s="109"/>
      <c r="E28" s="109"/>
      <c r="F28" s="109"/>
      <c r="G28" s="109"/>
    </row>
    <row r="29" spans="1:16" x14ac:dyDescent="0.25">
      <c r="C29" s="109"/>
    </row>
  </sheetData>
  <mergeCells count="1">
    <mergeCell ref="B6:P6"/>
  </mergeCells>
  <conditionalFormatting sqref="B8:P26">
    <cfRule type="cellIs" dxfId="2" priority="2" operator="notBetween">
      <formula>0.2</formula>
      <formula>1.3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5"/>
  <sheetViews>
    <sheetView workbookViewId="0"/>
  </sheetViews>
  <sheetFormatPr defaultColWidth="9.33203125" defaultRowHeight="15" x14ac:dyDescent="0.25"/>
  <cols>
    <col min="1" max="1" width="29.83203125" style="36" customWidth="1"/>
    <col min="2" max="2" width="53.1640625" style="36" customWidth="1"/>
    <col min="3" max="3" width="58" style="36" bestFit="1" customWidth="1"/>
    <col min="4" max="4" width="59.1640625" style="36" bestFit="1" customWidth="1"/>
    <col min="5" max="5" width="58.33203125" style="36" bestFit="1" customWidth="1"/>
    <col min="6" max="6" width="59.5" style="36" bestFit="1" customWidth="1"/>
    <col min="7" max="8" width="58.33203125" bestFit="1" customWidth="1"/>
    <col min="9" max="10" width="57.1640625" bestFit="1" customWidth="1"/>
    <col min="11" max="11" width="10.5" customWidth="1"/>
    <col min="12" max="12" width="9" customWidth="1"/>
    <col min="13" max="13" width="14.83203125" customWidth="1"/>
    <col min="14" max="16384" width="9.33203125" style="36"/>
  </cols>
  <sheetData>
    <row r="1" spans="1:16" x14ac:dyDescent="0.25">
      <c r="A1" s="82" t="s">
        <v>408</v>
      </c>
    </row>
    <row r="2" spans="1:16" x14ac:dyDescent="0.25">
      <c r="A2" s="82"/>
    </row>
    <row r="3" spans="1:16" x14ac:dyDescent="0.25">
      <c r="A3" s="104" t="s">
        <v>409</v>
      </c>
      <c r="B3" s="104"/>
      <c r="C3" s="123"/>
      <c r="D3" s="123"/>
    </row>
    <row r="4" spans="1:16" x14ac:dyDescent="0.25">
      <c r="A4" s="115" t="s">
        <v>410</v>
      </c>
      <c r="B4" s="115"/>
      <c r="C4" s="123"/>
      <c r="D4" s="123"/>
    </row>
    <row r="5" spans="1:16" x14ac:dyDescent="0.25">
      <c r="A5" s="82"/>
    </row>
    <row r="6" spans="1:16" x14ac:dyDescent="0.25">
      <c r="A6" s="116" t="s">
        <v>411</v>
      </c>
      <c r="B6" s="117">
        <v>1</v>
      </c>
      <c r="C6" s="117">
        <v>200000</v>
      </c>
      <c r="D6" s="117">
        <v>200000</v>
      </c>
      <c r="E6" s="117">
        <v>200000</v>
      </c>
      <c r="F6" s="117">
        <v>200000</v>
      </c>
      <c r="G6" s="117">
        <v>100</v>
      </c>
      <c r="H6" s="117">
        <v>100</v>
      </c>
      <c r="I6" s="117">
        <v>10</v>
      </c>
      <c r="J6" s="117">
        <v>10</v>
      </c>
      <c r="N6"/>
      <c r="O6"/>
      <c r="P6"/>
    </row>
    <row r="7" spans="1:16" x14ac:dyDescent="0.25">
      <c r="A7" s="77" t="s">
        <v>395</v>
      </c>
    </row>
    <row r="8" spans="1:16" x14ac:dyDescent="0.25">
      <c r="A8" s="77"/>
      <c r="B8" s="74" t="s">
        <v>412</v>
      </c>
      <c r="C8" s="74"/>
      <c r="D8" s="74"/>
      <c r="E8" s="74"/>
      <c r="F8" s="74"/>
    </row>
    <row r="9" spans="1:16" ht="32.25" customHeight="1" x14ac:dyDescent="0.25">
      <c r="A9" s="74" t="s">
        <v>394</v>
      </c>
      <c r="B9" s="113" t="s">
        <v>129</v>
      </c>
      <c r="C9" s="113" t="s">
        <v>148</v>
      </c>
      <c r="D9" s="113" t="s">
        <v>145</v>
      </c>
      <c r="E9" s="113" t="s">
        <v>154</v>
      </c>
      <c r="F9" s="113" t="s">
        <v>151</v>
      </c>
      <c r="G9" s="113" t="s">
        <v>133</v>
      </c>
      <c r="H9" s="113" t="s">
        <v>139</v>
      </c>
      <c r="I9" s="113" t="s">
        <v>136</v>
      </c>
      <c r="J9" s="113" t="s">
        <v>142</v>
      </c>
      <c r="L9" s="36"/>
      <c r="M9" s="36"/>
    </row>
    <row r="10" spans="1:16" x14ac:dyDescent="0.25">
      <c r="A10" s="75" t="s">
        <v>171</v>
      </c>
      <c r="B10" s="119">
        <f>IF('On Column Concentration'!K29="NF","NF",('On Column Concentration'!K29/'Pre-Extraction Recoveries'!H8)*Results!B$6)</f>
        <v>24.432608871836162</v>
      </c>
      <c r="C10" s="119">
        <f>IF('On Column Concentration'!M29="NF","NF",('On Column Concentration'!M29/'Pre-Extraction Recoveries'!I8)*Results!C$6)</f>
        <v>3987549.9708826547</v>
      </c>
      <c r="D10" s="119">
        <f>IF('On Column Concentration'!O29="NF","NF",('On Column Concentration'!O29/'Pre-Extraction Recoveries'!J8)*Results!D$6)</f>
        <v>3843470.0018433253</v>
      </c>
      <c r="E10" s="119">
        <f>IF('On Column Concentration'!Q29="NF","NF",('On Column Concentration'!Q29/'Pre-Extraction Recoveries'!K8)*Results!E$6)</f>
        <v>31562.897353792279</v>
      </c>
      <c r="F10" s="119">
        <f>IF('On Column Concentration'!S29="NF","NF",('On Column Concentration'!S29/'Pre-Extraction Recoveries'!L8)*Results!F$6)</f>
        <v>60736.3989032057</v>
      </c>
      <c r="G10" s="119">
        <f>IF('On Column Concentration'!U29="NF","NF",('On Column Concentration'!U29/'Pre-Extraction Recoveries'!M8)*Results!G$6)</f>
        <v>5.7173331275178789</v>
      </c>
      <c r="H10" s="119">
        <f>IF('On Column Concentration'!W29="NF","NF",('On Column Concentration'!W29/'Pre-Extraction Recoveries'!N8)*Results!H$6)</f>
        <v>32.991400311070855</v>
      </c>
      <c r="I10" s="119">
        <f>IF('On Column Concentration'!Y29="NF","NF",('On Column Concentration'!Y29/'Pre-Extraction Recoveries'!O8)*Results!I$6)</f>
        <v>0.41884394534230118</v>
      </c>
      <c r="J10" s="119">
        <f>IF('On Column Concentration'!AA29="NF","NF",('On Column Concentration'!AA29/'Pre-Extraction Recoveries'!P8)*Results!J$6)</f>
        <v>3.0249097134466369</v>
      </c>
    </row>
    <row r="11" spans="1:16" x14ac:dyDescent="0.25">
      <c r="A11" s="75" t="s">
        <v>176</v>
      </c>
      <c r="B11" s="119">
        <f>IF('On Column Concentration'!K30="NF","NF",('On Column Concentration'!K30/'Pre-Extraction Recoveries'!H9)*Results!B$6)</f>
        <v>24.289134547748606</v>
      </c>
      <c r="C11" s="119" t="str">
        <f>IF('On Column Concentration'!M30="NF","NF",('On Column Concentration'!M30/'Pre-Extraction Recoveries'!I9)*Results!C$6)</f>
        <v>NF</v>
      </c>
      <c r="D11" s="119" t="str">
        <f>IF('On Column Concentration'!O30="NF","NF",('On Column Concentration'!O30/'Pre-Extraction Recoveries'!J9)*Results!D$6)</f>
        <v>NF</v>
      </c>
      <c r="E11" s="119" t="str">
        <f>IF('On Column Concentration'!Q30="NF","NF",('On Column Concentration'!Q30/'Pre-Extraction Recoveries'!K9)*Results!E$6)</f>
        <v>NF</v>
      </c>
      <c r="F11" s="119" t="str">
        <f>IF('On Column Concentration'!S30="NF","NF",('On Column Concentration'!S30/'Pre-Extraction Recoveries'!L9)*Results!F$6)</f>
        <v>NF</v>
      </c>
      <c r="G11" s="119" t="str">
        <f>IF('On Column Concentration'!U30="NF","NF",('On Column Concentration'!U30/'Pre-Extraction Recoveries'!M9)*Results!G$6)</f>
        <v>NF</v>
      </c>
      <c r="H11" s="119">
        <f>IF('On Column Concentration'!W30="NF","NF",('On Column Concentration'!W30/'Pre-Extraction Recoveries'!N9)*Results!H$6)</f>
        <v>3.3919155076198129</v>
      </c>
      <c r="I11" s="119" t="str">
        <f>IF('On Column Concentration'!Y30="NF","NF",('On Column Concentration'!Y30/'Pre-Extraction Recoveries'!O9)*Results!I$6)</f>
        <v>NF</v>
      </c>
      <c r="J11" s="119">
        <f>IF('On Column Concentration'!AA30="NF","NF",('On Column Concentration'!AA30/'Pre-Extraction Recoveries'!P9)*Results!J$6)</f>
        <v>0.41366435525311906</v>
      </c>
    </row>
    <row r="12" spans="1:16" x14ac:dyDescent="0.25">
      <c r="A12" s="75" t="s">
        <v>189</v>
      </c>
      <c r="B12" s="119">
        <f>IF('On Column Concentration'!K31="NF","NF",('On Column Concentration'!K31/'Pre-Extraction Recoveries'!H10)*Results!B$6)</f>
        <v>22.810376024521695</v>
      </c>
      <c r="C12" s="119">
        <f>IF('On Column Concentration'!M31="NF","NF",('On Column Concentration'!M31/'Pre-Extraction Recoveries'!I10)*Results!C$6)</f>
        <v>1242.1450823343623</v>
      </c>
      <c r="D12" s="119">
        <f>IF('On Column Concentration'!O31="NF","NF",('On Column Concentration'!O31/'Pre-Extraction Recoveries'!J10)*Results!D$6)</f>
        <v>1045.9145767411721</v>
      </c>
      <c r="E12" s="119">
        <f>IF('On Column Concentration'!Q31="NF","NF",('On Column Concentration'!Q31/'Pre-Extraction Recoveries'!K10)*Results!E$6)</f>
        <v>4123.2479967226855</v>
      </c>
      <c r="F12" s="119">
        <f>IF('On Column Concentration'!S31="NF","NF",('On Column Concentration'!S31/'Pre-Extraction Recoveries'!L10)*Results!F$6)</f>
        <v>4656.6085529096226</v>
      </c>
      <c r="G12" s="119">
        <f>IF('On Column Concentration'!U31="NF","NF",('On Column Concentration'!U31/'Pre-Extraction Recoveries'!M10)*Results!G$6)</f>
        <v>0.7313601751939165</v>
      </c>
      <c r="H12" s="119">
        <f>IF('On Column Concentration'!W31="NF","NF",('On Column Concentration'!W31/'Pre-Extraction Recoveries'!N10)*Results!H$6)</f>
        <v>1.5099475385924397</v>
      </c>
      <c r="I12" s="119">
        <f>IF('On Column Concentration'!Y31="NF","NF",('On Column Concentration'!Y31/'Pre-Extraction Recoveries'!O10)*Results!I$6)</f>
        <v>9.5938249681693635E-2</v>
      </c>
      <c r="J12" s="119">
        <f>IF('On Column Concentration'!AA31="NF","NF",('On Column Concentration'!AA31/'Pre-Extraction Recoveries'!P10)*Results!J$6)</f>
        <v>0.36561960866611676</v>
      </c>
    </row>
    <row r="13" spans="1:16" x14ac:dyDescent="0.25">
      <c r="A13" s="75" t="s">
        <v>200</v>
      </c>
      <c r="B13" s="119">
        <f>IF('On Column Concentration'!K32="NF","NF",('On Column Concentration'!K32/'Pre-Extraction Recoveries'!H11)*Results!B$6)</f>
        <v>29.629844453426838</v>
      </c>
      <c r="C13" s="119">
        <f>IF('On Column Concentration'!M32="NF","NF",('On Column Concentration'!M32/'Pre-Extraction Recoveries'!I11)*Results!C$6)</f>
        <v>1641.6415522456562</v>
      </c>
      <c r="D13" s="119">
        <f>IF('On Column Concentration'!O32="NF","NF",('On Column Concentration'!O32/'Pre-Extraction Recoveries'!J11)*Results!D$6)</f>
        <v>1623.271515467655</v>
      </c>
      <c r="E13" s="119">
        <f>IF('On Column Concentration'!Q32="NF","NF",('On Column Concentration'!Q32/'Pre-Extraction Recoveries'!K11)*Results!E$6)</f>
        <v>2945.5235931560073</v>
      </c>
      <c r="F13" s="119">
        <f>IF('On Column Concentration'!S32="NF","NF",('On Column Concentration'!S32/'Pre-Extraction Recoveries'!L11)*Results!F$6)</f>
        <v>3757.7601574687938</v>
      </c>
      <c r="G13" s="119">
        <f>IF('On Column Concentration'!U32="NF","NF",('On Column Concentration'!U32/'Pre-Extraction Recoveries'!M11)*Results!G$6)</f>
        <v>0.96465785086567879</v>
      </c>
      <c r="H13" s="119">
        <f>IF('On Column Concentration'!W32="NF","NF",('On Column Concentration'!W32/'Pre-Extraction Recoveries'!N11)*Results!H$6)</f>
        <v>2.220008646274251</v>
      </c>
      <c r="I13" s="119">
        <f>IF('On Column Concentration'!Y32="NF","NF",('On Column Concentration'!Y32/'Pre-Extraction Recoveries'!O11)*Results!I$6)</f>
        <v>0.12017117606127856</v>
      </c>
      <c r="J13" s="119">
        <f>IF('On Column Concentration'!AA32="NF","NF",('On Column Concentration'!AA32/'Pre-Extraction Recoveries'!P11)*Results!J$6)</f>
        <v>0.48030161936374272</v>
      </c>
    </row>
    <row r="14" spans="1:16" x14ac:dyDescent="0.25">
      <c r="A14" s="75" t="s">
        <v>218</v>
      </c>
      <c r="B14" s="119">
        <f>IF('On Column Concentration'!K33="NF","NF",('On Column Concentration'!K33/'Pre-Extraction Recoveries'!H12)*Results!B$6)</f>
        <v>24.887914343750179</v>
      </c>
      <c r="C14" s="119">
        <f>IF('On Column Concentration'!M33="NF","NF",('On Column Concentration'!M33/'Pre-Extraction Recoveries'!I12)*Results!C$6)</f>
        <v>48430.573528754197</v>
      </c>
      <c r="D14" s="119">
        <f>IF('On Column Concentration'!O33="NF","NF",('On Column Concentration'!O33/'Pre-Extraction Recoveries'!J12)*Results!D$6)</f>
        <v>65897.725898512697</v>
      </c>
      <c r="E14" s="119">
        <f>IF('On Column Concentration'!Q33="NF","NF",('On Column Concentration'!Q33/'Pre-Extraction Recoveries'!K12)*Results!E$6)</f>
        <v>2981544.3657554984</v>
      </c>
      <c r="F14" s="119">
        <f>IF('On Column Concentration'!S33="NF","NF",('On Column Concentration'!S33/'Pre-Extraction Recoveries'!L12)*Results!F$6)</f>
        <v>3068339.469014321</v>
      </c>
      <c r="G14" s="119">
        <f>IF('On Column Concentration'!U33="NF","NF",('On Column Concentration'!U33/'Pre-Extraction Recoveries'!M12)*Results!G$6)</f>
        <v>6.4995310538132731</v>
      </c>
      <c r="H14" s="119">
        <f>IF('On Column Concentration'!W33="NF","NF",('On Column Concentration'!W33/'Pre-Extraction Recoveries'!N12)*Results!H$6)</f>
        <v>15.300559795539678</v>
      </c>
      <c r="I14" s="119">
        <f>IF('On Column Concentration'!Y33="NF","NF",('On Column Concentration'!Y33/'Pre-Extraction Recoveries'!O12)*Results!I$6)</f>
        <v>0.31511539636950131</v>
      </c>
      <c r="J14" s="119">
        <f>IF('On Column Concentration'!AA33="NF","NF",('On Column Concentration'!AA33/'Pre-Extraction Recoveries'!P12)*Results!J$6)</f>
        <v>1.9168583248185243</v>
      </c>
    </row>
    <row r="15" spans="1:16" x14ac:dyDescent="0.25">
      <c r="A15" s="75" t="s">
        <v>227</v>
      </c>
      <c r="B15" s="119">
        <f>IF('On Column Concentration'!K34="NF","NF",('On Column Concentration'!K34/'Pre-Extraction Recoveries'!H13)*Results!B$6)</f>
        <v>26.110171199650928</v>
      </c>
      <c r="C15" s="119" t="str">
        <f>IF('On Column Concentration'!M34="NF","NF",('On Column Concentration'!M34/'Pre-Extraction Recoveries'!I13)*Results!C$6)</f>
        <v>NF</v>
      </c>
      <c r="D15" s="119" t="str">
        <f>IF('On Column Concentration'!O34="NF","NF",('On Column Concentration'!O34/'Pre-Extraction Recoveries'!J13)*Results!D$6)</f>
        <v>NF</v>
      </c>
      <c r="E15" s="119" t="str">
        <f>IF('On Column Concentration'!Q34="NF","NF",('On Column Concentration'!Q34/'Pre-Extraction Recoveries'!K13)*Results!E$6)</f>
        <v>NF</v>
      </c>
      <c r="F15" s="119" t="str">
        <f>IF('On Column Concentration'!S34="NF","NF",('On Column Concentration'!S34/'Pre-Extraction Recoveries'!L13)*Results!F$6)</f>
        <v>NF</v>
      </c>
      <c r="G15" s="119" t="str">
        <f>IF('On Column Concentration'!U34="NF","NF",('On Column Concentration'!U34/'Pre-Extraction Recoveries'!M13)*Results!G$6)</f>
        <v>NF</v>
      </c>
      <c r="H15" s="119" t="str">
        <f>IF('On Column Concentration'!W34="NF","NF",('On Column Concentration'!W34/'Pre-Extraction Recoveries'!N13)*Results!H$6)</f>
        <v>NF</v>
      </c>
      <c r="I15" s="119" t="str">
        <f>IF('On Column Concentration'!Y34="NF","NF",('On Column Concentration'!Y34/'Pre-Extraction Recoveries'!O13)*Results!I$6)</f>
        <v>NF</v>
      </c>
      <c r="J15" s="119">
        <f>IF('On Column Concentration'!AA34="NF","NF",('On Column Concentration'!AA34/'Pre-Extraction Recoveries'!P13)*Results!J$6)</f>
        <v>0.13416838802301606</v>
      </c>
    </row>
    <row r="16" spans="1:16" x14ac:dyDescent="0.25">
      <c r="A16" s="75" t="s">
        <v>244</v>
      </c>
      <c r="B16" s="119">
        <f>IF('On Column Concentration'!K35="NF","NF",('On Column Concentration'!K35/'Pre-Extraction Recoveries'!H14)*Results!B$6)</f>
        <v>25.101107292168056</v>
      </c>
      <c r="C16" s="119">
        <f>IF('On Column Concentration'!M35="NF","NF",('On Column Concentration'!M35/'Pre-Extraction Recoveries'!I14)*Results!C$6)</f>
        <v>1648.4924255447932</v>
      </c>
      <c r="D16" s="119" t="str">
        <f>IF('On Column Concentration'!O35="NF","NF",('On Column Concentration'!O35/'Pre-Extraction Recoveries'!J14)*Results!D$6)</f>
        <v>NF</v>
      </c>
      <c r="E16" s="119">
        <f>IF('On Column Concentration'!Q35="NF","NF",('On Column Concentration'!Q35/'Pre-Extraction Recoveries'!K14)*Results!E$6)</f>
        <v>991.15692096837597</v>
      </c>
      <c r="F16" s="119">
        <f>IF('On Column Concentration'!S35="NF","NF",('On Column Concentration'!S35/'Pre-Extraction Recoveries'!L14)*Results!F$6)</f>
        <v>3135.6826703568645</v>
      </c>
      <c r="G16" s="119">
        <f>IF('On Column Concentration'!U35="NF","NF",('On Column Concentration'!U35/'Pre-Extraction Recoveries'!M14)*Results!G$6)</f>
        <v>1.1437020152054465</v>
      </c>
      <c r="H16" s="119">
        <f>IF('On Column Concentration'!W35="NF","NF",('On Column Concentration'!W35/'Pre-Extraction Recoveries'!N14)*Results!H$6)</f>
        <v>1.3452564690100568</v>
      </c>
      <c r="I16" s="119">
        <f>IF('On Column Concentration'!Y35="NF","NF",('On Column Concentration'!Y35/'Pre-Extraction Recoveries'!O14)*Results!I$6)</f>
        <v>9.6046483021391738E-2</v>
      </c>
      <c r="J16" s="119">
        <f>IF('On Column Concentration'!AA35="NF","NF",('On Column Concentration'!AA35/'Pre-Extraction Recoveries'!P14)*Results!J$6)</f>
        <v>0.1145636236118955</v>
      </c>
    </row>
    <row r="17" spans="1:10" x14ac:dyDescent="0.25">
      <c r="A17" s="75" t="s">
        <v>260</v>
      </c>
      <c r="B17" s="119">
        <f>IF('On Column Concentration'!K36="NF","NF",('On Column Concentration'!K36/'Pre-Extraction Recoveries'!H15)*Results!B$6)</f>
        <v>24.708600165469655</v>
      </c>
      <c r="C17" s="119" t="str">
        <f>IF('On Column Concentration'!M36="NF","NF",('On Column Concentration'!M36/'Pre-Extraction Recoveries'!I15)*Results!C$6)</f>
        <v>NF</v>
      </c>
      <c r="D17" s="119" t="str">
        <f>IF('On Column Concentration'!O36="NF","NF",('On Column Concentration'!O36/'Pre-Extraction Recoveries'!J15)*Results!D$6)</f>
        <v>NF</v>
      </c>
      <c r="E17" s="119" t="str">
        <f>IF('On Column Concentration'!Q36="NF","NF",('On Column Concentration'!Q36/'Pre-Extraction Recoveries'!K15)*Results!E$6)</f>
        <v>NF</v>
      </c>
      <c r="F17" s="119" t="str">
        <f>IF('On Column Concentration'!S36="NF","NF",('On Column Concentration'!S36/'Pre-Extraction Recoveries'!L15)*Results!F$6)</f>
        <v>NF</v>
      </c>
      <c r="G17" s="119" t="str">
        <f>IF('On Column Concentration'!U36="NF","NF",('On Column Concentration'!U36/'Pre-Extraction Recoveries'!M15)*Results!G$6)</f>
        <v>NF</v>
      </c>
      <c r="H17" s="119" t="str">
        <f>IF('On Column Concentration'!W36="NF","NF",('On Column Concentration'!W36/'Pre-Extraction Recoveries'!N15)*Results!H$6)</f>
        <v>NF</v>
      </c>
      <c r="I17" s="119" t="str">
        <f>IF('On Column Concentration'!Y36="NF","NF",('On Column Concentration'!Y36/'Pre-Extraction Recoveries'!O15)*Results!I$6)</f>
        <v>NF</v>
      </c>
      <c r="J17" s="119" t="str">
        <f>IF('On Column Concentration'!AA36="NF","NF",('On Column Concentration'!AA36/'Pre-Extraction Recoveries'!P15)*Results!J$6)</f>
        <v>NF</v>
      </c>
    </row>
    <row r="18" spans="1:10" x14ac:dyDescent="0.25">
      <c r="A18" s="75" t="s">
        <v>268</v>
      </c>
      <c r="B18" s="119">
        <f>IF('On Column Concentration'!K37="NF","NF",('On Column Concentration'!K37/'Pre-Extraction Recoveries'!H16)*Results!B$6)</f>
        <v>21.591839016983236</v>
      </c>
      <c r="C18" s="119" t="str">
        <f>IF('On Column Concentration'!M37="NF","NF",('On Column Concentration'!M37/'Pre-Extraction Recoveries'!I16)*Results!C$6)</f>
        <v>NF</v>
      </c>
      <c r="D18" s="119" t="str">
        <f>IF('On Column Concentration'!O37="NF","NF",('On Column Concentration'!O37/'Pre-Extraction Recoveries'!J16)*Results!D$6)</f>
        <v>NF</v>
      </c>
      <c r="E18" s="119" t="str">
        <f>IF('On Column Concentration'!Q37="NF","NF",('On Column Concentration'!Q37/'Pre-Extraction Recoveries'!K16)*Results!E$6)</f>
        <v>NF</v>
      </c>
      <c r="F18" s="119" t="str">
        <f>IF('On Column Concentration'!S37="NF","NF",('On Column Concentration'!S37/'Pre-Extraction Recoveries'!L16)*Results!F$6)</f>
        <v>NF</v>
      </c>
      <c r="G18" s="119" t="str">
        <f>IF('On Column Concentration'!U37="NF","NF",('On Column Concentration'!U37/'Pre-Extraction Recoveries'!M16)*Results!G$6)</f>
        <v>NF</v>
      </c>
      <c r="H18" s="119" t="str">
        <f>IF('On Column Concentration'!W37="NF","NF",('On Column Concentration'!W37/'Pre-Extraction Recoveries'!N16)*Results!H$6)</f>
        <v>NF</v>
      </c>
      <c r="I18" s="119" t="str">
        <f>IF('On Column Concentration'!Y37="NF","NF",('On Column Concentration'!Y37/'Pre-Extraction Recoveries'!O16)*Results!I$6)</f>
        <v>NF</v>
      </c>
      <c r="J18" s="119" t="str">
        <f>IF('On Column Concentration'!AA37="NF","NF",('On Column Concentration'!AA37/'Pre-Extraction Recoveries'!P16)*Results!J$6)</f>
        <v>NF</v>
      </c>
    </row>
    <row r="19" spans="1:10" x14ac:dyDescent="0.25">
      <c r="A19" s="75" t="s">
        <v>270</v>
      </c>
      <c r="B19" s="119">
        <f>IF('On Column Concentration'!K38="NF","NF",('On Column Concentration'!K38/(AVERAGE('Pre-Extraction Recoveries'!H17,'Pre-Extraction Recoveries'!H16))*Results!B$6))</f>
        <v>20.118036697794778</v>
      </c>
      <c r="C19" s="119" t="str">
        <f>IF('On Column Concentration'!M38="NF","NF",('On Column Concentration'!M38/(AVERAGE('Pre-Extraction Recoveries'!I17,'Pre-Extraction Recoveries'!I16))*Results!C$6))</f>
        <v>NF</v>
      </c>
      <c r="D19" s="119" t="str">
        <f>IF('On Column Concentration'!O38="NF","NF",('On Column Concentration'!O38/(AVERAGE('Pre-Extraction Recoveries'!J17,'Pre-Extraction Recoveries'!J16))*Results!D$6))</f>
        <v>NF</v>
      </c>
      <c r="E19" s="119" t="str">
        <f>IF('On Column Concentration'!Q38="NF","NF",('On Column Concentration'!Q38/(AVERAGE('Pre-Extraction Recoveries'!K17,'Pre-Extraction Recoveries'!K16))*Results!E$6))</f>
        <v>NF</v>
      </c>
      <c r="F19" s="119" t="str">
        <f>IF('On Column Concentration'!S38="NF","NF",('On Column Concentration'!S38/(AVERAGE('Pre-Extraction Recoveries'!L17,'Pre-Extraction Recoveries'!L16))*Results!F$6))</f>
        <v>NF</v>
      </c>
      <c r="G19" s="119" t="str">
        <f>IF('On Column Concentration'!U38="NF","NF",('On Column Concentration'!U38/(AVERAGE('Pre-Extraction Recoveries'!M17,'Pre-Extraction Recoveries'!M16))*Results!G$6))</f>
        <v>NF</v>
      </c>
      <c r="H19" s="119" t="str">
        <f>IF('On Column Concentration'!W38="NF","NF",('On Column Concentration'!W38/(AVERAGE('Pre-Extraction Recoveries'!N17,'Pre-Extraction Recoveries'!N16))*Results!H$6))</f>
        <v>NF</v>
      </c>
      <c r="I19" s="119" t="str">
        <f>IF('On Column Concentration'!Y38="NF","NF",('On Column Concentration'!Y38/(AVERAGE('Pre-Extraction Recoveries'!O17,'Pre-Extraction Recoveries'!O16))*Results!I$6))</f>
        <v>NF</v>
      </c>
      <c r="J19" s="119" t="str">
        <f>IF('On Column Concentration'!AA38="NF","NF",('On Column Concentration'!AA38/(AVERAGE('Pre-Extraction Recoveries'!P17,'Pre-Extraction Recoveries'!P16))*Results!J$6))</f>
        <v>NF</v>
      </c>
    </row>
    <row r="20" spans="1:10" x14ac:dyDescent="0.25">
      <c r="A20" s="75" t="s">
        <v>274</v>
      </c>
      <c r="B20" s="119">
        <f>IF('On Column Concentration'!K39="NF","NF",('On Column Concentration'!K39/'Pre-Extraction Recoveries'!H17)*Results!B$6)</f>
        <v>22.403687036112618</v>
      </c>
      <c r="C20" s="119">
        <f>IF('On Column Concentration'!M39="NF","NF",('On Column Concentration'!M39/'Pre-Extraction Recoveries'!I17)*Results!C$6)</f>
        <v>2413.935645513182</v>
      </c>
      <c r="D20" s="119">
        <f>IF('On Column Concentration'!O39="NF","NF",('On Column Concentration'!O39/'Pre-Extraction Recoveries'!J17)*Results!D$6)</f>
        <v>2287.2822794526669</v>
      </c>
      <c r="E20" s="119">
        <f>IF('On Column Concentration'!Q39="NF","NF",('On Column Concentration'!Q39/'Pre-Extraction Recoveries'!K17)*Results!E$6)</f>
        <v>2323.9888478290632</v>
      </c>
      <c r="F20" s="119">
        <f>IF('On Column Concentration'!S39="NF","NF",('On Column Concentration'!S39/'Pre-Extraction Recoveries'!L17)*Results!F$6)</f>
        <v>1726.3063484090562</v>
      </c>
      <c r="G20" s="119">
        <f>IF('On Column Concentration'!U39="NF","NF",('On Column Concentration'!U39/'Pre-Extraction Recoveries'!M17)*Results!G$6)</f>
        <v>0.46885277565429562</v>
      </c>
      <c r="H20" s="119">
        <f>IF('On Column Concentration'!W39="NF","NF",('On Column Concentration'!W39/'Pre-Extraction Recoveries'!N17)*Results!H$6)</f>
        <v>0.53974237123487756</v>
      </c>
      <c r="I20" s="119">
        <f>IF('On Column Concentration'!Y39="NF","NF",('On Column Concentration'!Y39/'Pre-Extraction Recoveries'!O17)*Results!I$6)</f>
        <v>5.6014984814947863E-2</v>
      </c>
      <c r="J20" s="119">
        <f>IF('On Column Concentration'!AA39="NF","NF",('On Column Concentration'!AA39/'Pre-Extraction Recoveries'!P17)*Results!J$6)</f>
        <v>0.11003281084930601</v>
      </c>
    </row>
    <row r="21" spans="1:10" x14ac:dyDescent="0.25">
      <c r="A21" s="75" t="s">
        <v>180</v>
      </c>
      <c r="B21" s="119">
        <f>IF('On Column Concentration'!K40="NF","NF",('On Column Concentration'!K40/'Pre-Extraction Recoveries'!H18)*Results!B$6)</f>
        <v>20.188611928854403</v>
      </c>
      <c r="C21" s="119">
        <f>IF('On Column Concentration'!M40="NF","NF",('On Column Concentration'!M40/'Pre-Extraction Recoveries'!I18)*Results!C$6)</f>
        <v>19322.288898709008</v>
      </c>
      <c r="D21" s="119">
        <f>IF('On Column Concentration'!O40="NF","NF",('On Column Concentration'!O40/'Pre-Extraction Recoveries'!J18)*Results!D$6)</f>
        <v>20752.769775457451</v>
      </c>
      <c r="E21" s="119">
        <f>IF('On Column Concentration'!Q40="NF","NF",('On Column Concentration'!Q40/'Pre-Extraction Recoveries'!K18)*Results!E$6)</f>
        <v>12881.7474502758</v>
      </c>
      <c r="F21" s="119">
        <f>IF('On Column Concentration'!S40="NF","NF",('On Column Concentration'!S40/'Pre-Extraction Recoveries'!L18)*Results!F$6)</f>
        <v>11883.705296284541</v>
      </c>
      <c r="G21" s="119">
        <f>IF('On Column Concentration'!U40="NF","NF",('On Column Concentration'!U40/'Pre-Extraction Recoveries'!M18)*Results!G$6)</f>
        <v>7.9254787119387649</v>
      </c>
      <c r="H21" s="119">
        <f>IF('On Column Concentration'!W40="NF","NF",('On Column Concentration'!W40/'Pre-Extraction Recoveries'!N18)*Results!H$6)</f>
        <v>7.3179320969085087</v>
      </c>
      <c r="I21" s="119">
        <f>IF('On Column Concentration'!Y40="NF","NF",('On Column Concentration'!Y40/'Pre-Extraction Recoveries'!O18)*Results!I$6)</f>
        <v>0.37288578083468482</v>
      </c>
      <c r="J21" s="119">
        <f>IF('On Column Concentration'!AA40="NF","NF",('On Column Concentration'!AA40/'Pre-Extraction Recoveries'!P18)*Results!J$6)</f>
        <v>0.78269889453945773</v>
      </c>
    </row>
    <row r="22" spans="1:10" x14ac:dyDescent="0.25">
      <c r="A22" s="122" t="s">
        <v>192</v>
      </c>
      <c r="B22" s="119">
        <f>IF('On Column Concentration'!K41="NF","NF",('On Column Concentration'!K41/'Pre-Extraction Recoveries'!H19)*Results!B$6)</f>
        <v>21.599915928571374</v>
      </c>
      <c r="C22" s="119" t="str">
        <f>IF('On Column Concentration'!M41="NF","NF",('On Column Concentration'!M41/'Pre-Extraction Recoveries'!I19)*Results!C$6)</f>
        <v>NF</v>
      </c>
      <c r="D22" s="119" t="str">
        <f>IF('On Column Concentration'!O41="NF","NF",('On Column Concentration'!O41/'Pre-Extraction Recoveries'!J19)*Results!D$6)</f>
        <v>NF</v>
      </c>
      <c r="E22" s="119" t="str">
        <f>IF('On Column Concentration'!Q41="NF","NF",('On Column Concentration'!Q41/'Pre-Extraction Recoveries'!K19)*Results!E$6)</f>
        <v>NF</v>
      </c>
      <c r="F22" s="119" t="str">
        <f>IF('On Column Concentration'!S41="NF","NF",('On Column Concentration'!S41/'Pre-Extraction Recoveries'!L19)*Results!F$6)</f>
        <v>NF</v>
      </c>
      <c r="G22" s="119">
        <f>IF('On Column Concentration'!U41="NF","NF",('On Column Concentration'!U41/'Pre-Extraction Recoveries'!M19)*Results!G$6)</f>
        <v>9.3255790142063408E-2</v>
      </c>
      <c r="H22" s="119" t="str">
        <f>IF('On Column Concentration'!W41="NF","NF",('On Column Concentration'!W41/'Pre-Extraction Recoveries'!N19)*Results!H$6)</f>
        <v>NF</v>
      </c>
      <c r="I22" s="119" t="str">
        <f>IF('On Column Concentration'!Y41="NF","NF",('On Column Concentration'!Y41/'Pre-Extraction Recoveries'!O19)*Results!I$6)</f>
        <v>NF</v>
      </c>
      <c r="J22" s="119" t="str">
        <f>IF('On Column Concentration'!AA41="NF","NF",('On Column Concentration'!AA41/'Pre-Extraction Recoveries'!P19)*Results!J$6)</f>
        <v>NF</v>
      </c>
    </row>
    <row r="23" spans="1:10" x14ac:dyDescent="0.25">
      <c r="A23" s="75" t="s">
        <v>203</v>
      </c>
      <c r="B23" s="119">
        <f>IF('On Column Concentration'!K42="NF","NF",('On Column Concentration'!K42/'Pre-Extraction Recoveries'!H19)*Results!B$6)</f>
        <v>25.594157876335679</v>
      </c>
      <c r="C23" s="119" t="str">
        <f>IF('On Column Concentration'!M42="NF","NF",('On Column Concentration'!M42/'Pre-Extraction Recoveries'!I19)*Results!C$6)</f>
        <v>NF</v>
      </c>
      <c r="D23" s="119" t="str">
        <f>IF('On Column Concentration'!O42="NF","NF",('On Column Concentration'!O42/'Pre-Extraction Recoveries'!J19)*Results!D$6)</f>
        <v>NF</v>
      </c>
      <c r="E23" s="119" t="str">
        <f>IF('On Column Concentration'!Q42="NF","NF",('On Column Concentration'!Q42/'Pre-Extraction Recoveries'!K19)*Results!E$6)</f>
        <v>NF</v>
      </c>
      <c r="F23" s="119" t="str">
        <f>IF('On Column Concentration'!S42="NF","NF",('On Column Concentration'!S42/'Pre-Extraction Recoveries'!L19)*Results!F$6)</f>
        <v>NF</v>
      </c>
      <c r="G23" s="119" t="str">
        <f>IF('On Column Concentration'!U42="NF","NF",('On Column Concentration'!U42/'Pre-Extraction Recoveries'!M19)*Results!G$6)</f>
        <v>NF</v>
      </c>
      <c r="H23" s="119">
        <f>IF('On Column Concentration'!W42="NF","NF",('On Column Concentration'!W42/'Pre-Extraction Recoveries'!N19)*Results!H$6)</f>
        <v>0.21742732639508464</v>
      </c>
      <c r="I23" s="119" t="str">
        <f>IF('On Column Concentration'!Y42="NF","NF",('On Column Concentration'!Y42/'Pre-Extraction Recoveries'!O19)*Results!I$6)</f>
        <v>NF</v>
      </c>
      <c r="J23" s="119" t="str">
        <f>IF('On Column Concentration'!AA42="NF","NF",('On Column Concentration'!AA42/'Pre-Extraction Recoveries'!P19)*Results!J$6)</f>
        <v>NF</v>
      </c>
    </row>
    <row r="24" spans="1:10" x14ac:dyDescent="0.25">
      <c r="A24" s="75" t="s">
        <v>216</v>
      </c>
      <c r="B24" s="119">
        <f>IF('On Column Concentration'!K43="NF","NF",('On Column Concentration'!K43/'Pre-Extraction Recoveries'!H20)*Results!B$6)</f>
        <v>21.18541383838522</v>
      </c>
      <c r="C24" s="119" t="str">
        <f>IF('On Column Concentration'!M43="NF","NF",('On Column Concentration'!M43/'Pre-Extraction Recoveries'!I20)*Results!C$6)</f>
        <v>NF</v>
      </c>
      <c r="D24" s="119" t="str">
        <f>IF('On Column Concentration'!O43="NF","NF",('On Column Concentration'!O43/'Pre-Extraction Recoveries'!J20)*Results!D$6)</f>
        <v>NF</v>
      </c>
      <c r="E24" s="119" t="str">
        <f>IF('On Column Concentration'!Q43="NF","NF",('On Column Concentration'!Q43/'Pre-Extraction Recoveries'!K20)*Results!E$6)</f>
        <v>NF</v>
      </c>
      <c r="F24" s="119" t="str">
        <f>IF('On Column Concentration'!S43="NF","NF",('On Column Concentration'!S43/'Pre-Extraction Recoveries'!L20)*Results!F$6)</f>
        <v>NF</v>
      </c>
      <c r="G24" s="119" t="str">
        <f>IF('On Column Concentration'!U43="NF","NF",('On Column Concentration'!U43/'Pre-Extraction Recoveries'!M20)*Results!G$6)</f>
        <v>NF</v>
      </c>
      <c r="H24" s="119">
        <f>IF('On Column Concentration'!W43="NF","NF",('On Column Concentration'!W43/'Pre-Extraction Recoveries'!N20)*Results!H$6)</f>
        <v>6.0952370871071332E-2</v>
      </c>
      <c r="I24" s="119">
        <f>IF('On Column Concentration'!Y43="NF","NF",('On Column Concentration'!Y43/'Pre-Extraction Recoveries'!O20)*Results!I$6)</f>
        <v>1.2366976303744216E-3</v>
      </c>
      <c r="J24" s="119" t="str">
        <f>IF('On Column Concentration'!AA43="NF","NF",('On Column Concentration'!AA43/'Pre-Extraction Recoveries'!P20)*Results!J$6)</f>
        <v>NF</v>
      </c>
    </row>
    <row r="25" spans="1:10" x14ac:dyDescent="0.25">
      <c r="A25" s="75" t="s">
        <v>229</v>
      </c>
      <c r="B25" s="119">
        <f>IF('On Column Concentration'!K44="NF","NF",('On Column Concentration'!K44/'Pre-Extraction Recoveries'!H20)*Results!B$6)</f>
        <v>25.441599680450832</v>
      </c>
      <c r="C25" s="119">
        <f>IF('On Column Concentration'!M44="NF","NF",('On Column Concentration'!M44/'Pre-Extraction Recoveries'!I20)*Results!C$6)</f>
        <v>2074.4459042287299</v>
      </c>
      <c r="D25" s="119">
        <f>IF('On Column Concentration'!O44="NF","NF",('On Column Concentration'!O44/'Pre-Extraction Recoveries'!J20)*Results!D$6)</f>
        <v>2485.4842818388779</v>
      </c>
      <c r="E25" s="119">
        <f>IF('On Column Concentration'!Q44="NF","NF",('On Column Concentration'!Q44/'Pre-Extraction Recoveries'!K20)*Results!E$6)</f>
        <v>2008.9191075347508</v>
      </c>
      <c r="F25" s="119">
        <f>IF('On Column Concentration'!S44="NF","NF",('On Column Concentration'!S44/'Pre-Extraction Recoveries'!L20)*Results!F$6)</f>
        <v>2158.9520828035334</v>
      </c>
      <c r="G25" s="119">
        <f>IF('On Column Concentration'!U44="NF","NF",('On Column Concentration'!U44/'Pre-Extraction Recoveries'!M20)*Results!G$6)</f>
        <v>0.91589863228483215</v>
      </c>
      <c r="H25" s="119">
        <f>IF('On Column Concentration'!W44="NF","NF",('On Column Concentration'!W44/'Pre-Extraction Recoveries'!N20)*Results!H$6)</f>
        <v>1.0025436094336455</v>
      </c>
      <c r="I25" s="119">
        <f>IF('On Column Concentration'!Y44="NF","NF",('On Column Concentration'!Y44/'Pre-Extraction Recoveries'!O20)*Results!I$6)</f>
        <v>0.15724838758169524</v>
      </c>
      <c r="J25" s="119">
        <f>IF('On Column Concentration'!AA44="NF","NF",('On Column Concentration'!AA44/'Pre-Extraction Recoveries'!P20)*Results!J$6)</f>
        <v>8.2439798697655747E-2</v>
      </c>
    </row>
    <row r="26" spans="1:10" x14ac:dyDescent="0.25">
      <c r="A26" s="75" t="s">
        <v>233</v>
      </c>
      <c r="B26" s="119">
        <f>IF('On Column Concentration'!K45="NF","NF",('On Column Concentration'!K45/'Pre-Extraction Recoveries'!H20)*Results!B$6)</f>
        <v>25.056458900448778</v>
      </c>
      <c r="C26" s="119" t="str">
        <f>IF('On Column Concentration'!M45="NF","NF",('On Column Concentration'!M45/'Pre-Extraction Recoveries'!I20)*Results!C$6)</f>
        <v>NF</v>
      </c>
      <c r="D26" s="119" t="str">
        <f>IF('On Column Concentration'!O45="NF","NF",('On Column Concentration'!O45/'Pre-Extraction Recoveries'!J20)*Results!D$6)</f>
        <v>NF</v>
      </c>
      <c r="E26" s="119" t="str">
        <f>IF('On Column Concentration'!Q45="NF","NF",('On Column Concentration'!Q45/'Pre-Extraction Recoveries'!K20)*Results!E$6)</f>
        <v>NF</v>
      </c>
      <c r="F26" s="119" t="str">
        <f>IF('On Column Concentration'!S45="NF","NF",('On Column Concentration'!S45/'Pre-Extraction Recoveries'!L20)*Results!F$6)</f>
        <v>NF</v>
      </c>
      <c r="G26" s="119">
        <f>IF('On Column Concentration'!U45="NF","NF",('On Column Concentration'!U45/'Pre-Extraction Recoveries'!M20)*Results!G$6)</f>
        <v>1.0052658062648415E-2</v>
      </c>
      <c r="H26" s="119">
        <f>IF('On Column Concentration'!W45="NF","NF",('On Column Concentration'!W45/'Pre-Extraction Recoveries'!N20)*Results!H$6)</f>
        <v>5.769248933030581E-3</v>
      </c>
      <c r="I26" s="119" t="str">
        <f>IF('On Column Concentration'!Y45="NF","NF",('On Column Concentration'!Y45/'Pre-Extraction Recoveries'!O20)*Results!I$6)</f>
        <v>NF</v>
      </c>
      <c r="J26" s="119" t="str">
        <f>IF('On Column Concentration'!AA45="NF","NF",('On Column Concentration'!AA45/'Pre-Extraction Recoveries'!P20)*Results!J$6)</f>
        <v>NF</v>
      </c>
    </row>
    <row r="27" spans="1:10" x14ac:dyDescent="0.25">
      <c r="A27" s="75" t="s">
        <v>258</v>
      </c>
      <c r="B27" s="119">
        <f>IF('On Column Concentration'!K46="NF","NF",('On Column Concentration'!K46/'Pre-Extraction Recoveries'!H20)*Results!B$6)</f>
        <v>24.234512185751921</v>
      </c>
      <c r="C27" s="119" t="str">
        <f>IF('On Column Concentration'!M46="NF","NF",('On Column Concentration'!M46/'Pre-Extraction Recoveries'!I20)*Results!C$6)</f>
        <v>NF</v>
      </c>
      <c r="D27" s="119" t="str">
        <f>IF('On Column Concentration'!O46="NF","NF",('On Column Concentration'!O46/'Pre-Extraction Recoveries'!J20)*Results!D$6)</f>
        <v>NF</v>
      </c>
      <c r="E27" s="119" t="str">
        <f>IF('On Column Concentration'!Q46="NF","NF",('On Column Concentration'!Q46/'Pre-Extraction Recoveries'!K20)*Results!E$6)</f>
        <v>NF</v>
      </c>
      <c r="F27" s="119" t="str">
        <f>IF('On Column Concentration'!S46="NF","NF",('On Column Concentration'!S46/'Pre-Extraction Recoveries'!L20)*Results!F$6)</f>
        <v>NF</v>
      </c>
      <c r="G27" s="119" t="str">
        <f>IF('On Column Concentration'!U46="NF","NF",('On Column Concentration'!U46/'Pre-Extraction Recoveries'!M20)*Results!G$6)</f>
        <v>NF</v>
      </c>
      <c r="H27" s="119" t="str">
        <f>IF('On Column Concentration'!W46="NF","NF",('On Column Concentration'!W46/'Pre-Extraction Recoveries'!N20)*Results!H$6)</f>
        <v>NF</v>
      </c>
      <c r="I27" s="119" t="str">
        <f>IF('On Column Concentration'!Y46="NF","NF",('On Column Concentration'!Y46/'Pre-Extraction Recoveries'!O20)*Results!I$6)</f>
        <v>NF</v>
      </c>
      <c r="J27" s="119" t="str">
        <f>IF('On Column Concentration'!AA46="NF","NF",('On Column Concentration'!AA46/'Pre-Extraction Recoveries'!P20)*Results!J$6)</f>
        <v>NF</v>
      </c>
    </row>
    <row r="28" spans="1:10" x14ac:dyDescent="0.25">
      <c r="A28" s="75" t="s">
        <v>184</v>
      </c>
      <c r="B28" s="119">
        <f>IF('On Column Concentration'!K47="NF","NF",('On Column Concentration'!K47/'Pre-Extraction Recoveries'!H21)*Results!B$6)</f>
        <v>23.941247322958716</v>
      </c>
      <c r="C28" s="119">
        <f>IF('On Column Concentration'!M47="NF","NF",('On Column Concentration'!M47/'Pre-Extraction Recoveries'!I21)*Results!C$6)</f>
        <v>751.78614871720242</v>
      </c>
      <c r="D28" s="119">
        <f>IF('On Column Concentration'!O47="NF","NF",('On Column Concentration'!O47/'Pre-Extraction Recoveries'!J21)*Results!D$6)</f>
        <v>528.83698904171308</v>
      </c>
      <c r="E28" s="119">
        <f>IF('On Column Concentration'!Q47="NF","NF",('On Column Concentration'!Q47/'Pre-Extraction Recoveries'!K21)*Results!E$6)</f>
        <v>470.43283665083226</v>
      </c>
      <c r="F28" s="119">
        <f>IF('On Column Concentration'!S47="NF","NF",('On Column Concentration'!S47/'Pre-Extraction Recoveries'!L21)*Results!F$6)</f>
        <v>292.84308804186145</v>
      </c>
      <c r="G28" s="119">
        <f>IF('On Column Concentration'!U47="NF","NF",('On Column Concentration'!U47/'Pre-Extraction Recoveries'!M21)*Results!G$6)</f>
        <v>0.18108713078554328</v>
      </c>
      <c r="H28" s="119">
        <f>IF('On Column Concentration'!W47="NF","NF",('On Column Concentration'!W47/'Pre-Extraction Recoveries'!N21)*Results!H$6)</f>
        <v>0.24474053112395894</v>
      </c>
      <c r="I28" s="119">
        <f>IF('On Column Concentration'!Y47="NF","NF",('On Column Concentration'!Y47/'Pre-Extraction Recoveries'!O21)*Results!I$6)</f>
        <v>1.3947259923382159E-2</v>
      </c>
      <c r="J28" s="119">
        <f>IF('On Column Concentration'!AA47="NF","NF",('On Column Concentration'!AA47/'Pre-Extraction Recoveries'!P21)*Results!J$6)</f>
        <v>1.0746707407809628E-2</v>
      </c>
    </row>
    <row r="29" spans="1:10" x14ac:dyDescent="0.25">
      <c r="A29" s="75" t="s">
        <v>214</v>
      </c>
      <c r="B29" s="119">
        <f>IF('On Column Concentration'!K48="NF","NF",('On Column Concentration'!K48/'Pre-Extraction Recoveries'!H22)*Results!B$6)</f>
        <v>20.996962354707968</v>
      </c>
      <c r="C29" s="119">
        <f>IF('On Column Concentration'!M48="NF","NF",('On Column Concentration'!M48/'Pre-Extraction Recoveries'!I22)*Results!C$6)</f>
        <v>394.81422745611491</v>
      </c>
      <c r="D29" s="119">
        <f>IF('On Column Concentration'!O48="NF","NF",('On Column Concentration'!O48/'Pre-Extraction Recoveries'!J22)*Results!D$6)</f>
        <v>13.88551751035318</v>
      </c>
      <c r="E29" s="119">
        <f>IF('On Column Concentration'!Q48="NF","NF",('On Column Concentration'!Q48/'Pre-Extraction Recoveries'!K22)*Results!E$6)</f>
        <v>250.6890895727571</v>
      </c>
      <c r="F29" s="119">
        <f>IF('On Column Concentration'!S48="NF","NF",('On Column Concentration'!S48/'Pre-Extraction Recoveries'!L22)*Results!F$6)</f>
        <v>223.84267727728621</v>
      </c>
      <c r="G29" s="119">
        <f>IF('On Column Concentration'!U48="NF","NF",('On Column Concentration'!U48/'Pre-Extraction Recoveries'!M22)*Results!G$6)</f>
        <v>0.20128788829135974</v>
      </c>
      <c r="H29" s="119">
        <f>IF('On Column Concentration'!W48="NF","NF",('On Column Concentration'!W48/'Pre-Extraction Recoveries'!N22)*Results!H$6)</f>
        <v>9.8408041084527813E-3</v>
      </c>
      <c r="I29" s="119">
        <f>IF('On Column Concentration'!Y48="NF","NF",('On Column Concentration'!Y48/'Pre-Extraction Recoveries'!O22)*Results!I$6)</f>
        <v>6.4314930779153529E-3</v>
      </c>
      <c r="J29" s="119">
        <f>IF('On Column Concentration'!AA48="NF","NF",('On Column Concentration'!AA48/'Pre-Extraction Recoveries'!P22)*Results!J$6)</f>
        <v>4.3590899159845356E-3</v>
      </c>
    </row>
    <row r="30" spans="1:10" x14ac:dyDescent="0.25">
      <c r="A30" s="75" t="s">
        <v>242</v>
      </c>
      <c r="B30" s="119">
        <f>IF('On Column Concentration'!K49="NF","NF",('On Column Concentration'!K49/'Pre-Extraction Recoveries'!H23)*Results!B$6)</f>
        <v>24.739825239667823</v>
      </c>
      <c r="C30" s="119">
        <f>IF('On Column Concentration'!M49="NF","NF",('On Column Concentration'!M49/'Pre-Extraction Recoveries'!I23)*Results!C$6)</f>
        <v>286.90208836749798</v>
      </c>
      <c r="D30" s="119">
        <f>IF('On Column Concentration'!O49="NF","NF",('On Column Concentration'!O49/'Pre-Extraction Recoveries'!J23)*Results!D$6)</f>
        <v>175.99782719190034</v>
      </c>
      <c r="E30" s="119">
        <f>IF('On Column Concentration'!Q49="NF","NF",('On Column Concentration'!Q49/'Pre-Extraction Recoveries'!K23)*Results!E$6)</f>
        <v>3.7130223900090535</v>
      </c>
      <c r="F30" s="119">
        <f>IF('On Column Concentration'!S49="NF","NF",('On Column Concentration'!S49/'Pre-Extraction Recoveries'!L23)*Results!F$6)</f>
        <v>164.76847395575697</v>
      </c>
      <c r="G30" s="119">
        <f>IF('On Column Concentration'!U49="NF","NF",('On Column Concentration'!U49/'Pre-Extraction Recoveries'!M23)*Results!G$6)</f>
        <v>0.12202761423371962</v>
      </c>
      <c r="H30" s="119">
        <f>IF('On Column Concentration'!W49="NF","NF",('On Column Concentration'!W49/'Pre-Extraction Recoveries'!N23)*Results!H$6)</f>
        <v>0.11716006336025017</v>
      </c>
      <c r="I30" s="119">
        <f>IF('On Column Concentration'!Y49="NF","NF",('On Column Concentration'!Y49/'Pre-Extraction Recoveries'!O23)*Results!I$6)</f>
        <v>4.4739734801681032E-3</v>
      </c>
      <c r="J30" s="119">
        <f>IF('On Column Concentration'!AA49="NF","NF",('On Column Concentration'!AA49/'Pre-Extraction Recoveries'!P23)*Results!J$6)</f>
        <v>2.3499712588235968E-3</v>
      </c>
    </row>
    <row r="31" spans="1:10" x14ac:dyDescent="0.25">
      <c r="A31" s="75" t="s">
        <v>252</v>
      </c>
      <c r="B31" s="119">
        <f>IF('On Column Concentration'!K50="NF","NF",('On Column Concentration'!K50/'Pre-Extraction Recoveries'!H24)*Results!B$6)</f>
        <v>21.294005476783745</v>
      </c>
      <c r="C31" s="119" t="str">
        <f>IF('On Column Concentration'!M50="NF","NF",('On Column Concentration'!M50/'Pre-Extraction Recoveries'!I24)*Results!C$6)</f>
        <v>NF</v>
      </c>
      <c r="D31" s="119" t="str">
        <f>IF('On Column Concentration'!O50="NF","NF",('On Column Concentration'!O50/'Pre-Extraction Recoveries'!J24)*Results!D$6)</f>
        <v>NF</v>
      </c>
      <c r="E31" s="119" t="str">
        <f>IF('On Column Concentration'!Q50="NF","NF",('On Column Concentration'!Q50/'Pre-Extraction Recoveries'!K24)*Results!E$6)</f>
        <v>NF</v>
      </c>
      <c r="F31" s="119" t="str">
        <f>IF('On Column Concentration'!S50="NF","NF",('On Column Concentration'!S50/'Pre-Extraction Recoveries'!L24)*Results!F$6)</f>
        <v>NF</v>
      </c>
      <c r="G31" s="119" t="str">
        <f>IF('On Column Concentration'!U50="NF","NF",('On Column Concentration'!U50/'Pre-Extraction Recoveries'!M24)*Results!G$6)</f>
        <v>NF</v>
      </c>
      <c r="H31" s="119" t="str">
        <f>IF('On Column Concentration'!W50="NF","NF",('On Column Concentration'!W50/'Pre-Extraction Recoveries'!N24)*Results!H$6)</f>
        <v>NF</v>
      </c>
      <c r="I31" s="119" t="str">
        <f>IF('On Column Concentration'!Y50="NF","NF",('On Column Concentration'!Y50/'Pre-Extraction Recoveries'!O24)*Results!I$6)</f>
        <v>NF</v>
      </c>
      <c r="J31" s="119" t="str">
        <f>IF('On Column Concentration'!AA50="NF","NF",('On Column Concentration'!AA50/'Pre-Extraction Recoveries'!P24)*Results!J$6)</f>
        <v>NF</v>
      </c>
    </row>
    <row r="32" spans="1:10" x14ac:dyDescent="0.25">
      <c r="A32" s="75" t="s">
        <v>248</v>
      </c>
      <c r="B32" s="119">
        <f>IF('On Column Concentration'!K51="NF","NF",('On Column Concentration'!K51/'Pre-Extraction Recoveries'!H25)*Results!B$6)</f>
        <v>24.594316476100708</v>
      </c>
      <c r="C32" s="119">
        <f>IF('On Column Concentration'!M51="NF","NF",('On Column Concentration'!M51/'Pre-Extraction Recoveries'!I25)*Results!C$6)</f>
        <v>1216.5574292427596</v>
      </c>
      <c r="D32" s="119">
        <f>IF('On Column Concentration'!O51="NF","NF",('On Column Concentration'!O51/'Pre-Extraction Recoveries'!J25)*Results!D$6)</f>
        <v>436.5875147607976</v>
      </c>
      <c r="E32" s="119">
        <f>IF('On Column Concentration'!Q51="NF","NF",('On Column Concentration'!Q51/'Pre-Extraction Recoveries'!K25)*Results!E$6)</f>
        <v>418.16757817115951</v>
      </c>
      <c r="F32" s="119">
        <f>IF('On Column Concentration'!S51="NF","NF",('On Column Concentration'!S51/'Pre-Extraction Recoveries'!L25)*Results!F$6)</f>
        <v>554.27917424966915</v>
      </c>
      <c r="G32" s="119">
        <f>IF('On Column Concentration'!U51="NF","NF",('On Column Concentration'!U51/'Pre-Extraction Recoveries'!M25)*Results!G$6)</f>
        <v>0.11787267229066911</v>
      </c>
      <c r="H32" s="119">
        <f>IF('On Column Concentration'!W51="NF","NF",('On Column Concentration'!W51/'Pre-Extraction Recoveries'!N25)*Results!H$6)</f>
        <v>6.7318579961003724E-2</v>
      </c>
      <c r="I32" s="119">
        <f>IF('On Column Concentration'!Y51="NF","NF",('On Column Concentration'!Y51/'Pre-Extraction Recoveries'!O25)*Results!I$6)</f>
        <v>1.9407124731911096E-2</v>
      </c>
      <c r="J32" s="119">
        <f>IF('On Column Concentration'!AA51="NF","NF",('On Column Concentration'!AA51/'Pre-Extraction Recoveries'!P25)*Results!J$6)</f>
        <v>6.5385366488842269E-3</v>
      </c>
    </row>
    <row r="33" spans="1:10" x14ac:dyDescent="0.25">
      <c r="A33" s="75" t="s">
        <v>262</v>
      </c>
      <c r="B33" s="119">
        <f>IF('On Column Concentration'!K52="NF","NF",('On Column Concentration'!K52/'Pre-Extraction Recoveries'!H26)*Results!B$6)</f>
        <v>27.075949013487815</v>
      </c>
      <c r="C33" s="119" t="str">
        <f>IF('On Column Concentration'!M52="NF","NF",('On Column Concentration'!M52/'Pre-Extraction Recoveries'!I26)*Results!C$6)</f>
        <v>NF</v>
      </c>
      <c r="D33" s="119" t="str">
        <f>IF('On Column Concentration'!O52="NF","NF",('On Column Concentration'!O52/'Pre-Extraction Recoveries'!J26)*Results!D$6)</f>
        <v>NF</v>
      </c>
      <c r="E33" s="119" t="str">
        <f>IF('On Column Concentration'!Q52="NF","NF",('On Column Concentration'!Q52/'Pre-Extraction Recoveries'!K26)*Results!E$6)</f>
        <v>NF</v>
      </c>
      <c r="F33" s="119" t="str">
        <f>IF('On Column Concentration'!S52="NF","NF",('On Column Concentration'!S52/'Pre-Extraction Recoveries'!L26)*Results!F$6)</f>
        <v>NF</v>
      </c>
      <c r="G33" s="119" t="str">
        <f>IF('On Column Concentration'!U52="NF","NF",('On Column Concentration'!U52/'Pre-Extraction Recoveries'!M26)*Results!G$6)</f>
        <v>NF</v>
      </c>
      <c r="H33" s="119" t="str">
        <f>IF('On Column Concentration'!W52="NF","NF",('On Column Concentration'!W52/'Pre-Extraction Recoveries'!N26)*Results!H$6)</f>
        <v>NF</v>
      </c>
      <c r="I33" s="119" t="str">
        <f>IF('On Column Concentration'!Y52="NF","NF",('On Column Concentration'!Y52/'Pre-Extraction Recoveries'!O26)*Results!I$6)</f>
        <v>NF</v>
      </c>
      <c r="J33" s="119" t="str">
        <f>IF('On Column Concentration'!AA52="NF","NF",('On Column Concentration'!AA52/'Pre-Extraction Recoveries'!P26)*Results!J$6)</f>
        <v>NF</v>
      </c>
    </row>
    <row r="34" spans="1:10" x14ac:dyDescent="0.25">
      <c r="A34" s="75" t="s">
        <v>413</v>
      </c>
      <c r="B34" s="120">
        <f>IF('On Column Concentration'!K53="NF","NF",('On Column Concentration'!K53/'Pre-Extraction Recoveries'!H12)*Results!B$6)</f>
        <v>8.1052629321549004E-3</v>
      </c>
      <c r="C34" s="120">
        <f>IF('On Column Concentration'!M53="NF","NF",('On Column Concentration'!M53/'Pre-Extraction Recoveries'!I12)*Results!C$6)</f>
        <v>2588.4615793162047</v>
      </c>
      <c r="D34" s="120">
        <f>IF('On Column Concentration'!O53="NF","NF",('On Column Concentration'!O53/'Pre-Extraction Recoveries'!J12)*Results!D$6)</f>
        <v>530.75429988277415</v>
      </c>
      <c r="E34" s="120" t="str">
        <f>IF('On Column Concentration'!Q53="NF","NF",('On Column Concentration'!Q53/'Pre-Extraction Recoveries'!K12)*Results!E$6)</f>
        <v>NF</v>
      </c>
      <c r="F34" s="120">
        <f>IF('On Column Concentration'!S53="NF","NF",('On Column Concentration'!S53/'Pre-Extraction Recoveries'!L12)*Results!F$6)</f>
        <v>623.45531516516689</v>
      </c>
      <c r="G34" s="120" t="str">
        <f>IF('On Column Concentration'!U53="NF","NF",('On Column Concentration'!U53/'Pre-Extraction Recoveries'!M12)*Results!G$6)</f>
        <v>NF</v>
      </c>
      <c r="H34" s="120" t="str">
        <f>IF('On Column Concentration'!W53="NF","NF",('On Column Concentration'!W53/'Pre-Extraction Recoveries'!N12)*Results!H$6)</f>
        <v>NF</v>
      </c>
      <c r="I34" s="120" t="str">
        <f>IF('On Column Concentration'!Y53="NF","NF",('On Column Concentration'!Y53/'Pre-Extraction Recoveries'!O12)*Results!I$6)</f>
        <v>NF</v>
      </c>
      <c r="J34" s="120">
        <f>IF('On Column Concentration'!AA53="NF","NF",('On Column Concentration'!AA53/'Pre-Extraction Recoveries'!P12)*Results!J$6)</f>
        <v>4.2201314905659301E-2</v>
      </c>
    </row>
    <row r="35" spans="1:10" x14ac:dyDescent="0.25">
      <c r="A35" s="75" t="s">
        <v>422</v>
      </c>
      <c r="B35" s="119" t="str">
        <f>IF('On Column Concentration'!K54="NF","NF",('On Column Concentration'!K54/'Pre-Extraction Recoveries'!H20)*Results!B$6)</f>
        <v>NF</v>
      </c>
      <c r="C35" s="119" t="str">
        <f>IF('On Column Concentration'!M54="NF","NF",('On Column Concentration'!M54/'Pre-Extraction Recoveries'!I20)*Results!C$6)</f>
        <v>NF</v>
      </c>
      <c r="D35" s="119" t="str">
        <f>IF('On Column Concentration'!O54="NF","NF",('On Column Concentration'!O54/'Pre-Extraction Recoveries'!J20)*Results!D$6)</f>
        <v>NF</v>
      </c>
      <c r="E35" s="119" t="str">
        <f>IF('On Column Concentration'!Q54="NF","NF",('On Column Concentration'!Q54/'Pre-Extraction Recoveries'!K20)*Results!E$6)</f>
        <v>NF</v>
      </c>
      <c r="F35" s="119" t="str">
        <f>IF('On Column Concentration'!S54="NF","NF",('On Column Concentration'!S54/'Pre-Extraction Recoveries'!L20)*Results!F$6)</f>
        <v>NF</v>
      </c>
      <c r="G35" s="119" t="str">
        <f>IF('On Column Concentration'!U54="NF","NF",('On Column Concentration'!U54/'Pre-Extraction Recoveries'!M20)*Results!G$6)</f>
        <v>NF</v>
      </c>
      <c r="H35" s="119" t="str">
        <f>IF('On Column Concentration'!W54="NF","NF",('On Column Concentration'!W54/'Pre-Extraction Recoveries'!N20)*Results!H$6)</f>
        <v>NF</v>
      </c>
      <c r="I35" s="119" t="str">
        <f>IF('On Column Concentration'!Y54="NF","NF",('On Column Concentration'!Y54/'Pre-Extraction Recoveries'!O20)*Results!I$6)</f>
        <v>NF</v>
      </c>
      <c r="J35" s="119" t="str">
        <f>IF('On Column Concentration'!AA54="NF","NF",('On Column Concentration'!AA54/'Pre-Extraction Recoveries'!P20)*Results!J$6)</f>
        <v>NF</v>
      </c>
    </row>
    <row r="36" spans="1:10" x14ac:dyDescent="0.25">
      <c r="A36" s="75" t="s">
        <v>423</v>
      </c>
      <c r="B36" s="119" t="str">
        <f>IF('On Column Concentration'!K55="NF","NF",('On Column Concentration'!K55/'Pre-Extraction Recoveries'!H20)*Results!B$6)</f>
        <v>NF</v>
      </c>
      <c r="C36" s="119" t="str">
        <f>IF('On Column Concentration'!M55="NF","NF",('On Column Concentration'!M55/'Pre-Extraction Recoveries'!I20)*Results!C$6)</f>
        <v>NF</v>
      </c>
      <c r="D36" s="119" t="str">
        <f>IF('On Column Concentration'!O55="NF","NF",('On Column Concentration'!O55/'Pre-Extraction Recoveries'!J20)*Results!D$6)</f>
        <v>NF</v>
      </c>
      <c r="E36" s="119" t="str">
        <f>IF('On Column Concentration'!Q55="NF","NF",('On Column Concentration'!Q55/'Pre-Extraction Recoveries'!K20)*Results!E$6)</f>
        <v>NF</v>
      </c>
      <c r="F36" s="119" t="str">
        <f>IF('On Column Concentration'!S55="NF","NF",('On Column Concentration'!S55/'Pre-Extraction Recoveries'!L20)*Results!F$6)</f>
        <v>NF</v>
      </c>
      <c r="G36" s="119" t="str">
        <f>IF('On Column Concentration'!U55="NF","NF",('On Column Concentration'!U55/'Pre-Extraction Recoveries'!M20)*Results!G$6)</f>
        <v>NF</v>
      </c>
      <c r="H36" s="119" t="str">
        <f>IF('On Column Concentration'!W55="NF","NF",('On Column Concentration'!W55/'Pre-Extraction Recoveries'!N20)*Results!H$6)</f>
        <v>NF</v>
      </c>
      <c r="I36" s="119" t="str">
        <f>IF('On Column Concentration'!Y55="NF","NF",('On Column Concentration'!Y55/'Pre-Extraction Recoveries'!O20)*Results!I$6)</f>
        <v>NF</v>
      </c>
      <c r="J36" s="119" t="str">
        <f>IF('On Column Concentration'!AA55="NF","NF",('On Column Concentration'!AA55/'Pre-Extraction Recoveries'!P20)*Results!J$6)</f>
        <v>NF</v>
      </c>
    </row>
    <row r="37" spans="1:10" x14ac:dyDescent="0.25">
      <c r="A37" s="75" t="s">
        <v>424</v>
      </c>
      <c r="B37" s="119" t="str">
        <f>IF('On Column Concentration'!K56="NF","NF",('On Column Concentration'!K56/'Pre-Extraction Recoveries'!H20)*Results!B$6)</f>
        <v>NF</v>
      </c>
      <c r="C37" s="119" t="str">
        <f>IF('On Column Concentration'!M56="NF","NF",('On Column Concentration'!M56/'Pre-Extraction Recoveries'!I20)*Results!C$6)</f>
        <v>NF</v>
      </c>
      <c r="D37" s="119" t="str">
        <f>IF('On Column Concentration'!O56="NF","NF",('On Column Concentration'!O56/'Pre-Extraction Recoveries'!J20)*Results!D$6)</f>
        <v>NF</v>
      </c>
      <c r="E37" s="119" t="str">
        <f>IF('On Column Concentration'!Q56="NF","NF",('On Column Concentration'!Q56/'Pre-Extraction Recoveries'!K20)*Results!E$6)</f>
        <v>NF</v>
      </c>
      <c r="F37" s="119" t="str">
        <f>IF('On Column Concentration'!S56="NF","NF",('On Column Concentration'!S56/'Pre-Extraction Recoveries'!L20)*Results!F$6)</f>
        <v>NF</v>
      </c>
      <c r="G37" s="119" t="str">
        <f>IF('On Column Concentration'!U56="NF","NF",('On Column Concentration'!U56/'Pre-Extraction Recoveries'!M20)*Results!G$6)</f>
        <v>NF</v>
      </c>
      <c r="H37" s="119" t="str">
        <f>IF('On Column Concentration'!W56="NF","NF",('On Column Concentration'!W56/'Pre-Extraction Recoveries'!N20)*Results!H$6)</f>
        <v>NF</v>
      </c>
      <c r="I37" s="119" t="str">
        <f>IF('On Column Concentration'!Y56="NF","NF",('On Column Concentration'!Y56/'Pre-Extraction Recoveries'!O20)*Results!I$6)</f>
        <v>NF</v>
      </c>
      <c r="J37" s="119" t="str">
        <f>IF('On Column Concentration'!AA56="NF","NF",('On Column Concentration'!AA56/'Pre-Extraction Recoveries'!P20)*Results!J$6)</f>
        <v>NF</v>
      </c>
    </row>
    <row r="38" spans="1:10" x14ac:dyDescent="0.25">
      <c r="A38" s="121" t="s">
        <v>425</v>
      </c>
    </row>
    <row r="40" spans="1:10" x14ac:dyDescent="0.25">
      <c r="A40" s="77" t="s">
        <v>415</v>
      </c>
    </row>
    <row r="41" spans="1:10" ht="30" x14ac:dyDescent="0.25">
      <c r="A41" s="125" t="s">
        <v>8</v>
      </c>
      <c r="B41" s="125"/>
      <c r="C41" s="118" t="s">
        <v>416</v>
      </c>
      <c r="D41" s="118" t="s">
        <v>417</v>
      </c>
      <c r="E41" s="118" t="s">
        <v>418</v>
      </c>
    </row>
    <row r="42" spans="1:10" x14ac:dyDescent="0.25">
      <c r="A42" s="129" t="s">
        <v>398</v>
      </c>
      <c r="B42" s="129"/>
      <c r="C42" s="119">
        <f>C34/1000</f>
        <v>2.5884615793162049</v>
      </c>
      <c r="D42" s="119">
        <f>'[1]500ppm Soln Prep'!B46</f>
        <v>491.39131061988729</v>
      </c>
      <c r="E42" s="108">
        <f>C42/D42</f>
        <v>5.2676177282233085E-3</v>
      </c>
    </row>
    <row r="43" spans="1:10" x14ac:dyDescent="0.25">
      <c r="A43" s="129" t="s">
        <v>399</v>
      </c>
      <c r="B43" s="129"/>
      <c r="C43" s="119">
        <f>D34/1000</f>
        <v>0.53075429988277412</v>
      </c>
      <c r="D43" s="119">
        <f>'[1]500ppm Soln Prep'!B46</f>
        <v>491.39131061988729</v>
      </c>
      <c r="E43" s="108">
        <f>C43/D43</f>
        <v>1.0801051797461184E-3</v>
      </c>
    </row>
    <row r="44" spans="1:10" x14ac:dyDescent="0.25">
      <c r="A44" s="129" t="s">
        <v>400</v>
      </c>
      <c r="B44" s="129"/>
      <c r="C44" s="119" t="e">
        <f>E34/1000</f>
        <v>#VALUE!</v>
      </c>
      <c r="D44" s="119">
        <f>'[1]4500ppm Soln Prep'!B55</f>
        <v>4542.8720089522649</v>
      </c>
      <c r="E44" s="108" t="e">
        <f>C44/D44</f>
        <v>#VALUE!</v>
      </c>
    </row>
    <row r="45" spans="1:10" x14ac:dyDescent="0.25">
      <c r="A45" s="129" t="s">
        <v>401</v>
      </c>
      <c r="B45" s="129"/>
      <c r="C45" s="119">
        <f>F34/1000</f>
        <v>0.62345531516516695</v>
      </c>
      <c r="D45" s="119">
        <f>'[1]4500ppm Soln Prep'!B55</f>
        <v>4542.8720089522649</v>
      </c>
      <c r="E45" s="108">
        <f>C45/D45</f>
        <v>1.3723814228896935E-4</v>
      </c>
    </row>
    <row r="48" spans="1:10" x14ac:dyDescent="0.25">
      <c r="A48" s="77" t="s">
        <v>419</v>
      </c>
    </row>
    <row r="49" spans="1:4" ht="30" x14ac:dyDescent="0.25">
      <c r="A49" s="74" t="s">
        <v>394</v>
      </c>
      <c r="B49" s="118" t="s">
        <v>416</v>
      </c>
      <c r="C49" s="118" t="s">
        <v>417</v>
      </c>
      <c r="D49" s="118" t="s">
        <v>420</v>
      </c>
    </row>
    <row r="50" spans="1:4" x14ac:dyDescent="0.25">
      <c r="A50" s="75" t="s">
        <v>171</v>
      </c>
      <c r="B50" s="119">
        <v>20.33972835021504</v>
      </c>
      <c r="C50" s="79">
        <v>20</v>
      </c>
      <c r="D50" s="90">
        <f t="shared" ref="D50:D73" si="0">B50/C50</f>
        <v>1.0169864175107519</v>
      </c>
    </row>
    <row r="51" spans="1:4" x14ac:dyDescent="0.25">
      <c r="A51" s="75" t="s">
        <v>176</v>
      </c>
      <c r="B51" s="119">
        <v>20.658818271622582</v>
      </c>
      <c r="C51" s="79">
        <v>20</v>
      </c>
      <c r="D51" s="90">
        <f t="shared" si="0"/>
        <v>1.0329409135811292</v>
      </c>
    </row>
    <row r="52" spans="1:4" x14ac:dyDescent="0.25">
      <c r="A52" s="75" t="s">
        <v>189</v>
      </c>
      <c r="B52" s="119">
        <v>19.232596418752475</v>
      </c>
      <c r="C52" s="79">
        <v>20</v>
      </c>
      <c r="D52" s="90">
        <f t="shared" si="0"/>
        <v>0.96162982093762372</v>
      </c>
    </row>
    <row r="53" spans="1:4" x14ac:dyDescent="0.25">
      <c r="A53" s="75" t="s">
        <v>200</v>
      </c>
      <c r="B53" s="119">
        <v>24.74298032505283</v>
      </c>
      <c r="C53" s="79">
        <v>20</v>
      </c>
      <c r="D53" s="90">
        <f t="shared" si="0"/>
        <v>1.2371490162526415</v>
      </c>
    </row>
    <row r="54" spans="1:4" x14ac:dyDescent="0.25">
      <c r="A54" s="75" t="s">
        <v>218</v>
      </c>
      <c r="B54" s="119">
        <v>21.25771916047238</v>
      </c>
      <c r="C54" s="79">
        <v>20</v>
      </c>
      <c r="D54" s="90">
        <f t="shared" si="0"/>
        <v>1.062885958023619</v>
      </c>
    </row>
    <row r="55" spans="1:4" x14ac:dyDescent="0.25">
      <c r="A55" s="75" t="s">
        <v>227</v>
      </c>
      <c r="B55" s="119">
        <v>21.54659112089789</v>
      </c>
      <c r="C55" s="79">
        <v>20</v>
      </c>
      <c r="D55" s="90">
        <f t="shared" si="0"/>
        <v>1.0773295560448946</v>
      </c>
    </row>
    <row r="56" spans="1:4" x14ac:dyDescent="0.25">
      <c r="A56" s="75" t="s">
        <v>244</v>
      </c>
      <c r="B56" s="119">
        <v>20.60267981131091</v>
      </c>
      <c r="C56" s="79">
        <v>20</v>
      </c>
      <c r="D56" s="90">
        <f t="shared" si="0"/>
        <v>1.0301339905655456</v>
      </c>
    </row>
    <row r="57" spans="1:4" x14ac:dyDescent="0.25">
      <c r="A57" s="75" t="s">
        <v>260</v>
      </c>
      <c r="B57" s="119">
        <v>20.089267742486602</v>
      </c>
      <c r="C57" s="79">
        <v>20</v>
      </c>
      <c r="D57" s="90">
        <f t="shared" si="0"/>
        <v>1.00446338712433</v>
      </c>
    </row>
    <row r="58" spans="1:4" x14ac:dyDescent="0.25">
      <c r="A58" s="75" t="s">
        <v>268</v>
      </c>
      <c r="B58" s="119">
        <v>18.050134423764874</v>
      </c>
      <c r="C58" s="79">
        <v>20</v>
      </c>
      <c r="D58" s="90">
        <f t="shared" si="0"/>
        <v>0.90250672118824371</v>
      </c>
    </row>
    <row r="59" spans="1:4" x14ac:dyDescent="0.25">
      <c r="A59" s="75" t="s">
        <v>270</v>
      </c>
      <c r="B59" s="119">
        <v>17.391231670794443</v>
      </c>
      <c r="C59" s="79">
        <v>20</v>
      </c>
      <c r="D59" s="90">
        <f t="shared" si="0"/>
        <v>0.86956158353972213</v>
      </c>
    </row>
    <row r="60" spans="1:4" x14ac:dyDescent="0.25">
      <c r="A60" s="75" t="s">
        <v>274</v>
      </c>
      <c r="B60" s="119">
        <v>18.5988840596711</v>
      </c>
      <c r="C60" s="79">
        <v>20</v>
      </c>
      <c r="D60" s="90">
        <f t="shared" si="0"/>
        <v>0.92994420298355496</v>
      </c>
    </row>
    <row r="61" spans="1:4" x14ac:dyDescent="0.25">
      <c r="A61" s="75" t="s">
        <v>180</v>
      </c>
      <c r="B61" s="119">
        <v>18.556640161159613</v>
      </c>
      <c r="C61" s="79">
        <v>20</v>
      </c>
      <c r="D61" s="90">
        <f t="shared" si="0"/>
        <v>0.92783200805798072</v>
      </c>
    </row>
    <row r="62" spans="1:4" x14ac:dyDescent="0.25">
      <c r="A62" s="75" t="s">
        <v>192</v>
      </c>
      <c r="B62" s="119">
        <v>18.358756428176346</v>
      </c>
      <c r="C62" s="79">
        <v>20</v>
      </c>
      <c r="D62" s="90">
        <f t="shared" si="0"/>
        <v>0.9179378214088173</v>
      </c>
    </row>
    <row r="63" spans="1:4" x14ac:dyDescent="0.25">
      <c r="A63" s="75" t="s">
        <v>203</v>
      </c>
      <c r="B63" s="119">
        <v>20.584311776809049</v>
      </c>
      <c r="C63" s="79">
        <v>20</v>
      </c>
      <c r="D63" s="90">
        <f t="shared" si="0"/>
        <v>1.0292155888404524</v>
      </c>
    </row>
    <row r="64" spans="1:4" x14ac:dyDescent="0.25">
      <c r="A64" s="75" t="s">
        <v>216</v>
      </c>
      <c r="B64" s="119">
        <v>18.539718981678533</v>
      </c>
      <c r="C64" s="79">
        <v>20</v>
      </c>
      <c r="D64" s="90">
        <f t="shared" si="0"/>
        <v>0.92698594908392662</v>
      </c>
    </row>
    <row r="65" spans="1:4" x14ac:dyDescent="0.25">
      <c r="A65" s="75" t="s">
        <v>229</v>
      </c>
      <c r="B65" s="119">
        <v>21.978671734245932</v>
      </c>
      <c r="C65" s="79">
        <v>20</v>
      </c>
      <c r="D65" s="90">
        <f t="shared" si="0"/>
        <v>1.0989335867122967</v>
      </c>
    </row>
    <row r="66" spans="1:4" x14ac:dyDescent="0.25">
      <c r="A66" s="75" t="s">
        <v>233</v>
      </c>
      <c r="B66" s="119">
        <v>21.432507991809313</v>
      </c>
      <c r="C66" s="79">
        <v>20</v>
      </c>
      <c r="D66" s="90">
        <f t="shared" si="0"/>
        <v>1.0716253995904657</v>
      </c>
    </row>
    <row r="67" spans="1:4" x14ac:dyDescent="0.25">
      <c r="A67" s="75" t="s">
        <v>258</v>
      </c>
      <c r="B67" s="119">
        <v>20.340948223211569</v>
      </c>
      <c r="C67" s="79">
        <v>20</v>
      </c>
      <c r="D67" s="90">
        <f t="shared" si="0"/>
        <v>1.0170474111605785</v>
      </c>
    </row>
    <row r="68" spans="1:4" x14ac:dyDescent="0.25">
      <c r="A68" s="75" t="s">
        <v>184</v>
      </c>
      <c r="B68" s="119">
        <v>19.699951843099605</v>
      </c>
      <c r="C68" s="79">
        <v>20</v>
      </c>
      <c r="D68" s="90">
        <f t="shared" si="0"/>
        <v>0.98499759215498028</v>
      </c>
    </row>
    <row r="69" spans="1:4" x14ac:dyDescent="0.25">
      <c r="A69" s="75" t="s">
        <v>214</v>
      </c>
      <c r="B69" s="119">
        <v>18.214383246779501</v>
      </c>
      <c r="C69" s="79">
        <v>20</v>
      </c>
      <c r="D69" s="90">
        <f t="shared" si="0"/>
        <v>0.9107191623389751</v>
      </c>
    </row>
    <row r="70" spans="1:4" x14ac:dyDescent="0.25">
      <c r="A70" s="75" t="s">
        <v>242</v>
      </c>
      <c r="B70" s="119">
        <v>20.692601090355836</v>
      </c>
      <c r="C70" s="79">
        <v>20</v>
      </c>
      <c r="D70" s="90">
        <f t="shared" si="0"/>
        <v>1.0346300545177918</v>
      </c>
    </row>
    <row r="71" spans="1:4" x14ac:dyDescent="0.25">
      <c r="A71" s="75" t="s">
        <v>252</v>
      </c>
      <c r="B71" s="119">
        <v>18.635367758318303</v>
      </c>
      <c r="C71" s="79">
        <v>20</v>
      </c>
      <c r="D71" s="90">
        <f t="shared" si="0"/>
        <v>0.9317683879159151</v>
      </c>
    </row>
    <row r="72" spans="1:4" x14ac:dyDescent="0.25">
      <c r="A72" s="75" t="s">
        <v>248</v>
      </c>
      <c r="B72" s="119">
        <v>20.821405839005028</v>
      </c>
      <c r="C72" s="79">
        <v>20</v>
      </c>
      <c r="D72" s="90">
        <f t="shared" si="0"/>
        <v>1.0410702919502515</v>
      </c>
    </row>
    <row r="73" spans="1:4" x14ac:dyDescent="0.25">
      <c r="A73" s="75" t="s">
        <v>262</v>
      </c>
      <c r="B73" s="119">
        <v>22.826804967005081</v>
      </c>
      <c r="C73" s="79">
        <v>20</v>
      </c>
      <c r="D73" s="90">
        <f t="shared" si="0"/>
        <v>1.1413402483502542</v>
      </c>
    </row>
    <row r="74" spans="1:4" x14ac:dyDescent="0.25">
      <c r="A74" s="75" t="s">
        <v>413</v>
      </c>
      <c r="B74" s="119">
        <v>7.1613911629930683E-3</v>
      </c>
      <c r="C74" s="79">
        <v>0</v>
      </c>
      <c r="D74" s="90" t="s">
        <v>421</v>
      </c>
    </row>
    <row r="75" spans="1:4" x14ac:dyDescent="0.25">
      <c r="A75" s="121" t="s">
        <v>414</v>
      </c>
    </row>
  </sheetData>
  <mergeCells count="5">
    <mergeCell ref="A41:B41"/>
    <mergeCell ref="A42:B42"/>
    <mergeCell ref="A43:B43"/>
    <mergeCell ref="A44:B44"/>
    <mergeCell ref="A45:B45"/>
  </mergeCells>
  <conditionalFormatting sqref="B10:B33">
    <cfRule type="cellIs" dxfId="1" priority="1" stopIfTrue="1" operator="between">
      <formula>14</formula>
      <formula>26</formula>
    </cfRule>
    <cfRule type="cellIs" dxfId="0" priority="2" operator="notBetween">
      <formula>14</formula>
      <formula>26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41"/>
  <sheetViews>
    <sheetView showGridLines="0" workbookViewId="0">
      <selection activeCell="A6" sqref="A6:A32"/>
    </sheetView>
  </sheetViews>
  <sheetFormatPr defaultRowHeight="11.25" x14ac:dyDescent="0.2"/>
  <cols>
    <col min="1" max="1" width="50" style="7" bestFit="1" customWidth="1"/>
    <col min="2" max="2" width="16" style="7" customWidth="1"/>
    <col min="3" max="3" width="17.83203125" style="7" customWidth="1"/>
    <col min="4" max="4" width="39" style="7" bestFit="1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53</v>
      </c>
      <c r="C3" s="7" t="s">
        <v>54</v>
      </c>
      <c r="D3" s="7" t="s">
        <v>55</v>
      </c>
      <c r="E3" s="21" t="s">
        <v>56</v>
      </c>
      <c r="F3" s="21" t="s">
        <v>57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10</v>
      </c>
      <c r="F6" s="18" t="s">
        <v>66</v>
      </c>
      <c r="G6" s="7" t="s">
        <v>67</v>
      </c>
      <c r="H6" s="11" t="s">
        <v>66</v>
      </c>
      <c r="I6" s="9" t="s">
        <v>68</v>
      </c>
      <c r="J6" s="13" t="s">
        <v>66</v>
      </c>
      <c r="L6" s="3" t="s">
        <v>66</v>
      </c>
      <c r="M6" s="16" t="s">
        <v>66</v>
      </c>
      <c r="N6" s="7" t="s">
        <v>69</v>
      </c>
      <c r="O6" s="3">
        <v>2658176.31348512</v>
      </c>
      <c r="P6" s="3">
        <v>1116694.8396767001</v>
      </c>
      <c r="Q6" s="3" t="s">
        <v>66</v>
      </c>
      <c r="R6" s="3" t="s">
        <v>66</v>
      </c>
      <c r="S6" s="33">
        <v>2.0281496021333298</v>
      </c>
      <c r="T6" s="33">
        <v>0.989341269333333</v>
      </c>
      <c r="U6" s="33">
        <v>2.1850397866666E-2</v>
      </c>
      <c r="V6" s="3">
        <v>7428.90035507844</v>
      </c>
      <c r="W6" s="3">
        <v>1.96144806933333</v>
      </c>
      <c r="X6" s="3">
        <v>2.2032384679833301</v>
      </c>
      <c r="Y6" s="3">
        <v>295.75182508221201</v>
      </c>
      <c r="Z6" s="3">
        <v>149.417486987519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 t="s">
        <v>66</v>
      </c>
      <c r="AN6" s="18" t="s">
        <v>66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10</v>
      </c>
      <c r="F7" s="18" t="s">
        <v>66</v>
      </c>
      <c r="G7" s="7" t="s">
        <v>67</v>
      </c>
      <c r="H7" s="11" t="s">
        <v>66</v>
      </c>
      <c r="I7" s="9" t="s">
        <v>76</v>
      </c>
      <c r="J7" s="13" t="s">
        <v>66</v>
      </c>
      <c r="L7" s="3" t="s">
        <v>66</v>
      </c>
      <c r="M7" s="16" t="s">
        <v>66</v>
      </c>
      <c r="O7" s="3">
        <v>2458135.2459768299</v>
      </c>
      <c r="P7" s="3">
        <v>1047604.51861879</v>
      </c>
      <c r="Q7" s="3" t="s">
        <v>66</v>
      </c>
      <c r="R7" s="3" t="s">
        <v>66</v>
      </c>
      <c r="S7" s="33">
        <v>2.0864827109499999</v>
      </c>
      <c r="T7" s="33">
        <v>1.01779644436585</v>
      </c>
      <c r="U7" s="33">
        <v>-3.6482710949999997E-2</v>
      </c>
      <c r="V7" s="3">
        <v>12411.903898300399</v>
      </c>
      <c r="W7" s="3">
        <v>2.0197829819000002</v>
      </c>
      <c r="X7" s="3">
        <v>2.3021608520000001</v>
      </c>
      <c r="Y7" s="3">
        <v>159.30913917926301</v>
      </c>
      <c r="Z7" s="3">
        <v>-19.132891714463099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 t="s">
        <v>66</v>
      </c>
      <c r="AN7" s="18" t="s">
        <v>66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10</v>
      </c>
      <c r="F8" s="18" t="s">
        <v>66</v>
      </c>
      <c r="G8" s="7" t="s">
        <v>67</v>
      </c>
      <c r="H8" s="11" t="s">
        <v>66</v>
      </c>
      <c r="I8" s="9" t="s">
        <v>80</v>
      </c>
      <c r="J8" s="13" t="s">
        <v>66</v>
      </c>
      <c r="L8" s="3" t="s">
        <v>66</v>
      </c>
      <c r="M8" s="16" t="s">
        <v>66</v>
      </c>
      <c r="O8" s="3">
        <v>2843321.6895276802</v>
      </c>
      <c r="P8" s="3">
        <v>1230179.9993590401</v>
      </c>
      <c r="Q8" s="3" t="s">
        <v>66</v>
      </c>
      <c r="R8" s="3" t="s">
        <v>66</v>
      </c>
      <c r="S8" s="33">
        <v>2.0948439541333301</v>
      </c>
      <c r="T8" s="33">
        <v>1.0218750995772301</v>
      </c>
      <c r="U8" s="33">
        <v>-4.4843954133333003E-2</v>
      </c>
      <c r="V8" s="3">
        <v>14551.961834596599</v>
      </c>
      <c r="W8" s="3">
        <v>2.0198059498333301</v>
      </c>
      <c r="X8" s="3">
        <v>2.27716938396666</v>
      </c>
      <c r="Y8" s="3">
        <v>-16.1017233261916</v>
      </c>
      <c r="Z8" s="3">
        <v>-74.531206301233198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 t="s">
        <v>66</v>
      </c>
      <c r="AN8" s="18" t="s">
        <v>66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 t="s">
        <v>66</v>
      </c>
      <c r="G9" s="7" t="s">
        <v>67</v>
      </c>
      <c r="H9" s="11" t="s">
        <v>66</v>
      </c>
      <c r="I9" s="9" t="s">
        <v>84</v>
      </c>
      <c r="J9" s="13" t="s">
        <v>66</v>
      </c>
      <c r="L9" s="3" t="s">
        <v>66</v>
      </c>
      <c r="M9" s="16" t="s">
        <v>66</v>
      </c>
      <c r="O9" s="3">
        <v>1355170.89005019</v>
      </c>
      <c r="P9" s="3">
        <v>585723.23110543005</v>
      </c>
      <c r="Q9" s="3" t="s">
        <v>66</v>
      </c>
      <c r="R9" s="3" t="s">
        <v>66</v>
      </c>
      <c r="S9" s="33">
        <v>2.09483388908333</v>
      </c>
      <c r="T9" s="33">
        <v>1.0218701897967399</v>
      </c>
      <c r="U9" s="33">
        <v>-4.4833889083334001E-2</v>
      </c>
      <c r="V9" s="3">
        <v>7171.3775595002799</v>
      </c>
      <c r="W9" s="3">
        <v>2.0281329912000001</v>
      </c>
      <c r="X9" s="3">
        <v>2.2688121352000001</v>
      </c>
      <c r="Y9" s="3">
        <v>117.25486311728</v>
      </c>
      <c r="Z9" s="3">
        <v>37.601604417561099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 t="s">
        <v>66</v>
      </c>
      <c r="AN9" s="18" t="s">
        <v>66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10</v>
      </c>
      <c r="F10" s="18" t="s">
        <v>66</v>
      </c>
      <c r="G10" s="7" t="s">
        <v>67</v>
      </c>
      <c r="H10" s="11" t="s">
        <v>66</v>
      </c>
      <c r="I10" s="9" t="s">
        <v>88</v>
      </c>
      <c r="J10" s="13" t="s">
        <v>66</v>
      </c>
      <c r="L10" s="3" t="s">
        <v>66</v>
      </c>
      <c r="M10" s="16" t="s">
        <v>66</v>
      </c>
      <c r="O10" s="3">
        <v>2234109.52120591</v>
      </c>
      <c r="P10" s="3">
        <v>915231.64995790704</v>
      </c>
      <c r="Q10" s="3" t="s">
        <v>66</v>
      </c>
      <c r="R10" s="3" t="s">
        <v>66</v>
      </c>
      <c r="S10" s="33">
        <v>2.0948354682333301</v>
      </c>
      <c r="T10" s="33">
        <v>1.0218709601138201</v>
      </c>
      <c r="U10" s="33">
        <v>-4.4835468233333002E-2</v>
      </c>
      <c r="V10" s="3">
        <v>5833.9187589540097</v>
      </c>
      <c r="W10" s="3">
        <v>2.0281341687999999</v>
      </c>
      <c r="X10" s="3">
        <v>2.2688170119833302</v>
      </c>
      <c r="Y10" s="3">
        <v>429.08530215996097</v>
      </c>
      <c r="Z10" s="3">
        <v>-9.0458485752438893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 t="s">
        <v>66</v>
      </c>
      <c r="AN10" s="18" t="s">
        <v>66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10</v>
      </c>
      <c r="F11" s="18" t="s">
        <v>66</v>
      </c>
      <c r="G11" s="7" t="s">
        <v>67</v>
      </c>
      <c r="H11" s="11" t="s">
        <v>66</v>
      </c>
      <c r="I11" s="9" t="s">
        <v>92</v>
      </c>
      <c r="J11" s="13" t="s">
        <v>66</v>
      </c>
      <c r="L11" s="3" t="s">
        <v>66</v>
      </c>
      <c r="M11" s="16" t="s">
        <v>66</v>
      </c>
      <c r="O11" s="3">
        <v>2155370.14212779</v>
      </c>
      <c r="P11" s="3">
        <v>837805.55363905698</v>
      </c>
      <c r="Q11" s="3" t="s">
        <v>66</v>
      </c>
      <c r="R11" s="3" t="s">
        <v>66</v>
      </c>
      <c r="S11" s="33">
        <v>2.0948315087833298</v>
      </c>
      <c r="T11" s="33">
        <v>1.02186902867479</v>
      </c>
      <c r="U11" s="33">
        <v>-4.4831508783334001E-2</v>
      </c>
      <c r="V11" s="3">
        <v>8630.1855969764492</v>
      </c>
      <c r="W11" s="3">
        <v>2.0197930085166602</v>
      </c>
      <c r="X11" s="3">
        <v>2.2688095658499998</v>
      </c>
      <c r="Y11" s="3">
        <v>73.895486204313599</v>
      </c>
      <c r="Z11" s="3">
        <v>8.4241014940926604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 t="s">
        <v>66</v>
      </c>
      <c r="AN11" s="18" t="s">
        <v>66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66</v>
      </c>
      <c r="O12" s="3" t="s">
        <v>97</v>
      </c>
      <c r="P12" s="3" t="s">
        <v>97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66</v>
      </c>
      <c r="O13" s="3" t="s">
        <v>97</v>
      </c>
      <c r="P13" s="3" t="s">
        <v>97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66</v>
      </c>
      <c r="O14" s="3" t="s">
        <v>97</v>
      </c>
      <c r="P14" s="3" t="s">
        <v>97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66</v>
      </c>
      <c r="O15" s="3" t="s">
        <v>97</v>
      </c>
      <c r="P15" s="3" t="s">
        <v>97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66</v>
      </c>
      <c r="O16" s="3" t="s">
        <v>97</v>
      </c>
      <c r="P16" s="3" t="s">
        <v>97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66</v>
      </c>
      <c r="O17" s="3" t="s">
        <v>97</v>
      </c>
      <c r="P17" s="3" t="s">
        <v>97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66</v>
      </c>
      <c r="O18" s="3" t="s">
        <v>97</v>
      </c>
      <c r="P18" s="3" t="s">
        <v>97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66</v>
      </c>
      <c r="O19" s="3" t="s">
        <v>97</v>
      </c>
      <c r="P19" s="3" t="s">
        <v>97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66</v>
      </c>
      <c r="O20" s="3" t="s">
        <v>97</v>
      </c>
      <c r="P20" s="3" t="s">
        <v>97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66</v>
      </c>
      <c r="O21" s="3" t="s">
        <v>97</v>
      </c>
      <c r="P21" s="3" t="s">
        <v>97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66</v>
      </c>
      <c r="O22" s="3" t="s">
        <v>97</v>
      </c>
      <c r="P22" s="3" t="s">
        <v>97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66</v>
      </c>
      <c r="O23" s="3" t="s">
        <v>97</v>
      </c>
      <c r="P23" s="3" t="s">
        <v>97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 t="s">
        <v>66</v>
      </c>
      <c r="G24" s="7" t="s">
        <v>67</v>
      </c>
      <c r="H24" s="11" t="s">
        <v>66</v>
      </c>
      <c r="I24" s="9" t="s">
        <v>66</v>
      </c>
      <c r="J24" s="13" t="s">
        <v>66</v>
      </c>
      <c r="L24" s="3" t="s">
        <v>66</v>
      </c>
      <c r="M24" s="16" t="s">
        <v>66</v>
      </c>
      <c r="O24" s="3">
        <v>2436928.4579197001</v>
      </c>
      <c r="P24" s="3">
        <v>955751.24295798806</v>
      </c>
      <c r="Q24" s="3" t="s">
        <v>66</v>
      </c>
      <c r="R24" s="3" t="s">
        <v>66</v>
      </c>
      <c r="S24" s="33">
        <v>2.0531696944166602</v>
      </c>
      <c r="T24" s="33">
        <v>1.0015461923983699</v>
      </c>
      <c r="U24" s="33">
        <v>-3.1696944166670002E-3</v>
      </c>
      <c r="V24" s="3">
        <v>10416.4914867759</v>
      </c>
      <c r="W24" s="3">
        <v>1.98646926506666</v>
      </c>
      <c r="X24" s="3">
        <v>2.2449321557499999</v>
      </c>
      <c r="Y24" s="3">
        <v>263.19091133833399</v>
      </c>
      <c r="Z24" s="3">
        <v>60.412317081240801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 t="s">
        <v>66</v>
      </c>
      <c r="AN24" s="18" t="s">
        <v>66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 t="s">
        <v>66</v>
      </c>
      <c r="G25" s="7" t="s">
        <v>67</v>
      </c>
      <c r="H25" s="11" t="s">
        <v>66</v>
      </c>
      <c r="I25" s="9" t="s">
        <v>66</v>
      </c>
      <c r="J25" s="13" t="s">
        <v>66</v>
      </c>
      <c r="L25" s="3" t="s">
        <v>66</v>
      </c>
      <c r="M25" s="16" t="s">
        <v>66</v>
      </c>
      <c r="O25" s="3">
        <v>2488506.1108537801</v>
      </c>
      <c r="P25" s="3">
        <v>932308.38047283201</v>
      </c>
      <c r="Q25" s="3" t="s">
        <v>66</v>
      </c>
      <c r="R25" s="3" t="s">
        <v>66</v>
      </c>
      <c r="S25" s="33">
        <v>2.0531556101500001</v>
      </c>
      <c r="T25" s="33">
        <v>1.00153932202439</v>
      </c>
      <c r="U25" s="33">
        <v>-3.1556101499999999E-3</v>
      </c>
      <c r="V25" s="3">
        <v>10310.850426019901</v>
      </c>
      <c r="W25" s="3">
        <v>1.9781207784166599</v>
      </c>
      <c r="X25" s="3">
        <v>2.2604848704</v>
      </c>
      <c r="Y25" s="3">
        <v>131.66937875513199</v>
      </c>
      <c r="Z25" s="3">
        <v>17.8698344225601</v>
      </c>
      <c r="AA25" s="16" t="s">
        <v>70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 t="s">
        <v>66</v>
      </c>
      <c r="AN25" s="18" t="s">
        <v>66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 t="s">
        <v>66</v>
      </c>
      <c r="G26" s="7" t="s">
        <v>67</v>
      </c>
      <c r="H26" s="11" t="s">
        <v>66</v>
      </c>
      <c r="I26" s="9" t="s">
        <v>66</v>
      </c>
      <c r="J26" s="13" t="s">
        <v>66</v>
      </c>
      <c r="L26" s="3" t="s">
        <v>66</v>
      </c>
      <c r="M26" s="16" t="s">
        <v>66</v>
      </c>
      <c r="O26" s="3">
        <v>2500284.5025261301</v>
      </c>
      <c r="P26" s="3">
        <v>912742.82910401095</v>
      </c>
      <c r="Q26" s="3" t="s">
        <v>66</v>
      </c>
      <c r="R26" s="3" t="s">
        <v>66</v>
      </c>
      <c r="S26" s="33">
        <v>2.05315304321666</v>
      </c>
      <c r="T26" s="33">
        <v>1.00153806986178</v>
      </c>
      <c r="U26" s="33">
        <v>-3.1530432166669998E-3</v>
      </c>
      <c r="V26" s="3">
        <v>11230.178327244899</v>
      </c>
      <c r="W26" s="3">
        <v>1.96977780958333</v>
      </c>
      <c r="X26" s="3">
        <v>2.26048389305</v>
      </c>
      <c r="Y26" s="3">
        <v>30.6792671978647</v>
      </c>
      <c r="Z26" s="3">
        <v>35.735850484782901</v>
      </c>
      <c r="AA26" s="16" t="s">
        <v>70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 t="s">
        <v>66</v>
      </c>
      <c r="AN26" s="18" t="s">
        <v>66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 t="s">
        <v>66</v>
      </c>
      <c r="G27" s="7" t="s">
        <v>67</v>
      </c>
      <c r="H27" s="11" t="s">
        <v>66</v>
      </c>
      <c r="I27" s="9" t="s">
        <v>66</v>
      </c>
      <c r="J27" s="13" t="s">
        <v>66</v>
      </c>
      <c r="L27" s="3" t="s">
        <v>66</v>
      </c>
      <c r="M27" s="16" t="s">
        <v>66</v>
      </c>
      <c r="O27" s="3">
        <v>2546069.8203311898</v>
      </c>
      <c r="P27" s="3">
        <v>955892.93026053498</v>
      </c>
      <c r="Q27" s="3" t="s">
        <v>66</v>
      </c>
      <c r="R27" s="3" t="s">
        <v>66</v>
      </c>
      <c r="S27" s="33">
        <v>2.0531574986833299</v>
      </c>
      <c r="T27" s="33">
        <v>1.0015402432601599</v>
      </c>
      <c r="U27" s="33">
        <v>-3.157498683334E-3</v>
      </c>
      <c r="V27" s="3">
        <v>11591.4548110901</v>
      </c>
      <c r="W27" s="3">
        <v>1.9781174304</v>
      </c>
      <c r="X27" s="3">
        <v>2.2604869442500002</v>
      </c>
      <c r="Y27" s="3">
        <v>70.452433017972695</v>
      </c>
      <c r="Z27" s="3">
        <v>44.104796802056597</v>
      </c>
      <c r="AA27" s="16" t="s">
        <v>70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 t="s">
        <v>66</v>
      </c>
      <c r="AN27" s="18" t="s">
        <v>66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 t="s">
        <v>66</v>
      </c>
      <c r="G28" s="7" t="s">
        <v>67</v>
      </c>
      <c r="H28" s="11" t="s">
        <v>66</v>
      </c>
      <c r="I28" s="9" t="s">
        <v>66</v>
      </c>
      <c r="J28" s="13" t="s">
        <v>66</v>
      </c>
      <c r="L28" s="3" t="s">
        <v>66</v>
      </c>
      <c r="M28" s="16" t="s">
        <v>66</v>
      </c>
      <c r="O28" s="3">
        <v>2611238.6192849101</v>
      </c>
      <c r="P28" s="3">
        <v>931840.29270799796</v>
      </c>
      <c r="Q28" s="3" t="s">
        <v>66</v>
      </c>
      <c r="R28" s="3" t="s">
        <v>66</v>
      </c>
      <c r="S28" s="33">
        <v>2.05315754106666</v>
      </c>
      <c r="T28" s="33">
        <v>1.00154026393496</v>
      </c>
      <c r="U28" s="33">
        <v>-3.1575410666669999E-3</v>
      </c>
      <c r="V28" s="3">
        <v>8837.9555626376605</v>
      </c>
      <c r="W28" s="3">
        <v>1.9781189693500001</v>
      </c>
      <c r="X28" s="3">
        <v>2.28551120028333</v>
      </c>
      <c r="Y28" s="3">
        <v>168.132255567123</v>
      </c>
      <c r="Z28" s="3">
        <v>104.61711856596401</v>
      </c>
      <c r="AA28" s="16" t="s">
        <v>70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 t="s">
        <v>66</v>
      </c>
      <c r="AN28" s="18" t="s">
        <v>66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 t="s">
        <v>66</v>
      </c>
      <c r="G29" s="7" t="s">
        <v>67</v>
      </c>
      <c r="H29" s="11" t="s">
        <v>66</v>
      </c>
      <c r="I29" s="9" t="s">
        <v>66</v>
      </c>
      <c r="J29" s="13" t="s">
        <v>66</v>
      </c>
      <c r="L29" s="3" t="s">
        <v>66</v>
      </c>
      <c r="M29" s="16" t="s">
        <v>66</v>
      </c>
      <c r="O29" s="3">
        <v>2431570.9438075898</v>
      </c>
      <c r="P29" s="3">
        <v>931627.77503292402</v>
      </c>
      <c r="Q29" s="3" t="s">
        <v>66</v>
      </c>
      <c r="R29" s="3" t="s">
        <v>66</v>
      </c>
      <c r="S29" s="33">
        <v>2.0531622482833298</v>
      </c>
      <c r="T29" s="33">
        <v>1.00154256013821</v>
      </c>
      <c r="U29" s="33">
        <v>-3.1622482833339998E-3</v>
      </c>
      <c r="V29" s="3">
        <v>10306.370407511</v>
      </c>
      <c r="W29" s="3">
        <v>1.9781255733666601</v>
      </c>
      <c r="X29" s="3">
        <v>2.25215513255</v>
      </c>
      <c r="Y29" s="3">
        <v>143.73716200263499</v>
      </c>
      <c r="Z29" s="3">
        <v>43.755873801305803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 t="s">
        <v>66</v>
      </c>
      <c r="AN29" s="18" t="s">
        <v>66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 t="s">
        <v>66</v>
      </c>
      <c r="G30" s="7" t="s">
        <v>67</v>
      </c>
      <c r="H30" s="11" t="s">
        <v>66</v>
      </c>
      <c r="I30" s="9" t="s">
        <v>66</v>
      </c>
      <c r="J30" s="13" t="s">
        <v>66</v>
      </c>
      <c r="L30" s="3" t="s">
        <v>66</v>
      </c>
      <c r="M30" s="16" t="s">
        <v>66</v>
      </c>
      <c r="O30" s="3">
        <v>2525233.3767892001</v>
      </c>
      <c r="P30" s="3">
        <v>980520.25505804701</v>
      </c>
      <c r="Q30" s="3" t="s">
        <v>66</v>
      </c>
      <c r="R30" s="3" t="s">
        <v>66</v>
      </c>
      <c r="S30" s="33">
        <v>2.05315446456666</v>
      </c>
      <c r="T30" s="33">
        <v>1.00153876320325</v>
      </c>
      <c r="U30" s="33">
        <v>-3.1544645666669998E-3</v>
      </c>
      <c r="V30" s="3">
        <v>12924.0510581171</v>
      </c>
      <c r="W30" s="3">
        <v>1.97811595173333</v>
      </c>
      <c r="X30" s="3">
        <v>2.25214611253333</v>
      </c>
      <c r="Y30" s="3">
        <v>-41.713795487783202</v>
      </c>
      <c r="Z30" s="3">
        <v>48.140460091301499</v>
      </c>
      <c r="AA30" s="16" t="s">
        <v>70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 t="s">
        <v>66</v>
      </c>
      <c r="AN30" s="18" t="s">
        <v>66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 t="s">
        <v>66</v>
      </c>
      <c r="G31" s="7" t="s">
        <v>67</v>
      </c>
      <c r="H31" s="11" t="s">
        <v>66</v>
      </c>
      <c r="I31" s="9" t="s">
        <v>66</v>
      </c>
      <c r="J31" s="13" t="s">
        <v>66</v>
      </c>
      <c r="L31" s="3" t="s">
        <v>66</v>
      </c>
      <c r="M31" s="16" t="s">
        <v>66</v>
      </c>
      <c r="O31" s="3">
        <v>2470768.87568394</v>
      </c>
      <c r="P31" s="3">
        <v>933786.56168860896</v>
      </c>
      <c r="Q31" s="3" t="s">
        <v>66</v>
      </c>
      <c r="R31" s="3" t="s">
        <v>66</v>
      </c>
      <c r="S31" s="33">
        <v>2.05317392745</v>
      </c>
      <c r="T31" s="33">
        <v>1.0015482572926799</v>
      </c>
      <c r="U31" s="33">
        <v>-3.1739274499999999E-3</v>
      </c>
      <c r="V31" s="3">
        <v>11183.570173001101</v>
      </c>
      <c r="W31" s="3">
        <v>1.9781398237166601</v>
      </c>
      <c r="X31" s="3">
        <v>2.25216242423333</v>
      </c>
      <c r="Y31" s="3">
        <v>84.248628604050893</v>
      </c>
      <c r="Z31" s="3">
        <v>-19.618450126843999</v>
      </c>
      <c r="AA31" s="16" t="s">
        <v>70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 t="s">
        <v>66</v>
      </c>
      <c r="AN31" s="18" t="s">
        <v>66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 t="s">
        <v>66</v>
      </c>
      <c r="G32" s="7" t="s">
        <v>67</v>
      </c>
      <c r="H32" s="11" t="s">
        <v>66</v>
      </c>
      <c r="I32" s="9" t="s">
        <v>66</v>
      </c>
      <c r="J32" s="13" t="s">
        <v>66</v>
      </c>
      <c r="L32" s="3" t="s">
        <v>66</v>
      </c>
      <c r="M32" s="16" t="s">
        <v>66</v>
      </c>
      <c r="O32" s="3">
        <v>2390091.8064358798</v>
      </c>
      <c r="P32" s="3">
        <v>926777.480102384</v>
      </c>
      <c r="Q32" s="3" t="s">
        <v>66</v>
      </c>
      <c r="R32" s="3" t="s">
        <v>66</v>
      </c>
      <c r="S32" s="33">
        <v>2.0531518994833302</v>
      </c>
      <c r="T32" s="33">
        <v>1.00153751194309</v>
      </c>
      <c r="U32" s="33">
        <v>-3.151899483333E-3</v>
      </c>
      <c r="V32" s="3">
        <v>9672.2777945517391</v>
      </c>
      <c r="W32" s="3">
        <v>1.9781184616166601</v>
      </c>
      <c r="X32" s="3">
        <v>2.2688222594666598</v>
      </c>
      <c r="Y32" s="3">
        <v>165.45912194429499</v>
      </c>
      <c r="Z32" s="3">
        <v>77.151486268461397</v>
      </c>
      <c r="AA32" s="16" t="s">
        <v>70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 t="s">
        <v>66</v>
      </c>
      <c r="AN32" s="18" t="s">
        <v>66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163</v>
      </c>
      <c r="C3" s="7" t="s">
        <v>164</v>
      </c>
      <c r="D3" s="7" t="s">
        <v>165</v>
      </c>
      <c r="E3" s="21" t="s">
        <v>166</v>
      </c>
      <c r="F3" s="21" t="s">
        <v>167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1.0760486134601801</v>
      </c>
      <c r="G6" s="7" t="s">
        <v>67</v>
      </c>
      <c r="H6" s="11">
        <v>7.6048613460183004E-2</v>
      </c>
      <c r="I6" s="9" t="s">
        <v>68</v>
      </c>
      <c r="J6" s="13">
        <v>0</v>
      </c>
      <c r="L6" s="3">
        <v>0.115447372451061</v>
      </c>
      <c r="M6" s="16" t="s">
        <v>15</v>
      </c>
      <c r="N6" s="7" t="s">
        <v>167</v>
      </c>
      <c r="O6" s="3">
        <v>306879.47090350499</v>
      </c>
      <c r="P6" s="3">
        <v>124943.943046524</v>
      </c>
      <c r="Q6" s="3">
        <v>2658176.31348512</v>
      </c>
      <c r="R6" s="3">
        <v>1116694.8396767001</v>
      </c>
      <c r="S6" s="33">
        <v>2.0309254301499999</v>
      </c>
      <c r="T6" s="33">
        <v>0.99069533178048796</v>
      </c>
      <c r="U6" s="33">
        <v>1.907456985E-2</v>
      </c>
      <c r="V6" s="3">
        <v>2416.05806315267</v>
      </c>
      <c r="W6" s="3">
        <v>1.96422333175</v>
      </c>
      <c r="X6" s="3">
        <v>2.18100276905</v>
      </c>
      <c r="Y6" s="3">
        <v>147.09595884682901</v>
      </c>
      <c r="Z6" s="3">
        <v>-13.694909749597601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2.4266020224837002</v>
      </c>
      <c r="G7" s="7" t="s">
        <v>67</v>
      </c>
      <c r="H7" s="11">
        <v>-2.9359191006518001E-2</v>
      </c>
      <c r="I7" s="9" t="s">
        <v>76</v>
      </c>
      <c r="J7" s="13">
        <v>0</v>
      </c>
      <c r="L7" s="3">
        <v>0.26024208623964601</v>
      </c>
      <c r="M7" s="16" t="s">
        <v>15</v>
      </c>
      <c r="O7" s="3">
        <v>639710.24467221601</v>
      </c>
      <c r="P7" s="3">
        <v>274892.20904004102</v>
      </c>
      <c r="Q7" s="3">
        <v>2458135.2459768299</v>
      </c>
      <c r="R7" s="3">
        <v>1047604.51861879</v>
      </c>
      <c r="S7" s="33">
        <v>2.0892579002666598</v>
      </c>
      <c r="T7" s="33">
        <v>1.0191501952520301</v>
      </c>
      <c r="U7" s="33">
        <v>-3.9257900266666999E-2</v>
      </c>
      <c r="V7" s="3">
        <v>6879.1149035074504</v>
      </c>
      <c r="W7" s="3">
        <v>2.0225585498833301</v>
      </c>
      <c r="X7" s="3">
        <v>2.24767046321666</v>
      </c>
      <c r="Y7" s="3">
        <v>97.557603045218301</v>
      </c>
      <c r="Z7" s="3">
        <v>15.6143438447073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4.7690149290402903</v>
      </c>
      <c r="G8" s="7" t="s">
        <v>67</v>
      </c>
      <c r="H8" s="11">
        <v>-4.6197014191941999E-2</v>
      </c>
      <c r="I8" s="9" t="s">
        <v>80</v>
      </c>
      <c r="J8" s="13">
        <v>0</v>
      </c>
      <c r="L8" s="3">
        <v>0.51110146106821697</v>
      </c>
      <c r="M8" s="16" t="s">
        <v>15</v>
      </c>
      <c r="O8" s="3">
        <v>1453225.86980454</v>
      </c>
      <c r="P8" s="3">
        <v>614163.02509101003</v>
      </c>
      <c r="Q8" s="3">
        <v>2843321.6895276802</v>
      </c>
      <c r="R8" s="3">
        <v>1230179.9993590401</v>
      </c>
      <c r="S8" s="33">
        <v>2.0892817991666601</v>
      </c>
      <c r="T8" s="33">
        <v>1.0191618532520299</v>
      </c>
      <c r="U8" s="33">
        <v>-3.9281799166666999E-2</v>
      </c>
      <c r="V8" s="3">
        <v>11422.890158968001</v>
      </c>
      <c r="W8" s="3">
        <v>2.0225817810333302</v>
      </c>
      <c r="X8" s="3">
        <v>2.2871744292999998</v>
      </c>
      <c r="Y8" s="3">
        <v>97.155345802517701</v>
      </c>
      <c r="Z8" s="3">
        <v>45.485663280348099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20.390301669964</v>
      </c>
      <c r="G9" s="7" t="s">
        <v>67</v>
      </c>
      <c r="H9" s="11">
        <v>1.0390301669963999</v>
      </c>
      <c r="I9" s="9" t="s">
        <v>84</v>
      </c>
      <c r="J9" s="13" t="s">
        <v>66</v>
      </c>
      <c r="K9" s="9" t="s">
        <v>168</v>
      </c>
      <c r="L9" s="3">
        <v>2.17516654266774</v>
      </c>
      <c r="M9" s="16" t="s">
        <v>15</v>
      </c>
      <c r="O9" s="3">
        <v>2947722.3796344502</v>
      </c>
      <c r="P9" s="3">
        <v>1230439.4484709699</v>
      </c>
      <c r="Q9" s="3">
        <v>1355170.89005019</v>
      </c>
      <c r="R9" s="3">
        <v>585723.23110543005</v>
      </c>
      <c r="S9" s="33">
        <v>2.0976094725499999</v>
      </c>
      <c r="T9" s="33">
        <v>1.0232241329512199</v>
      </c>
      <c r="U9" s="33">
        <v>-4.7609472549999997E-2</v>
      </c>
      <c r="V9" s="3">
        <v>19701.868241645599</v>
      </c>
      <c r="W9" s="3">
        <v>2.02257168536666</v>
      </c>
      <c r="X9" s="3">
        <v>2.3529207802666599</v>
      </c>
      <c r="Y9" s="3">
        <v>105.097353748412</v>
      </c>
      <c r="Z9" s="3">
        <v>-86.009465733211698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24.737453656978701</v>
      </c>
      <c r="G10" s="7" t="s">
        <v>67</v>
      </c>
      <c r="H10" s="11">
        <v>-1.0501853720851001E-2</v>
      </c>
      <c r="I10" s="9" t="s">
        <v>88</v>
      </c>
      <c r="J10" s="13">
        <v>0</v>
      </c>
      <c r="L10" s="3">
        <v>2.6354996705907401</v>
      </c>
      <c r="M10" s="16" t="s">
        <v>15</v>
      </c>
      <c r="O10" s="3">
        <v>5887994.9072018303</v>
      </c>
      <c r="P10" s="3">
        <v>2347878.59428551</v>
      </c>
      <c r="Q10" s="3">
        <v>2234109.52120591</v>
      </c>
      <c r="R10" s="3">
        <v>915231.64995790704</v>
      </c>
      <c r="S10" s="33">
        <v>2.0976107231666599</v>
      </c>
      <c r="T10" s="33">
        <v>1.02322474300813</v>
      </c>
      <c r="U10" s="33">
        <v>-4.7610723166667E-2</v>
      </c>
      <c r="V10" s="3">
        <v>22404.860220732098</v>
      </c>
      <c r="W10" s="3">
        <v>2.0225718818499998</v>
      </c>
      <c r="X10" s="3">
        <v>2.3205259871499999</v>
      </c>
      <c r="Y10" s="3">
        <v>243.618646090026</v>
      </c>
      <c r="Z10" s="3">
        <v>3.5636241208302399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50.501165174271797</v>
      </c>
      <c r="G11" s="7" t="s">
        <v>67</v>
      </c>
      <c r="H11" s="11">
        <v>1.0023303485435999E-2</v>
      </c>
      <c r="I11" s="9" t="s">
        <v>92</v>
      </c>
      <c r="J11" s="13">
        <v>0</v>
      </c>
      <c r="K11" s="9" t="s">
        <v>169</v>
      </c>
      <c r="L11" s="3">
        <v>5.3391271071885402</v>
      </c>
      <c r="M11" s="16" t="s">
        <v>15</v>
      </c>
      <c r="O11" s="3">
        <v>11507795.1518593</v>
      </c>
      <c r="P11" s="3">
        <v>4300930.76478096</v>
      </c>
      <c r="Q11" s="3">
        <v>2155370.14212779</v>
      </c>
      <c r="R11" s="3">
        <v>837805.55363905698</v>
      </c>
      <c r="S11" s="33">
        <v>2.0892688264000001</v>
      </c>
      <c r="T11" s="33">
        <v>1.0191555250731701</v>
      </c>
      <c r="U11" s="33">
        <v>-3.9268826399999998E-2</v>
      </c>
      <c r="V11" s="3">
        <v>43179.3358352789</v>
      </c>
      <c r="W11" s="3">
        <v>2.0142322181333299</v>
      </c>
      <c r="X11" s="3">
        <v>2.3862851309333299</v>
      </c>
      <c r="Y11" s="3">
        <v>134.55663765527899</v>
      </c>
      <c r="Z11" s="3">
        <v>-131.66351859659599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10.847090478667701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1.16040850459512</v>
      </c>
      <c r="M24" s="16" t="s">
        <v>15</v>
      </c>
      <c r="O24" s="3">
        <v>2827832.5076599098</v>
      </c>
      <c r="P24" s="3">
        <v>1117795.40420739</v>
      </c>
      <c r="Q24" s="3">
        <v>2436928.4579197001</v>
      </c>
      <c r="R24" s="3">
        <v>955751.24295798806</v>
      </c>
      <c r="S24" s="33">
        <v>2.0559451223999998</v>
      </c>
      <c r="T24" s="33">
        <v>1.0029000597073101</v>
      </c>
      <c r="U24" s="33">
        <v>-5.9451223999999999E-3</v>
      </c>
      <c r="V24" s="3">
        <v>10563.1216211766</v>
      </c>
      <c r="W24" s="3">
        <v>1.9809071175999999</v>
      </c>
      <c r="X24" s="3">
        <v>2.2621615277333298</v>
      </c>
      <c r="Y24" s="3">
        <v>93.578526586849094</v>
      </c>
      <c r="Z24" s="3">
        <v>59.506137665208598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11.350535150143401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1.2140854149928</v>
      </c>
      <c r="M25" s="16" t="s">
        <v>15</v>
      </c>
      <c r="O25" s="3">
        <v>3021258.9743080498</v>
      </c>
      <c r="P25" s="3">
        <v>1115774.9616878</v>
      </c>
      <c r="Q25" s="3">
        <v>2488506.1108537801</v>
      </c>
      <c r="R25" s="3">
        <v>932308.38047283201</v>
      </c>
      <c r="S25" s="33">
        <v>2.0559310746833299</v>
      </c>
      <c r="T25" s="33">
        <v>1.0028932071626</v>
      </c>
      <c r="U25" s="33">
        <v>-5.9310746833340002E-3</v>
      </c>
      <c r="V25" s="3">
        <v>13135.514621545</v>
      </c>
      <c r="W25" s="3">
        <v>1.9725556419000001</v>
      </c>
      <c r="X25" s="3">
        <v>2.2476943077499998</v>
      </c>
      <c r="Y25" s="3">
        <v>100.364389507715</v>
      </c>
      <c r="Z25" s="3">
        <v>34.595496713034997</v>
      </c>
      <c r="AA25" s="16" t="s">
        <v>70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10.763342663445201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1.15147781498838</v>
      </c>
      <c r="M26" s="16" t="s">
        <v>15</v>
      </c>
      <c r="O26" s="3">
        <v>2879022.1358181201</v>
      </c>
      <c r="P26" s="3">
        <v>1041809.19903209</v>
      </c>
      <c r="Q26" s="3">
        <v>2500284.5025261301</v>
      </c>
      <c r="R26" s="3">
        <v>912742.82910401095</v>
      </c>
      <c r="S26" s="33">
        <v>2.0559281943999999</v>
      </c>
      <c r="T26" s="33">
        <v>1.00289180214634</v>
      </c>
      <c r="U26" s="33">
        <v>-5.9281943999999996E-3</v>
      </c>
      <c r="V26" s="3">
        <v>12787.496489033299</v>
      </c>
      <c r="W26" s="3">
        <v>1.97255334025</v>
      </c>
      <c r="X26" s="3">
        <v>2.2393545693166601</v>
      </c>
      <c r="Y26" s="3">
        <v>67.299900773688805</v>
      </c>
      <c r="Z26" s="3">
        <v>56.3156589426778</v>
      </c>
      <c r="AA26" s="16" t="s">
        <v>70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11.151215815937601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1.1928360502003399</v>
      </c>
      <c r="M27" s="16" t="s">
        <v>15</v>
      </c>
      <c r="O27" s="3">
        <v>3037043.8680181699</v>
      </c>
      <c r="P27" s="3">
        <v>1114913.68840846</v>
      </c>
      <c r="Q27" s="3">
        <v>2546069.8203311898</v>
      </c>
      <c r="R27" s="3">
        <v>955892.93026053498</v>
      </c>
      <c r="S27" s="33">
        <v>2.0559332010666602</v>
      </c>
      <c r="T27" s="33">
        <v>1.00289424442276</v>
      </c>
      <c r="U27" s="33">
        <v>-5.933201066667E-3</v>
      </c>
      <c r="V27" s="3">
        <v>12983.521714775399</v>
      </c>
      <c r="W27" s="3">
        <v>1.97255623335</v>
      </c>
      <c r="X27" s="3">
        <v>2.2871688503833298</v>
      </c>
      <c r="Y27" s="3">
        <v>62.604679847132999</v>
      </c>
      <c r="Z27" s="3">
        <v>-24.8463313029571</v>
      </c>
      <c r="AA27" s="16" t="s">
        <v>70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10.3967125916884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1.1123759310213901</v>
      </c>
      <c r="M28" s="16" t="s">
        <v>15</v>
      </c>
      <c r="O28" s="3">
        <v>2904678.9902460799</v>
      </c>
      <c r="P28" s="3">
        <v>1055562.5149022799</v>
      </c>
      <c r="Q28" s="3">
        <v>2611238.6192849101</v>
      </c>
      <c r="R28" s="3">
        <v>931840.29270799796</v>
      </c>
      <c r="S28" s="33">
        <v>2.05593295176666</v>
      </c>
      <c r="T28" s="33">
        <v>1.0028941228129999</v>
      </c>
      <c r="U28" s="33">
        <v>-5.9329517666670004E-3</v>
      </c>
      <c r="V28" s="3">
        <v>12547.947432946001</v>
      </c>
      <c r="W28" s="3">
        <v>1.97255795628333</v>
      </c>
      <c r="X28" s="3">
        <v>2.2704977867</v>
      </c>
      <c r="Y28" s="3">
        <v>61.722385067202502</v>
      </c>
      <c r="Z28" s="3">
        <v>100.303654621108</v>
      </c>
      <c r="AA28" s="16" t="s">
        <v>70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10.8306201215036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1.1586521756928101</v>
      </c>
      <c r="M29" s="16" t="s">
        <v>15</v>
      </c>
      <c r="O29" s="3">
        <v>2817344.9643941098</v>
      </c>
      <c r="P29" s="3">
        <v>1055726.8406610801</v>
      </c>
      <c r="Q29" s="3">
        <v>2431570.9438075898</v>
      </c>
      <c r="R29" s="3">
        <v>931627.77503292402</v>
      </c>
      <c r="S29" s="33">
        <v>2.0559381160333299</v>
      </c>
      <c r="T29" s="33">
        <v>1.0028966419674801</v>
      </c>
      <c r="U29" s="33">
        <v>-5.9381160333339999E-3</v>
      </c>
      <c r="V29" s="3">
        <v>14316.9965649679</v>
      </c>
      <c r="W29" s="3">
        <v>1.972564148</v>
      </c>
      <c r="X29" s="3">
        <v>2.2955188387000001</v>
      </c>
      <c r="Y29" s="3">
        <v>-7.8226589275938396</v>
      </c>
      <c r="Z29" s="3">
        <v>16.3511771754434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10.845665399792299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1.1602565409183601</v>
      </c>
      <c r="M30" s="16" t="s">
        <v>15</v>
      </c>
      <c r="O30" s="3">
        <v>2929918.5427650302</v>
      </c>
      <c r="P30" s="3">
        <v>1136380.2976492699</v>
      </c>
      <c r="Q30" s="3">
        <v>2525233.3767892001</v>
      </c>
      <c r="R30" s="3">
        <v>980520.25505804701</v>
      </c>
      <c r="S30" s="33">
        <v>2.0559299688166601</v>
      </c>
      <c r="T30" s="33">
        <v>1.0028926677154399</v>
      </c>
      <c r="U30" s="33">
        <v>-5.9299688166670004E-3</v>
      </c>
      <c r="V30" s="3">
        <v>16965.583919557299</v>
      </c>
      <c r="W30" s="3">
        <v>1.98089505813333</v>
      </c>
      <c r="X30" s="3">
        <v>2.2704909976000001</v>
      </c>
      <c r="Y30" s="3">
        <v>162.17130372872001</v>
      </c>
      <c r="Z30" s="3">
        <v>-92.096222213364996</v>
      </c>
      <c r="AA30" s="16" t="s">
        <v>70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10.913869589934899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1.1675293691878199</v>
      </c>
      <c r="M31" s="16" t="s">
        <v>15</v>
      </c>
      <c r="O31" s="3">
        <v>2884695.2268361798</v>
      </c>
      <c r="P31" s="3">
        <v>1083366.5013319601</v>
      </c>
      <c r="Q31" s="3">
        <v>2470768.87568394</v>
      </c>
      <c r="R31" s="3">
        <v>933786.56168860896</v>
      </c>
      <c r="S31" s="33">
        <v>2.0559493394666601</v>
      </c>
      <c r="T31" s="33">
        <v>1.0029021168129999</v>
      </c>
      <c r="U31" s="33">
        <v>-5.9493394666669999E-3</v>
      </c>
      <c r="V31" s="3">
        <v>12703.2076720969</v>
      </c>
      <c r="W31" s="3">
        <v>1.9725783084999999</v>
      </c>
      <c r="X31" s="3">
        <v>2.2538277959666599</v>
      </c>
      <c r="Y31" s="3">
        <v>37.512751724323302</v>
      </c>
      <c r="Z31" s="3">
        <v>-67.517044297260696</v>
      </c>
      <c r="AA31" s="16" t="s">
        <v>70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11.4376572268321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1.2233726788517401</v>
      </c>
      <c r="M32" s="16" t="s">
        <v>15</v>
      </c>
      <c r="O32" s="3">
        <v>2923973.0159410699</v>
      </c>
      <c r="P32" s="3">
        <v>1111481.61582739</v>
      </c>
      <c r="Q32" s="3">
        <v>2390091.8064358798</v>
      </c>
      <c r="R32" s="3">
        <v>926777.480102384</v>
      </c>
      <c r="S32" s="33">
        <v>2.0559319898833301</v>
      </c>
      <c r="T32" s="33">
        <v>1.00289365360162</v>
      </c>
      <c r="U32" s="33">
        <v>-5.931989883333E-3</v>
      </c>
      <c r="V32" s="3">
        <v>14849.0930364583</v>
      </c>
      <c r="W32" s="3">
        <v>1.9725574213333299</v>
      </c>
      <c r="X32" s="3">
        <v>2.2788271501666602</v>
      </c>
      <c r="Y32" s="3">
        <v>40.646835464955799</v>
      </c>
      <c r="Z32" s="3">
        <v>49.872213864590002</v>
      </c>
      <c r="AA32" s="16" t="s">
        <v>70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171</v>
      </c>
      <c r="C3" s="7" t="s">
        <v>164</v>
      </c>
      <c r="D3" s="7" t="s">
        <v>165</v>
      </c>
      <c r="E3" s="21" t="s">
        <v>166</v>
      </c>
      <c r="F3" s="21" t="s">
        <v>172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1.0523549528403999</v>
      </c>
      <c r="G6" s="7" t="s">
        <v>67</v>
      </c>
      <c r="H6" s="11">
        <v>5.2354952840404E-2</v>
      </c>
      <c r="I6" s="9" t="s">
        <v>68</v>
      </c>
      <c r="J6" s="13">
        <v>0</v>
      </c>
      <c r="L6" s="3">
        <v>7.8857786002563005E-2</v>
      </c>
      <c r="M6" s="16" t="s">
        <v>15</v>
      </c>
      <c r="N6" s="7" t="s">
        <v>172</v>
      </c>
      <c r="O6" s="3">
        <v>209617.89888589</v>
      </c>
      <c r="P6" s="3">
        <v>86654.888572102194</v>
      </c>
      <c r="Q6" s="3">
        <v>2658176.31348512</v>
      </c>
      <c r="R6" s="3">
        <v>1116694.8396767001</v>
      </c>
      <c r="S6" s="33">
        <v>2.0253637637333299</v>
      </c>
      <c r="T6" s="33">
        <v>0.98798232377235795</v>
      </c>
      <c r="U6" s="33">
        <v>2.4636236266666001E-2</v>
      </c>
      <c r="V6" s="3">
        <v>528.08643125872902</v>
      </c>
      <c r="W6" s="3">
        <v>1.97533969226666</v>
      </c>
      <c r="X6" s="3">
        <v>2.0920643056000001</v>
      </c>
      <c r="Y6" s="3">
        <v>297.30831789930801</v>
      </c>
      <c r="Z6" s="3">
        <v>-17.6805404518561</v>
      </c>
      <c r="AA6" s="16" t="s">
        <v>70</v>
      </c>
      <c r="AB6" s="3">
        <v>30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2.4738437399542699</v>
      </c>
      <c r="G7" s="7" t="s">
        <v>67</v>
      </c>
      <c r="H7" s="11">
        <v>-1.0462504018291E-2</v>
      </c>
      <c r="I7" s="9" t="s">
        <v>76</v>
      </c>
      <c r="J7" s="13">
        <v>0</v>
      </c>
      <c r="L7" s="3">
        <v>0.18536969631415501</v>
      </c>
      <c r="M7" s="16" t="s">
        <v>15</v>
      </c>
      <c r="O7" s="3">
        <v>455663.78404584498</v>
      </c>
      <c r="P7" s="3">
        <v>196107.979574011</v>
      </c>
      <c r="Q7" s="3">
        <v>2458135.2459768299</v>
      </c>
      <c r="R7" s="3">
        <v>1047604.51861879</v>
      </c>
      <c r="S7" s="33">
        <v>2.0836967317333301</v>
      </c>
      <c r="T7" s="33">
        <v>1.0164374301138199</v>
      </c>
      <c r="U7" s="33">
        <v>-3.3696731733332999E-2</v>
      </c>
      <c r="V7" s="3">
        <v>1311.8782915562799</v>
      </c>
      <c r="W7" s="3">
        <v>2.0253343136333299</v>
      </c>
      <c r="X7" s="3">
        <v>2.20875742293333</v>
      </c>
      <c r="Y7" s="3">
        <v>209.06400679798099</v>
      </c>
      <c r="Z7" s="3">
        <v>110.131000214735</v>
      </c>
      <c r="AA7" s="16" t="s">
        <v>70</v>
      </c>
      <c r="AB7" s="3">
        <v>30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4.79353989065162</v>
      </c>
      <c r="G8" s="7" t="s">
        <v>67</v>
      </c>
      <c r="H8" s="11">
        <v>-4.1292021869676003E-2</v>
      </c>
      <c r="I8" s="9" t="s">
        <v>80</v>
      </c>
      <c r="J8" s="13">
        <v>0</v>
      </c>
      <c r="L8" s="3">
        <v>0.35916742751082797</v>
      </c>
      <c r="M8" s="16" t="s">
        <v>15</v>
      </c>
      <c r="O8" s="3">
        <v>1021228.53681339</v>
      </c>
      <c r="P8" s="3">
        <v>442531.99944193399</v>
      </c>
      <c r="Q8" s="3">
        <v>2843321.6895276802</v>
      </c>
      <c r="R8" s="3">
        <v>1230179.9993590401</v>
      </c>
      <c r="S8" s="33">
        <v>2.0920575660999998</v>
      </c>
      <c r="T8" s="33">
        <v>1.0205158859024299</v>
      </c>
      <c r="U8" s="33">
        <v>-4.2057566099999999E-2</v>
      </c>
      <c r="V8" s="3">
        <v>3169.9246409518</v>
      </c>
      <c r="W8" s="3">
        <v>2.0253571869</v>
      </c>
      <c r="X8" s="3">
        <v>2.2504720029166601</v>
      </c>
      <c r="Y8" s="3">
        <v>53.827647284600197</v>
      </c>
      <c r="Z8" s="3">
        <v>5.6403863052778398</v>
      </c>
      <c r="AA8" s="16" t="s">
        <v>70</v>
      </c>
      <c r="AB8" s="3">
        <v>30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20.322208464696001</v>
      </c>
      <c r="G9" s="7" t="s">
        <v>67</v>
      </c>
      <c r="H9" s="11">
        <v>1.0322208464696001</v>
      </c>
      <c r="I9" s="9" t="s">
        <v>84</v>
      </c>
      <c r="J9" s="13" t="s">
        <v>66</v>
      </c>
      <c r="K9" s="9" t="s">
        <v>168</v>
      </c>
      <c r="L9" s="3">
        <v>1.52208266113276</v>
      </c>
      <c r="M9" s="16" t="s">
        <v>15</v>
      </c>
      <c r="O9" s="3">
        <v>2062682.1146172499</v>
      </c>
      <c r="P9" s="3">
        <v>866320.26659558504</v>
      </c>
      <c r="Q9" s="3">
        <v>1355170.89005019</v>
      </c>
      <c r="R9" s="3">
        <v>585723.23110543005</v>
      </c>
      <c r="S9" s="33">
        <v>2.0920481288000001</v>
      </c>
      <c r="T9" s="33">
        <v>1.0205112823414599</v>
      </c>
      <c r="U9" s="33">
        <v>-4.2048128800000001E-2</v>
      </c>
      <c r="V9" s="3">
        <v>6263.0981876733103</v>
      </c>
      <c r="W9" s="3">
        <v>2.0253469096166601</v>
      </c>
      <c r="X9" s="3">
        <v>2.2838137005333299</v>
      </c>
      <c r="Y9" s="3">
        <v>295.22123573550101</v>
      </c>
      <c r="Z9" s="3">
        <v>-53.687332925223899</v>
      </c>
      <c r="AA9" s="16" t="s">
        <v>70</v>
      </c>
      <c r="AB9" s="3">
        <v>30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24.789051858091799</v>
      </c>
      <c r="G10" s="7" t="s">
        <v>67</v>
      </c>
      <c r="H10" s="11">
        <v>-8.4379256763259993E-3</v>
      </c>
      <c r="I10" s="9" t="s">
        <v>88</v>
      </c>
      <c r="J10" s="13">
        <v>0</v>
      </c>
      <c r="L10" s="3">
        <v>1.8564249683992</v>
      </c>
      <c r="M10" s="16" t="s">
        <v>15</v>
      </c>
      <c r="O10" s="3">
        <v>4147456.69730504</v>
      </c>
      <c r="P10" s="3">
        <v>1671078.4926710301</v>
      </c>
      <c r="Q10" s="3">
        <v>2234109.52120591</v>
      </c>
      <c r="R10" s="3">
        <v>915231.64995790704</v>
      </c>
      <c r="S10" s="33">
        <v>2.0920495316999999</v>
      </c>
      <c r="T10" s="33">
        <v>1.0205119666829201</v>
      </c>
      <c r="U10" s="33">
        <v>-4.2049531699999997E-2</v>
      </c>
      <c r="V10" s="3">
        <v>9847.5758677057202</v>
      </c>
      <c r="W10" s="3">
        <v>2.0253482136000001</v>
      </c>
      <c r="X10" s="3">
        <v>2.3422017551833298</v>
      </c>
      <c r="Y10" s="3">
        <v>446.108504247045</v>
      </c>
      <c r="Z10" s="3">
        <v>-143.20963290469601</v>
      </c>
      <c r="AA10" s="16" t="s">
        <v>70</v>
      </c>
      <c r="AB10" s="3">
        <v>30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50.391897752563303</v>
      </c>
      <c r="G11" s="7" t="s">
        <v>67</v>
      </c>
      <c r="H11" s="11">
        <v>7.8379550512660007E-3</v>
      </c>
      <c r="I11" s="9" t="s">
        <v>92</v>
      </c>
      <c r="J11" s="13">
        <v>0</v>
      </c>
      <c r="K11" s="9" t="s">
        <v>169</v>
      </c>
      <c r="L11" s="3">
        <v>3.7713110242407302</v>
      </c>
      <c r="M11" s="16" t="s">
        <v>15</v>
      </c>
      <c r="O11" s="3">
        <v>8128571.1783258496</v>
      </c>
      <c r="P11" s="3">
        <v>3148118.8138405699</v>
      </c>
      <c r="Q11" s="3">
        <v>2155370.14212779</v>
      </c>
      <c r="R11" s="3">
        <v>837805.55363905698</v>
      </c>
      <c r="S11" s="33">
        <v>2.0920443549166601</v>
      </c>
      <c r="T11" s="33">
        <v>1.02050944142276</v>
      </c>
      <c r="U11" s="33">
        <v>-4.2044354916666998E-2</v>
      </c>
      <c r="V11" s="3">
        <v>20267.267911226099</v>
      </c>
      <c r="W11" s="3">
        <v>2.01700764158333</v>
      </c>
      <c r="X11" s="3">
        <v>2.3672149565166598</v>
      </c>
      <c r="Y11" s="3">
        <v>107.921873218576</v>
      </c>
      <c r="Z11" s="3">
        <v>76.834731083472704</v>
      </c>
      <c r="AA11" s="16" t="s">
        <v>70</v>
      </c>
      <c r="AB11" s="3">
        <v>30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30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30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30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30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30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30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30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30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30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30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30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30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26.5022719062706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1.98463875869622</v>
      </c>
      <c r="M24" s="16" t="s">
        <v>15</v>
      </c>
      <c r="O24" s="3">
        <v>4836422.6697572796</v>
      </c>
      <c r="P24" s="3">
        <v>1880837.3086664099</v>
      </c>
      <c r="Q24" s="3">
        <v>2436928.4579197001</v>
      </c>
      <c r="R24" s="3">
        <v>955751.24295798806</v>
      </c>
      <c r="S24" s="33">
        <v>2.0587207383999999</v>
      </c>
      <c r="T24" s="33">
        <v>1.0042540187316999</v>
      </c>
      <c r="U24" s="33">
        <v>-8.7207384000000006E-3</v>
      </c>
      <c r="V24" s="3">
        <v>11287.791746151801</v>
      </c>
      <c r="W24" s="3">
        <v>1.9836827397333301</v>
      </c>
      <c r="X24" s="3">
        <v>2.2838384984166602</v>
      </c>
      <c r="Y24" s="3">
        <v>341.61319251635501</v>
      </c>
      <c r="Z24" s="3">
        <v>8.7582298672580201</v>
      </c>
      <c r="AA24" s="16" t="s">
        <v>70</v>
      </c>
      <c r="AB24" s="3">
        <v>30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6.4894790628970994E-2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4.8629878016069996E-3</v>
      </c>
      <c r="M25" s="16" t="s">
        <v>15</v>
      </c>
      <c r="O25" s="3">
        <v>12101.574861307499</v>
      </c>
      <c r="P25" s="3">
        <v>4439.9693269018599</v>
      </c>
      <c r="Q25" s="3">
        <v>2488506.1108537801</v>
      </c>
      <c r="R25" s="3">
        <v>932308.38047283201</v>
      </c>
      <c r="S25" s="33">
        <v>2.0503694245499999</v>
      </c>
      <c r="T25" s="33">
        <v>1.0001802070975601</v>
      </c>
      <c r="U25" s="33">
        <v>-3.6942455E-4</v>
      </c>
      <c r="V25" s="3">
        <v>10.247203350808499</v>
      </c>
      <c r="W25" s="3">
        <v>1.99200927175</v>
      </c>
      <c r="X25" s="3">
        <v>2.1003946690666599</v>
      </c>
      <c r="Y25" s="3">
        <v>-6.1322514960102099</v>
      </c>
      <c r="Z25" s="3">
        <v>83.428859845966102</v>
      </c>
      <c r="AA25" s="16" t="s">
        <v>173</v>
      </c>
      <c r="AB25" s="3">
        <v>30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4.5081609062284998E-2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3.3782592467660002E-3</v>
      </c>
      <c r="M26" s="16" t="s">
        <v>15</v>
      </c>
      <c r="O26" s="3">
        <v>8446.6092402050799</v>
      </c>
      <c r="P26" s="3">
        <v>3095.5331556411102</v>
      </c>
      <c r="Q26" s="3">
        <v>2500284.5025261301</v>
      </c>
      <c r="R26" s="3">
        <v>912742.82910401095</v>
      </c>
      <c r="S26" s="33">
        <v>2.0503668215833302</v>
      </c>
      <c r="T26" s="33">
        <v>1.0001789373577199</v>
      </c>
      <c r="U26" s="33">
        <v>-3.6682158333299999E-4</v>
      </c>
      <c r="V26" s="3">
        <v>6.4192735582693796</v>
      </c>
      <c r="W26" s="3">
        <v>2.0086819911833298</v>
      </c>
      <c r="X26" s="3">
        <v>2.11706636665</v>
      </c>
      <c r="Y26" s="3">
        <v>93.695817230441193</v>
      </c>
      <c r="Z26" s="3">
        <v>-21.691215785682701</v>
      </c>
      <c r="AA26" s="16" t="s">
        <v>173</v>
      </c>
      <c r="AB26" s="3">
        <v>30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0.36789422493874202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2.7568487215391999E-2</v>
      </c>
      <c r="M27" s="16" t="s">
        <v>15</v>
      </c>
      <c r="O27" s="3">
        <v>70191.293291295398</v>
      </c>
      <c r="P27" s="3">
        <v>25636.9798740189</v>
      </c>
      <c r="Q27" s="3">
        <v>2546069.8203311898</v>
      </c>
      <c r="R27" s="3">
        <v>955892.93026053498</v>
      </c>
      <c r="S27" s="33">
        <v>2.0503718882833302</v>
      </c>
      <c r="T27" s="33">
        <v>1.00018140891869</v>
      </c>
      <c r="U27" s="33">
        <v>-3.7188828333299998E-4</v>
      </c>
      <c r="V27" s="3">
        <v>158.24630497386801</v>
      </c>
      <c r="W27" s="3">
        <v>2.0003445640166602</v>
      </c>
      <c r="X27" s="3">
        <v>2.10873310558333</v>
      </c>
      <c r="Y27" s="3">
        <v>294.57380740706702</v>
      </c>
      <c r="Z27" s="3">
        <v>99.5408723592505</v>
      </c>
      <c r="AA27" s="16" t="s">
        <v>70</v>
      </c>
      <c r="AB27" s="3">
        <v>30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0.31449116906511199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2.3566713140418999E-2</v>
      </c>
      <c r="M28" s="16" t="s">
        <v>15</v>
      </c>
      <c r="O28" s="3">
        <v>61538.3114818709</v>
      </c>
      <c r="P28" s="3">
        <v>22016.042928238501</v>
      </c>
      <c r="Q28" s="3">
        <v>2611238.6192849101</v>
      </c>
      <c r="R28" s="3">
        <v>931840.29270799796</v>
      </c>
      <c r="S28" s="33">
        <v>2.0587085437499999</v>
      </c>
      <c r="T28" s="33">
        <v>1.0042480701219501</v>
      </c>
      <c r="U28" s="33">
        <v>-8.7085437500000005E-3</v>
      </c>
      <c r="V28" s="3">
        <v>135.930079174524</v>
      </c>
      <c r="W28" s="3">
        <v>1.9920120224</v>
      </c>
      <c r="X28" s="3">
        <v>2.10873632215</v>
      </c>
      <c r="Y28" s="3">
        <v>147.824293637571</v>
      </c>
      <c r="Z28" s="3">
        <v>42.721230669427797</v>
      </c>
      <c r="AA28" s="16" t="s">
        <v>70</v>
      </c>
      <c r="AB28" s="3">
        <v>30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20.813581769179901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1.5588656112561301</v>
      </c>
      <c r="M29" s="16" t="s">
        <v>15</v>
      </c>
      <c r="O29" s="3">
        <v>3790492.3256313</v>
      </c>
      <c r="P29" s="3">
        <v>1433857.3382320299</v>
      </c>
      <c r="Q29" s="3">
        <v>2431570.9438075898</v>
      </c>
      <c r="R29" s="3">
        <v>931627.77503292402</v>
      </c>
      <c r="S29" s="33">
        <v>2.0503768008166601</v>
      </c>
      <c r="T29" s="33">
        <v>1.00018380527642</v>
      </c>
      <c r="U29" s="33">
        <v>-3.7680081666699997E-4</v>
      </c>
      <c r="V29" s="3">
        <v>8096.54782526492</v>
      </c>
      <c r="W29" s="3">
        <v>1.9836801373499999</v>
      </c>
      <c r="X29" s="3">
        <v>2.2421420488166599</v>
      </c>
      <c r="Y29" s="3">
        <v>450.75285409116998</v>
      </c>
      <c r="Z29" s="3">
        <v>77.757981383276899</v>
      </c>
      <c r="AA29" s="16" t="s">
        <v>70</v>
      </c>
      <c r="AB29" s="3">
        <v>30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21.623816374572399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1.6195156739948999</v>
      </c>
      <c r="M30" s="16" t="s">
        <v>15</v>
      </c>
      <c r="O30" s="3">
        <v>4089655.0342052002</v>
      </c>
      <c r="P30" s="3">
        <v>1549104.20977435</v>
      </c>
      <c r="Q30" s="3">
        <v>2525233.3767892001</v>
      </c>
      <c r="R30" s="3">
        <v>980520.25505804701</v>
      </c>
      <c r="S30" s="33">
        <v>2.0587055493499999</v>
      </c>
      <c r="T30" s="33">
        <v>1.0042466094390201</v>
      </c>
      <c r="U30" s="33">
        <v>-8.7055493499999994E-3</v>
      </c>
      <c r="V30" s="3">
        <v>9894.3640324116095</v>
      </c>
      <c r="W30" s="3">
        <v>1.9836707408000001</v>
      </c>
      <c r="X30" s="3">
        <v>2.2421334933499999</v>
      </c>
      <c r="Y30" s="3">
        <v>379.63409674981199</v>
      </c>
      <c r="Z30" s="3">
        <v>-60.583925718000799</v>
      </c>
      <c r="AA30" s="16" t="s">
        <v>70</v>
      </c>
      <c r="AB30" s="3">
        <v>30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0.33143456849592601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2.4836373068499999E-2</v>
      </c>
      <c r="M31" s="16" t="s">
        <v>15</v>
      </c>
      <c r="O31" s="3">
        <v>61364.937562524901</v>
      </c>
      <c r="P31" s="3">
        <v>23101.298206858501</v>
      </c>
      <c r="Q31" s="3">
        <v>2470768.87568394</v>
      </c>
      <c r="R31" s="3">
        <v>933786.56168860896</v>
      </c>
      <c r="S31" s="33">
        <v>2.0503881986666599</v>
      </c>
      <c r="T31" s="33">
        <v>1.0001893652032501</v>
      </c>
      <c r="U31" s="33">
        <v>-3.8819866666700001E-4</v>
      </c>
      <c r="V31" s="3">
        <v>170.35070993038801</v>
      </c>
      <c r="W31" s="3">
        <v>2.0003635466333298</v>
      </c>
      <c r="X31" s="3">
        <v>2.10874771463333</v>
      </c>
      <c r="Y31" s="3">
        <v>188.19290253350701</v>
      </c>
      <c r="Z31" s="3">
        <v>-45.0885734226908</v>
      </c>
      <c r="AA31" s="16" t="s">
        <v>70</v>
      </c>
      <c r="AB31" s="3">
        <v>30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0.18050280050918099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1.3526206067661001E-2</v>
      </c>
      <c r="M32" s="16" t="s">
        <v>15</v>
      </c>
      <c r="O32" s="3">
        <v>32328.874294479301</v>
      </c>
      <c r="P32" s="3">
        <v>12248.837573131101</v>
      </c>
      <c r="Q32" s="3">
        <v>2390091.8064358798</v>
      </c>
      <c r="R32" s="3">
        <v>926777.480102384</v>
      </c>
      <c r="S32" s="33">
        <v>2.0503664898833298</v>
      </c>
      <c r="T32" s="33">
        <v>1.00017877555284</v>
      </c>
      <c r="U32" s="33">
        <v>-3.6648988333399997E-4</v>
      </c>
      <c r="V32" s="3">
        <v>79.798534333083794</v>
      </c>
      <c r="W32" s="3">
        <v>2.0003445608333301</v>
      </c>
      <c r="X32" s="3">
        <v>2.1003927797499999</v>
      </c>
      <c r="Y32" s="3">
        <v>173.18445057520401</v>
      </c>
      <c r="Z32" s="3">
        <v>185.843922423831</v>
      </c>
      <c r="AA32" s="16" t="s">
        <v>70</v>
      </c>
      <c r="AB32" s="3">
        <v>30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174</v>
      </c>
      <c r="C3" s="7" t="s">
        <v>164</v>
      </c>
      <c r="D3" s="7" t="s">
        <v>165</v>
      </c>
      <c r="E3" s="21" t="s">
        <v>166</v>
      </c>
      <c r="F3" s="21" t="s">
        <v>175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1.03003039267091</v>
      </c>
      <c r="G6" s="7" t="s">
        <v>67</v>
      </c>
      <c r="H6" s="11">
        <v>3.0030392670916999E-2</v>
      </c>
      <c r="I6" s="9" t="s">
        <v>68</v>
      </c>
      <c r="J6" s="13">
        <v>0</v>
      </c>
      <c r="L6" s="3">
        <v>9.9346747512546005E-2</v>
      </c>
      <c r="M6" s="16" t="s">
        <v>15</v>
      </c>
      <c r="N6" s="7" t="s">
        <v>175</v>
      </c>
      <c r="O6" s="3">
        <v>264081.17105963599</v>
      </c>
      <c r="P6" s="3">
        <v>173668.36032050199</v>
      </c>
      <c r="Q6" s="3">
        <v>2658176.31348512</v>
      </c>
      <c r="R6" s="3">
        <v>1116694.8396767001</v>
      </c>
      <c r="S6" s="33">
        <v>2.6778636101500002</v>
      </c>
      <c r="T6" s="33">
        <v>0.99180133709259199</v>
      </c>
      <c r="U6" s="33">
        <v>2.213638985E-2</v>
      </c>
      <c r="V6" s="3">
        <v>6472.80026766628</v>
      </c>
      <c r="W6" s="3">
        <v>2.62783704371666</v>
      </c>
      <c r="X6" s="3">
        <v>2.7852215479833302</v>
      </c>
      <c r="Y6" s="3">
        <v>39.078323233254601</v>
      </c>
      <c r="Z6" s="3">
        <v>24.528269596355699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2.4657209395651498</v>
      </c>
      <c r="G7" s="7" t="s">
        <v>67</v>
      </c>
      <c r="H7" s="11">
        <v>-1.371162417394E-2</v>
      </c>
      <c r="I7" s="9" t="s">
        <v>76</v>
      </c>
      <c r="J7" s="13">
        <v>0</v>
      </c>
      <c r="L7" s="3">
        <v>0.237744262342448</v>
      </c>
      <c r="M7" s="16" t="s">
        <v>15</v>
      </c>
      <c r="O7" s="3">
        <v>584407.55079273204</v>
      </c>
      <c r="P7" s="3">
        <v>385319.50989683799</v>
      </c>
      <c r="Q7" s="3">
        <v>2458135.2459768299</v>
      </c>
      <c r="R7" s="3">
        <v>1047604.51861879</v>
      </c>
      <c r="S7" s="33">
        <v>2.7354958245333298</v>
      </c>
      <c r="T7" s="33">
        <v>1.0131466016790101</v>
      </c>
      <c r="U7" s="33">
        <v>-3.5495824533332998E-2</v>
      </c>
      <c r="V7" s="3">
        <v>10508.6592013062</v>
      </c>
      <c r="W7" s="3">
        <v>2.67781675973333</v>
      </c>
      <c r="X7" s="3">
        <v>2.8351176845500001</v>
      </c>
      <c r="Y7" s="3">
        <v>24.055161188841801</v>
      </c>
      <c r="Z7" s="3">
        <v>21.0744516774751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4.8805363460736197</v>
      </c>
      <c r="G8" s="7" t="s">
        <v>67</v>
      </c>
      <c r="H8" s="11">
        <v>-2.3892730785274999E-2</v>
      </c>
      <c r="I8" s="9" t="s">
        <v>80</v>
      </c>
      <c r="J8" s="13">
        <v>0</v>
      </c>
      <c r="L8" s="3">
        <v>0.47032960155040598</v>
      </c>
      <c r="M8" s="16" t="s">
        <v>15</v>
      </c>
      <c r="O8" s="3">
        <v>1337298.3573151799</v>
      </c>
      <c r="P8" s="3">
        <v>830973.56127536995</v>
      </c>
      <c r="Q8" s="3">
        <v>2843321.6895276802</v>
      </c>
      <c r="R8" s="3">
        <v>1230179.9993590401</v>
      </c>
      <c r="S8" s="33">
        <v>2.73552011863333</v>
      </c>
      <c r="T8" s="33">
        <v>1.0131555994938199</v>
      </c>
      <c r="U8" s="33">
        <v>-3.5520118633333E-2</v>
      </c>
      <c r="V8" s="3">
        <v>26826.098014691401</v>
      </c>
      <c r="W8" s="3">
        <v>2.6778424018333302</v>
      </c>
      <c r="X8" s="3">
        <v>2.9017898469166599</v>
      </c>
      <c r="Y8" s="3">
        <v>19.6476857994173</v>
      </c>
      <c r="Z8" s="3">
        <v>207.33209241856201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20.679204492512898</v>
      </c>
      <c r="G9" s="7" t="s">
        <v>67</v>
      </c>
      <c r="H9" s="11">
        <v>1.0679204492512899</v>
      </c>
      <c r="I9" s="9" t="s">
        <v>84</v>
      </c>
      <c r="J9" s="13" t="s">
        <v>66</v>
      </c>
      <c r="K9" s="9" t="s">
        <v>168</v>
      </c>
      <c r="L9" s="3">
        <v>1.9858749471516901</v>
      </c>
      <c r="M9" s="16" t="s">
        <v>15</v>
      </c>
      <c r="O9" s="3">
        <v>2691199.9196599498</v>
      </c>
      <c r="P9" s="3">
        <v>1552206.18653393</v>
      </c>
      <c r="Q9" s="3">
        <v>1355170.89005019</v>
      </c>
      <c r="R9" s="3">
        <v>585723.23110543005</v>
      </c>
      <c r="S9" s="33">
        <v>2.7355048592166602</v>
      </c>
      <c r="T9" s="33">
        <v>1.0131499478580199</v>
      </c>
      <c r="U9" s="33">
        <v>-3.5504859216666997E-2</v>
      </c>
      <c r="V9" s="3">
        <v>23266.253950342001</v>
      </c>
      <c r="W9" s="3">
        <v>2.67783030693333</v>
      </c>
      <c r="X9" s="3">
        <v>2.9101174330666599</v>
      </c>
      <c r="Y9" s="3">
        <v>-16.246639626908099</v>
      </c>
      <c r="Z9" s="3">
        <v>49.494892356513603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25.255419131240298</v>
      </c>
      <c r="G10" s="7" t="s">
        <v>67</v>
      </c>
      <c r="H10" s="11">
        <v>1.0216765249615E-2</v>
      </c>
      <c r="I10" s="9" t="s">
        <v>88</v>
      </c>
      <c r="J10" s="13">
        <v>0</v>
      </c>
      <c r="L10" s="3">
        <v>2.42288240291975</v>
      </c>
      <c r="M10" s="16" t="s">
        <v>15</v>
      </c>
      <c r="O10" s="3">
        <v>5412984.6451252699</v>
      </c>
      <c r="P10" s="3">
        <v>3051839.13304616</v>
      </c>
      <c r="Q10" s="3">
        <v>2234109.52120591</v>
      </c>
      <c r="R10" s="3">
        <v>915231.64995790704</v>
      </c>
      <c r="S10" s="33">
        <v>2.73551627573333</v>
      </c>
      <c r="T10" s="33">
        <v>1.01315417619753</v>
      </c>
      <c r="U10" s="33">
        <v>-3.5516275733332998E-2</v>
      </c>
      <c r="V10" s="3">
        <v>41216.3080050422</v>
      </c>
      <c r="W10" s="3">
        <v>2.6778421823666601</v>
      </c>
      <c r="X10" s="3">
        <v>3.0352918572999998</v>
      </c>
      <c r="Y10" s="3">
        <v>150.89395618906201</v>
      </c>
      <c r="Z10" s="3">
        <v>0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49.867931053414097</v>
      </c>
      <c r="G11" s="7" t="s">
        <v>67</v>
      </c>
      <c r="H11" s="11">
        <v>-2.6413789317170002E-3</v>
      </c>
      <c r="I11" s="9" t="s">
        <v>92</v>
      </c>
      <c r="J11" s="13">
        <v>0</v>
      </c>
      <c r="L11" s="3">
        <v>4.7579870325744196</v>
      </c>
      <c r="M11" s="16" t="s">
        <v>15</v>
      </c>
      <c r="O11" s="3">
        <v>10255223.186642099</v>
      </c>
      <c r="P11" s="3">
        <v>5570378.2333549103</v>
      </c>
      <c r="Q11" s="3">
        <v>2155370.14212779</v>
      </c>
      <c r="R11" s="3">
        <v>837805.55363905698</v>
      </c>
      <c r="S11" s="33">
        <v>2.73551960026666</v>
      </c>
      <c r="T11" s="33">
        <v>1.0131554075061699</v>
      </c>
      <c r="U11" s="33">
        <v>-3.5519600266666999E-2</v>
      </c>
      <c r="V11" s="3">
        <v>59836.691709798899</v>
      </c>
      <c r="W11" s="3">
        <v>2.66950659173333</v>
      </c>
      <c r="X11" s="3">
        <v>3.0185771629166598</v>
      </c>
      <c r="Y11" s="3">
        <v>-116.90288930998599</v>
      </c>
      <c r="Z11" s="3">
        <v>-294.51709789001302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10.9878615251156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1.05745587907355</v>
      </c>
      <c r="M24" s="16" t="s">
        <v>15</v>
      </c>
      <c r="O24" s="3">
        <v>2576944.3247088399</v>
      </c>
      <c r="P24" s="3">
        <v>1416794.1362234501</v>
      </c>
      <c r="Q24" s="3">
        <v>2436928.4579197001</v>
      </c>
      <c r="R24" s="3">
        <v>955751.24295798806</v>
      </c>
      <c r="S24" s="33">
        <v>2.71050792561666</v>
      </c>
      <c r="T24" s="33">
        <v>1.0038918243024599</v>
      </c>
      <c r="U24" s="33">
        <v>-1.0507925616666001E-2</v>
      </c>
      <c r="V24" s="3">
        <v>24231.926979431701</v>
      </c>
      <c r="W24" s="3">
        <v>2.6445069269500001</v>
      </c>
      <c r="X24" s="3">
        <v>2.9351606170666602</v>
      </c>
      <c r="Y24" s="3">
        <v>63.393707480232202</v>
      </c>
      <c r="Z24" s="3">
        <v>12.851395397882101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11.713408374094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1.12710073200267</v>
      </c>
      <c r="M25" s="16" t="s">
        <v>15</v>
      </c>
      <c r="O25" s="3">
        <v>2804797.05913642</v>
      </c>
      <c r="P25" s="3">
        <v>1399140.83695283</v>
      </c>
      <c r="Q25" s="3">
        <v>2488506.1108537801</v>
      </c>
      <c r="R25" s="3">
        <v>932308.38047283201</v>
      </c>
      <c r="S25" s="33">
        <v>2.70215798535</v>
      </c>
      <c r="T25" s="33">
        <v>1.0007992538333299</v>
      </c>
      <c r="U25" s="33">
        <v>-2.1579853500000002E-3</v>
      </c>
      <c r="V25" s="3">
        <v>21749.317209560599</v>
      </c>
      <c r="W25" s="3">
        <v>2.63615195121666</v>
      </c>
      <c r="X25" s="3">
        <v>2.8684125786833299</v>
      </c>
      <c r="Y25" s="3">
        <v>-11.8810543667256</v>
      </c>
      <c r="Z25" s="3">
        <v>196.95502666034</v>
      </c>
      <c r="AA25" s="16" t="s">
        <v>70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11.276828644421499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1.0851963606428801</v>
      </c>
      <c r="M26" s="16" t="s">
        <v>15</v>
      </c>
      <c r="O26" s="3">
        <v>2713299.64271317</v>
      </c>
      <c r="P26" s="3">
        <v>1339653.3384610901</v>
      </c>
      <c r="Q26" s="3">
        <v>2500284.5025261301</v>
      </c>
      <c r="R26" s="3">
        <v>912742.82910401095</v>
      </c>
      <c r="S26" s="33">
        <v>2.7021584562833301</v>
      </c>
      <c r="T26" s="33">
        <v>1.0007994282530801</v>
      </c>
      <c r="U26" s="33">
        <v>-2.1584562833329999E-3</v>
      </c>
      <c r="V26" s="3">
        <v>26494.233680237601</v>
      </c>
      <c r="W26" s="3">
        <v>2.6361544181333301</v>
      </c>
      <c r="X26" s="3">
        <v>2.95184657226666</v>
      </c>
      <c r="Y26" s="3">
        <v>-20.965751049910399</v>
      </c>
      <c r="Z26" s="3">
        <v>0</v>
      </c>
      <c r="AA26" s="16" t="s">
        <v>70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11.6937523034848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1.12521425138173</v>
      </c>
      <c r="M27" s="16" t="s">
        <v>15</v>
      </c>
      <c r="O27" s="3">
        <v>2864874.0468496</v>
      </c>
      <c r="P27" s="3">
        <v>1408836.7175064399</v>
      </c>
      <c r="Q27" s="3">
        <v>2546069.8203311898</v>
      </c>
      <c r="R27" s="3">
        <v>955892.93026053498</v>
      </c>
      <c r="S27" s="33">
        <v>2.7105099517500002</v>
      </c>
      <c r="T27" s="33">
        <v>1.00389257472222</v>
      </c>
      <c r="U27" s="33">
        <v>-1.050995175E-2</v>
      </c>
      <c r="V27" s="3">
        <v>20936.997247916901</v>
      </c>
      <c r="W27" s="3">
        <v>2.6361662354500002</v>
      </c>
      <c r="X27" s="3">
        <v>2.87676771251666</v>
      </c>
      <c r="Y27" s="3">
        <v>-38.058686711582901</v>
      </c>
      <c r="Z27" s="3">
        <v>230.41895696974601</v>
      </c>
      <c r="AA27" s="16" t="s">
        <v>70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10.8863227386543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1.04770743953707</v>
      </c>
      <c r="M28" s="16" t="s">
        <v>15</v>
      </c>
      <c r="O28" s="3">
        <v>2735814.12783131</v>
      </c>
      <c r="P28" s="3">
        <v>1394147.31848864</v>
      </c>
      <c r="Q28" s="3">
        <v>2611238.6192849101</v>
      </c>
      <c r="R28" s="3">
        <v>931840.29270799796</v>
      </c>
      <c r="S28" s="33">
        <v>2.7105021378666598</v>
      </c>
      <c r="T28" s="33">
        <v>1.00388968069135</v>
      </c>
      <c r="U28" s="33">
        <v>-1.0502137866667E-2</v>
      </c>
      <c r="V28" s="3">
        <v>19599.880754135698</v>
      </c>
      <c r="W28" s="3">
        <v>2.6361573530666602</v>
      </c>
      <c r="X28" s="3">
        <v>2.9351776272333301</v>
      </c>
      <c r="Y28" s="3">
        <v>-16.2088953867773</v>
      </c>
      <c r="Z28" s="3">
        <v>40.527780968360503</v>
      </c>
      <c r="AA28" s="16" t="s">
        <v>70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11.724953819064901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1.1282087921056201</v>
      </c>
      <c r="M29" s="16" t="s">
        <v>15</v>
      </c>
      <c r="O29" s="3">
        <v>2743319.7174323099</v>
      </c>
      <c r="P29" s="3">
        <v>1474143.3481256899</v>
      </c>
      <c r="Q29" s="3">
        <v>2431570.9438075898</v>
      </c>
      <c r="R29" s="3">
        <v>931627.77503292402</v>
      </c>
      <c r="S29" s="33">
        <v>2.70217057176666</v>
      </c>
      <c r="T29" s="33">
        <v>1.0008039154691299</v>
      </c>
      <c r="U29" s="33">
        <v>-2.1705717666659998E-3</v>
      </c>
      <c r="V29" s="3">
        <v>31871.559206772901</v>
      </c>
      <c r="W29" s="3">
        <v>2.6361644450666599</v>
      </c>
      <c r="X29" s="3">
        <v>2.9268235751999998</v>
      </c>
      <c r="Y29" s="3">
        <v>8.3285320603256903</v>
      </c>
      <c r="Z29" s="3">
        <v>0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11.811395639603001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1.1365047610557799</v>
      </c>
      <c r="M30" s="16" t="s">
        <v>15</v>
      </c>
      <c r="O30" s="3">
        <v>2869939.7554978901</v>
      </c>
      <c r="P30" s="3">
        <v>1546814.31636515</v>
      </c>
      <c r="Q30" s="3">
        <v>2525233.3767892001</v>
      </c>
      <c r="R30" s="3">
        <v>980520.25505804701</v>
      </c>
      <c r="S30" s="33">
        <v>2.71049327013333</v>
      </c>
      <c r="T30" s="33">
        <v>1.0038863963456699</v>
      </c>
      <c r="U30" s="33">
        <v>-1.0493270133333E-2</v>
      </c>
      <c r="V30" s="3">
        <v>22333.725746248499</v>
      </c>
      <c r="W30" s="3">
        <v>2.6444877944166598</v>
      </c>
      <c r="X30" s="3">
        <v>2.9101211944333301</v>
      </c>
      <c r="Y30" s="3">
        <v>97.982535923337693</v>
      </c>
      <c r="Z30" s="3">
        <v>55.944226285004198</v>
      </c>
      <c r="AA30" s="16" t="s">
        <v>70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11.2683690384392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1.0843842995248001</v>
      </c>
      <c r="M31" s="16" t="s">
        <v>15</v>
      </c>
      <c r="O31" s="3">
        <v>2679262.9765462098</v>
      </c>
      <c r="P31" s="3">
        <v>1380029.05061594</v>
      </c>
      <c r="Q31" s="3">
        <v>2470768.87568394</v>
      </c>
      <c r="R31" s="3">
        <v>933786.56168860896</v>
      </c>
      <c r="S31" s="33">
        <v>2.71051400636666</v>
      </c>
      <c r="T31" s="33">
        <v>1.0038940764320901</v>
      </c>
      <c r="U31" s="33">
        <v>-1.0514006366666001E-2</v>
      </c>
      <c r="V31" s="3">
        <v>28421.184241953601</v>
      </c>
      <c r="W31" s="3">
        <v>2.6361720351833302</v>
      </c>
      <c r="X31" s="3">
        <v>2.9518589538333302</v>
      </c>
      <c r="Y31" s="3">
        <v>-22.479945237917299</v>
      </c>
      <c r="Z31" s="3">
        <v>0</v>
      </c>
      <c r="AA31" s="16" t="s">
        <v>70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11.9175286941922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1.1466900966926801</v>
      </c>
      <c r="M32" s="16" t="s">
        <v>15</v>
      </c>
      <c r="O32" s="3">
        <v>2740694.6046263501</v>
      </c>
      <c r="P32" s="3">
        <v>1461909.9890741601</v>
      </c>
      <c r="Q32" s="3">
        <v>2390091.8064358798</v>
      </c>
      <c r="R32" s="3">
        <v>926777.480102384</v>
      </c>
      <c r="S32" s="33">
        <v>2.7021617987000002</v>
      </c>
      <c r="T32" s="33">
        <v>1.00080066618518</v>
      </c>
      <c r="U32" s="33">
        <v>-2.1617987000000002E-3</v>
      </c>
      <c r="V32" s="3">
        <v>24223.4242782949</v>
      </c>
      <c r="W32" s="3">
        <v>2.6361527248166601</v>
      </c>
      <c r="X32" s="3">
        <v>2.9434950951999999</v>
      </c>
      <c r="Y32" s="3">
        <v>-75.917199632925801</v>
      </c>
      <c r="Z32" s="3">
        <v>-87.8803285281016</v>
      </c>
      <c r="AA32" s="16" t="s">
        <v>70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176</v>
      </c>
      <c r="C3" s="7" t="s">
        <v>164</v>
      </c>
      <c r="D3" s="7" t="s">
        <v>165</v>
      </c>
      <c r="E3" s="21" t="s">
        <v>166</v>
      </c>
      <c r="F3" s="21" t="s">
        <v>177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1.0560376167767</v>
      </c>
      <c r="G6" s="7" t="s">
        <v>67</v>
      </c>
      <c r="H6" s="11">
        <v>5.6037616776702E-2</v>
      </c>
      <c r="I6" s="9" t="s">
        <v>68</v>
      </c>
      <c r="J6" s="13">
        <v>0</v>
      </c>
      <c r="L6" s="3">
        <v>0.106249777835246</v>
      </c>
      <c r="M6" s="16" t="s">
        <v>15</v>
      </c>
      <c r="N6" s="7" t="s">
        <v>177</v>
      </c>
      <c r="O6" s="3">
        <v>282430.64275470597</v>
      </c>
      <c r="P6" s="3">
        <v>172622.20908815699</v>
      </c>
      <c r="Q6" s="3">
        <v>2658176.31348512</v>
      </c>
      <c r="R6" s="3">
        <v>1116694.8396767001</v>
      </c>
      <c r="S6" s="33">
        <v>2.6757715863999998</v>
      </c>
      <c r="T6" s="33">
        <v>0.99102651348148196</v>
      </c>
      <c r="U6" s="33">
        <v>2.4228413599999998E-2</v>
      </c>
      <c r="V6" s="3">
        <v>934.79865146581005</v>
      </c>
      <c r="W6" s="3">
        <v>2.6340816114500001</v>
      </c>
      <c r="X6" s="3">
        <v>2.7258004677166601</v>
      </c>
      <c r="Y6" s="3">
        <v>-17.755563832364398</v>
      </c>
      <c r="Z6" s="3">
        <v>323.10945835837401</v>
      </c>
      <c r="AA6" s="16" t="s">
        <v>70</v>
      </c>
      <c r="AB6" s="3">
        <v>30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2.4904512143734898</v>
      </c>
      <c r="G7" s="7" t="s">
        <v>67</v>
      </c>
      <c r="H7" s="11">
        <v>-3.8195142506040002E-3</v>
      </c>
      <c r="I7" s="9" t="s">
        <v>76</v>
      </c>
      <c r="J7" s="13">
        <v>0</v>
      </c>
      <c r="L7" s="3">
        <v>0.24998556545321601</v>
      </c>
      <c r="M7" s="16" t="s">
        <v>15</v>
      </c>
      <c r="O7" s="3">
        <v>614498.32942599803</v>
      </c>
      <c r="P7" s="3">
        <v>413139.208330472</v>
      </c>
      <c r="Q7" s="3">
        <v>2458135.2459768299</v>
      </c>
      <c r="R7" s="3">
        <v>1047604.51861879</v>
      </c>
      <c r="S7" s="33">
        <v>2.7340964840000002</v>
      </c>
      <c r="T7" s="33">
        <v>1.0126283274073999</v>
      </c>
      <c r="U7" s="33">
        <v>-3.4096484000000003E-2</v>
      </c>
      <c r="V7" s="3">
        <v>2144.4020885493901</v>
      </c>
      <c r="W7" s="3">
        <v>2.6840637349333298</v>
      </c>
      <c r="X7" s="3">
        <v>2.8008103365333299</v>
      </c>
      <c r="Y7" s="3">
        <v>284.95992453019898</v>
      </c>
      <c r="Z7" s="3">
        <v>147.377687614639</v>
      </c>
      <c r="AA7" s="16" t="s">
        <v>70</v>
      </c>
      <c r="AB7" s="3">
        <v>30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4.76335725720591</v>
      </c>
      <c r="G8" s="7" t="s">
        <v>67</v>
      </c>
      <c r="H8" s="11">
        <v>-4.7328548558817997E-2</v>
      </c>
      <c r="I8" s="9" t="s">
        <v>80</v>
      </c>
      <c r="J8" s="13">
        <v>0</v>
      </c>
      <c r="L8" s="3">
        <v>0.47636740415886297</v>
      </c>
      <c r="M8" s="16" t="s">
        <v>15</v>
      </c>
      <c r="O8" s="3">
        <v>1354465.77242889</v>
      </c>
      <c r="P8" s="3">
        <v>809889.71519394603</v>
      </c>
      <c r="Q8" s="3">
        <v>2843321.6895276802</v>
      </c>
      <c r="R8" s="3">
        <v>1230179.9993590401</v>
      </c>
      <c r="S8" s="33">
        <v>2.7424597639833301</v>
      </c>
      <c r="T8" s="33">
        <v>1.01572583851234</v>
      </c>
      <c r="U8" s="33">
        <v>-4.2459763983333003E-2</v>
      </c>
      <c r="V8" s="3">
        <v>4622.16809836416</v>
      </c>
      <c r="W8" s="3">
        <v>2.6757511700999999</v>
      </c>
      <c r="X8" s="3">
        <v>2.8508837749166598</v>
      </c>
      <c r="Y8" s="3">
        <v>-93.288906833648099</v>
      </c>
      <c r="Z8" s="3">
        <v>42.631376650965699</v>
      </c>
      <c r="AA8" s="16" t="s">
        <v>70</v>
      </c>
      <c r="AB8" s="3">
        <v>30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20.357170044029999</v>
      </c>
      <c r="G9" s="7" t="s">
        <v>67</v>
      </c>
      <c r="H9" s="11">
        <v>1.035717004403</v>
      </c>
      <c r="I9" s="9" t="s">
        <v>84</v>
      </c>
      <c r="J9" s="13" t="s">
        <v>66</v>
      </c>
      <c r="K9" s="9" t="s">
        <v>168</v>
      </c>
      <c r="L9" s="3">
        <v>1.9840408574314501</v>
      </c>
      <c r="M9" s="16" t="s">
        <v>15</v>
      </c>
      <c r="O9" s="3">
        <v>2688714.4146613302</v>
      </c>
      <c r="P9" s="3">
        <v>1633718.38484286</v>
      </c>
      <c r="Q9" s="3">
        <v>1355170.89005019</v>
      </c>
      <c r="R9" s="3">
        <v>585723.23110543005</v>
      </c>
      <c r="S9" s="33">
        <v>2.7424437994666602</v>
      </c>
      <c r="T9" s="33">
        <v>1.01571992572839</v>
      </c>
      <c r="U9" s="33">
        <v>-4.2443799466666002E-2</v>
      </c>
      <c r="V9" s="3">
        <v>10188.8631632946</v>
      </c>
      <c r="W9" s="3">
        <v>2.6757380797333301</v>
      </c>
      <c r="X9" s="3">
        <v>2.85921169521666</v>
      </c>
      <c r="Y9" s="3">
        <v>-118.874091474965</v>
      </c>
      <c r="Z9" s="3">
        <v>0</v>
      </c>
      <c r="AA9" s="16" t="s">
        <v>70</v>
      </c>
      <c r="AB9" s="3">
        <v>30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24.499228022510099</v>
      </c>
      <c r="G10" s="7" t="s">
        <v>67</v>
      </c>
      <c r="H10" s="11">
        <v>-2.0030879099594001E-2</v>
      </c>
      <c r="I10" s="9" t="s">
        <v>88</v>
      </c>
      <c r="J10" s="13">
        <v>0</v>
      </c>
      <c r="L10" s="3">
        <v>2.3711696720732398</v>
      </c>
      <c r="M10" s="16" t="s">
        <v>15</v>
      </c>
      <c r="O10" s="3">
        <v>5297452.7407735297</v>
      </c>
      <c r="P10" s="3">
        <v>2993725.5881691901</v>
      </c>
      <c r="Q10" s="3">
        <v>2234109.52120591</v>
      </c>
      <c r="R10" s="3">
        <v>915231.64995790704</v>
      </c>
      <c r="S10" s="33">
        <v>2.7424552898333299</v>
      </c>
      <c r="T10" s="33">
        <v>1.01572418141975</v>
      </c>
      <c r="U10" s="33">
        <v>-4.2455289833333E-2</v>
      </c>
      <c r="V10" s="3">
        <v>16521.492145706201</v>
      </c>
      <c r="W10" s="3">
        <v>2.67574996693333</v>
      </c>
      <c r="X10" s="3">
        <v>2.9176361733</v>
      </c>
      <c r="Y10" s="3">
        <v>123.715302896826</v>
      </c>
      <c r="Z10" s="3">
        <v>212.77365963476899</v>
      </c>
      <c r="AA10" s="16" t="s">
        <v>70</v>
      </c>
      <c r="AB10" s="3">
        <v>30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50.773361019760699</v>
      </c>
      <c r="G11" s="7" t="s">
        <v>67</v>
      </c>
      <c r="H11" s="11">
        <v>1.5467220395216001E-2</v>
      </c>
      <c r="I11" s="9" t="s">
        <v>92</v>
      </c>
      <c r="J11" s="13">
        <v>0</v>
      </c>
      <c r="K11" s="9" t="s">
        <v>169</v>
      </c>
      <c r="L11" s="3">
        <v>4.6963930090094701</v>
      </c>
      <c r="M11" s="16" t="s">
        <v>15</v>
      </c>
      <c r="O11" s="3">
        <v>10122465.267316701</v>
      </c>
      <c r="P11" s="3">
        <v>5328245.0724431202</v>
      </c>
      <c r="Q11" s="3">
        <v>2155370.14212779</v>
      </c>
      <c r="R11" s="3">
        <v>837805.55363905698</v>
      </c>
      <c r="S11" s="33">
        <v>2.74245864291666</v>
      </c>
      <c r="T11" s="33">
        <v>1.01572542330246</v>
      </c>
      <c r="U11" s="33">
        <v>-4.2458642916665998E-2</v>
      </c>
      <c r="V11" s="3">
        <v>28221.570934872299</v>
      </c>
      <c r="W11" s="3">
        <v>2.6757514456</v>
      </c>
      <c r="X11" s="3">
        <v>2.9760146216000001</v>
      </c>
      <c r="Y11" s="3">
        <v>412.05650468901399</v>
      </c>
      <c r="Z11" s="3">
        <v>-352.64224075381998</v>
      </c>
      <c r="AA11" s="16" t="s">
        <v>70</v>
      </c>
      <c r="AB11" s="3">
        <v>30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30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30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30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30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30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30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30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30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30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30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30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30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26.688564697556298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2.5735290645256801</v>
      </c>
      <c r="M24" s="16" t="s">
        <v>15</v>
      </c>
      <c r="O24" s="3">
        <v>6271506.21462614</v>
      </c>
      <c r="P24" s="3">
        <v>3528613.68599919</v>
      </c>
      <c r="Q24" s="3">
        <v>2436928.4579197001</v>
      </c>
      <c r="R24" s="3">
        <v>955751.24295798806</v>
      </c>
      <c r="S24" s="33">
        <v>2.7091088890666599</v>
      </c>
      <c r="T24" s="33">
        <v>1.00337366261728</v>
      </c>
      <c r="U24" s="33">
        <v>-9.1088890666670003E-3</v>
      </c>
      <c r="V24" s="3">
        <v>17650.821692189402</v>
      </c>
      <c r="W24" s="3">
        <v>2.64241503016666</v>
      </c>
      <c r="X24" s="3">
        <v>2.91762488026666</v>
      </c>
      <c r="Y24" s="3">
        <v>-14.746479942755499</v>
      </c>
      <c r="Z24" s="3">
        <v>-88.212327939596506</v>
      </c>
      <c r="AA24" s="16" t="s">
        <v>70</v>
      </c>
      <c r="AB24" s="3">
        <v>30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 t="s">
        <v>97</v>
      </c>
      <c r="G25" s="7" t="s">
        <v>67</v>
      </c>
      <c r="H25" s="11" t="s">
        <v>97</v>
      </c>
      <c r="I25" s="9" t="s">
        <v>66</v>
      </c>
      <c r="J25" s="13" t="s">
        <v>97</v>
      </c>
      <c r="K25" s="9" t="s">
        <v>98</v>
      </c>
      <c r="L25" s="3" t="s">
        <v>97</v>
      </c>
      <c r="M25" s="16" t="s">
        <v>15</v>
      </c>
      <c r="O25" s="3" t="s">
        <v>97</v>
      </c>
      <c r="P25" s="3" t="s">
        <v>97</v>
      </c>
      <c r="Q25" s="3">
        <v>2488506.1108537801</v>
      </c>
      <c r="R25" s="3">
        <v>932308.38047283201</v>
      </c>
      <c r="S25" s="33" t="s">
        <v>97</v>
      </c>
      <c r="T25" s="33" t="s">
        <v>97</v>
      </c>
      <c r="U25" s="33" t="s">
        <v>97</v>
      </c>
      <c r="V25" s="3" t="s">
        <v>97</v>
      </c>
      <c r="W25" s="3" t="s">
        <v>97</v>
      </c>
      <c r="X25" s="3" t="s">
        <v>97</v>
      </c>
      <c r="Y25" s="3" t="s">
        <v>97</v>
      </c>
      <c r="Z25" s="3" t="s">
        <v>97</v>
      </c>
      <c r="AA25" s="16" t="s">
        <v>97</v>
      </c>
      <c r="AB25" s="3">
        <v>30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0</v>
      </c>
      <c r="AN25" s="18">
        <v>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 t="s">
        <v>97</v>
      </c>
      <c r="G26" s="7" t="s">
        <v>67</v>
      </c>
      <c r="H26" s="11" t="s">
        <v>97</v>
      </c>
      <c r="I26" s="9" t="s">
        <v>66</v>
      </c>
      <c r="J26" s="13" t="s">
        <v>97</v>
      </c>
      <c r="K26" s="9" t="s">
        <v>98</v>
      </c>
      <c r="L26" s="3" t="s">
        <v>97</v>
      </c>
      <c r="M26" s="16" t="s">
        <v>15</v>
      </c>
      <c r="O26" s="3" t="s">
        <v>97</v>
      </c>
      <c r="P26" s="3" t="s">
        <v>97</v>
      </c>
      <c r="Q26" s="3">
        <v>2500284.5025261301</v>
      </c>
      <c r="R26" s="3">
        <v>912742.82910401095</v>
      </c>
      <c r="S26" s="33" t="s">
        <v>97</v>
      </c>
      <c r="T26" s="33" t="s">
        <v>97</v>
      </c>
      <c r="U26" s="33" t="s">
        <v>97</v>
      </c>
      <c r="V26" s="3" t="s">
        <v>97</v>
      </c>
      <c r="W26" s="3" t="s">
        <v>97</v>
      </c>
      <c r="X26" s="3" t="s">
        <v>97</v>
      </c>
      <c r="Y26" s="3" t="s">
        <v>97</v>
      </c>
      <c r="Z26" s="3" t="s">
        <v>97</v>
      </c>
      <c r="AA26" s="16" t="s">
        <v>97</v>
      </c>
      <c r="AB26" s="3">
        <v>30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0</v>
      </c>
      <c r="AN26" s="18">
        <v>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3.9664219780455E-2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3.9972657492850002E-3</v>
      </c>
      <c r="M27" s="16" t="s">
        <v>15</v>
      </c>
      <c r="O27" s="3">
        <v>10177.317688098699</v>
      </c>
      <c r="P27" s="3">
        <v>5454.6682216690297</v>
      </c>
      <c r="Q27" s="3">
        <v>2546069.8203311898</v>
      </c>
      <c r="R27" s="3">
        <v>955892.93026053498</v>
      </c>
      <c r="S27" s="33">
        <v>2.7091105690833301</v>
      </c>
      <c r="T27" s="33">
        <v>1.0033742848456699</v>
      </c>
      <c r="U27" s="33">
        <v>-9.1105690833340001E-3</v>
      </c>
      <c r="V27" s="3">
        <v>29.250210531314</v>
      </c>
      <c r="W27" s="3">
        <v>2.6674224885166602</v>
      </c>
      <c r="X27" s="3">
        <v>2.7341282490499998</v>
      </c>
      <c r="Y27" s="3">
        <v>-5.0029302312698203</v>
      </c>
      <c r="Z27" s="3">
        <v>376.33859190041699</v>
      </c>
      <c r="AA27" s="16" t="s">
        <v>70</v>
      </c>
      <c r="AB27" s="3">
        <v>30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4.5032836767628003E-2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4.538262743643E-3</v>
      </c>
      <c r="M28" s="16" t="s">
        <v>15</v>
      </c>
      <c r="O28" s="3">
        <v>11850.4869406625</v>
      </c>
      <c r="P28" s="3">
        <v>6140.8781557149896</v>
      </c>
      <c r="Q28" s="3">
        <v>2611238.6192849101</v>
      </c>
      <c r="R28" s="3">
        <v>931840.29270799796</v>
      </c>
      <c r="S28" s="33">
        <v>2.70910298373333</v>
      </c>
      <c r="T28" s="33">
        <v>1.00337147545679</v>
      </c>
      <c r="U28" s="33">
        <v>-9.1029837333330005E-3</v>
      </c>
      <c r="V28" s="3">
        <v>33.520593078389098</v>
      </c>
      <c r="W28" s="3">
        <v>2.6590797738666598</v>
      </c>
      <c r="X28" s="3">
        <v>2.7424633431999998</v>
      </c>
      <c r="Y28" s="3">
        <v>167.79413316675499</v>
      </c>
      <c r="Z28" s="3">
        <v>-4.8667406931641599</v>
      </c>
      <c r="AA28" s="16" t="s">
        <v>70</v>
      </c>
      <c r="AB28" s="3">
        <v>30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 t="s">
        <v>97</v>
      </c>
      <c r="G29" s="7" t="s">
        <v>67</v>
      </c>
      <c r="H29" s="11" t="s">
        <v>97</v>
      </c>
      <c r="I29" s="9" t="s">
        <v>66</v>
      </c>
      <c r="J29" s="13" t="s">
        <v>97</v>
      </c>
      <c r="K29" s="9" t="s">
        <v>98</v>
      </c>
      <c r="L29" s="3" t="s">
        <v>97</v>
      </c>
      <c r="M29" s="16" t="s">
        <v>15</v>
      </c>
      <c r="O29" s="3" t="s">
        <v>97</v>
      </c>
      <c r="P29" s="3" t="s">
        <v>97</v>
      </c>
      <c r="Q29" s="3">
        <v>2431570.9438075898</v>
      </c>
      <c r="R29" s="3">
        <v>931627.77503292402</v>
      </c>
      <c r="S29" s="33" t="s">
        <v>97</v>
      </c>
      <c r="T29" s="33" t="s">
        <v>97</v>
      </c>
      <c r="U29" s="33" t="s">
        <v>97</v>
      </c>
      <c r="V29" s="3" t="s">
        <v>97</v>
      </c>
      <c r="W29" s="3" t="s">
        <v>97</v>
      </c>
      <c r="X29" s="3" t="s">
        <v>97</v>
      </c>
      <c r="Y29" s="3" t="s">
        <v>97</v>
      </c>
      <c r="Z29" s="3" t="s">
        <v>97</v>
      </c>
      <c r="AA29" s="16" t="s">
        <v>97</v>
      </c>
      <c r="AB29" s="3">
        <v>30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0</v>
      </c>
      <c r="AN29" s="18">
        <v>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 t="s">
        <v>97</v>
      </c>
      <c r="G30" s="7" t="s">
        <v>67</v>
      </c>
      <c r="H30" s="11" t="s">
        <v>97</v>
      </c>
      <c r="I30" s="9" t="s">
        <v>66</v>
      </c>
      <c r="J30" s="13" t="s">
        <v>97</v>
      </c>
      <c r="K30" s="9" t="s">
        <v>98</v>
      </c>
      <c r="L30" s="3" t="s">
        <v>97</v>
      </c>
      <c r="M30" s="16" t="s">
        <v>15</v>
      </c>
      <c r="O30" s="3" t="s">
        <v>97</v>
      </c>
      <c r="P30" s="3" t="s">
        <v>97</v>
      </c>
      <c r="Q30" s="3">
        <v>2525233.3767892001</v>
      </c>
      <c r="R30" s="3">
        <v>980520.25505804701</v>
      </c>
      <c r="S30" s="33" t="s">
        <v>97</v>
      </c>
      <c r="T30" s="33" t="s">
        <v>97</v>
      </c>
      <c r="U30" s="33" t="s">
        <v>97</v>
      </c>
      <c r="V30" s="3" t="s">
        <v>97</v>
      </c>
      <c r="W30" s="3" t="s">
        <v>97</v>
      </c>
      <c r="X30" s="3" t="s">
        <v>97</v>
      </c>
      <c r="Y30" s="3" t="s">
        <v>97</v>
      </c>
      <c r="Z30" s="3" t="s">
        <v>97</v>
      </c>
      <c r="AA30" s="16" t="s">
        <v>97</v>
      </c>
      <c r="AB30" s="3">
        <v>30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0</v>
      </c>
      <c r="AN30" s="18">
        <v>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 t="s">
        <v>97</v>
      </c>
      <c r="G31" s="7" t="s">
        <v>67</v>
      </c>
      <c r="H31" s="11" t="s">
        <v>97</v>
      </c>
      <c r="I31" s="9" t="s">
        <v>66</v>
      </c>
      <c r="J31" s="13" t="s">
        <v>97</v>
      </c>
      <c r="K31" s="9" t="s">
        <v>98</v>
      </c>
      <c r="L31" s="3" t="s">
        <v>97</v>
      </c>
      <c r="M31" s="16" t="s">
        <v>15</v>
      </c>
      <c r="O31" s="3" t="s">
        <v>97</v>
      </c>
      <c r="P31" s="3" t="s">
        <v>97</v>
      </c>
      <c r="Q31" s="3">
        <v>2470768.87568394</v>
      </c>
      <c r="R31" s="3">
        <v>933786.56168860896</v>
      </c>
      <c r="S31" s="33" t="s">
        <v>97</v>
      </c>
      <c r="T31" s="33" t="s">
        <v>97</v>
      </c>
      <c r="U31" s="33" t="s">
        <v>97</v>
      </c>
      <c r="V31" s="3" t="s">
        <v>97</v>
      </c>
      <c r="W31" s="3" t="s">
        <v>97</v>
      </c>
      <c r="X31" s="3" t="s">
        <v>97</v>
      </c>
      <c r="Y31" s="3" t="s">
        <v>97</v>
      </c>
      <c r="Z31" s="3" t="s">
        <v>97</v>
      </c>
      <c r="AA31" s="16" t="s">
        <v>97</v>
      </c>
      <c r="AB31" s="3">
        <v>30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0</v>
      </c>
      <c r="AN31" s="18">
        <v>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 t="s">
        <v>97</v>
      </c>
      <c r="G32" s="7" t="s">
        <v>67</v>
      </c>
      <c r="H32" s="11" t="s">
        <v>97</v>
      </c>
      <c r="I32" s="9" t="s">
        <v>66</v>
      </c>
      <c r="J32" s="13" t="s">
        <v>97</v>
      </c>
      <c r="K32" s="9" t="s">
        <v>98</v>
      </c>
      <c r="L32" s="3" t="s">
        <v>97</v>
      </c>
      <c r="M32" s="16" t="s">
        <v>15</v>
      </c>
      <c r="O32" s="3" t="s">
        <v>97</v>
      </c>
      <c r="P32" s="3" t="s">
        <v>97</v>
      </c>
      <c r="Q32" s="3">
        <v>2390091.8064358798</v>
      </c>
      <c r="R32" s="3">
        <v>926777.480102384</v>
      </c>
      <c r="S32" s="33" t="s">
        <v>97</v>
      </c>
      <c r="T32" s="33" t="s">
        <v>97</v>
      </c>
      <c r="U32" s="33" t="s">
        <v>97</v>
      </c>
      <c r="V32" s="3" t="s">
        <v>97</v>
      </c>
      <c r="W32" s="3" t="s">
        <v>97</v>
      </c>
      <c r="X32" s="3" t="s">
        <v>97</v>
      </c>
      <c r="Y32" s="3" t="s">
        <v>97</v>
      </c>
      <c r="Z32" s="3" t="s">
        <v>97</v>
      </c>
      <c r="AA32" s="16" t="s">
        <v>97</v>
      </c>
      <c r="AB32" s="3">
        <v>30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0</v>
      </c>
      <c r="AN32" s="18">
        <v>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178</v>
      </c>
      <c r="C3" s="7" t="s">
        <v>164</v>
      </c>
      <c r="D3" s="7" t="s">
        <v>165</v>
      </c>
      <c r="E3" s="21" t="s">
        <v>166</v>
      </c>
      <c r="F3" s="21" t="s">
        <v>179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1.0448001381015699</v>
      </c>
      <c r="G6" s="7" t="s">
        <v>67</v>
      </c>
      <c r="H6" s="11">
        <v>4.4800138101574002E-2</v>
      </c>
      <c r="I6" s="9" t="s">
        <v>68</v>
      </c>
      <c r="J6" s="13">
        <v>0</v>
      </c>
      <c r="L6" s="3">
        <v>0.141842303987051</v>
      </c>
      <c r="M6" s="16" t="s">
        <v>15</v>
      </c>
      <c r="N6" s="7" t="s">
        <v>179</v>
      </c>
      <c r="O6" s="3">
        <v>82442.075797298094</v>
      </c>
      <c r="P6" s="3">
        <v>55780.5852180328</v>
      </c>
      <c r="Q6" s="3">
        <v>581223.46775207703</v>
      </c>
      <c r="R6" s="3">
        <v>333933.50964215299</v>
      </c>
      <c r="S6" s="33">
        <v>2.7706284242666599</v>
      </c>
      <c r="T6" s="33">
        <v>0.98951015152381006</v>
      </c>
      <c r="U6" s="33">
        <v>2.9371575733332999E-2</v>
      </c>
      <c r="V6" s="3">
        <v>999.99269829936202</v>
      </c>
      <c r="W6" s="3">
        <v>2.7299755706666602</v>
      </c>
      <c r="X6" s="3">
        <v>2.8203257551999998</v>
      </c>
      <c r="Y6" s="3">
        <v>77.9254366874694</v>
      </c>
      <c r="Z6" s="3">
        <v>15.8213790893554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2.37935068608168</v>
      </c>
      <c r="G7" s="7" t="s">
        <v>67</v>
      </c>
      <c r="H7" s="11">
        <v>-4.8259725567328E-2</v>
      </c>
      <c r="I7" s="9" t="s">
        <v>76</v>
      </c>
      <c r="J7" s="13">
        <v>0</v>
      </c>
      <c r="L7" s="3">
        <v>0.32387911265163499</v>
      </c>
      <c r="M7" s="16" t="s">
        <v>15</v>
      </c>
      <c r="O7" s="3">
        <v>177369.32828324099</v>
      </c>
      <c r="P7" s="3">
        <v>108334.03103237601</v>
      </c>
      <c r="Q7" s="3">
        <v>547640.52806955902</v>
      </c>
      <c r="R7" s="3">
        <v>295658.85861473798</v>
      </c>
      <c r="S7" s="33">
        <v>2.8202858874833301</v>
      </c>
      <c r="T7" s="33">
        <v>1.00724495981547</v>
      </c>
      <c r="U7" s="33">
        <v>-2.0285887483334E-2</v>
      </c>
      <c r="V7" s="3">
        <v>5329.0118797574996</v>
      </c>
      <c r="W7" s="3">
        <v>2.7705897432</v>
      </c>
      <c r="X7" s="3">
        <v>2.9292950530666602</v>
      </c>
      <c r="Y7" s="3">
        <v>37.920871175240599</v>
      </c>
      <c r="Z7" s="3">
        <v>18.639220237731902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4.9143365313755103</v>
      </c>
      <c r="G8" s="7" t="s">
        <v>67</v>
      </c>
      <c r="H8" s="11">
        <v>-1.7132693724897001E-2</v>
      </c>
      <c r="I8" s="9" t="s">
        <v>80</v>
      </c>
      <c r="J8" s="13">
        <v>0</v>
      </c>
      <c r="L8" s="3">
        <v>0.67230926210312003</v>
      </c>
      <c r="M8" s="16" t="s">
        <v>15</v>
      </c>
      <c r="O8" s="3">
        <v>432337.09554029198</v>
      </c>
      <c r="P8" s="3">
        <v>296382.63145593001</v>
      </c>
      <c r="Q8" s="3">
        <v>643062.82824046502</v>
      </c>
      <c r="R8" s="3">
        <v>353025.921363795</v>
      </c>
      <c r="S8" s="33">
        <v>2.8286487306666599</v>
      </c>
      <c r="T8" s="33">
        <v>1.0102316895238099</v>
      </c>
      <c r="U8" s="33">
        <v>-2.8648730666667E-2</v>
      </c>
      <c r="V8" s="3">
        <v>10846.4707257926</v>
      </c>
      <c r="W8" s="3">
        <v>2.77061066318333</v>
      </c>
      <c r="X8" s="3">
        <v>2.8959448477333298</v>
      </c>
      <c r="Y8" s="3">
        <v>9.7835366886021795</v>
      </c>
      <c r="Z8" s="3">
        <v>146.07672832770501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21.4037682337785</v>
      </c>
      <c r="G9" s="7" t="s">
        <v>67</v>
      </c>
      <c r="H9" s="11">
        <v>1.14037682337785</v>
      </c>
      <c r="I9" s="9" t="s">
        <v>84</v>
      </c>
      <c r="J9" s="13" t="s">
        <v>66</v>
      </c>
      <c r="K9" s="9" t="s">
        <v>168</v>
      </c>
      <c r="L9" s="3">
        <v>3.0235141780347798</v>
      </c>
      <c r="M9" s="16" t="s">
        <v>15</v>
      </c>
      <c r="O9" s="3">
        <v>910685.61974370398</v>
      </c>
      <c r="P9" s="3">
        <v>609521.46590746101</v>
      </c>
      <c r="Q9" s="3">
        <v>301201.04160901601</v>
      </c>
      <c r="R9" s="3">
        <v>156515.584836022</v>
      </c>
      <c r="S9" s="33">
        <v>2.8286345578666601</v>
      </c>
      <c r="T9" s="33">
        <v>1.01022662780952</v>
      </c>
      <c r="U9" s="33">
        <v>-2.8634557866666001E-2</v>
      </c>
      <c r="V9" s="3">
        <v>14566.5564995033</v>
      </c>
      <c r="W9" s="3">
        <v>2.7705952253500001</v>
      </c>
      <c r="X9" s="3">
        <v>2.9960416200000002</v>
      </c>
      <c r="Y9" s="3">
        <v>29.232287482982301</v>
      </c>
      <c r="Z9" s="3">
        <v>0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25.814191134822501</v>
      </c>
      <c r="G10" s="7" t="s">
        <v>67</v>
      </c>
      <c r="H10" s="11">
        <v>3.2567645392900003E-2</v>
      </c>
      <c r="I10" s="9" t="s">
        <v>88</v>
      </c>
      <c r="J10" s="13">
        <v>0</v>
      </c>
      <c r="L10" s="3">
        <v>3.6772947230256401</v>
      </c>
      <c r="M10" s="16" t="s">
        <v>15</v>
      </c>
      <c r="O10" s="3">
        <v>1808862.97882294</v>
      </c>
      <c r="P10" s="3">
        <v>1153306.8970395401</v>
      </c>
      <c r="Q10" s="3">
        <v>491900.46353821602</v>
      </c>
      <c r="R10" s="3">
        <v>245966.94744846801</v>
      </c>
      <c r="S10" s="33">
        <v>2.8286436954166598</v>
      </c>
      <c r="T10" s="33">
        <v>1.0102298912202301</v>
      </c>
      <c r="U10" s="33">
        <v>-2.8643695416667E-2</v>
      </c>
      <c r="V10" s="3">
        <v>21088.297446758999</v>
      </c>
      <c r="W10" s="3">
        <v>2.7706051551833299</v>
      </c>
      <c r="X10" s="3">
        <v>2.9960782308999998</v>
      </c>
      <c r="Y10" s="3">
        <v>82.101556638831298</v>
      </c>
      <c r="Z10" s="3">
        <v>36.952671216053503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49.388669431371802</v>
      </c>
      <c r="G11" s="7" t="s">
        <v>67</v>
      </c>
      <c r="H11" s="11">
        <v>-1.2226611372563E-2</v>
      </c>
      <c r="I11" s="9" t="s">
        <v>92</v>
      </c>
      <c r="J11" s="13">
        <v>0</v>
      </c>
      <c r="L11" s="3">
        <v>7.3501119848260501</v>
      </c>
      <c r="M11" s="16" t="s">
        <v>15</v>
      </c>
      <c r="O11" s="3">
        <v>3488113.7755239499</v>
      </c>
      <c r="P11" s="3">
        <v>2053741.6747427799</v>
      </c>
      <c r="Q11" s="3">
        <v>474566.07228910201</v>
      </c>
      <c r="R11" s="3">
        <v>213908.074383575</v>
      </c>
      <c r="S11" s="33">
        <v>2.8286458247833299</v>
      </c>
      <c r="T11" s="33">
        <v>1.0102306517083299</v>
      </c>
      <c r="U11" s="33">
        <v>-2.8645824783333999E-2</v>
      </c>
      <c r="V11" s="3">
        <v>24297.9431385682</v>
      </c>
      <c r="W11" s="3">
        <v>2.7706082698499999</v>
      </c>
      <c r="X11" s="3">
        <v>3.0711326128000001</v>
      </c>
      <c r="Y11" s="3">
        <v>274.96354705774797</v>
      </c>
      <c r="Z11" s="3">
        <v>81.766672580090599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11.7339173389952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1.62688680424278</v>
      </c>
      <c r="M24" s="16" t="s">
        <v>15</v>
      </c>
      <c r="O24" s="3">
        <v>855179.91884173604</v>
      </c>
      <c r="P24" s="3">
        <v>502862.42291416402</v>
      </c>
      <c r="Q24" s="3">
        <v>525654.22290690301</v>
      </c>
      <c r="R24" s="3">
        <v>260035.84442497799</v>
      </c>
      <c r="S24" s="33">
        <v>2.79563481361666</v>
      </c>
      <c r="T24" s="33">
        <v>0.99844100486309495</v>
      </c>
      <c r="U24" s="33">
        <v>4.365186383333E-3</v>
      </c>
      <c r="V24" s="3">
        <v>12510.675261230501</v>
      </c>
      <c r="W24" s="3">
        <v>2.7383054690833299</v>
      </c>
      <c r="X24" s="3">
        <v>3.0211007949333299</v>
      </c>
      <c r="Y24" s="3">
        <v>79.281964318075296</v>
      </c>
      <c r="Z24" s="3">
        <v>35.8384766188653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12.0780393441696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1.6757216680618301</v>
      </c>
      <c r="M25" s="16" t="s">
        <v>15</v>
      </c>
      <c r="O25" s="3">
        <v>901165.74175274605</v>
      </c>
      <c r="P25" s="3">
        <v>491736.83954979398</v>
      </c>
      <c r="Q25" s="3">
        <v>537777.69836625096</v>
      </c>
      <c r="R25" s="3">
        <v>236336.63769192301</v>
      </c>
      <c r="S25" s="33">
        <v>2.79562308615</v>
      </c>
      <c r="T25" s="33">
        <v>0.998436816482143</v>
      </c>
      <c r="U25" s="33">
        <v>4.3769138499999997E-3</v>
      </c>
      <c r="V25" s="3">
        <v>11079.359624294601</v>
      </c>
      <c r="W25" s="3">
        <v>2.73829239468333</v>
      </c>
      <c r="X25" s="3">
        <v>2.9543433312</v>
      </c>
      <c r="Y25" s="3">
        <v>73.435466844442004</v>
      </c>
      <c r="Z25" s="3">
        <v>0</v>
      </c>
      <c r="AA25" s="16" t="s">
        <v>70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11.4786837184025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1.5907075539749</v>
      </c>
      <c r="M26" s="16" t="s">
        <v>15</v>
      </c>
      <c r="O26" s="3">
        <v>852847.75484433398</v>
      </c>
      <c r="P26" s="3">
        <v>462488.63143800601</v>
      </c>
      <c r="Q26" s="3">
        <v>536143.65048635902</v>
      </c>
      <c r="R26" s="3">
        <v>218931.96254310099</v>
      </c>
      <c r="S26" s="33">
        <v>2.7956246554833299</v>
      </c>
      <c r="T26" s="33">
        <v>0.99843737695833301</v>
      </c>
      <c r="U26" s="33">
        <v>4.3753445166669997E-3</v>
      </c>
      <c r="V26" s="3">
        <v>13972.628975498799</v>
      </c>
      <c r="W26" s="3">
        <v>2.7299535698500002</v>
      </c>
      <c r="X26" s="3">
        <v>2.9793804746500001</v>
      </c>
      <c r="Y26" s="3">
        <v>15.469626039444099</v>
      </c>
      <c r="Z26" s="3">
        <v>5.1878801826270804</v>
      </c>
      <c r="AA26" s="16" t="s">
        <v>70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12.220296628088001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1.6959283041782001</v>
      </c>
      <c r="M27" s="16" t="s">
        <v>15</v>
      </c>
      <c r="O27" s="3">
        <v>919597.816168644</v>
      </c>
      <c r="P27" s="3">
        <v>495849.62540986802</v>
      </c>
      <c r="Q27" s="3">
        <v>542238.61580885295</v>
      </c>
      <c r="R27" s="3">
        <v>234822.749935217</v>
      </c>
      <c r="S27" s="33">
        <v>2.7956344189166602</v>
      </c>
      <c r="T27" s="33">
        <v>0.99844086389881004</v>
      </c>
      <c r="U27" s="33">
        <v>4.3655810833329997E-3</v>
      </c>
      <c r="V27" s="3">
        <v>12640.695801493401</v>
      </c>
      <c r="W27" s="3">
        <v>2.7383032247833299</v>
      </c>
      <c r="X27" s="3">
        <v>2.9543447170500001</v>
      </c>
      <c r="Y27" s="3">
        <v>94.445146100801395</v>
      </c>
      <c r="Z27" s="3">
        <v>20.696451330897801</v>
      </c>
      <c r="AA27" s="16" t="s">
        <v>70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11.003572171598901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1.5234544587262899</v>
      </c>
      <c r="M28" s="16" t="s">
        <v>15</v>
      </c>
      <c r="O28" s="3">
        <v>860097.83003218495</v>
      </c>
      <c r="P28" s="3">
        <v>434903.46966429101</v>
      </c>
      <c r="Q28" s="3">
        <v>564570.752414405</v>
      </c>
      <c r="R28" s="3">
        <v>239567.219407859</v>
      </c>
      <c r="S28" s="33">
        <v>2.8036233954833301</v>
      </c>
      <c r="T28" s="33">
        <v>1.00129406981547</v>
      </c>
      <c r="U28" s="33">
        <v>-3.6233954833340002E-3</v>
      </c>
      <c r="V28" s="3">
        <v>12452.708265028699</v>
      </c>
      <c r="W28" s="3">
        <v>2.72995690615</v>
      </c>
      <c r="X28" s="3">
        <v>3.0211004586666599</v>
      </c>
      <c r="Y28" s="3">
        <v>-23.772777735604802</v>
      </c>
      <c r="Z28" s="3">
        <v>64.887530915927897</v>
      </c>
      <c r="AA28" s="16" t="s">
        <v>70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11.592214552837399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1.6067961518271601</v>
      </c>
      <c r="M29" s="16" t="s">
        <v>15</v>
      </c>
      <c r="O29" s="3">
        <v>885124.18189695501</v>
      </c>
      <c r="P29" s="3">
        <v>525570.49224682502</v>
      </c>
      <c r="Q29" s="3">
        <v>550862.77178996103</v>
      </c>
      <c r="R29" s="3">
        <v>258327.43213915499</v>
      </c>
      <c r="S29" s="33">
        <v>2.7956374973333298</v>
      </c>
      <c r="T29" s="33">
        <v>0.99844196333333302</v>
      </c>
      <c r="U29" s="33">
        <v>4.3625026666660001E-3</v>
      </c>
      <c r="V29" s="3">
        <v>11901.5676686978</v>
      </c>
      <c r="W29" s="3">
        <v>2.738306004</v>
      </c>
      <c r="X29" s="3">
        <v>2.9376655890666599</v>
      </c>
      <c r="Y29" s="3">
        <v>123.340148019124</v>
      </c>
      <c r="Z29" s="3">
        <v>22.1177502096184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11.659778994617801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1.6163740999832701</v>
      </c>
      <c r="M30" s="16" t="s">
        <v>15</v>
      </c>
      <c r="O30" s="3">
        <v>928787.14826606598</v>
      </c>
      <c r="P30" s="3">
        <v>545766.53454740404</v>
      </c>
      <c r="Q30" s="3">
        <v>574611.50130757096</v>
      </c>
      <c r="R30" s="3">
        <v>294471.46427568397</v>
      </c>
      <c r="S30" s="33">
        <v>2.7956205202833302</v>
      </c>
      <c r="T30" s="33">
        <v>0.99843590010119099</v>
      </c>
      <c r="U30" s="33">
        <v>4.3794797166670004E-3</v>
      </c>
      <c r="V30" s="3">
        <v>18496.746080807599</v>
      </c>
      <c r="W30" s="3">
        <v>2.73828941068333</v>
      </c>
      <c r="X30" s="3">
        <v>2.9626704610666601</v>
      </c>
      <c r="Y30" s="3">
        <v>77.311305083057107</v>
      </c>
      <c r="Z30" s="3">
        <v>0</v>
      </c>
      <c r="AA30" s="16" t="s">
        <v>70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11.556087817403901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1.6016758310249599</v>
      </c>
      <c r="M31" s="16" t="s">
        <v>15</v>
      </c>
      <c r="O31" s="3">
        <v>863560.57857826794</v>
      </c>
      <c r="P31" s="3">
        <v>475044.30714554398</v>
      </c>
      <c r="Q31" s="3">
        <v>539160.64777330495</v>
      </c>
      <c r="R31" s="3">
        <v>246728.375675858</v>
      </c>
      <c r="S31" s="33">
        <v>2.7956411981166598</v>
      </c>
      <c r="T31" s="33">
        <v>0.99844328504166702</v>
      </c>
      <c r="U31" s="33">
        <v>4.3588018833330003E-3</v>
      </c>
      <c r="V31" s="3">
        <v>11210.528479001499</v>
      </c>
      <c r="W31" s="3">
        <v>2.7383115823666602</v>
      </c>
      <c r="X31" s="3">
        <v>2.9627016711833298</v>
      </c>
      <c r="Y31" s="3">
        <v>127.339066267425</v>
      </c>
      <c r="Z31" s="3">
        <v>5.9413076806807696</v>
      </c>
      <c r="AA31" s="16" t="s">
        <v>70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12.251512379572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1.70036374287223</v>
      </c>
      <c r="M32" s="16" t="s">
        <v>15</v>
      </c>
      <c r="O32" s="3">
        <v>869227.94784825901</v>
      </c>
      <c r="P32" s="3">
        <v>508652.53865479497</v>
      </c>
      <c r="Q32" s="3">
        <v>511201.17768447002</v>
      </c>
      <c r="R32" s="3">
        <v>238221.37719192199</v>
      </c>
      <c r="S32" s="33">
        <v>2.7956267256333298</v>
      </c>
      <c r="T32" s="33">
        <v>0.99843811629761903</v>
      </c>
      <c r="U32" s="33">
        <v>4.3732743666660004E-3</v>
      </c>
      <c r="V32" s="3">
        <v>13192.0709608449</v>
      </c>
      <c r="W32" s="3">
        <v>2.73829796643333</v>
      </c>
      <c r="X32" s="3">
        <v>2.9543374770666602</v>
      </c>
      <c r="Y32" s="3">
        <v>121.08929517983201</v>
      </c>
      <c r="Z32" s="3">
        <v>11.770568125486699</v>
      </c>
      <c r="AA32" s="16" t="s">
        <v>70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180</v>
      </c>
      <c r="C3" s="7" t="s">
        <v>164</v>
      </c>
      <c r="D3" s="7" t="s">
        <v>165</v>
      </c>
      <c r="E3" s="21" t="s">
        <v>166</v>
      </c>
      <c r="F3" s="21" t="s">
        <v>181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1.22008613418689</v>
      </c>
      <c r="G6" s="7" t="s">
        <v>67</v>
      </c>
      <c r="H6" s="11">
        <v>0.22008613418689901</v>
      </c>
      <c r="I6" s="9" t="s">
        <v>68</v>
      </c>
      <c r="J6" s="13">
        <v>0</v>
      </c>
      <c r="L6" s="3">
        <v>0.20461596309676899</v>
      </c>
      <c r="M6" s="16" t="s">
        <v>15</v>
      </c>
      <c r="N6" s="7" t="s">
        <v>181</v>
      </c>
      <c r="O6" s="3">
        <v>118927.59962853399</v>
      </c>
      <c r="P6" s="3">
        <v>78295.267819779096</v>
      </c>
      <c r="Q6" s="3">
        <v>581223.46775207703</v>
      </c>
      <c r="R6" s="3">
        <v>333933.50964215299</v>
      </c>
      <c r="S6" s="33">
        <v>2.7695871493333302</v>
      </c>
      <c r="T6" s="33">
        <v>0.989138267619048</v>
      </c>
      <c r="U6" s="33">
        <v>3.0412850666667001E-2</v>
      </c>
      <c r="V6" s="3">
        <v>4051.0440029621</v>
      </c>
      <c r="W6" s="3">
        <v>2.7285870117166602</v>
      </c>
      <c r="X6" s="3">
        <v>2.8360847296</v>
      </c>
      <c r="Y6" s="3">
        <v>121.4001455307</v>
      </c>
      <c r="Z6" s="3">
        <v>-0.83505554199219001</v>
      </c>
      <c r="AA6" s="16" t="s">
        <v>70</v>
      </c>
      <c r="AB6" s="3">
        <v>30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2.2889038588650701</v>
      </c>
      <c r="G7" s="7" t="s">
        <v>67</v>
      </c>
      <c r="H7" s="11">
        <v>-8.4438456453969996E-2</v>
      </c>
      <c r="I7" s="9" t="s">
        <v>76</v>
      </c>
      <c r="J7" s="13">
        <v>0</v>
      </c>
      <c r="L7" s="3">
        <v>0.383811811306632</v>
      </c>
      <c r="M7" s="16" t="s">
        <v>15</v>
      </c>
      <c r="O7" s="3">
        <v>210190.90302329799</v>
      </c>
      <c r="P7" s="3">
        <v>140131.825865347</v>
      </c>
      <c r="Q7" s="3">
        <v>547640.52806955902</v>
      </c>
      <c r="R7" s="3">
        <v>295658.85861473798</v>
      </c>
      <c r="S7" s="33">
        <v>2.8277001469499998</v>
      </c>
      <c r="T7" s="33">
        <v>1.009892909625</v>
      </c>
      <c r="U7" s="33">
        <v>-2.7700146950000001E-2</v>
      </c>
      <c r="V7" s="3">
        <v>4184.8881655773803</v>
      </c>
      <c r="W7" s="3">
        <v>2.7778866682666599</v>
      </c>
      <c r="X7" s="3">
        <v>2.8867495221666601</v>
      </c>
      <c r="Y7" s="3">
        <v>119.15183219909601</v>
      </c>
      <c r="Z7" s="3">
        <v>71.825555419921798</v>
      </c>
      <c r="AA7" s="16" t="s">
        <v>70</v>
      </c>
      <c r="AB7" s="3">
        <v>30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4.4146500061832601</v>
      </c>
      <c r="G8" s="7" t="s">
        <v>67</v>
      </c>
      <c r="H8" s="11">
        <v>-0.11706999876334701</v>
      </c>
      <c r="I8" s="9" t="s">
        <v>80</v>
      </c>
      <c r="J8" s="13">
        <v>0</v>
      </c>
      <c r="L8" s="3">
        <v>0.74006729814328198</v>
      </c>
      <c r="M8" s="16" t="s">
        <v>15</v>
      </c>
      <c r="O8" s="3">
        <v>475909.76983229798</v>
      </c>
      <c r="P8" s="3">
        <v>322425.18644909299</v>
      </c>
      <c r="Q8" s="3">
        <v>643062.82824046502</v>
      </c>
      <c r="R8" s="3">
        <v>353025.921363795</v>
      </c>
      <c r="S8" s="33">
        <v>2.8277226175666601</v>
      </c>
      <c r="T8" s="33">
        <v>1.0099009348452299</v>
      </c>
      <c r="U8" s="33">
        <v>-2.7722617566666E-2</v>
      </c>
      <c r="V8" s="3">
        <v>12918.2392716505</v>
      </c>
      <c r="W8" s="3">
        <v>2.7779071890333298</v>
      </c>
      <c r="X8" s="3">
        <v>2.9201420122333301</v>
      </c>
      <c r="Y8" s="3">
        <v>54.1030940611003</v>
      </c>
      <c r="Z8" s="3">
        <v>-11.998563550673801</v>
      </c>
      <c r="AA8" s="16" t="s">
        <v>70</v>
      </c>
      <c r="AB8" s="3">
        <v>30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18.9978794164061</v>
      </c>
      <c r="G9" s="7" t="s">
        <v>67</v>
      </c>
      <c r="H9" s="11">
        <v>0.89978794164061104</v>
      </c>
      <c r="I9" s="9" t="s">
        <v>84</v>
      </c>
      <c r="J9" s="13" t="s">
        <v>66</v>
      </c>
      <c r="K9" s="9" t="s">
        <v>168</v>
      </c>
      <c r="L9" s="3">
        <v>3.1789556968591102</v>
      </c>
      <c r="M9" s="16" t="s">
        <v>15</v>
      </c>
      <c r="O9" s="3">
        <v>957504.76712287997</v>
      </c>
      <c r="P9" s="3">
        <v>625260.05846047704</v>
      </c>
      <c r="Q9" s="3">
        <v>301201.04160901601</v>
      </c>
      <c r="R9" s="3">
        <v>156515.584836022</v>
      </c>
      <c r="S9" s="33">
        <v>2.8277093098666599</v>
      </c>
      <c r="T9" s="33">
        <v>1.0098961820952299</v>
      </c>
      <c r="U9" s="33">
        <v>-2.7709309866667E-2</v>
      </c>
      <c r="V9" s="3">
        <v>12503.151941058801</v>
      </c>
      <c r="W9" s="3">
        <v>2.7778920415999999</v>
      </c>
      <c r="X9" s="3">
        <v>2.9368068610833298</v>
      </c>
      <c r="Y9" s="3">
        <v>160.97944866383301</v>
      </c>
      <c r="Z9" s="3">
        <v>6.3264836255346504</v>
      </c>
      <c r="AA9" s="16" t="s">
        <v>70</v>
      </c>
      <c r="AB9" s="3">
        <v>30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23.479884933263001</v>
      </c>
      <c r="G10" s="7" t="s">
        <v>67</v>
      </c>
      <c r="H10" s="11">
        <v>-6.0804602669476002E-2</v>
      </c>
      <c r="I10" s="9" t="s">
        <v>88</v>
      </c>
      <c r="J10" s="13">
        <v>0</v>
      </c>
      <c r="L10" s="3">
        <v>3.9267251528282601</v>
      </c>
      <c r="M10" s="16" t="s">
        <v>15</v>
      </c>
      <c r="O10" s="3">
        <v>1931557.9228633901</v>
      </c>
      <c r="P10" s="3">
        <v>1190582.8770840699</v>
      </c>
      <c r="Q10" s="3">
        <v>491900.46353821602</v>
      </c>
      <c r="R10" s="3">
        <v>245966.94744846801</v>
      </c>
      <c r="S10" s="33">
        <v>2.82771830958333</v>
      </c>
      <c r="T10" s="33">
        <v>1.00989939627976</v>
      </c>
      <c r="U10" s="33">
        <v>-2.7718309583333E-2</v>
      </c>
      <c r="V10" s="3">
        <v>26049.452159910201</v>
      </c>
      <c r="W10" s="3">
        <v>2.7695634509166598</v>
      </c>
      <c r="X10" s="3">
        <v>2.9952453013000002</v>
      </c>
      <c r="Y10" s="3">
        <v>43.864605950670999</v>
      </c>
      <c r="Z10" s="3">
        <v>-117.78353753391301</v>
      </c>
      <c r="AA10" s="16" t="s">
        <v>70</v>
      </c>
      <c r="AB10" s="3">
        <v>30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52.113545664260599</v>
      </c>
      <c r="G11" s="7" t="s">
        <v>67</v>
      </c>
      <c r="H11" s="11">
        <v>4.2270913285212E-2</v>
      </c>
      <c r="I11" s="9" t="s">
        <v>92</v>
      </c>
      <c r="J11" s="13">
        <v>0</v>
      </c>
      <c r="K11" s="9" t="s">
        <v>169</v>
      </c>
      <c r="L11" s="3">
        <v>8.6839620572813701</v>
      </c>
      <c r="M11" s="16" t="s">
        <v>15</v>
      </c>
      <c r="O11" s="3">
        <v>4121113.7654316099</v>
      </c>
      <c r="P11" s="3">
        <v>2447781.14909459</v>
      </c>
      <c r="Q11" s="3">
        <v>474566.07228910201</v>
      </c>
      <c r="R11" s="3">
        <v>213908.074383575</v>
      </c>
      <c r="S11" s="33">
        <v>2.8277193322500001</v>
      </c>
      <c r="T11" s="33">
        <v>1.00989976151785</v>
      </c>
      <c r="U11" s="33">
        <v>-2.7719332249999999E-2</v>
      </c>
      <c r="V11" s="3">
        <v>29876.722313308299</v>
      </c>
      <c r="W11" s="3">
        <v>2.76956707358333</v>
      </c>
      <c r="X11" s="3">
        <v>3.0119005965166599</v>
      </c>
      <c r="Y11" s="3">
        <v>272.42673975612701</v>
      </c>
      <c r="Z11" s="3">
        <v>0</v>
      </c>
      <c r="AA11" s="16" t="s">
        <v>70</v>
      </c>
      <c r="AB11" s="3">
        <v>30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30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30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30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30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30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30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30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30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30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30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30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30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23.689150356222999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3.9616179518798398</v>
      </c>
      <c r="M24" s="16" t="s">
        <v>15</v>
      </c>
      <c r="O24" s="3">
        <v>2082441.2059494399</v>
      </c>
      <c r="P24" s="3">
        <v>1212883.10696653</v>
      </c>
      <c r="Q24" s="3">
        <v>525654.22290690301</v>
      </c>
      <c r="R24" s="3">
        <v>260035.84442497799</v>
      </c>
      <c r="S24" s="33">
        <v>2.8027054731000001</v>
      </c>
      <c r="T24" s="33">
        <v>1.0009662403928501</v>
      </c>
      <c r="U24" s="33">
        <v>-2.7054730999999999E-3</v>
      </c>
      <c r="V24" s="3">
        <v>20338.666003718099</v>
      </c>
      <c r="W24" s="3">
        <v>2.74525605946666</v>
      </c>
      <c r="X24" s="3">
        <v>2.9868929959999999</v>
      </c>
      <c r="Y24" s="3">
        <v>362.13312158846099</v>
      </c>
      <c r="Z24" s="3">
        <v>-52.2611320503323</v>
      </c>
      <c r="AA24" s="16" t="s">
        <v>70</v>
      </c>
      <c r="AB24" s="3">
        <v>30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9.5724243704174997E-2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1.6055809949086002E-2</v>
      </c>
      <c r="M25" s="16" t="s">
        <v>15</v>
      </c>
      <c r="O25" s="3">
        <v>8634.4565198256896</v>
      </c>
      <c r="P25" s="3">
        <v>4498.5601206276096</v>
      </c>
      <c r="Q25" s="3">
        <v>537777.69836625096</v>
      </c>
      <c r="R25" s="3">
        <v>236336.63769192301</v>
      </c>
      <c r="S25" s="33">
        <v>2.7945814738833299</v>
      </c>
      <c r="T25" s="33">
        <v>0.99806481210119102</v>
      </c>
      <c r="U25" s="33">
        <v>5.4185261166659997E-3</v>
      </c>
      <c r="V25" s="3">
        <v>162.872666119618</v>
      </c>
      <c r="W25" s="3">
        <v>2.7528882024166599</v>
      </c>
      <c r="X25" s="3">
        <v>2.8277182901333302</v>
      </c>
      <c r="Y25" s="3">
        <v>-0.43698453903198198</v>
      </c>
      <c r="Z25" s="3">
        <v>109.639961242675</v>
      </c>
      <c r="AA25" s="16" t="s">
        <v>70</v>
      </c>
      <c r="AB25" s="3">
        <v>30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4.2802379412909E-2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7.1792829548099997E-3</v>
      </c>
      <c r="M26" s="16" t="s">
        <v>15</v>
      </c>
      <c r="O26" s="3">
        <v>3849.1269712665799</v>
      </c>
      <c r="P26" s="3">
        <v>2393.8751701053202</v>
      </c>
      <c r="Q26" s="3">
        <v>536143.65048635902</v>
      </c>
      <c r="R26" s="3">
        <v>218931.96254310099</v>
      </c>
      <c r="S26" s="33">
        <v>2.7945835872</v>
      </c>
      <c r="T26" s="33">
        <v>0.99806556685714298</v>
      </c>
      <c r="U26" s="33">
        <v>5.4164128000000001E-3</v>
      </c>
      <c r="V26" s="3">
        <v>93.269666417227697</v>
      </c>
      <c r="W26" s="3">
        <v>2.7612276389166599</v>
      </c>
      <c r="X26" s="3">
        <v>2.8277230957333299</v>
      </c>
      <c r="Y26" s="3">
        <v>136.72293930053701</v>
      </c>
      <c r="Z26" s="3">
        <v>131.07401981353701</v>
      </c>
      <c r="AA26" s="16" t="s">
        <v>70</v>
      </c>
      <c r="AB26" s="3">
        <v>30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8.9427300928428002E-2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1.4999636732504E-2</v>
      </c>
      <c r="M27" s="16" t="s">
        <v>15</v>
      </c>
      <c r="O27" s="3">
        <v>8133.38225946885</v>
      </c>
      <c r="P27" s="3">
        <v>3867.9499893673901</v>
      </c>
      <c r="Q27" s="3">
        <v>542238.61580885295</v>
      </c>
      <c r="R27" s="3">
        <v>234822.749935217</v>
      </c>
      <c r="S27" s="33">
        <v>2.7945931071833301</v>
      </c>
      <c r="T27" s="33">
        <v>0.99806896685119095</v>
      </c>
      <c r="U27" s="33">
        <v>5.4068928166669996E-3</v>
      </c>
      <c r="V27" s="3">
        <v>152.60336188838599</v>
      </c>
      <c r="W27" s="3">
        <v>2.7612361989166598</v>
      </c>
      <c r="X27" s="3">
        <v>2.8360679391999999</v>
      </c>
      <c r="Y27" s="3">
        <v>109.06654968261699</v>
      </c>
      <c r="Z27" s="3">
        <v>7.80295352935791</v>
      </c>
      <c r="AA27" s="16" t="s">
        <v>70</v>
      </c>
      <c r="AB27" s="3">
        <v>30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8.6124837746956007E-2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1.4445720731511E-2</v>
      </c>
      <c r="M28" s="16" t="s">
        <v>15</v>
      </c>
      <c r="O28" s="3">
        <v>8155.6314225576498</v>
      </c>
      <c r="P28" s="3">
        <v>4319.9864317991596</v>
      </c>
      <c r="Q28" s="3">
        <v>564570.752414405</v>
      </c>
      <c r="R28" s="3">
        <v>239567.219407859</v>
      </c>
      <c r="S28" s="33">
        <v>2.8026977704333298</v>
      </c>
      <c r="T28" s="33">
        <v>1.00096348944047</v>
      </c>
      <c r="U28" s="33">
        <v>-2.6977704333340001E-3</v>
      </c>
      <c r="V28" s="3">
        <v>181.59754100361201</v>
      </c>
      <c r="W28" s="3">
        <v>2.76123489626666</v>
      </c>
      <c r="X28" s="3">
        <v>2.8360693237499999</v>
      </c>
      <c r="Y28" s="3">
        <v>114.029069137573</v>
      </c>
      <c r="Z28" s="3">
        <v>39.720859527587798</v>
      </c>
      <c r="AA28" s="16" t="s">
        <v>70</v>
      </c>
      <c r="AB28" s="3">
        <v>30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0.120285279901371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2.0175365917299001E-2</v>
      </c>
      <c r="M29" s="16" t="s">
        <v>15</v>
      </c>
      <c r="O29" s="3">
        <v>11113.8579910802</v>
      </c>
      <c r="P29" s="3">
        <v>6149.5145466334297</v>
      </c>
      <c r="Q29" s="3">
        <v>550862.77178996103</v>
      </c>
      <c r="R29" s="3">
        <v>258327.43213915499</v>
      </c>
      <c r="S29" s="33">
        <v>2.7945957829333299</v>
      </c>
      <c r="T29" s="33">
        <v>0.99806992247619097</v>
      </c>
      <c r="U29" s="33">
        <v>5.4042170666660002E-3</v>
      </c>
      <c r="V29" s="3">
        <v>311.29963358410703</v>
      </c>
      <c r="W29" s="3">
        <v>2.75290100693333</v>
      </c>
      <c r="X29" s="3">
        <v>2.8360782376166598</v>
      </c>
      <c r="Y29" s="3">
        <v>6.6402061454793797</v>
      </c>
      <c r="Z29" s="3">
        <v>57.206467914480903</v>
      </c>
      <c r="AA29" s="16" t="s">
        <v>70</v>
      </c>
      <c r="AB29" s="3">
        <v>30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0.11264680911455199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1.8894188654655E-2</v>
      </c>
      <c r="M30" s="16" t="s">
        <v>15</v>
      </c>
      <c r="O30" s="3">
        <v>10856.8181088397</v>
      </c>
      <c r="P30" s="3">
        <v>6692.6514041272703</v>
      </c>
      <c r="Q30" s="3">
        <v>574611.50130757096</v>
      </c>
      <c r="R30" s="3">
        <v>294471.46427568397</v>
      </c>
      <c r="S30" s="33">
        <v>2.7945788194833301</v>
      </c>
      <c r="T30" s="33">
        <v>0.99806386410119097</v>
      </c>
      <c r="U30" s="33">
        <v>5.4211805166670003E-3</v>
      </c>
      <c r="V30" s="3">
        <v>193.318635203931</v>
      </c>
      <c r="W30" s="3">
        <v>2.76122348</v>
      </c>
      <c r="X30" s="3">
        <v>2.8277173187</v>
      </c>
      <c r="Y30" s="3">
        <v>69.630138172355203</v>
      </c>
      <c r="Z30" s="3">
        <v>189.32144456895799</v>
      </c>
      <c r="AA30" s="16" t="s">
        <v>70</v>
      </c>
      <c r="AB30" s="3">
        <v>30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6.8664571000006003E-2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1.1517135069963E-2</v>
      </c>
      <c r="M31" s="16" t="s">
        <v>15</v>
      </c>
      <c r="O31" s="3">
        <v>6209.5860048137101</v>
      </c>
      <c r="P31" s="3">
        <v>3835.19963787599</v>
      </c>
      <c r="Q31" s="3">
        <v>539160.64777330495</v>
      </c>
      <c r="R31" s="3">
        <v>246728.375675858</v>
      </c>
      <c r="S31" s="33">
        <v>2.7945995626666602</v>
      </c>
      <c r="T31" s="33">
        <v>0.99807127238095295</v>
      </c>
      <c r="U31" s="33">
        <v>5.4004373333330002E-3</v>
      </c>
      <c r="V31" s="3">
        <v>124.468214524701</v>
      </c>
      <c r="W31" s="3">
        <v>2.76124501385</v>
      </c>
      <c r="X31" s="3">
        <v>2.8277364386666601</v>
      </c>
      <c r="Y31" s="3">
        <v>176.019343486168</v>
      </c>
      <c r="Z31" s="3">
        <v>128.24820902570499</v>
      </c>
      <c r="AA31" s="16" t="s">
        <v>70</v>
      </c>
      <c r="AB31" s="3">
        <v>30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7.8910444178786995E-2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1.3235662333565001E-2</v>
      </c>
      <c r="M32" s="16" t="s">
        <v>15</v>
      </c>
      <c r="O32" s="3">
        <v>6766.0861723524504</v>
      </c>
      <c r="P32" s="3">
        <v>4214.1046433568499</v>
      </c>
      <c r="Q32" s="3">
        <v>511201.17768447002</v>
      </c>
      <c r="R32" s="3">
        <v>238221.37719192199</v>
      </c>
      <c r="S32" s="33">
        <v>2.7945851712166601</v>
      </c>
      <c r="T32" s="33">
        <v>0.99806613257738097</v>
      </c>
      <c r="U32" s="33">
        <v>5.414828783333E-3</v>
      </c>
      <c r="V32" s="3">
        <v>199.90915684706701</v>
      </c>
      <c r="W32" s="3">
        <v>2.7612307824000002</v>
      </c>
      <c r="X32" s="3">
        <v>2.8277221018666601</v>
      </c>
      <c r="Y32" s="3">
        <v>89.776078178318798</v>
      </c>
      <c r="Z32" s="3">
        <v>76.830336152389705</v>
      </c>
      <c r="AA32" s="16" t="s">
        <v>70</v>
      </c>
      <c r="AB32" s="3">
        <v>30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182</v>
      </c>
      <c r="C3" s="7" t="s">
        <v>164</v>
      </c>
      <c r="D3" s="7" t="s">
        <v>165</v>
      </c>
      <c r="E3" s="21" t="s">
        <v>166</v>
      </c>
      <c r="F3" s="21" t="s">
        <v>183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1.17428207690526</v>
      </c>
      <c r="G6" s="7" t="s">
        <v>67</v>
      </c>
      <c r="H6" s="11">
        <v>0.17428207690526401</v>
      </c>
      <c r="I6" s="9" t="s">
        <v>68</v>
      </c>
      <c r="J6" s="13">
        <v>0</v>
      </c>
      <c r="L6" s="3">
        <v>0.22564574802329401</v>
      </c>
      <c r="M6" s="16" t="s">
        <v>15</v>
      </c>
      <c r="N6" s="7" t="s">
        <v>183</v>
      </c>
      <c r="O6" s="3">
        <v>131150.60414961001</v>
      </c>
      <c r="P6" s="3">
        <v>82806.120322045506</v>
      </c>
      <c r="Q6" s="3">
        <v>581223.46775207703</v>
      </c>
      <c r="R6" s="3">
        <v>333933.50964215299</v>
      </c>
      <c r="S6" s="33">
        <v>3.13290713521666</v>
      </c>
      <c r="T6" s="33">
        <v>0.99457369371957705</v>
      </c>
      <c r="U6" s="33">
        <v>1.7092864783332998E-2</v>
      </c>
      <c r="V6" s="3">
        <v>4078.1876312871</v>
      </c>
      <c r="W6" s="3">
        <v>3.0745047119833302</v>
      </c>
      <c r="X6" s="3">
        <v>3.1971508442666599</v>
      </c>
      <c r="Y6" s="3">
        <v>51.611379623413001</v>
      </c>
      <c r="Z6" s="3">
        <v>8.2137859344482305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2.3063215739804899</v>
      </c>
      <c r="G7" s="7" t="s">
        <v>67</v>
      </c>
      <c r="H7" s="11">
        <v>-7.7471370407802997E-2</v>
      </c>
      <c r="I7" s="9" t="s">
        <v>76</v>
      </c>
      <c r="J7" s="13">
        <v>0</v>
      </c>
      <c r="L7" s="3">
        <v>0.442343743823576</v>
      </c>
      <c r="M7" s="16" t="s">
        <v>15</v>
      </c>
      <c r="O7" s="3">
        <v>242245.361455809</v>
      </c>
      <c r="P7" s="3">
        <v>157800.23740668199</v>
      </c>
      <c r="Q7" s="3">
        <v>547640.52806955902</v>
      </c>
      <c r="R7" s="3">
        <v>295658.85861473798</v>
      </c>
      <c r="S7" s="33">
        <v>3.1720817981666598</v>
      </c>
      <c r="T7" s="33">
        <v>1.00701009465608</v>
      </c>
      <c r="U7" s="33">
        <v>-2.2081798166666999E-2</v>
      </c>
      <c r="V7" s="3">
        <v>8037.7830235401498</v>
      </c>
      <c r="W7" s="3">
        <v>3.11618051626666</v>
      </c>
      <c r="X7" s="3">
        <v>3.2794003253500001</v>
      </c>
      <c r="Y7" s="3">
        <v>18.040457725524899</v>
      </c>
      <c r="Z7" s="3">
        <v>-6.5852088928222603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4.4944944417379498</v>
      </c>
      <c r="G8" s="7" t="s">
        <v>67</v>
      </c>
      <c r="H8" s="11">
        <v>-0.10110111165240999</v>
      </c>
      <c r="I8" s="9" t="s">
        <v>80</v>
      </c>
      <c r="J8" s="13">
        <v>0</v>
      </c>
      <c r="L8" s="3">
        <v>0.85889835124177105</v>
      </c>
      <c r="M8" s="16" t="s">
        <v>15</v>
      </c>
      <c r="O8" s="3">
        <v>552325.60292060603</v>
      </c>
      <c r="P8" s="3">
        <v>352167.159610876</v>
      </c>
      <c r="Q8" s="3">
        <v>643062.82824046502</v>
      </c>
      <c r="R8" s="3">
        <v>353025.921363795</v>
      </c>
      <c r="S8" s="33">
        <v>3.18043521305</v>
      </c>
      <c r="T8" s="33">
        <v>1.0096619723968201</v>
      </c>
      <c r="U8" s="33">
        <v>-3.0435213050000999E-2</v>
      </c>
      <c r="V8" s="3">
        <v>10639.186306351899</v>
      </c>
      <c r="W8" s="3">
        <v>3.1162004304000002</v>
      </c>
      <c r="X8" s="3">
        <v>3.31277148156666</v>
      </c>
      <c r="Y8" s="3">
        <v>0</v>
      </c>
      <c r="Z8" s="3">
        <v>-31.796733856201101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19.5518430839901</v>
      </c>
      <c r="G9" s="7" t="s">
        <v>67</v>
      </c>
      <c r="H9" s="11">
        <v>0.95518430839901203</v>
      </c>
      <c r="I9" s="9" t="s">
        <v>84</v>
      </c>
      <c r="J9" s="13" t="s">
        <v>66</v>
      </c>
      <c r="K9" s="9" t="s">
        <v>168</v>
      </c>
      <c r="L9" s="3">
        <v>3.6427039253284099</v>
      </c>
      <c r="M9" s="16" t="s">
        <v>15</v>
      </c>
      <c r="O9" s="3">
        <v>1097186.21658217</v>
      </c>
      <c r="P9" s="3">
        <v>682461.64861224301</v>
      </c>
      <c r="Q9" s="3">
        <v>301201.04160901601</v>
      </c>
      <c r="R9" s="3">
        <v>156515.584836022</v>
      </c>
      <c r="S9" s="33">
        <v>3.1804107464166602</v>
      </c>
      <c r="T9" s="33">
        <v>1.00965420521164</v>
      </c>
      <c r="U9" s="33">
        <v>-3.0410746416666998E-2</v>
      </c>
      <c r="V9" s="3">
        <v>8896.2432221914205</v>
      </c>
      <c r="W9" s="3">
        <v>3.1161632808166599</v>
      </c>
      <c r="X9" s="3">
        <v>3.3211013048</v>
      </c>
      <c r="Y9" s="3">
        <v>62.788737935373199</v>
      </c>
      <c r="Z9" s="3">
        <v>27.075571668887601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24.585761238079201</v>
      </c>
      <c r="G10" s="7" t="s">
        <v>67</v>
      </c>
      <c r="H10" s="11">
        <v>-1.6569550476828999E-2</v>
      </c>
      <c r="I10" s="9" t="s">
        <v>88</v>
      </c>
      <c r="J10" s="13">
        <v>0</v>
      </c>
      <c r="L10" s="3">
        <v>4.5412013628165404</v>
      </c>
      <c r="M10" s="16" t="s">
        <v>15</v>
      </c>
      <c r="O10" s="3">
        <v>2233819.0553898299</v>
      </c>
      <c r="P10" s="3">
        <v>1344914.6782052901</v>
      </c>
      <c r="Q10" s="3">
        <v>491900.46353821602</v>
      </c>
      <c r="R10" s="3">
        <v>245966.94744846801</v>
      </c>
      <c r="S10" s="33">
        <v>3.1804607159666598</v>
      </c>
      <c r="T10" s="33">
        <v>1.00967006856084</v>
      </c>
      <c r="U10" s="33">
        <v>-3.0460715966666999E-2</v>
      </c>
      <c r="V10" s="3">
        <v>14400.573243367</v>
      </c>
      <c r="W10" s="3">
        <v>3.1162086970499998</v>
      </c>
      <c r="X10" s="3">
        <v>3.3461633170499998</v>
      </c>
      <c r="Y10" s="3">
        <v>247.79417337399201</v>
      </c>
      <c r="Z10" s="3">
        <v>-75.124054836859898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51.076075753755497</v>
      </c>
      <c r="G11" s="7" t="s">
        <v>67</v>
      </c>
      <c r="H11" s="11">
        <v>2.152151507511E-2</v>
      </c>
      <c r="I11" s="9" t="s">
        <v>92</v>
      </c>
      <c r="J11" s="13">
        <v>0</v>
      </c>
      <c r="K11" s="9" t="s">
        <v>169</v>
      </c>
      <c r="L11" s="3">
        <v>9.0037617936597893</v>
      </c>
      <c r="M11" s="16" t="s">
        <v>15</v>
      </c>
      <c r="O11" s="3">
        <v>4272879.8702438101</v>
      </c>
      <c r="P11" s="3">
        <v>2417851.1426151702</v>
      </c>
      <c r="Q11" s="3">
        <v>474566.07228910201</v>
      </c>
      <c r="R11" s="3">
        <v>213908.074383575</v>
      </c>
      <c r="S11" s="33">
        <v>3.1804234674666598</v>
      </c>
      <c r="T11" s="33">
        <v>1.00965824364021</v>
      </c>
      <c r="U11" s="33">
        <v>-3.0423467466666999E-2</v>
      </c>
      <c r="V11" s="3">
        <v>34274.973845579101</v>
      </c>
      <c r="W11" s="3">
        <v>3.10783519493333</v>
      </c>
      <c r="X11" s="3">
        <v>3.42955027521666</v>
      </c>
      <c r="Y11" s="3">
        <v>93.303178486972399</v>
      </c>
      <c r="Z11" s="3">
        <v>150.60795539993799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12.0900537375726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2.2811969777559602</v>
      </c>
      <c r="M24" s="16" t="s">
        <v>15</v>
      </c>
      <c r="O24" s="3">
        <v>1199120.8246398801</v>
      </c>
      <c r="P24" s="3">
        <v>711740.60475183895</v>
      </c>
      <c r="Q24" s="3">
        <v>525654.22290690301</v>
      </c>
      <c r="R24" s="3">
        <v>260035.84442497799</v>
      </c>
      <c r="S24" s="33">
        <v>3.1554166738833298</v>
      </c>
      <c r="T24" s="33">
        <v>1.00171957901058</v>
      </c>
      <c r="U24" s="33">
        <v>-5.4166738833329999E-3</v>
      </c>
      <c r="V24" s="3">
        <v>11617.4041473993</v>
      </c>
      <c r="W24" s="3">
        <v>3.0911780930666599</v>
      </c>
      <c r="X24" s="3">
        <v>3.33782082906666</v>
      </c>
      <c r="Y24" s="3">
        <v>23.461237934447499</v>
      </c>
      <c r="Z24" s="3">
        <v>4.2841640186576004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11.2415756665659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2.1241372705732098</v>
      </c>
      <c r="M25" s="16" t="s">
        <v>15</v>
      </c>
      <c r="O25" s="3">
        <v>1142313.6523828299</v>
      </c>
      <c r="P25" s="3">
        <v>604862.75273474294</v>
      </c>
      <c r="Q25" s="3">
        <v>537777.69836625096</v>
      </c>
      <c r="R25" s="3">
        <v>236336.63769192301</v>
      </c>
      <c r="S25" s="33">
        <v>3.1554026047999999</v>
      </c>
      <c r="T25" s="33">
        <v>1.00171511263492</v>
      </c>
      <c r="U25" s="33">
        <v>-5.4026048000000004E-3</v>
      </c>
      <c r="V25" s="3">
        <v>8392.4069234070703</v>
      </c>
      <c r="W25" s="3">
        <v>3.09116059655</v>
      </c>
      <c r="X25" s="3">
        <v>3.2793978669333299</v>
      </c>
      <c r="Y25" s="3">
        <v>216.39273307633701</v>
      </c>
      <c r="Z25" s="3">
        <v>33.774315045128702</v>
      </c>
      <c r="AA25" s="16" t="s">
        <v>70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10.494674128780799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1.98550107420046</v>
      </c>
      <c r="M26" s="16" t="s">
        <v>15</v>
      </c>
      <c r="O26" s="3">
        <v>1064513.79396642</v>
      </c>
      <c r="P26" s="3">
        <v>549569.68606768805</v>
      </c>
      <c r="Q26" s="3">
        <v>536143.65048635902</v>
      </c>
      <c r="R26" s="3">
        <v>218931.96254310099</v>
      </c>
      <c r="S26" s="33">
        <v>3.1554100114666599</v>
      </c>
      <c r="T26" s="33">
        <v>1.00171746395767</v>
      </c>
      <c r="U26" s="33">
        <v>-5.4100114666670003E-3</v>
      </c>
      <c r="V26" s="3">
        <v>2987.20792714136</v>
      </c>
      <c r="W26" s="3">
        <v>3.0911642005166602</v>
      </c>
      <c r="X26" s="3">
        <v>3.2301757813166598</v>
      </c>
      <c r="Y26" s="3">
        <v>354.822319636695</v>
      </c>
      <c r="Z26" s="3">
        <v>89.337875363476499</v>
      </c>
      <c r="AA26" s="16" t="s">
        <v>70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11.458976337158299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2.1644234242164599</v>
      </c>
      <c r="M27" s="16" t="s">
        <v>15</v>
      </c>
      <c r="O27" s="3">
        <v>1173633.96157139</v>
      </c>
      <c r="P27" s="3">
        <v>585874.56646569399</v>
      </c>
      <c r="Q27" s="3">
        <v>542238.61580885295</v>
      </c>
      <c r="R27" s="3">
        <v>234822.749935217</v>
      </c>
      <c r="S27" s="33">
        <v>3.1554225239833298</v>
      </c>
      <c r="T27" s="33">
        <v>1.0017214361851801</v>
      </c>
      <c r="U27" s="33">
        <v>-5.4225239833330004E-3</v>
      </c>
      <c r="V27" s="3">
        <v>6663.9580381271699</v>
      </c>
      <c r="W27" s="3">
        <v>3.08283458663333</v>
      </c>
      <c r="X27" s="3">
        <v>3.23853216425</v>
      </c>
      <c r="Y27" s="3">
        <v>58.379552292133503</v>
      </c>
      <c r="Z27" s="3">
        <v>0</v>
      </c>
      <c r="AA27" s="16" t="s">
        <v>70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10.2543561873209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1.94081896402217</v>
      </c>
      <c r="M28" s="16" t="s">
        <v>15</v>
      </c>
      <c r="O28" s="3">
        <v>1095729.6228181401</v>
      </c>
      <c r="P28" s="3">
        <v>572917.98440296296</v>
      </c>
      <c r="Q28" s="3">
        <v>564570.752414405</v>
      </c>
      <c r="R28" s="3">
        <v>239567.219407859</v>
      </c>
      <c r="S28" s="33">
        <v>3.15541914826666</v>
      </c>
      <c r="T28" s="33">
        <v>1.0017203645291</v>
      </c>
      <c r="U28" s="33">
        <v>-5.4191482666669996E-3</v>
      </c>
      <c r="V28" s="3">
        <v>3801.13149955777</v>
      </c>
      <c r="W28" s="3">
        <v>3.0911752213499999</v>
      </c>
      <c r="X28" s="3">
        <v>3.2385275677333301</v>
      </c>
      <c r="Y28" s="3">
        <v>360.492605154057</v>
      </c>
      <c r="Z28" s="3">
        <v>28.0460217175048</v>
      </c>
      <c r="AA28" s="16" t="s">
        <v>70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10.8907577830599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2.0590643817814001</v>
      </c>
      <c r="M29" s="16" t="s">
        <v>15</v>
      </c>
      <c r="O29" s="3">
        <v>1134261.9126420801</v>
      </c>
      <c r="P29" s="3">
        <v>639442.35341231397</v>
      </c>
      <c r="Q29" s="3">
        <v>550862.77178996103</v>
      </c>
      <c r="R29" s="3">
        <v>258327.43213915499</v>
      </c>
      <c r="S29" s="33">
        <v>3.1495672024000001</v>
      </c>
      <c r="T29" s="33">
        <v>0.99986260393650805</v>
      </c>
      <c r="U29" s="33">
        <v>4.327976E-4</v>
      </c>
      <c r="V29" s="3">
        <v>24409.3234002684</v>
      </c>
      <c r="W29" s="3">
        <v>3.0828230933333298</v>
      </c>
      <c r="X29" s="3">
        <v>3.3378076749500001</v>
      </c>
      <c r="Y29" s="3">
        <v>-0.19459023475647</v>
      </c>
      <c r="Z29" s="3">
        <v>28.0042423824125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10.833255836925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2.04839092902463</v>
      </c>
      <c r="M30" s="16" t="s">
        <v>15</v>
      </c>
      <c r="O30" s="3">
        <v>1177028.98699165</v>
      </c>
      <c r="P30" s="3">
        <v>666892.81246401905</v>
      </c>
      <c r="Q30" s="3">
        <v>574611.50130757096</v>
      </c>
      <c r="R30" s="3">
        <v>294471.46427568397</v>
      </c>
      <c r="S30" s="33">
        <v>3.1495510411000001</v>
      </c>
      <c r="T30" s="33">
        <v>0.99985747336507902</v>
      </c>
      <c r="U30" s="33">
        <v>4.4895889999999999E-4</v>
      </c>
      <c r="V30" s="3">
        <v>10955.350493092899</v>
      </c>
      <c r="W30" s="3">
        <v>3.0828037224333298</v>
      </c>
      <c r="X30" s="3">
        <v>3.2960769989499998</v>
      </c>
      <c r="Y30" s="3">
        <v>-6.4952201604666397</v>
      </c>
      <c r="Z30" s="3">
        <v>32.596124653710604</v>
      </c>
      <c r="AA30" s="16" t="s">
        <v>70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10.6036974526717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2.00575957178369</v>
      </c>
      <c r="M31" s="16" t="s">
        <v>15</v>
      </c>
      <c r="O31" s="3">
        <v>1081426.6300003999</v>
      </c>
      <c r="P31" s="3">
        <v>578302.58179017599</v>
      </c>
      <c r="Q31" s="3">
        <v>539160.64777330495</v>
      </c>
      <c r="R31" s="3">
        <v>246728.375675858</v>
      </c>
      <c r="S31" s="33">
        <v>3.1554223325166602</v>
      </c>
      <c r="T31" s="33">
        <v>1.0017213754021099</v>
      </c>
      <c r="U31" s="33">
        <v>-5.4223325166660001E-3</v>
      </c>
      <c r="V31" s="3">
        <v>2990.8352919612198</v>
      </c>
      <c r="W31" s="3">
        <v>3.0911750658333301</v>
      </c>
      <c r="X31" s="3">
        <v>3.2218449823833302</v>
      </c>
      <c r="Y31" s="3">
        <v>25.630037746847201</v>
      </c>
      <c r="Z31" s="3">
        <v>103.742499960996</v>
      </c>
      <c r="AA31" s="16" t="s">
        <v>70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11.664004070827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2.20238921711436</v>
      </c>
      <c r="M32" s="16" t="s">
        <v>15</v>
      </c>
      <c r="O32" s="3">
        <v>1125863.9615084401</v>
      </c>
      <c r="P32" s="3">
        <v>622509.943046481</v>
      </c>
      <c r="Q32" s="3">
        <v>511201.17768447002</v>
      </c>
      <c r="R32" s="3">
        <v>238221.37719192199</v>
      </c>
      <c r="S32" s="33">
        <v>3.1553982160333298</v>
      </c>
      <c r="T32" s="33">
        <v>1.00171371937566</v>
      </c>
      <c r="U32" s="33">
        <v>-5.3982160333330004E-3</v>
      </c>
      <c r="V32" s="3">
        <v>9152.0431279415097</v>
      </c>
      <c r="W32" s="3">
        <v>3.09115370026666</v>
      </c>
      <c r="X32" s="3">
        <v>3.3044264293333301</v>
      </c>
      <c r="Y32" s="3">
        <v>178.520545797491</v>
      </c>
      <c r="Z32" s="3">
        <v>64.911372493408194</v>
      </c>
      <c r="AA32" s="16" t="s">
        <v>70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184</v>
      </c>
      <c r="C3" s="7" t="s">
        <v>164</v>
      </c>
      <c r="D3" s="7" t="s">
        <v>165</v>
      </c>
      <c r="E3" s="21" t="s">
        <v>166</v>
      </c>
      <c r="F3" s="21" t="s">
        <v>185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1.1706063902160699</v>
      </c>
      <c r="G6" s="7" t="s">
        <v>67</v>
      </c>
      <c r="H6" s="11">
        <v>0.17060639021607901</v>
      </c>
      <c r="I6" s="9" t="s">
        <v>68</v>
      </c>
      <c r="J6" s="13">
        <v>0</v>
      </c>
      <c r="L6" s="3">
        <v>0.23654285608534201</v>
      </c>
      <c r="M6" s="16" t="s">
        <v>15</v>
      </c>
      <c r="N6" s="7" t="s">
        <v>185</v>
      </c>
      <c r="O6" s="3">
        <v>137484.259085903</v>
      </c>
      <c r="P6" s="3">
        <v>88666.621329976697</v>
      </c>
      <c r="Q6" s="3">
        <v>581223.46775207703</v>
      </c>
      <c r="R6" s="3">
        <v>333933.50964215299</v>
      </c>
      <c r="S6" s="33">
        <v>3.1320740520166601</v>
      </c>
      <c r="T6" s="33">
        <v>0.99430922286243395</v>
      </c>
      <c r="U6" s="33">
        <v>1.7925947983332999E-2</v>
      </c>
      <c r="V6" s="3">
        <v>2338.3229389734902</v>
      </c>
      <c r="W6" s="3">
        <v>3.0736717973166598</v>
      </c>
      <c r="X6" s="3">
        <v>3.1881133066833298</v>
      </c>
      <c r="Y6" s="3">
        <v>-7.2174792875999994E-5</v>
      </c>
      <c r="Z6" s="3">
        <v>20.9558410644531</v>
      </c>
      <c r="AA6" s="16" t="s">
        <v>70</v>
      </c>
      <c r="AB6" s="3">
        <v>30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2.3588337836007902</v>
      </c>
      <c r="G7" s="7" t="s">
        <v>67</v>
      </c>
      <c r="H7" s="11">
        <v>-5.6466486559680999E-2</v>
      </c>
      <c r="I7" s="9" t="s">
        <v>76</v>
      </c>
      <c r="J7" s="13">
        <v>0</v>
      </c>
      <c r="L7" s="3">
        <v>0.474976154805206</v>
      </c>
      <c r="M7" s="16" t="s">
        <v>15</v>
      </c>
      <c r="O7" s="3">
        <v>260116.192237971</v>
      </c>
      <c r="P7" s="3">
        <v>167966.58360856099</v>
      </c>
      <c r="Q7" s="3">
        <v>547640.52806955902</v>
      </c>
      <c r="R7" s="3">
        <v>295658.85861473798</v>
      </c>
      <c r="S7" s="33">
        <v>3.1713874989666602</v>
      </c>
      <c r="T7" s="33">
        <v>1.00678968221164</v>
      </c>
      <c r="U7" s="33">
        <v>-2.1387498966667001E-2</v>
      </c>
      <c r="V7" s="3">
        <v>5850.4256122368697</v>
      </c>
      <c r="W7" s="3">
        <v>3.1153477005333299</v>
      </c>
      <c r="X7" s="3">
        <v>3.2536181512</v>
      </c>
      <c r="Y7" s="3">
        <v>0</v>
      </c>
      <c r="Z7" s="3">
        <v>1.40122488480656</v>
      </c>
      <c r="AA7" s="16" t="s">
        <v>70</v>
      </c>
      <c r="AB7" s="3">
        <v>30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4.4654185444561003</v>
      </c>
      <c r="G8" s="7" t="s">
        <v>67</v>
      </c>
      <c r="H8" s="11">
        <v>-0.106916291108779</v>
      </c>
      <c r="I8" s="9" t="s">
        <v>80</v>
      </c>
      <c r="J8" s="13">
        <v>0</v>
      </c>
      <c r="L8" s="3">
        <v>0.89355378722291001</v>
      </c>
      <c r="M8" s="16" t="s">
        <v>15</v>
      </c>
      <c r="O8" s="3">
        <v>574611.22559654305</v>
      </c>
      <c r="P8" s="3">
        <v>366741.79937422898</v>
      </c>
      <c r="Q8" s="3">
        <v>643062.82824046502</v>
      </c>
      <c r="R8" s="3">
        <v>353025.921363795</v>
      </c>
      <c r="S8" s="33">
        <v>3.1797412189166598</v>
      </c>
      <c r="T8" s="33">
        <v>1.0094416567989399</v>
      </c>
      <c r="U8" s="33">
        <v>-2.9741218916666999E-2</v>
      </c>
      <c r="V8" s="3">
        <v>7041.0409183219799</v>
      </c>
      <c r="W8" s="3">
        <v>3.1237075767666602</v>
      </c>
      <c r="X8" s="3">
        <v>3.29532675118333</v>
      </c>
      <c r="Y8" s="3">
        <v>83.445126724974401</v>
      </c>
      <c r="Z8" s="3">
        <v>37.976769808785001</v>
      </c>
      <c r="AA8" s="16" t="s">
        <v>70</v>
      </c>
      <c r="AB8" s="3">
        <v>30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20.127441218826199</v>
      </c>
      <c r="G9" s="7" t="s">
        <v>67</v>
      </c>
      <c r="H9" s="11">
        <v>1.0127441218826201</v>
      </c>
      <c r="I9" s="9" t="s">
        <v>84</v>
      </c>
      <c r="J9" s="13" t="s">
        <v>66</v>
      </c>
      <c r="K9" s="9" t="s">
        <v>168</v>
      </c>
      <c r="L9" s="3">
        <v>3.8397573673902299</v>
      </c>
      <c r="M9" s="16" t="s">
        <v>15</v>
      </c>
      <c r="O9" s="3">
        <v>1156538.9185838299</v>
      </c>
      <c r="P9" s="3">
        <v>735681.01197208604</v>
      </c>
      <c r="Q9" s="3">
        <v>301201.04160901601</v>
      </c>
      <c r="R9" s="3">
        <v>156515.584836022</v>
      </c>
      <c r="S9" s="33">
        <v>3.1797171869333298</v>
      </c>
      <c r="T9" s="33">
        <v>1.0094340275978799</v>
      </c>
      <c r="U9" s="33">
        <v>-2.9717186933333001E-2</v>
      </c>
      <c r="V9" s="3">
        <v>18919.332847762998</v>
      </c>
      <c r="W9" s="3">
        <v>3.1153304456000002</v>
      </c>
      <c r="X9" s="3">
        <v>3.3620486608166602</v>
      </c>
      <c r="Y9" s="3">
        <v>0</v>
      </c>
      <c r="Z9" s="3">
        <v>-15.3262745945762</v>
      </c>
      <c r="AA9" s="16" t="s">
        <v>70</v>
      </c>
      <c r="AB9" s="3">
        <v>30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23.849734464786</v>
      </c>
      <c r="G10" s="7" t="s">
        <v>67</v>
      </c>
      <c r="H10" s="11">
        <v>-4.6010621408559001E-2</v>
      </c>
      <c r="I10" s="9" t="s">
        <v>88</v>
      </c>
      <c r="J10" s="13">
        <v>0</v>
      </c>
      <c r="L10" s="3">
        <v>4.4969661158494203</v>
      </c>
      <c r="M10" s="16" t="s">
        <v>15</v>
      </c>
      <c r="O10" s="3">
        <v>2212059.7169019799</v>
      </c>
      <c r="P10" s="3">
        <v>1345608.4657089999</v>
      </c>
      <c r="Q10" s="3">
        <v>491900.46353821602</v>
      </c>
      <c r="R10" s="3">
        <v>245966.94744846801</v>
      </c>
      <c r="S10" s="33">
        <v>3.1797668890333299</v>
      </c>
      <c r="T10" s="33">
        <v>1.00944980604232</v>
      </c>
      <c r="U10" s="33">
        <v>-2.9766889033333001E-2</v>
      </c>
      <c r="V10" s="3">
        <v>13519.770753061801</v>
      </c>
      <c r="W10" s="3">
        <v>3.1153759327666601</v>
      </c>
      <c r="X10" s="3">
        <v>3.3620903215666602</v>
      </c>
      <c r="Y10" s="3">
        <v>125.223405289258</v>
      </c>
      <c r="Z10" s="3">
        <v>-12.3925220060142</v>
      </c>
      <c r="AA10" s="16" t="s">
        <v>70</v>
      </c>
      <c r="AB10" s="3">
        <v>30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52.106622196348901</v>
      </c>
      <c r="G11" s="7" t="s">
        <v>67</v>
      </c>
      <c r="H11" s="11">
        <v>4.2132443926978999E-2</v>
      </c>
      <c r="I11" s="9" t="s">
        <v>92</v>
      </c>
      <c r="J11" s="13">
        <v>0</v>
      </c>
      <c r="K11" s="9" t="s">
        <v>169</v>
      </c>
      <c r="L11" s="3">
        <v>8.94753188656113</v>
      </c>
      <c r="M11" s="16" t="s">
        <v>15</v>
      </c>
      <c r="O11" s="3">
        <v>4246195.06408682</v>
      </c>
      <c r="P11" s="3">
        <v>2470062.1364339599</v>
      </c>
      <c r="Q11" s="3">
        <v>474566.07228910201</v>
      </c>
      <c r="R11" s="3">
        <v>213908.074383575</v>
      </c>
      <c r="S11" s="33">
        <v>3.1797297205500001</v>
      </c>
      <c r="T11" s="33">
        <v>1.00943800652381</v>
      </c>
      <c r="U11" s="33">
        <v>-2.9729720550000002E-2</v>
      </c>
      <c r="V11" s="3">
        <v>18749.366823343498</v>
      </c>
      <c r="W11" s="3">
        <v>3.1153433565166599</v>
      </c>
      <c r="X11" s="3">
        <v>3.3704017487833302</v>
      </c>
      <c r="Y11" s="3">
        <v>352.29805437887802</v>
      </c>
      <c r="Z11" s="3">
        <v>0</v>
      </c>
      <c r="AA11" s="16" t="s">
        <v>70</v>
      </c>
      <c r="AB11" s="3">
        <v>30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30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30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30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30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30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30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30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30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30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30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30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30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28.9450966679087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5.3698308360444003</v>
      </c>
      <c r="M24" s="16" t="s">
        <v>15</v>
      </c>
      <c r="O24" s="3">
        <v>2822674.2552624498</v>
      </c>
      <c r="P24" s="3">
        <v>1686899.64916992</v>
      </c>
      <c r="Q24" s="3">
        <v>525654.22290690301</v>
      </c>
      <c r="R24" s="3">
        <v>260035.84442497799</v>
      </c>
      <c r="S24" s="33">
        <v>3.1547221168166599</v>
      </c>
      <c r="T24" s="33">
        <v>1.0014990847037</v>
      </c>
      <c r="U24" s="33">
        <v>-4.7221168166669998E-3</v>
      </c>
      <c r="V24" s="3">
        <v>12381.654637755601</v>
      </c>
      <c r="W24" s="3">
        <v>3.0903452968166598</v>
      </c>
      <c r="X24" s="3">
        <v>3.2870111845333301</v>
      </c>
      <c r="Y24" s="3">
        <v>258.22899855138598</v>
      </c>
      <c r="Z24" s="3">
        <v>-24.116421824455699</v>
      </c>
      <c r="AA24" s="16" t="s">
        <v>70</v>
      </c>
      <c r="AB24" s="3">
        <v>30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2.035704682967E-3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4.1276967044800002E-4</v>
      </c>
      <c r="M25" s="16" t="s">
        <v>15</v>
      </c>
      <c r="O25" s="3">
        <v>221.97832332892301</v>
      </c>
      <c r="P25" s="3">
        <v>264.90676879882801</v>
      </c>
      <c r="Q25" s="3">
        <v>537777.69836625096</v>
      </c>
      <c r="R25" s="3">
        <v>236336.63769192301</v>
      </c>
      <c r="S25" s="33">
        <v>3.1547085290833299</v>
      </c>
      <c r="T25" s="33">
        <v>1.0014947711375599</v>
      </c>
      <c r="U25" s="33">
        <v>-4.7085290833339998E-3</v>
      </c>
      <c r="V25" s="3" t="s">
        <v>186</v>
      </c>
      <c r="W25" s="3">
        <v>3.1320406728000001</v>
      </c>
      <c r="X25" s="3">
        <v>3.17139385176666</v>
      </c>
      <c r="Y25" s="3">
        <v>0</v>
      </c>
      <c r="Z25" s="3">
        <v>0</v>
      </c>
      <c r="AA25" s="16" t="s">
        <v>70</v>
      </c>
      <c r="AB25" s="3">
        <v>30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1.463719478853E-3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2.9679158651399999E-4</v>
      </c>
      <c r="M26" s="16" t="s">
        <v>15</v>
      </c>
      <c r="O26" s="3">
        <v>159.12292462746501</v>
      </c>
      <c r="P26" s="3">
        <v>95.977679215927296</v>
      </c>
      <c r="Q26" s="3">
        <v>536143.65048635902</v>
      </c>
      <c r="R26" s="3">
        <v>218931.96254310099</v>
      </c>
      <c r="S26" s="33">
        <v>3.1630587058500002</v>
      </c>
      <c r="T26" s="33">
        <v>1.0041456209047599</v>
      </c>
      <c r="U26" s="33">
        <v>-1.305870585E-2</v>
      </c>
      <c r="V26" s="3">
        <v>174.87478325590101</v>
      </c>
      <c r="W26" s="3">
        <v>3.12370469145</v>
      </c>
      <c r="X26" s="3">
        <v>3.1964278959833301</v>
      </c>
      <c r="Y26" s="3">
        <v>1.3099275588989201</v>
      </c>
      <c r="Z26" s="3">
        <v>0</v>
      </c>
      <c r="AA26" s="16" t="s">
        <v>70</v>
      </c>
      <c r="AB26" s="3">
        <v>30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2.804475954893E-3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5.6864829656699996E-4</v>
      </c>
      <c r="M27" s="16" t="s">
        <v>15</v>
      </c>
      <c r="O27" s="3">
        <v>308.34306521231701</v>
      </c>
      <c r="P27" s="3">
        <v>245.861404418945</v>
      </c>
      <c r="Q27" s="3">
        <v>542238.61580885295</v>
      </c>
      <c r="R27" s="3">
        <v>234822.749935217</v>
      </c>
      <c r="S27" s="33">
        <v>3.16307125811666</v>
      </c>
      <c r="T27" s="33">
        <v>1.00414960575132</v>
      </c>
      <c r="U27" s="33">
        <v>-1.3071258116667E-2</v>
      </c>
      <c r="V27" s="3" t="s">
        <v>186</v>
      </c>
      <c r="W27" s="3">
        <v>3.1237164122499999</v>
      </c>
      <c r="X27" s="3">
        <v>3.1797542805333299</v>
      </c>
      <c r="Y27" s="3">
        <v>0</v>
      </c>
      <c r="Z27" s="3">
        <v>0</v>
      </c>
      <c r="AA27" s="16" t="s">
        <v>70</v>
      </c>
      <c r="AB27" s="3">
        <v>30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1.102005656006E-3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2.23448795617E-4</v>
      </c>
      <c r="M28" s="16" t="s">
        <v>15</v>
      </c>
      <c r="O28" s="3">
        <v>126.15265466770801</v>
      </c>
      <c r="P28" s="3">
        <v>205.63366699218699</v>
      </c>
      <c r="Q28" s="3">
        <v>564570.752414405</v>
      </c>
      <c r="R28" s="3">
        <v>239567.219407859</v>
      </c>
      <c r="S28" s="33">
        <v>3.1487389989333301</v>
      </c>
      <c r="T28" s="33">
        <v>0.99959968220105799</v>
      </c>
      <c r="U28" s="33">
        <v>1.2610010666669999E-3</v>
      </c>
      <c r="V28" s="3" t="s">
        <v>186</v>
      </c>
      <c r="W28" s="3">
        <v>3.12370862293333</v>
      </c>
      <c r="X28" s="3">
        <v>3.15472497013333</v>
      </c>
      <c r="Y28" s="3">
        <v>0</v>
      </c>
      <c r="Z28" s="3">
        <v>36.096763610839801</v>
      </c>
      <c r="AA28" s="16" t="s">
        <v>173</v>
      </c>
      <c r="AB28" s="3">
        <v>30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2.8797177771880001E-3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5.8390454145900003E-4</v>
      </c>
      <c r="M29" s="16" t="s">
        <v>15</v>
      </c>
      <c r="O29" s="3">
        <v>321.65127416892398</v>
      </c>
      <c r="P29" s="3">
        <v>440.27389526367102</v>
      </c>
      <c r="Q29" s="3">
        <v>550862.77178996103</v>
      </c>
      <c r="R29" s="3">
        <v>258327.43213915499</v>
      </c>
      <c r="S29" s="33">
        <v>3.1547155770666602</v>
      </c>
      <c r="T29" s="33">
        <v>1.0014970085925901</v>
      </c>
      <c r="U29" s="33">
        <v>-4.7155770666670004E-3</v>
      </c>
      <c r="V29" s="3" t="s">
        <v>186</v>
      </c>
      <c r="W29" s="3">
        <v>3.12369869655</v>
      </c>
      <c r="X29" s="3">
        <v>3.1714014125333301</v>
      </c>
      <c r="Y29" s="3">
        <v>0</v>
      </c>
      <c r="Z29" s="3">
        <v>0</v>
      </c>
      <c r="AA29" s="16" t="s">
        <v>70</v>
      </c>
      <c r="AB29" s="3">
        <v>30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4.0721458418549999E-3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8.2568373081899995E-4</v>
      </c>
      <c r="M30" s="16" t="s">
        <v>15</v>
      </c>
      <c r="O30" s="3">
        <v>474.44736817116001</v>
      </c>
      <c r="P30" s="3">
        <v>450.91827392578102</v>
      </c>
      <c r="Q30" s="3">
        <v>574611.50130757096</v>
      </c>
      <c r="R30" s="3">
        <v>294471.46427568397</v>
      </c>
      <c r="S30" s="33">
        <v>3.15470054081666</v>
      </c>
      <c r="T30" s="33">
        <v>1.0014922351798901</v>
      </c>
      <c r="U30" s="33">
        <v>-4.7005408166670001E-3</v>
      </c>
      <c r="V30" s="3" t="s">
        <v>186</v>
      </c>
      <c r="W30" s="3">
        <v>3.1320264285333299</v>
      </c>
      <c r="X30" s="3">
        <v>3.1797273968166602</v>
      </c>
      <c r="Y30" s="3">
        <v>0</v>
      </c>
      <c r="Z30" s="3">
        <v>0</v>
      </c>
      <c r="AA30" s="16" t="s">
        <v>70</v>
      </c>
      <c r="AB30" s="3">
        <v>30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1.552609753351E-3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3.1481537153600002E-4</v>
      </c>
      <c r="M31" s="16" t="s">
        <v>15</v>
      </c>
      <c r="O31" s="3">
        <v>169.73605964628399</v>
      </c>
      <c r="P31" s="3">
        <v>118.57080078125</v>
      </c>
      <c r="Q31" s="3">
        <v>539160.64777330495</v>
      </c>
      <c r="R31" s="3">
        <v>246728.375675858</v>
      </c>
      <c r="S31" s="33">
        <v>3.1547279716999999</v>
      </c>
      <c r="T31" s="33">
        <v>1.0015009433968201</v>
      </c>
      <c r="U31" s="33">
        <v>-4.7279716999999999E-3</v>
      </c>
      <c r="V31" s="3" t="s">
        <v>186</v>
      </c>
      <c r="W31" s="3">
        <v>3.1404031055666599</v>
      </c>
      <c r="X31" s="3">
        <v>3.2045146415833301</v>
      </c>
      <c r="Y31" s="3">
        <v>0</v>
      </c>
      <c r="Z31" s="3">
        <v>0</v>
      </c>
      <c r="AA31" s="16" t="s">
        <v>173</v>
      </c>
      <c r="AB31" s="3">
        <v>30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2.7435652608730002E-3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5.5629786686899995E-4</v>
      </c>
      <c r="M32" s="16" t="s">
        <v>15</v>
      </c>
      <c r="O32" s="3">
        <v>284.38012468689999</v>
      </c>
      <c r="P32" s="3">
        <v>256.93002319335898</v>
      </c>
      <c r="Q32" s="3">
        <v>511201.17768447002</v>
      </c>
      <c r="R32" s="3">
        <v>238221.37719192199</v>
      </c>
      <c r="S32" s="33">
        <v>3.1630466376166599</v>
      </c>
      <c r="T32" s="33">
        <v>1.0041417897195699</v>
      </c>
      <c r="U32" s="33">
        <v>-1.3046637616667E-2</v>
      </c>
      <c r="V32" s="3" t="s">
        <v>186</v>
      </c>
      <c r="W32" s="3">
        <v>3.1320361887999999</v>
      </c>
      <c r="X32" s="3">
        <v>3.17138763893333</v>
      </c>
      <c r="Y32" s="3">
        <v>0</v>
      </c>
      <c r="Z32" s="3">
        <v>44.361831665038999</v>
      </c>
      <c r="AA32" s="16" t="s">
        <v>173</v>
      </c>
      <c r="AB32" s="3">
        <v>30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187</v>
      </c>
      <c r="C3" s="7" t="s">
        <v>164</v>
      </c>
      <c r="D3" s="7" t="s">
        <v>165</v>
      </c>
      <c r="E3" s="21" t="s">
        <v>166</v>
      </c>
      <c r="F3" s="21" t="s">
        <v>188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1.0416242180099899</v>
      </c>
      <c r="G6" s="7" t="s">
        <v>67</v>
      </c>
      <c r="H6" s="11">
        <v>4.1624218009998E-2</v>
      </c>
      <c r="I6" s="9" t="s">
        <v>68</v>
      </c>
      <c r="J6" s="13">
        <v>0</v>
      </c>
      <c r="L6" s="3">
        <v>0.12589455640226899</v>
      </c>
      <c r="M6" s="16" t="s">
        <v>15</v>
      </c>
      <c r="N6" s="7" t="s">
        <v>188</v>
      </c>
      <c r="O6" s="3">
        <v>334649.92782522802</v>
      </c>
      <c r="P6" s="3">
        <v>201039.29820498099</v>
      </c>
      <c r="Q6" s="3">
        <v>2658176.31348512</v>
      </c>
      <c r="R6" s="3">
        <v>1116694.8396767001</v>
      </c>
      <c r="S6" s="33">
        <v>3.1623939554666598</v>
      </c>
      <c r="T6" s="33">
        <v>0.98824811108333299</v>
      </c>
      <c r="U6" s="33">
        <v>3.7606044533333001E-2</v>
      </c>
      <c r="V6" s="3">
        <v>5565.4884959173096</v>
      </c>
      <c r="W6" s="3">
        <v>3.1062093930666599</v>
      </c>
      <c r="X6" s="3">
        <v>3.2779294482666601</v>
      </c>
      <c r="Y6" s="3">
        <v>67.722505085633102</v>
      </c>
      <c r="Z6" s="3">
        <v>-45.385479498821702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2.4763175699218398</v>
      </c>
      <c r="G7" s="7" t="s">
        <v>67</v>
      </c>
      <c r="H7" s="11">
        <v>-9.4729720312639997E-3</v>
      </c>
      <c r="I7" s="9" t="s">
        <v>76</v>
      </c>
      <c r="J7" s="13">
        <v>0</v>
      </c>
      <c r="L7" s="3">
        <v>0.29903860590588599</v>
      </c>
      <c r="M7" s="16" t="s">
        <v>15</v>
      </c>
      <c r="O7" s="3">
        <v>735077.337085034</v>
      </c>
      <c r="P7" s="3">
        <v>473926.45264327503</v>
      </c>
      <c r="Q7" s="3">
        <v>2458135.2459768299</v>
      </c>
      <c r="R7" s="3">
        <v>1047604.51861879</v>
      </c>
      <c r="S7" s="33">
        <v>3.2121903778833301</v>
      </c>
      <c r="T7" s="33">
        <v>1.00380949308854</v>
      </c>
      <c r="U7" s="33">
        <v>-1.2190377883332999E-2</v>
      </c>
      <c r="V7" s="3">
        <v>7686.1572532305199</v>
      </c>
      <c r="W7" s="3">
        <v>3.15400870615</v>
      </c>
      <c r="X7" s="3">
        <v>3.3195996277500002</v>
      </c>
      <c r="Y7" s="3">
        <v>138.240093730198</v>
      </c>
      <c r="Z7" s="3">
        <v>-6.9038774818473003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4.8534624888707203</v>
      </c>
      <c r="G8" s="7" t="s">
        <v>67</v>
      </c>
      <c r="H8" s="11">
        <v>-2.9307502225855001E-2</v>
      </c>
      <c r="I8" s="9" t="s">
        <v>80</v>
      </c>
      <c r="J8" s="13">
        <v>0</v>
      </c>
      <c r="L8" s="3">
        <v>0.58526237865138198</v>
      </c>
      <c r="M8" s="16" t="s">
        <v>15</v>
      </c>
      <c r="O8" s="3">
        <v>1664089.21528403</v>
      </c>
      <c r="P8" s="3">
        <v>1017658.2427034701</v>
      </c>
      <c r="Q8" s="3">
        <v>2843321.6895276802</v>
      </c>
      <c r="R8" s="3">
        <v>1230179.9993590401</v>
      </c>
      <c r="S8" s="33">
        <v>3.2121993229000001</v>
      </c>
      <c r="T8" s="33">
        <v>1.0038122884062499</v>
      </c>
      <c r="U8" s="33">
        <v>-1.21993229E-2</v>
      </c>
      <c r="V8" s="3">
        <v>16802.7300865713</v>
      </c>
      <c r="W8" s="3">
        <v>3.1540204690500002</v>
      </c>
      <c r="X8" s="3">
        <v>3.3946758205166598</v>
      </c>
      <c r="Y8" s="3">
        <v>6.1067674199846103</v>
      </c>
      <c r="Z8" s="3">
        <v>39.579781742550097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20.824873871696798</v>
      </c>
      <c r="G9" s="7" t="s">
        <v>67</v>
      </c>
      <c r="H9" s="11">
        <v>1.0824873871696801</v>
      </c>
      <c r="I9" s="9" t="s">
        <v>84</v>
      </c>
      <c r="J9" s="13" t="s">
        <v>66</v>
      </c>
      <c r="K9" s="9" t="s">
        <v>168</v>
      </c>
      <c r="L9" s="3">
        <v>2.4870187879844101</v>
      </c>
      <c r="M9" s="16" t="s">
        <v>15</v>
      </c>
      <c r="O9" s="3">
        <v>3370335.4644843899</v>
      </c>
      <c r="P9" s="3">
        <v>1958333.4517949601</v>
      </c>
      <c r="Q9" s="3">
        <v>1355170.89005019</v>
      </c>
      <c r="R9" s="3">
        <v>585723.23110543005</v>
      </c>
      <c r="S9" s="33">
        <v>3.21217792186666</v>
      </c>
      <c r="T9" s="33">
        <v>1.00380560058333</v>
      </c>
      <c r="U9" s="33">
        <v>-1.2177921866666001E-2</v>
      </c>
      <c r="V9" s="3">
        <v>23967.115676287001</v>
      </c>
      <c r="W9" s="3">
        <v>3.1539947023999999</v>
      </c>
      <c r="X9" s="3">
        <v>3.3696330688166598</v>
      </c>
      <c r="Y9" s="3">
        <v>115.9114648915</v>
      </c>
      <c r="Z9" s="3">
        <v>467.26674251271299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24.714015322521</v>
      </c>
      <c r="G10" s="7" t="s">
        <v>67</v>
      </c>
      <c r="H10" s="11">
        <v>-1.1439387099158E-2</v>
      </c>
      <c r="I10" s="9" t="s">
        <v>88</v>
      </c>
      <c r="J10" s="13">
        <v>0</v>
      </c>
      <c r="L10" s="3">
        <v>2.9444930847713402</v>
      </c>
      <c r="M10" s="16" t="s">
        <v>15</v>
      </c>
      <c r="O10" s="3">
        <v>6578320.0358126303</v>
      </c>
      <c r="P10" s="3">
        <v>3626958.0504836701</v>
      </c>
      <c r="Q10" s="3">
        <v>2234109.52120591</v>
      </c>
      <c r="R10" s="3">
        <v>915231.64995790704</v>
      </c>
      <c r="S10" s="33">
        <v>3.2122261111666601</v>
      </c>
      <c r="T10" s="33">
        <v>1.00382065973958</v>
      </c>
      <c r="U10" s="33">
        <v>-1.2226111166666E-2</v>
      </c>
      <c r="V10" s="3">
        <v>37868.5855068983</v>
      </c>
      <c r="W10" s="3">
        <v>3.1479260636999999</v>
      </c>
      <c r="X10" s="3">
        <v>3.4942684839833298</v>
      </c>
      <c r="Y10" s="3">
        <v>24.6346551517242</v>
      </c>
      <c r="Z10" s="3">
        <v>102.04791913287799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50.431177937749098</v>
      </c>
      <c r="G11" s="7" t="s">
        <v>67</v>
      </c>
      <c r="H11" s="11">
        <v>8.6235587549829996E-3</v>
      </c>
      <c r="I11" s="9" t="s">
        <v>92</v>
      </c>
      <c r="J11" s="13">
        <v>0</v>
      </c>
      <c r="K11" s="9" t="s">
        <v>169</v>
      </c>
      <c r="L11" s="3">
        <v>5.9142116797111299</v>
      </c>
      <c r="M11" s="16" t="s">
        <v>15</v>
      </c>
      <c r="O11" s="3">
        <v>12747315.2686728</v>
      </c>
      <c r="P11" s="3">
        <v>7054843.1269257702</v>
      </c>
      <c r="Q11" s="3">
        <v>2155370.14212779</v>
      </c>
      <c r="R11" s="3">
        <v>837805.55363905698</v>
      </c>
      <c r="S11" s="33">
        <v>3.2121928008</v>
      </c>
      <c r="T11" s="33">
        <v>1.0038102502499999</v>
      </c>
      <c r="U11" s="33">
        <v>-1.21928008E-2</v>
      </c>
      <c r="V11" s="3">
        <v>53832.630417464497</v>
      </c>
      <c r="W11" s="3">
        <v>3.1478851480166599</v>
      </c>
      <c r="X11" s="3">
        <v>3.51925981731666</v>
      </c>
      <c r="Y11" s="3">
        <v>422.15043832680499</v>
      </c>
      <c r="Z11" s="3">
        <v>-312.52465831473802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10.8511169971268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1.3037673332122499</v>
      </c>
      <c r="M24" s="16" t="s">
        <v>15</v>
      </c>
      <c r="O24" s="3">
        <v>3177187.7168110302</v>
      </c>
      <c r="P24" s="3">
        <v>1700610.72902323</v>
      </c>
      <c r="Q24" s="3">
        <v>2436928.4579197001</v>
      </c>
      <c r="R24" s="3">
        <v>955751.24295798806</v>
      </c>
      <c r="S24" s="33">
        <v>3.19574245813333</v>
      </c>
      <c r="T24" s="33">
        <v>0.99866951816666705</v>
      </c>
      <c r="U24" s="33">
        <v>4.2575418666670004E-3</v>
      </c>
      <c r="V24" s="3">
        <v>25242.484280794601</v>
      </c>
      <c r="W24" s="3">
        <v>3.1228781970833301</v>
      </c>
      <c r="X24" s="3">
        <v>3.4525523296</v>
      </c>
      <c r="Y24" s="3">
        <v>86.6380840201941</v>
      </c>
      <c r="Z24" s="3">
        <v>-29.9219285741862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11.632464696558401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1.3969858655749301</v>
      </c>
      <c r="M25" s="16" t="s">
        <v>15</v>
      </c>
      <c r="O25" s="3">
        <v>3476407.8632595702</v>
      </c>
      <c r="P25" s="3">
        <v>1806317.00131278</v>
      </c>
      <c r="Q25" s="3">
        <v>2488506.1108537801</v>
      </c>
      <c r="R25" s="3">
        <v>932308.38047283201</v>
      </c>
      <c r="S25" s="33">
        <v>3.1873840024</v>
      </c>
      <c r="T25" s="33">
        <v>0.99605750074999999</v>
      </c>
      <c r="U25" s="33">
        <v>1.26159976E-2</v>
      </c>
      <c r="V25" s="3">
        <v>24168.448547004002</v>
      </c>
      <c r="W25" s="3">
        <v>3.1145188690666599</v>
      </c>
      <c r="X25" s="3">
        <v>3.3529609429499998</v>
      </c>
      <c r="Y25" s="3">
        <v>11.7149858819764</v>
      </c>
      <c r="Z25" s="3">
        <v>258.79898585132503</v>
      </c>
      <c r="AA25" s="16" t="s">
        <v>70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10.9608137936735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1.31686004439334</v>
      </c>
      <c r="M26" s="16" t="s">
        <v>15</v>
      </c>
      <c r="O26" s="3">
        <v>3292524.7609925698</v>
      </c>
      <c r="P26" s="3">
        <v>1688283.7615455501</v>
      </c>
      <c r="Q26" s="3">
        <v>2500284.5025261301</v>
      </c>
      <c r="R26" s="3">
        <v>912742.82910401095</v>
      </c>
      <c r="S26" s="33">
        <v>3.1873913408166601</v>
      </c>
      <c r="T26" s="33">
        <v>0.99605979400520805</v>
      </c>
      <c r="U26" s="33">
        <v>1.2608659183332999E-2</v>
      </c>
      <c r="V26" s="3">
        <v>27596.5732988374</v>
      </c>
      <c r="W26" s="3">
        <v>3.11452655171666</v>
      </c>
      <c r="X26" s="3">
        <v>3.3446397378500001</v>
      </c>
      <c r="Y26" s="3">
        <v>-25.785087527980501</v>
      </c>
      <c r="Z26" s="3">
        <v>161.562843849318</v>
      </c>
      <c r="AA26" s="16" t="s">
        <v>70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11.496620825448799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1.3807854146402201</v>
      </c>
      <c r="M27" s="16" t="s">
        <v>15</v>
      </c>
      <c r="O27" s="3">
        <v>3515576.07256896</v>
      </c>
      <c r="P27" s="3">
        <v>1770699.07581911</v>
      </c>
      <c r="Q27" s="3">
        <v>2546069.8203311898</v>
      </c>
      <c r="R27" s="3">
        <v>955892.93026053498</v>
      </c>
      <c r="S27" s="33">
        <v>3.1874014501166599</v>
      </c>
      <c r="T27" s="33">
        <v>0.99606295316145799</v>
      </c>
      <c r="U27" s="33">
        <v>1.2598549883334E-2</v>
      </c>
      <c r="V27" s="3">
        <v>8315.9201945414698</v>
      </c>
      <c r="W27" s="3">
        <v>3.1228836221166598</v>
      </c>
      <c r="X27" s="3">
        <v>3.3529839496</v>
      </c>
      <c r="Y27" s="3">
        <v>286.64463081821998</v>
      </c>
      <c r="Z27" s="3">
        <v>110.271707032435</v>
      </c>
      <c r="AA27" s="16" t="s">
        <v>70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10.791919761689099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1.29670120121706</v>
      </c>
      <c r="M28" s="16" t="s">
        <v>15</v>
      </c>
      <c r="O28" s="3">
        <v>3385996.2542911302</v>
      </c>
      <c r="P28" s="3">
        <v>1607041.2405719899</v>
      </c>
      <c r="Q28" s="3">
        <v>2611238.6192849101</v>
      </c>
      <c r="R28" s="3">
        <v>931840.29270799796</v>
      </c>
      <c r="S28" s="33">
        <v>3.1873988466666598</v>
      </c>
      <c r="T28" s="33">
        <v>0.99606213958333301</v>
      </c>
      <c r="U28" s="33">
        <v>1.2601153333334E-2</v>
      </c>
      <c r="V28" s="3">
        <v>23234.789162239002</v>
      </c>
      <c r="W28" s="3">
        <v>3.1145323709333299</v>
      </c>
      <c r="X28" s="3">
        <v>3.4447544186833299</v>
      </c>
      <c r="Y28" s="3">
        <v>-6.0448536077369504</v>
      </c>
      <c r="Z28" s="3">
        <v>0</v>
      </c>
      <c r="AA28" s="16" t="s">
        <v>70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11.597271614354501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1.39278907102712</v>
      </c>
      <c r="M29" s="16" t="s">
        <v>15</v>
      </c>
      <c r="O29" s="3">
        <v>3386665.4359623301</v>
      </c>
      <c r="P29" s="3">
        <v>1949125.28819698</v>
      </c>
      <c r="Q29" s="3">
        <v>2431570.9438075898</v>
      </c>
      <c r="R29" s="3">
        <v>931627.77503292402</v>
      </c>
      <c r="S29" s="33">
        <v>3.18739110108333</v>
      </c>
      <c r="T29" s="33">
        <v>0.99605971908854196</v>
      </c>
      <c r="U29" s="33">
        <v>1.2608898916667E-2</v>
      </c>
      <c r="V29" s="3">
        <v>43203.092680728798</v>
      </c>
      <c r="W29" s="3">
        <v>3.1145242031999998</v>
      </c>
      <c r="X29" s="3">
        <v>3.4525424880166602</v>
      </c>
      <c r="Y29" s="3">
        <v>54.988869497209002</v>
      </c>
      <c r="Z29" s="3">
        <v>104.14798163876399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11.6987645973519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1.4048916762533801</v>
      </c>
      <c r="M30" s="16" t="s">
        <v>15</v>
      </c>
      <c r="O30" s="3">
        <v>3547679.3516483698</v>
      </c>
      <c r="P30" s="3">
        <v>2024196.8776740299</v>
      </c>
      <c r="Q30" s="3">
        <v>2525233.3767892001</v>
      </c>
      <c r="R30" s="3">
        <v>980520.25505804701</v>
      </c>
      <c r="S30" s="33">
        <v>3.1873748186666599</v>
      </c>
      <c r="T30" s="33">
        <v>0.99605463083333301</v>
      </c>
      <c r="U30" s="33">
        <v>1.2625181333334E-2</v>
      </c>
      <c r="V30" s="3">
        <v>22146.091534025301</v>
      </c>
      <c r="W30" s="3">
        <v>3.1228488128</v>
      </c>
      <c r="X30" s="3">
        <v>3.3946633178666601</v>
      </c>
      <c r="Y30" s="3">
        <v>147.27202510651401</v>
      </c>
      <c r="Z30" s="3">
        <v>0</v>
      </c>
      <c r="AA30" s="16" t="s">
        <v>70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11.0353994609835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1.32576111545381</v>
      </c>
      <c r="M31" s="16" t="s">
        <v>15</v>
      </c>
      <c r="O31" s="3">
        <v>3275649.30065531</v>
      </c>
      <c r="P31" s="3">
        <v>1724035.19270952</v>
      </c>
      <c r="Q31" s="3">
        <v>2470768.87568394</v>
      </c>
      <c r="R31" s="3">
        <v>933786.56168860896</v>
      </c>
      <c r="S31" s="33">
        <v>3.1874036079999999</v>
      </c>
      <c r="T31" s="33">
        <v>0.99606362749999999</v>
      </c>
      <c r="U31" s="33">
        <v>1.2596392E-2</v>
      </c>
      <c r="V31" s="3">
        <v>22815.249501899201</v>
      </c>
      <c r="W31" s="3">
        <v>3.1228791349166598</v>
      </c>
      <c r="X31" s="3">
        <v>3.3863475666333298</v>
      </c>
      <c r="Y31" s="3">
        <v>39.295127686870501</v>
      </c>
      <c r="Z31" s="3">
        <v>-22.823925613576701</v>
      </c>
      <c r="AA31" s="16" t="s">
        <v>70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11.7995067021282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1.4169032612313099</v>
      </c>
      <c r="M32" s="16" t="s">
        <v>15</v>
      </c>
      <c r="O32" s="3">
        <v>3386528.87518124</v>
      </c>
      <c r="P32" s="3">
        <v>1840439.01929322</v>
      </c>
      <c r="Q32" s="3">
        <v>2390091.8064358798</v>
      </c>
      <c r="R32" s="3">
        <v>926777.480102384</v>
      </c>
      <c r="S32" s="33">
        <v>3.1873778514833302</v>
      </c>
      <c r="T32" s="33">
        <v>0.99605557858854199</v>
      </c>
      <c r="U32" s="33">
        <v>1.2622148516667001E-2</v>
      </c>
      <c r="V32" s="3">
        <v>25485.0973925822</v>
      </c>
      <c r="W32" s="3">
        <v>3.1228603781333302</v>
      </c>
      <c r="X32" s="3">
        <v>3.4030167930833302</v>
      </c>
      <c r="Y32" s="3">
        <v>123.736346364314</v>
      </c>
      <c r="Z32" s="3">
        <v>62.4573766695814</v>
      </c>
      <c r="AA32" s="16" t="s">
        <v>70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189</v>
      </c>
      <c r="C3" s="7" t="s">
        <v>164</v>
      </c>
      <c r="D3" s="7" t="s">
        <v>165</v>
      </c>
      <c r="E3" s="21" t="s">
        <v>166</v>
      </c>
      <c r="F3" s="21" t="s">
        <v>190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1.0669204811902</v>
      </c>
      <c r="G6" s="7" t="s">
        <v>67</v>
      </c>
      <c r="H6" s="11">
        <v>6.6920481190203995E-2</v>
      </c>
      <c r="I6" s="9" t="s">
        <v>68</v>
      </c>
      <c r="J6" s="13">
        <v>0</v>
      </c>
      <c r="L6" s="3">
        <v>0.131627098236171</v>
      </c>
      <c r="M6" s="16" t="s">
        <v>15</v>
      </c>
      <c r="N6" s="7" t="s">
        <v>190</v>
      </c>
      <c r="O6" s="3">
        <v>349888.03474416799</v>
      </c>
      <c r="P6" s="3">
        <v>219424.77849877</v>
      </c>
      <c r="Q6" s="3">
        <v>2658176.31348512</v>
      </c>
      <c r="R6" s="3">
        <v>1116694.8396767001</v>
      </c>
      <c r="S6" s="33">
        <v>3.17004207466666</v>
      </c>
      <c r="T6" s="33">
        <v>0.99063814833333297</v>
      </c>
      <c r="U6" s="33">
        <v>2.9957925333333999E-2</v>
      </c>
      <c r="V6" s="3">
        <v>486.00465017941502</v>
      </c>
      <c r="W6" s="3">
        <v>3.11372017971666</v>
      </c>
      <c r="X6" s="3">
        <v>3.2115940949166601</v>
      </c>
      <c r="Y6" s="3">
        <v>5.6944103909663601</v>
      </c>
      <c r="Z6" s="3">
        <v>376.62749976434401</v>
      </c>
      <c r="AA6" s="16" t="s">
        <v>191</v>
      </c>
      <c r="AB6" s="3">
        <v>30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2.4757592358110698</v>
      </c>
      <c r="G7" s="7" t="s">
        <v>67</v>
      </c>
      <c r="H7" s="11">
        <v>-9.6963056755690006E-3</v>
      </c>
      <c r="I7" s="9" t="s">
        <v>76</v>
      </c>
      <c r="J7" s="13">
        <v>0</v>
      </c>
      <c r="L7" s="3">
        <v>0.304580143835671</v>
      </c>
      <c r="M7" s="16" t="s">
        <v>15</v>
      </c>
      <c r="O7" s="3">
        <v>748699.18678715499</v>
      </c>
      <c r="P7" s="3">
        <v>496171.75476195902</v>
      </c>
      <c r="Q7" s="3">
        <v>2458135.2459768299</v>
      </c>
      <c r="R7" s="3">
        <v>1047604.51861879</v>
      </c>
      <c r="S7" s="33">
        <v>3.2115494811</v>
      </c>
      <c r="T7" s="33">
        <v>1.0036092128437499</v>
      </c>
      <c r="U7" s="33">
        <v>-1.15494811E-2</v>
      </c>
      <c r="V7" s="3">
        <v>7894.9616052008996</v>
      </c>
      <c r="W7" s="3">
        <v>3.1616571309333299</v>
      </c>
      <c r="X7" s="3">
        <v>3.27712887201666</v>
      </c>
      <c r="Y7" s="3">
        <v>6.3688726692948796</v>
      </c>
      <c r="Z7" s="3">
        <v>159.624962541939</v>
      </c>
      <c r="AA7" s="16" t="s">
        <v>70</v>
      </c>
      <c r="AB7" s="3">
        <v>30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4.7507925849809496</v>
      </c>
      <c r="G8" s="7" t="s">
        <v>67</v>
      </c>
      <c r="H8" s="11">
        <v>-4.984148300381E-2</v>
      </c>
      <c r="I8" s="9" t="s">
        <v>80</v>
      </c>
      <c r="J8" s="13">
        <v>0</v>
      </c>
      <c r="L8" s="3">
        <v>0.58181079001262304</v>
      </c>
      <c r="M8" s="16" t="s">
        <v>15</v>
      </c>
      <c r="O8" s="3">
        <v>1654275.2384441199</v>
      </c>
      <c r="P8" s="3">
        <v>982462.636076806</v>
      </c>
      <c r="Q8" s="3">
        <v>2843321.6895276802</v>
      </c>
      <c r="R8" s="3">
        <v>1230179.9993590401</v>
      </c>
      <c r="S8" s="33">
        <v>3.2199003375999999</v>
      </c>
      <c r="T8" s="33">
        <v>1.0062188555</v>
      </c>
      <c r="U8" s="33">
        <v>-1.9900337600000002E-2</v>
      </c>
      <c r="V8" s="3">
        <v>13027.6190460957</v>
      </c>
      <c r="W8" s="3">
        <v>3.16167041865</v>
      </c>
      <c r="X8" s="3">
        <v>3.2938120407999998</v>
      </c>
      <c r="Y8" s="3">
        <v>163.114577198608</v>
      </c>
      <c r="Z8" s="3">
        <v>365.561837740719</v>
      </c>
      <c r="AA8" s="16" t="s">
        <v>70</v>
      </c>
      <c r="AB8" s="3">
        <v>30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20.220570409049898</v>
      </c>
      <c r="G9" s="7" t="s">
        <v>67</v>
      </c>
      <c r="H9" s="11">
        <v>1.0220570409049901</v>
      </c>
      <c r="I9" s="9" t="s">
        <v>84</v>
      </c>
      <c r="J9" s="13" t="s">
        <v>66</v>
      </c>
      <c r="K9" s="9" t="s">
        <v>168</v>
      </c>
      <c r="L9" s="3">
        <v>2.3994872148915798</v>
      </c>
      <c r="M9" s="16" t="s">
        <v>15</v>
      </c>
      <c r="O9" s="3">
        <v>3251715.2246686802</v>
      </c>
      <c r="P9" s="3">
        <v>1945575.3410946301</v>
      </c>
      <c r="Q9" s="3">
        <v>1355170.89005019</v>
      </c>
      <c r="R9" s="3">
        <v>585723.23110543005</v>
      </c>
      <c r="S9" s="33">
        <v>3.2198796794833302</v>
      </c>
      <c r="T9" s="33">
        <v>1.0062123998385399</v>
      </c>
      <c r="U9" s="33">
        <v>-1.9879679483332999E-2</v>
      </c>
      <c r="V9" s="3">
        <v>27468.156357295298</v>
      </c>
      <c r="W9" s="3">
        <v>3.15329998373333</v>
      </c>
      <c r="X9" s="3">
        <v>3.3355130447999999</v>
      </c>
      <c r="Y9" s="3">
        <v>299.943452088095</v>
      </c>
      <c r="Z9" s="3">
        <v>36.975164150872097</v>
      </c>
      <c r="AA9" s="16" t="s">
        <v>70</v>
      </c>
      <c r="AB9" s="3">
        <v>30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24.323491654449398</v>
      </c>
      <c r="G10" s="7" t="s">
        <v>67</v>
      </c>
      <c r="H10" s="11">
        <v>-2.706033382202E-2</v>
      </c>
      <c r="I10" s="9" t="s">
        <v>88</v>
      </c>
      <c r="J10" s="13">
        <v>0</v>
      </c>
      <c r="L10" s="3">
        <v>2.8618462608688602</v>
      </c>
      <c r="M10" s="16" t="s">
        <v>15</v>
      </c>
      <c r="O10" s="3">
        <v>6393677.9796346696</v>
      </c>
      <c r="P10" s="3">
        <v>3546978.5257464699</v>
      </c>
      <c r="Q10" s="3">
        <v>2234109.52120591</v>
      </c>
      <c r="R10" s="3">
        <v>915231.64995790704</v>
      </c>
      <c r="S10" s="33">
        <v>3.21993230076666</v>
      </c>
      <c r="T10" s="33">
        <v>1.0062288439895799</v>
      </c>
      <c r="U10" s="33">
        <v>-1.9932300766667001E-2</v>
      </c>
      <c r="V10" s="3">
        <v>28286.638986113801</v>
      </c>
      <c r="W10" s="3">
        <v>3.1387479314666602</v>
      </c>
      <c r="X10" s="3">
        <v>3.3522345792000001</v>
      </c>
      <c r="Y10" s="3">
        <v>1465.6119934205601</v>
      </c>
      <c r="Z10" s="3">
        <v>271.096616387491</v>
      </c>
      <c r="AA10" s="16" t="s">
        <v>70</v>
      </c>
      <c r="AB10" s="3">
        <v>30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51.015843210559197</v>
      </c>
      <c r="G11" s="7" t="s">
        <v>67</v>
      </c>
      <c r="H11" s="11">
        <v>2.0316864211185E-2</v>
      </c>
      <c r="I11" s="9" t="s">
        <v>92</v>
      </c>
      <c r="J11" s="13">
        <v>0</v>
      </c>
      <c r="K11" s="9" t="s">
        <v>169</v>
      </c>
      <c r="L11" s="3">
        <v>5.6678761459199496</v>
      </c>
      <c r="M11" s="16" t="s">
        <v>15</v>
      </c>
      <c r="O11" s="3">
        <v>12216371.0141942</v>
      </c>
      <c r="P11" s="3">
        <v>6615912.3649974596</v>
      </c>
      <c r="Q11" s="3">
        <v>2155370.14212779</v>
      </c>
      <c r="R11" s="3">
        <v>837805.55363905698</v>
      </c>
      <c r="S11" s="33">
        <v>3.2115518405499999</v>
      </c>
      <c r="T11" s="33">
        <v>1.00360995017187</v>
      </c>
      <c r="U11" s="33">
        <v>-1.1551840549999999E-2</v>
      </c>
      <c r="V11" s="3">
        <v>35839.422647503699</v>
      </c>
      <c r="W11" s="3">
        <v>3.1303636677500002</v>
      </c>
      <c r="X11" s="3">
        <v>3.36888739518333</v>
      </c>
      <c r="Y11" s="3">
        <v>2023.9853293686101</v>
      </c>
      <c r="Z11" s="3">
        <v>307.43884348456402</v>
      </c>
      <c r="AA11" s="16" t="s">
        <v>70</v>
      </c>
      <c r="AB11" s="3">
        <v>30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30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30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30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30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30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30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30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30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30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30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30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30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24.751805899054101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2.9096362957811599</v>
      </c>
      <c r="M24" s="16" t="s">
        <v>15</v>
      </c>
      <c r="O24" s="3">
        <v>7090575.4913852001</v>
      </c>
      <c r="P24" s="3">
        <v>3894949.9245773298</v>
      </c>
      <c r="Q24" s="3">
        <v>2436928.4579197001</v>
      </c>
      <c r="R24" s="3">
        <v>955751.24295798806</v>
      </c>
      <c r="S24" s="33">
        <v>3.1950487813333299</v>
      </c>
      <c r="T24" s="33">
        <v>0.99845274416666696</v>
      </c>
      <c r="U24" s="33">
        <v>4.9512186666669997E-3</v>
      </c>
      <c r="V24" s="3">
        <v>36180.456641778401</v>
      </c>
      <c r="W24" s="3">
        <v>3.1303871247999999</v>
      </c>
      <c r="X24" s="3">
        <v>3.31886656723333</v>
      </c>
      <c r="Y24" s="3">
        <v>555.49590588465799</v>
      </c>
      <c r="Z24" s="3">
        <v>37.848773909148797</v>
      </c>
      <c r="AA24" s="16" t="s">
        <v>70</v>
      </c>
      <c r="AB24" s="3">
        <v>30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8.507521418412E-3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1.051793925324E-3</v>
      </c>
      <c r="M25" s="16" t="s">
        <v>15</v>
      </c>
      <c r="O25" s="3">
        <v>2617.3956105277798</v>
      </c>
      <c r="P25" s="3">
        <v>1377.1972998505501</v>
      </c>
      <c r="Q25" s="3">
        <v>2488506.1108537801</v>
      </c>
      <c r="R25" s="3">
        <v>932308.38047283201</v>
      </c>
      <c r="S25" s="33">
        <v>3.1866903088166598</v>
      </c>
      <c r="T25" s="33">
        <v>0.99584072150520797</v>
      </c>
      <c r="U25" s="33">
        <v>1.3309691183333999E-2</v>
      </c>
      <c r="V25" s="3">
        <v>5.4321259941703097</v>
      </c>
      <c r="W25" s="3">
        <v>3.1470609042833302</v>
      </c>
      <c r="X25" s="3">
        <v>3.2198977904000001</v>
      </c>
      <c r="Y25" s="3">
        <v>3.9215145516902701</v>
      </c>
      <c r="Z25" s="3">
        <v>-4.0712009186440801</v>
      </c>
      <c r="AA25" s="16" t="s">
        <v>191</v>
      </c>
      <c r="AB25" s="3">
        <v>30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1.0515612904519999E-2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1.300051224893E-3</v>
      </c>
      <c r="M26" s="16" t="s">
        <v>15</v>
      </c>
      <c r="O26" s="3">
        <v>3250.4979300902201</v>
      </c>
      <c r="P26" s="3">
        <v>1424.6874518264799</v>
      </c>
      <c r="Q26" s="3">
        <v>2500284.5025261301</v>
      </c>
      <c r="R26" s="3">
        <v>912742.82910401095</v>
      </c>
      <c r="S26" s="33">
        <v>3.18669728291666</v>
      </c>
      <c r="T26" s="33">
        <v>0.995842900911458</v>
      </c>
      <c r="U26" s="33">
        <v>1.3302717083334E-2</v>
      </c>
      <c r="V26" s="3">
        <v>4.4893285245993901</v>
      </c>
      <c r="W26" s="3">
        <v>3.1303793951999999</v>
      </c>
      <c r="X26" s="3">
        <v>3.2115639037166601</v>
      </c>
      <c r="Y26" s="3">
        <v>-12.8035381381034</v>
      </c>
      <c r="Z26" s="3">
        <v>8.2773941037737497</v>
      </c>
      <c r="AA26" s="16" t="s">
        <v>191</v>
      </c>
      <c r="AB26" s="3">
        <v>30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1.7359294317517E-2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2.1461102783870002E-3</v>
      </c>
      <c r="M27" s="16" t="s">
        <v>15</v>
      </c>
      <c r="O27" s="3">
        <v>5464.14661090353</v>
      </c>
      <c r="P27" s="3">
        <v>2967.72814162234</v>
      </c>
      <c r="Q27" s="3">
        <v>2546069.8203311898</v>
      </c>
      <c r="R27" s="3">
        <v>955892.93026053498</v>
      </c>
      <c r="S27" s="33">
        <v>3.1867076679999999</v>
      </c>
      <c r="T27" s="33">
        <v>0.99584614625000001</v>
      </c>
      <c r="U27" s="33">
        <v>1.3292332E-2</v>
      </c>
      <c r="V27" s="3">
        <v>7.94344766590722</v>
      </c>
      <c r="W27" s="3">
        <v>3.1470811229333302</v>
      </c>
      <c r="X27" s="3">
        <v>3.2366091802666599</v>
      </c>
      <c r="Y27" s="3">
        <v>-29.274543924534498</v>
      </c>
      <c r="Z27" s="3">
        <v>54.843162374293499</v>
      </c>
      <c r="AA27" s="16" t="s">
        <v>191</v>
      </c>
      <c r="AB27" s="3">
        <v>30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3.9457374800249002E-2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4.8778572239789996E-3</v>
      </c>
      <c r="M28" s="16" t="s">
        <v>15</v>
      </c>
      <c r="O28" s="3">
        <v>12737.249162611401</v>
      </c>
      <c r="P28" s="3">
        <v>5990.1757998415596</v>
      </c>
      <c r="Q28" s="3">
        <v>2611238.6192849101</v>
      </c>
      <c r="R28" s="3">
        <v>931840.29270799796</v>
      </c>
      <c r="S28" s="33">
        <v>3.1950467784166601</v>
      </c>
      <c r="T28" s="33">
        <v>0.99845211825520797</v>
      </c>
      <c r="U28" s="33">
        <v>4.9532215833329998E-3</v>
      </c>
      <c r="V28" s="3">
        <v>18.214915825852501</v>
      </c>
      <c r="W28" s="3">
        <v>3.1387289464166601</v>
      </c>
      <c r="X28" s="3">
        <v>3.2366049424000001</v>
      </c>
      <c r="Y28" s="3">
        <v>-16.178358057712099</v>
      </c>
      <c r="Z28" s="3">
        <v>-10.9539652682369</v>
      </c>
      <c r="AA28" s="16" t="s">
        <v>191</v>
      </c>
      <c r="AB28" s="3">
        <v>30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6.0648777159399998E-3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7.4981092468300004E-4</v>
      </c>
      <c r="M29" s="16" t="s">
        <v>15</v>
      </c>
      <c r="O29" s="3">
        <v>1823.2184578091301</v>
      </c>
      <c r="P29" s="3">
        <v>1185.8415011453401</v>
      </c>
      <c r="Q29" s="3">
        <v>2431570.9438075898</v>
      </c>
      <c r="R29" s="3">
        <v>931627.77503292402</v>
      </c>
      <c r="S29" s="33">
        <v>3.1866969904166602</v>
      </c>
      <c r="T29" s="33">
        <v>0.99584280950520798</v>
      </c>
      <c r="U29" s="33">
        <v>1.3303009583334E-2</v>
      </c>
      <c r="V29" s="3">
        <v>3.6027857947177901</v>
      </c>
      <c r="W29" s="3">
        <v>3.1533265994666602</v>
      </c>
      <c r="X29" s="3">
        <v>3.2032232056166601</v>
      </c>
      <c r="Y29" s="3">
        <v>-9.0385777985904898</v>
      </c>
      <c r="Z29" s="3">
        <v>338.473472385685</v>
      </c>
      <c r="AA29" s="16" t="s">
        <v>191</v>
      </c>
      <c r="AB29" s="3">
        <v>30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7.2657814569939997E-3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8.9827850907899995E-4</v>
      </c>
      <c r="M30" s="16" t="s">
        <v>15</v>
      </c>
      <c r="O30" s="3">
        <v>2268.3628727784899</v>
      </c>
      <c r="P30" s="3">
        <v>1641.30604533423</v>
      </c>
      <c r="Q30" s="3">
        <v>2525233.3767892001</v>
      </c>
      <c r="R30" s="3">
        <v>980520.25505804701</v>
      </c>
      <c r="S30" s="33">
        <v>3.1950230173333298</v>
      </c>
      <c r="T30" s="33">
        <v>0.99844469291666704</v>
      </c>
      <c r="U30" s="33">
        <v>4.9769826666669998E-3</v>
      </c>
      <c r="V30" s="3">
        <v>5.4254581730882201</v>
      </c>
      <c r="W30" s="3">
        <v>3.1699983221500001</v>
      </c>
      <c r="X30" s="3">
        <v>3.2032055445333301</v>
      </c>
      <c r="Y30" s="3">
        <v>436.58623075525901</v>
      </c>
      <c r="Z30" s="3">
        <v>328.38325750100398</v>
      </c>
      <c r="AA30" s="16" t="s">
        <v>191</v>
      </c>
      <c r="AB30" s="3">
        <v>30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2.5693767757395E-2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3.1764393662070001E-3</v>
      </c>
      <c r="M31" s="16" t="s">
        <v>15</v>
      </c>
      <c r="O31" s="3">
        <v>7848.2475215213099</v>
      </c>
      <c r="P31" s="3">
        <v>4565.0587216724898</v>
      </c>
      <c r="Q31" s="3">
        <v>2470768.87568394</v>
      </c>
      <c r="R31" s="3">
        <v>933786.56168860896</v>
      </c>
      <c r="S31" s="33">
        <v>3.1950510136000001</v>
      </c>
      <c r="T31" s="33">
        <v>0.99845344174999995</v>
      </c>
      <c r="U31" s="33">
        <v>4.9489864E-3</v>
      </c>
      <c r="V31" s="3">
        <v>13.9180262453566</v>
      </c>
      <c r="W31" s="3">
        <v>3.1387361906333302</v>
      </c>
      <c r="X31" s="3">
        <v>3.2366094804999999</v>
      </c>
      <c r="Y31" s="3">
        <v>-6.6824541060736902</v>
      </c>
      <c r="Z31" s="3">
        <v>17.787678923443298</v>
      </c>
      <c r="AA31" s="16" t="s">
        <v>191</v>
      </c>
      <c r="AB31" s="3">
        <v>30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2.4326146185933002E-2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3.0073728033550001E-3</v>
      </c>
      <c r="M32" s="16" t="s">
        <v>15</v>
      </c>
      <c r="O32" s="3">
        <v>7187.8970961978102</v>
      </c>
      <c r="P32" s="3">
        <v>4027.6777113376602</v>
      </c>
      <c r="Q32" s="3">
        <v>2390091.8064358798</v>
      </c>
      <c r="R32" s="3">
        <v>926777.480102384</v>
      </c>
      <c r="S32" s="33">
        <v>3.18668366586666</v>
      </c>
      <c r="T32" s="33">
        <v>0.99583864558333302</v>
      </c>
      <c r="U32" s="33">
        <v>1.3316334133333999E-2</v>
      </c>
      <c r="V32" s="3">
        <v>16.183602897147601</v>
      </c>
      <c r="W32" s="3">
        <v>3.1533144154666601</v>
      </c>
      <c r="X32" s="3">
        <v>3.2282440690666601</v>
      </c>
      <c r="Y32" s="3">
        <v>-1.3121894276913499</v>
      </c>
      <c r="Z32" s="3">
        <v>-2.9981147849004999</v>
      </c>
      <c r="AA32" s="16" t="s">
        <v>191</v>
      </c>
      <c r="AB32" s="3">
        <v>30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192</v>
      </c>
      <c r="C3" s="7" t="s">
        <v>164</v>
      </c>
      <c r="D3" s="7" t="s">
        <v>165</v>
      </c>
      <c r="E3" s="21" t="s">
        <v>166</v>
      </c>
      <c r="F3" s="21" t="s">
        <v>193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1.0319548676283401</v>
      </c>
      <c r="G6" s="7" t="s">
        <v>67</v>
      </c>
      <c r="H6" s="11">
        <v>3.1954867628344999E-2</v>
      </c>
      <c r="I6" s="9" t="s">
        <v>68</v>
      </c>
      <c r="J6" s="13">
        <v>0</v>
      </c>
      <c r="L6" s="3">
        <v>0.13012240957480101</v>
      </c>
      <c r="M6" s="16" t="s">
        <v>15</v>
      </c>
      <c r="N6" s="7" t="s">
        <v>193</v>
      </c>
      <c r="O6" s="3">
        <v>75630.198125321607</v>
      </c>
      <c r="P6" s="3">
        <v>50161.897658271198</v>
      </c>
      <c r="Q6" s="3">
        <v>581223.46775207703</v>
      </c>
      <c r="R6" s="3">
        <v>333933.50964215299</v>
      </c>
      <c r="S6" s="33">
        <v>3.2141573997499999</v>
      </c>
      <c r="T6" s="33">
        <v>0.98897150761538499</v>
      </c>
      <c r="U6" s="33">
        <v>3.5842600250000002E-2</v>
      </c>
      <c r="V6" s="3">
        <v>831.05602776216801</v>
      </c>
      <c r="W6" s="3">
        <v>3.1644757384000002</v>
      </c>
      <c r="X6" s="3">
        <v>3.2635176330666602</v>
      </c>
      <c r="Y6" s="3">
        <v>0</v>
      </c>
      <c r="Z6" s="3">
        <v>41.260454813639299</v>
      </c>
      <c r="AA6" s="16" t="s">
        <v>70</v>
      </c>
      <c r="AB6" s="3">
        <v>30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2.5097284885433999</v>
      </c>
      <c r="G7" s="7" t="s">
        <v>67</v>
      </c>
      <c r="H7" s="11">
        <v>3.8913954173639999E-3</v>
      </c>
      <c r="I7" s="9" t="s">
        <v>76</v>
      </c>
      <c r="J7" s="13">
        <v>0</v>
      </c>
      <c r="L7" s="3">
        <v>0.31820866622320299</v>
      </c>
      <c r="M7" s="16" t="s">
        <v>15</v>
      </c>
      <c r="O7" s="3">
        <v>174263.96200678399</v>
      </c>
      <c r="P7" s="3">
        <v>120900.906289288</v>
      </c>
      <c r="Q7" s="3">
        <v>547640.52806955902</v>
      </c>
      <c r="R7" s="3">
        <v>295658.85861473798</v>
      </c>
      <c r="S7" s="33">
        <v>3.2551320005666602</v>
      </c>
      <c r="T7" s="33">
        <v>1.00157907709743</v>
      </c>
      <c r="U7" s="33">
        <v>-5.1320005666670001E-3</v>
      </c>
      <c r="V7" s="3">
        <v>3530.8361824661301</v>
      </c>
      <c r="W7" s="3">
        <v>3.2057677042999999</v>
      </c>
      <c r="X7" s="3">
        <v>3.3468970056166598</v>
      </c>
      <c r="Y7" s="3">
        <v>-28.812480926513601</v>
      </c>
      <c r="Z7" s="3">
        <v>0</v>
      </c>
      <c r="AA7" s="16" t="s">
        <v>70</v>
      </c>
      <c r="AB7" s="3">
        <v>30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4.76862982656945</v>
      </c>
      <c r="G8" s="7" t="s">
        <v>67</v>
      </c>
      <c r="H8" s="11">
        <v>-4.6274034686109002E-2</v>
      </c>
      <c r="I8" s="9" t="s">
        <v>80</v>
      </c>
      <c r="J8" s="13">
        <v>0</v>
      </c>
      <c r="L8" s="3">
        <v>0.60969522370227403</v>
      </c>
      <c r="M8" s="16" t="s">
        <v>15</v>
      </c>
      <c r="O8" s="3">
        <v>392072.334918687</v>
      </c>
      <c r="P8" s="3">
        <v>258335.03235522399</v>
      </c>
      <c r="Q8" s="3">
        <v>643062.82824046502</v>
      </c>
      <c r="R8" s="3">
        <v>353025.921363795</v>
      </c>
      <c r="S8" s="33">
        <v>3.2634774818666599</v>
      </c>
      <c r="T8" s="33">
        <v>1.00414691749743</v>
      </c>
      <c r="U8" s="33">
        <v>-1.3477481866667E-2</v>
      </c>
      <c r="V8" s="3">
        <v>6882.3402756134001</v>
      </c>
      <c r="W8" s="3">
        <v>3.2057796245166599</v>
      </c>
      <c r="X8" s="3">
        <v>3.4219699914333299</v>
      </c>
      <c r="Y8" s="3">
        <v>-30.5397129058837</v>
      </c>
      <c r="Z8" s="3">
        <v>15.576164245605399</v>
      </c>
      <c r="AA8" s="16" t="s">
        <v>70</v>
      </c>
      <c r="AB8" s="3">
        <v>30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19.585828183075002</v>
      </c>
      <c r="G9" s="7" t="s">
        <v>67</v>
      </c>
      <c r="H9" s="11">
        <v>0.95858281830750802</v>
      </c>
      <c r="I9" s="9" t="s">
        <v>84</v>
      </c>
      <c r="J9" s="13" t="s">
        <v>66</v>
      </c>
      <c r="K9" s="9" t="s">
        <v>168</v>
      </c>
      <c r="L9" s="3">
        <v>2.6410235511346301</v>
      </c>
      <c r="M9" s="16" t="s">
        <v>15</v>
      </c>
      <c r="O9" s="3">
        <v>795479.04451569298</v>
      </c>
      <c r="P9" s="3">
        <v>524904.32862493198</v>
      </c>
      <c r="Q9" s="3">
        <v>301201.04160901601</v>
      </c>
      <c r="R9" s="3">
        <v>156515.584836022</v>
      </c>
      <c r="S9" s="33">
        <v>3.26346415893333</v>
      </c>
      <c r="T9" s="33">
        <v>1.0041428181333301</v>
      </c>
      <c r="U9" s="33">
        <v>-1.3464158933333E-2</v>
      </c>
      <c r="V9" s="3">
        <v>9070.1549657197793</v>
      </c>
      <c r="W9" s="3">
        <v>3.1977884639999998</v>
      </c>
      <c r="X9" s="3">
        <v>3.4469785522833298</v>
      </c>
      <c r="Y9" s="3">
        <v>-0.104145382632709</v>
      </c>
      <c r="Z9" s="3">
        <v>19.310648004253501</v>
      </c>
      <c r="AA9" s="16" t="s">
        <v>70</v>
      </c>
      <c r="AB9" s="3">
        <v>30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25.330246809288401</v>
      </c>
      <c r="G10" s="7" t="s">
        <v>67</v>
      </c>
      <c r="H10" s="11">
        <v>1.3209872371539E-2</v>
      </c>
      <c r="I10" s="9" t="s">
        <v>88</v>
      </c>
      <c r="J10" s="13">
        <v>0</v>
      </c>
      <c r="L10" s="3">
        <v>3.4842466818494402</v>
      </c>
      <c r="M10" s="16" t="s">
        <v>15</v>
      </c>
      <c r="O10" s="3">
        <v>1713902.55788323</v>
      </c>
      <c r="P10" s="3">
        <v>1089605.8970174899</v>
      </c>
      <c r="Q10" s="3">
        <v>491900.46353821602</v>
      </c>
      <c r="R10" s="3">
        <v>245966.94744846801</v>
      </c>
      <c r="S10" s="33">
        <v>3.2635047565000002</v>
      </c>
      <c r="T10" s="33">
        <v>1.0041553096922999</v>
      </c>
      <c r="U10" s="33">
        <v>-1.3504756499999999E-2</v>
      </c>
      <c r="V10" s="3">
        <v>24181.336002179101</v>
      </c>
      <c r="W10" s="3">
        <v>3.1978387661166598</v>
      </c>
      <c r="X10" s="3">
        <v>3.47071360398333</v>
      </c>
      <c r="Y10" s="3">
        <v>0</v>
      </c>
      <c r="Z10" s="3">
        <v>0</v>
      </c>
      <c r="AA10" s="16" t="s">
        <v>70</v>
      </c>
      <c r="AB10" s="3">
        <v>30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49.8582416294783</v>
      </c>
      <c r="G11" s="7" t="s">
        <v>67</v>
      </c>
      <c r="H11" s="11">
        <v>-2.8351674104330001E-3</v>
      </c>
      <c r="I11" s="9" t="s">
        <v>92</v>
      </c>
      <c r="J11" s="13">
        <v>0</v>
      </c>
      <c r="L11" s="3">
        <v>7.4349027468415096</v>
      </c>
      <c r="M11" s="16" t="s">
        <v>15</v>
      </c>
      <c r="O11" s="3">
        <v>3528352.5944200298</v>
      </c>
      <c r="P11" s="3">
        <v>2127692.1544258101</v>
      </c>
      <c r="Q11" s="3">
        <v>474566.07228910201</v>
      </c>
      <c r="R11" s="3">
        <v>213908.074383575</v>
      </c>
      <c r="S11" s="33">
        <v>3.2634742346499999</v>
      </c>
      <c r="T11" s="33">
        <v>1.0041459183538399</v>
      </c>
      <c r="U11" s="33">
        <v>-1.347423465E-2</v>
      </c>
      <c r="V11" s="3">
        <v>19394.246051327798</v>
      </c>
      <c r="W11" s="3">
        <v>3.1978031658666599</v>
      </c>
      <c r="X11" s="3">
        <v>3.52072892691666</v>
      </c>
      <c r="Y11" s="3">
        <v>-73.458718799522401</v>
      </c>
      <c r="Z11" s="3">
        <v>-27.2364795728157</v>
      </c>
      <c r="AA11" s="16" t="s">
        <v>70</v>
      </c>
      <c r="AB11" s="3">
        <v>30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30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30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30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30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30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30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30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30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30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30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30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30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24.874981614339902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3.4162826515647602</v>
      </c>
      <c r="M24" s="16" t="s">
        <v>15</v>
      </c>
      <c r="O24" s="3">
        <v>1795783.4024386101</v>
      </c>
      <c r="P24" s="3">
        <v>1118678.4271056701</v>
      </c>
      <c r="Q24" s="3">
        <v>525654.22290690301</v>
      </c>
      <c r="R24" s="3">
        <v>260035.84442497799</v>
      </c>
      <c r="S24" s="33">
        <v>3.2391728480166599</v>
      </c>
      <c r="T24" s="33">
        <v>0.99666856862051301</v>
      </c>
      <c r="U24" s="33">
        <v>1.0827151983333E-2</v>
      </c>
      <c r="V24" s="3">
        <v>21640.314512949499</v>
      </c>
      <c r="W24" s="3">
        <v>3.1727974426833301</v>
      </c>
      <c r="X24" s="3">
        <v>3.4707091896</v>
      </c>
      <c r="Y24" s="3">
        <v>118.09099418211601</v>
      </c>
      <c r="Z24" s="3">
        <v>-9.6700651881122397</v>
      </c>
      <c r="AA24" s="16" t="s">
        <v>70</v>
      </c>
      <c r="AB24" s="3">
        <v>30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1.1163096299360001E-3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1.4021624893399999E-4</v>
      </c>
      <c r="M25" s="16" t="s">
        <v>15</v>
      </c>
      <c r="O25" s="3">
        <v>75.4051716255331</v>
      </c>
      <c r="P25" s="3">
        <v>99.193763732910099</v>
      </c>
      <c r="Q25" s="3">
        <v>537777.69836625096</v>
      </c>
      <c r="R25" s="3">
        <v>236336.63769192301</v>
      </c>
      <c r="S25" s="33">
        <v>3.17278137788333</v>
      </c>
      <c r="T25" s="33">
        <v>0.97624042396410204</v>
      </c>
      <c r="U25" s="33">
        <v>7.7218622116666996E-2</v>
      </c>
      <c r="V25" s="3" t="s">
        <v>186</v>
      </c>
      <c r="W25" s="3">
        <v>3.1420526034666598</v>
      </c>
      <c r="X25" s="3">
        <v>3.1894653944</v>
      </c>
      <c r="Y25" s="3">
        <v>0</v>
      </c>
      <c r="Z25" s="3">
        <v>0</v>
      </c>
      <c r="AA25" s="16" t="s">
        <v>70</v>
      </c>
      <c r="AB25" s="3">
        <v>30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 t="s">
        <v>97</v>
      </c>
      <c r="G26" s="7" t="s">
        <v>67</v>
      </c>
      <c r="H26" s="11" t="s">
        <v>97</v>
      </c>
      <c r="I26" s="9" t="s">
        <v>66</v>
      </c>
      <c r="J26" s="13" t="s">
        <v>97</v>
      </c>
      <c r="K26" s="9" t="s">
        <v>98</v>
      </c>
      <c r="L26" s="3" t="s">
        <v>97</v>
      </c>
      <c r="M26" s="16" t="s">
        <v>15</v>
      </c>
      <c r="O26" s="3" t="s">
        <v>97</v>
      </c>
      <c r="P26" s="3" t="s">
        <v>97</v>
      </c>
      <c r="Q26" s="3">
        <v>536143.65048635902</v>
      </c>
      <c r="R26" s="3">
        <v>218931.96254310099</v>
      </c>
      <c r="S26" s="33" t="s">
        <v>97</v>
      </c>
      <c r="T26" s="33" t="s">
        <v>97</v>
      </c>
      <c r="U26" s="33" t="s">
        <v>97</v>
      </c>
      <c r="V26" s="3" t="s">
        <v>97</v>
      </c>
      <c r="W26" s="3" t="s">
        <v>97</v>
      </c>
      <c r="X26" s="3" t="s">
        <v>97</v>
      </c>
      <c r="Y26" s="3" t="s">
        <v>97</v>
      </c>
      <c r="Z26" s="3" t="s">
        <v>97</v>
      </c>
      <c r="AA26" s="16" t="s">
        <v>97</v>
      </c>
      <c r="AB26" s="3">
        <v>30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0</v>
      </c>
      <c r="AN26" s="18">
        <v>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 t="s">
        <v>97</v>
      </c>
      <c r="G27" s="7" t="s">
        <v>67</v>
      </c>
      <c r="H27" s="11" t="s">
        <v>97</v>
      </c>
      <c r="I27" s="9" t="s">
        <v>66</v>
      </c>
      <c r="J27" s="13" t="s">
        <v>97</v>
      </c>
      <c r="K27" s="9" t="s">
        <v>98</v>
      </c>
      <c r="L27" s="3" t="s">
        <v>97</v>
      </c>
      <c r="M27" s="16" t="s">
        <v>15</v>
      </c>
      <c r="O27" s="3" t="s">
        <v>97</v>
      </c>
      <c r="P27" s="3" t="s">
        <v>97</v>
      </c>
      <c r="Q27" s="3">
        <v>542238.61580885295</v>
      </c>
      <c r="R27" s="3">
        <v>234822.749935217</v>
      </c>
      <c r="S27" s="33" t="s">
        <v>97</v>
      </c>
      <c r="T27" s="33" t="s">
        <v>97</v>
      </c>
      <c r="U27" s="33" t="s">
        <v>97</v>
      </c>
      <c r="V27" s="3" t="s">
        <v>97</v>
      </c>
      <c r="W27" s="3" t="s">
        <v>97</v>
      </c>
      <c r="X27" s="3" t="s">
        <v>97</v>
      </c>
      <c r="Y27" s="3" t="s">
        <v>97</v>
      </c>
      <c r="Z27" s="3" t="s">
        <v>97</v>
      </c>
      <c r="AA27" s="16" t="s">
        <v>97</v>
      </c>
      <c r="AB27" s="3">
        <v>30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0</v>
      </c>
      <c r="AN27" s="18">
        <v>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 t="s">
        <v>97</v>
      </c>
      <c r="G28" s="7" t="s">
        <v>67</v>
      </c>
      <c r="H28" s="11" t="s">
        <v>97</v>
      </c>
      <c r="I28" s="9" t="s">
        <v>66</v>
      </c>
      <c r="J28" s="13" t="s">
        <v>97</v>
      </c>
      <c r="K28" s="9" t="s">
        <v>98</v>
      </c>
      <c r="L28" s="3" t="s">
        <v>97</v>
      </c>
      <c r="M28" s="16" t="s">
        <v>15</v>
      </c>
      <c r="O28" s="3" t="s">
        <v>97</v>
      </c>
      <c r="P28" s="3" t="s">
        <v>97</v>
      </c>
      <c r="Q28" s="3">
        <v>564570.752414405</v>
      </c>
      <c r="R28" s="3">
        <v>239567.219407859</v>
      </c>
      <c r="S28" s="33" t="s">
        <v>97</v>
      </c>
      <c r="T28" s="33" t="s">
        <v>97</v>
      </c>
      <c r="U28" s="33" t="s">
        <v>97</v>
      </c>
      <c r="V28" s="3" t="s">
        <v>97</v>
      </c>
      <c r="W28" s="3" t="s">
        <v>97</v>
      </c>
      <c r="X28" s="3" t="s">
        <v>97</v>
      </c>
      <c r="Y28" s="3" t="s">
        <v>97</v>
      </c>
      <c r="Z28" s="3" t="s">
        <v>97</v>
      </c>
      <c r="AA28" s="16" t="s">
        <v>97</v>
      </c>
      <c r="AB28" s="3">
        <v>30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0</v>
      </c>
      <c r="AN28" s="18">
        <v>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 t="s">
        <v>97</v>
      </c>
      <c r="G29" s="7" t="s">
        <v>67</v>
      </c>
      <c r="H29" s="11" t="s">
        <v>97</v>
      </c>
      <c r="I29" s="9" t="s">
        <v>66</v>
      </c>
      <c r="J29" s="13" t="s">
        <v>97</v>
      </c>
      <c r="K29" s="9" t="s">
        <v>98</v>
      </c>
      <c r="L29" s="3" t="s">
        <v>97</v>
      </c>
      <c r="M29" s="16" t="s">
        <v>15</v>
      </c>
      <c r="O29" s="3" t="s">
        <v>97</v>
      </c>
      <c r="P29" s="3" t="s">
        <v>97</v>
      </c>
      <c r="Q29" s="3">
        <v>550862.77178996103</v>
      </c>
      <c r="R29" s="3">
        <v>258327.43213915499</v>
      </c>
      <c r="S29" s="33" t="s">
        <v>97</v>
      </c>
      <c r="T29" s="33" t="s">
        <v>97</v>
      </c>
      <c r="U29" s="33" t="s">
        <v>97</v>
      </c>
      <c r="V29" s="3" t="s">
        <v>97</v>
      </c>
      <c r="W29" s="3" t="s">
        <v>97</v>
      </c>
      <c r="X29" s="3" t="s">
        <v>97</v>
      </c>
      <c r="Y29" s="3" t="s">
        <v>97</v>
      </c>
      <c r="Z29" s="3" t="s">
        <v>97</v>
      </c>
      <c r="AA29" s="16" t="s">
        <v>97</v>
      </c>
      <c r="AB29" s="3">
        <v>30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0</v>
      </c>
      <c r="AN29" s="18">
        <v>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 t="s">
        <v>97</v>
      </c>
      <c r="G30" s="7" t="s">
        <v>67</v>
      </c>
      <c r="H30" s="11" t="s">
        <v>97</v>
      </c>
      <c r="I30" s="9" t="s">
        <v>66</v>
      </c>
      <c r="J30" s="13" t="s">
        <v>97</v>
      </c>
      <c r="K30" s="9" t="s">
        <v>98</v>
      </c>
      <c r="L30" s="3" t="s">
        <v>97</v>
      </c>
      <c r="M30" s="16" t="s">
        <v>15</v>
      </c>
      <c r="O30" s="3" t="s">
        <v>97</v>
      </c>
      <c r="P30" s="3" t="s">
        <v>97</v>
      </c>
      <c r="Q30" s="3">
        <v>574611.50130757096</v>
      </c>
      <c r="R30" s="3">
        <v>294471.46427568397</v>
      </c>
      <c r="S30" s="33" t="s">
        <v>97</v>
      </c>
      <c r="T30" s="33" t="s">
        <v>97</v>
      </c>
      <c r="U30" s="33" t="s">
        <v>97</v>
      </c>
      <c r="V30" s="3" t="s">
        <v>97</v>
      </c>
      <c r="W30" s="3" t="s">
        <v>97</v>
      </c>
      <c r="X30" s="3" t="s">
        <v>97</v>
      </c>
      <c r="Y30" s="3" t="s">
        <v>97</v>
      </c>
      <c r="Z30" s="3" t="s">
        <v>97</v>
      </c>
      <c r="AA30" s="16" t="s">
        <v>97</v>
      </c>
      <c r="AB30" s="3">
        <v>30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0</v>
      </c>
      <c r="AN30" s="18">
        <v>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 t="s">
        <v>97</v>
      </c>
      <c r="G31" s="7" t="s">
        <v>67</v>
      </c>
      <c r="H31" s="11" t="s">
        <v>97</v>
      </c>
      <c r="I31" s="9" t="s">
        <v>66</v>
      </c>
      <c r="J31" s="13" t="s">
        <v>97</v>
      </c>
      <c r="K31" s="9" t="s">
        <v>98</v>
      </c>
      <c r="L31" s="3" t="s">
        <v>97</v>
      </c>
      <c r="M31" s="16" t="s">
        <v>15</v>
      </c>
      <c r="O31" s="3" t="s">
        <v>97</v>
      </c>
      <c r="P31" s="3" t="s">
        <v>97</v>
      </c>
      <c r="Q31" s="3">
        <v>539160.64777330495</v>
      </c>
      <c r="R31" s="3">
        <v>246728.375675858</v>
      </c>
      <c r="S31" s="33" t="s">
        <v>97</v>
      </c>
      <c r="T31" s="33" t="s">
        <v>97</v>
      </c>
      <c r="U31" s="33" t="s">
        <v>97</v>
      </c>
      <c r="V31" s="3" t="s">
        <v>97</v>
      </c>
      <c r="W31" s="3" t="s">
        <v>97</v>
      </c>
      <c r="X31" s="3" t="s">
        <v>97</v>
      </c>
      <c r="Y31" s="3" t="s">
        <v>97</v>
      </c>
      <c r="Z31" s="3" t="s">
        <v>97</v>
      </c>
      <c r="AA31" s="16" t="s">
        <v>97</v>
      </c>
      <c r="AB31" s="3">
        <v>30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0</v>
      </c>
      <c r="AN31" s="18">
        <v>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 t="s">
        <v>97</v>
      </c>
      <c r="G32" s="7" t="s">
        <v>67</v>
      </c>
      <c r="H32" s="11" t="s">
        <v>97</v>
      </c>
      <c r="I32" s="9" t="s">
        <v>66</v>
      </c>
      <c r="J32" s="13" t="s">
        <v>97</v>
      </c>
      <c r="K32" s="9" t="s">
        <v>98</v>
      </c>
      <c r="L32" s="3" t="s">
        <v>97</v>
      </c>
      <c r="M32" s="16" t="s">
        <v>15</v>
      </c>
      <c r="O32" s="3" t="s">
        <v>97</v>
      </c>
      <c r="P32" s="3" t="s">
        <v>97</v>
      </c>
      <c r="Q32" s="3">
        <v>511201.17768447002</v>
      </c>
      <c r="R32" s="3">
        <v>238221.37719192199</v>
      </c>
      <c r="S32" s="33" t="s">
        <v>97</v>
      </c>
      <c r="T32" s="33" t="s">
        <v>97</v>
      </c>
      <c r="U32" s="33" t="s">
        <v>97</v>
      </c>
      <c r="V32" s="3" t="s">
        <v>97</v>
      </c>
      <c r="W32" s="3" t="s">
        <v>97</v>
      </c>
      <c r="X32" s="3" t="s">
        <v>97</v>
      </c>
      <c r="Y32" s="3" t="s">
        <v>97</v>
      </c>
      <c r="Z32" s="3" t="s">
        <v>97</v>
      </c>
      <c r="AA32" s="16" t="s">
        <v>97</v>
      </c>
      <c r="AB32" s="3">
        <v>30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0</v>
      </c>
      <c r="AN32" s="18">
        <v>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194</v>
      </c>
      <c r="C3" s="7" t="s">
        <v>164</v>
      </c>
      <c r="D3" s="7" t="s">
        <v>165</v>
      </c>
      <c r="E3" s="21" t="s">
        <v>166</v>
      </c>
      <c r="F3" s="21" t="s">
        <v>195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0.902296881142993</v>
      </c>
      <c r="G6" s="7" t="s">
        <v>67</v>
      </c>
      <c r="H6" s="11">
        <v>-9.7703118857006999E-2</v>
      </c>
      <c r="I6" s="9" t="s">
        <v>68</v>
      </c>
      <c r="J6" s="13">
        <v>0</v>
      </c>
      <c r="L6" s="3">
        <v>5.0386281851770003E-3</v>
      </c>
      <c r="M6" s="16" t="s">
        <v>15</v>
      </c>
      <c r="N6" s="7" t="s">
        <v>195</v>
      </c>
      <c r="O6" s="3">
        <v>13393.5620942961</v>
      </c>
      <c r="P6" s="3">
        <v>9085.650390625</v>
      </c>
      <c r="Q6" s="3">
        <v>2658176.31348512</v>
      </c>
      <c r="R6" s="3">
        <v>1116694.8396767001</v>
      </c>
      <c r="S6" s="33">
        <v>3.2930869039833301</v>
      </c>
      <c r="T6" s="33">
        <v>0.99790512241919205</v>
      </c>
      <c r="U6" s="33">
        <v>6.9130960166659998E-3</v>
      </c>
      <c r="V6" s="3" t="s">
        <v>186</v>
      </c>
      <c r="W6" s="3">
        <v>3.24303441065</v>
      </c>
      <c r="X6" s="3">
        <v>3.3347995034666602</v>
      </c>
      <c r="Y6" s="3">
        <v>0</v>
      </c>
      <c r="Z6" s="3">
        <v>5.1087455749511701</v>
      </c>
      <c r="AA6" s="16" t="s">
        <v>191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2.6342991604252801</v>
      </c>
      <c r="G7" s="7" t="s">
        <v>67</v>
      </c>
      <c r="H7" s="11">
        <v>5.3719664170114E-2</v>
      </c>
      <c r="I7" s="9" t="s">
        <v>76</v>
      </c>
      <c r="J7" s="13">
        <v>0</v>
      </c>
      <c r="L7" s="3">
        <v>1.4941139264585001E-2</v>
      </c>
      <c r="M7" s="16" t="s">
        <v>15</v>
      </c>
      <c r="O7" s="3">
        <v>36727.3410413245</v>
      </c>
      <c r="P7" s="3">
        <v>24621.514454547301</v>
      </c>
      <c r="Q7" s="3">
        <v>2458135.2459768299</v>
      </c>
      <c r="R7" s="3">
        <v>1047604.51861879</v>
      </c>
      <c r="S7" s="33">
        <v>3.3347561456000001</v>
      </c>
      <c r="T7" s="33">
        <v>1.0105321653333299</v>
      </c>
      <c r="U7" s="33">
        <v>-3.4756145600000003E-2</v>
      </c>
      <c r="V7" s="3" t="s">
        <v>186</v>
      </c>
      <c r="W7" s="3">
        <v>3.2596754186666601</v>
      </c>
      <c r="X7" s="3">
        <v>3.37646543733333</v>
      </c>
      <c r="Y7" s="3">
        <v>0</v>
      </c>
      <c r="Z7" s="3">
        <v>110.563953245964</v>
      </c>
      <c r="AA7" s="16" t="s">
        <v>191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5.0880492795464196</v>
      </c>
      <c r="G8" s="7" t="s">
        <v>67</v>
      </c>
      <c r="H8" s="11">
        <v>1.7609855909286001E-2</v>
      </c>
      <c r="I8" s="9" t="s">
        <v>80</v>
      </c>
      <c r="J8" s="13">
        <v>0</v>
      </c>
      <c r="L8" s="3">
        <v>2.9489302758749999E-2</v>
      </c>
      <c r="M8" s="16" t="s">
        <v>15</v>
      </c>
      <c r="O8" s="3">
        <v>83847.574143001795</v>
      </c>
      <c r="P8" s="3">
        <v>52619.245398059902</v>
      </c>
      <c r="Q8" s="3">
        <v>2843321.6895276802</v>
      </c>
      <c r="R8" s="3">
        <v>1230179.9993590401</v>
      </c>
      <c r="S8" s="33">
        <v>3.3347536437</v>
      </c>
      <c r="T8" s="33">
        <v>1.0105314071818099</v>
      </c>
      <c r="U8" s="33">
        <v>-3.4753643700000003E-2</v>
      </c>
      <c r="V8" s="3">
        <v>2384.2312729513801</v>
      </c>
      <c r="W8" s="3">
        <v>3.28470161358333</v>
      </c>
      <c r="X8" s="3">
        <v>3.4014894194333301</v>
      </c>
      <c r="Y8" s="3">
        <v>0.73906574249267598</v>
      </c>
      <c r="Z8" s="3">
        <v>24.456514358520501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19.988094374211101</v>
      </c>
      <c r="G9" s="7" t="s">
        <v>67</v>
      </c>
      <c r="H9" s="11">
        <v>0.99880943742111095</v>
      </c>
      <c r="I9" s="9" t="s">
        <v>84</v>
      </c>
      <c r="J9" s="13" t="s">
        <v>66</v>
      </c>
      <c r="K9" s="9" t="s">
        <v>168</v>
      </c>
      <c r="L9" s="3">
        <v>0.13090073491854801</v>
      </c>
      <c r="M9" s="16" t="s">
        <v>15</v>
      </c>
      <c r="O9" s="3">
        <v>177392.86544779301</v>
      </c>
      <c r="P9" s="3">
        <v>109581.012211455</v>
      </c>
      <c r="Q9" s="3">
        <v>1355170.89005019</v>
      </c>
      <c r="R9" s="3">
        <v>585723.23110543005</v>
      </c>
      <c r="S9" s="33">
        <v>3.3430831855999998</v>
      </c>
      <c r="T9" s="33">
        <v>1.01305551078787</v>
      </c>
      <c r="U9" s="33">
        <v>-4.3083185599999997E-2</v>
      </c>
      <c r="V9" s="3">
        <v>2864.4553888804198</v>
      </c>
      <c r="W9" s="3">
        <v>3.2846902096166599</v>
      </c>
      <c r="X9" s="3">
        <v>3.4014745469666599</v>
      </c>
      <c r="Y9" s="3">
        <v>-22.4714432931512</v>
      </c>
      <c r="Z9" s="3">
        <v>35.910657246907498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25.9107636679922</v>
      </c>
      <c r="G10" s="7" t="s">
        <v>67</v>
      </c>
      <c r="H10" s="11">
        <v>3.6430546719691002E-2</v>
      </c>
      <c r="I10" s="9" t="s">
        <v>88</v>
      </c>
      <c r="J10" s="13">
        <v>0</v>
      </c>
      <c r="L10" s="3">
        <v>0.17744474756512901</v>
      </c>
      <c r="M10" s="16" t="s">
        <v>15</v>
      </c>
      <c r="O10" s="3">
        <v>396431.000023234</v>
      </c>
      <c r="P10" s="3">
        <v>237626.70134774601</v>
      </c>
      <c r="Q10" s="3">
        <v>2234109.52120591</v>
      </c>
      <c r="R10" s="3">
        <v>915231.64995790704</v>
      </c>
      <c r="S10" s="33">
        <v>3.3347817023999999</v>
      </c>
      <c r="T10" s="33">
        <v>1.01053990981818</v>
      </c>
      <c r="U10" s="33">
        <v>-3.4781702400000003E-2</v>
      </c>
      <c r="V10" s="3">
        <v>9686.3628497577301</v>
      </c>
      <c r="W10" s="3">
        <v>3.26804867331666</v>
      </c>
      <c r="X10" s="3">
        <v>3.4599051170333301</v>
      </c>
      <c r="Y10" s="3">
        <v>-1.6340017318725499</v>
      </c>
      <c r="Z10" s="3">
        <v>-17.4332478841145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49.227909568772603</v>
      </c>
      <c r="G11" s="7" t="s">
        <v>67</v>
      </c>
      <c r="H11" s="11">
        <v>-1.5441808624547E-2</v>
      </c>
      <c r="I11" s="9" t="s">
        <v>92</v>
      </c>
      <c r="J11" s="13">
        <v>0</v>
      </c>
      <c r="L11" s="3">
        <v>0.39514707210710698</v>
      </c>
      <c r="M11" s="16" t="s">
        <v>15</v>
      </c>
      <c r="O11" s="3">
        <v>851688.20096887602</v>
      </c>
      <c r="P11" s="3">
        <v>504518.32125706301</v>
      </c>
      <c r="Q11" s="3">
        <v>2155370.14212779</v>
      </c>
      <c r="R11" s="3">
        <v>837805.55363905698</v>
      </c>
      <c r="S11" s="33">
        <v>3.3347542674500001</v>
      </c>
      <c r="T11" s="33">
        <v>1.0105315961969701</v>
      </c>
      <c r="U11" s="33">
        <v>-3.4754267450000001E-2</v>
      </c>
      <c r="V11" s="3">
        <v>10233.4294706372</v>
      </c>
      <c r="W11" s="3">
        <v>3.2763585927833301</v>
      </c>
      <c r="X11" s="3">
        <v>3.45153331681666</v>
      </c>
      <c r="Y11" s="3">
        <v>46.200313568115199</v>
      </c>
      <c r="Z11" s="3">
        <v>3.6744461059570299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9.0441666548349998E-3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5.0096307988000002E-5</v>
      </c>
      <c r="M24" s="16" t="s">
        <v>15</v>
      </c>
      <c r="O24" s="3">
        <v>122.081118573502</v>
      </c>
      <c r="P24" s="3">
        <v>182.32415771484301</v>
      </c>
      <c r="Q24" s="3">
        <v>2436928.4579197001</v>
      </c>
      <c r="R24" s="3">
        <v>955751.24295798806</v>
      </c>
      <c r="S24" s="33">
        <v>3.3097551589499998</v>
      </c>
      <c r="T24" s="33">
        <v>1.0029561087727199</v>
      </c>
      <c r="U24" s="33">
        <v>-9.7551589500000004E-3</v>
      </c>
      <c r="V24" s="3" t="s">
        <v>186</v>
      </c>
      <c r="W24" s="3">
        <v>3.3014137016</v>
      </c>
      <c r="X24" s="3">
        <v>3.3347802170666601</v>
      </c>
      <c r="Y24" s="3">
        <v>0</v>
      </c>
      <c r="Z24" s="3">
        <v>0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 t="s">
        <v>97</v>
      </c>
      <c r="G25" s="7" t="s">
        <v>67</v>
      </c>
      <c r="H25" s="11" t="s">
        <v>97</v>
      </c>
      <c r="I25" s="9" t="s">
        <v>66</v>
      </c>
      <c r="J25" s="13" t="s">
        <v>97</v>
      </c>
      <c r="K25" s="9" t="s">
        <v>98</v>
      </c>
      <c r="L25" s="3" t="s">
        <v>97</v>
      </c>
      <c r="M25" s="16" t="s">
        <v>15</v>
      </c>
      <c r="O25" s="3" t="s">
        <v>97</v>
      </c>
      <c r="P25" s="3" t="s">
        <v>97</v>
      </c>
      <c r="Q25" s="3">
        <v>2488506.1108537801</v>
      </c>
      <c r="R25" s="3">
        <v>932308.38047283201</v>
      </c>
      <c r="S25" s="33" t="s">
        <v>97</v>
      </c>
      <c r="T25" s="33" t="s">
        <v>97</v>
      </c>
      <c r="U25" s="33" t="s">
        <v>97</v>
      </c>
      <c r="V25" s="3" t="s">
        <v>97</v>
      </c>
      <c r="W25" s="3" t="s">
        <v>97</v>
      </c>
      <c r="X25" s="3" t="s">
        <v>97</v>
      </c>
      <c r="Y25" s="3" t="s">
        <v>97</v>
      </c>
      <c r="Z25" s="3" t="s">
        <v>97</v>
      </c>
      <c r="AA25" s="16" t="s">
        <v>97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0</v>
      </c>
      <c r="AN25" s="18">
        <v>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 t="s">
        <v>97</v>
      </c>
      <c r="G26" s="7" t="s">
        <v>67</v>
      </c>
      <c r="H26" s="11" t="s">
        <v>97</v>
      </c>
      <c r="I26" s="9" t="s">
        <v>66</v>
      </c>
      <c r="J26" s="13" t="s">
        <v>97</v>
      </c>
      <c r="K26" s="9" t="s">
        <v>98</v>
      </c>
      <c r="L26" s="3" t="s">
        <v>97</v>
      </c>
      <c r="M26" s="16" t="s">
        <v>15</v>
      </c>
      <c r="O26" s="3" t="s">
        <v>97</v>
      </c>
      <c r="P26" s="3" t="s">
        <v>97</v>
      </c>
      <c r="Q26" s="3">
        <v>2500284.5025261301</v>
      </c>
      <c r="R26" s="3">
        <v>912742.82910401095</v>
      </c>
      <c r="S26" s="33" t="s">
        <v>97</v>
      </c>
      <c r="T26" s="33" t="s">
        <v>97</v>
      </c>
      <c r="U26" s="33" t="s">
        <v>97</v>
      </c>
      <c r="V26" s="3" t="s">
        <v>97</v>
      </c>
      <c r="W26" s="3" t="s">
        <v>97</v>
      </c>
      <c r="X26" s="3" t="s">
        <v>97</v>
      </c>
      <c r="Y26" s="3" t="s">
        <v>97</v>
      </c>
      <c r="Z26" s="3" t="s">
        <v>97</v>
      </c>
      <c r="AA26" s="16" t="s">
        <v>97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0</v>
      </c>
      <c r="AN26" s="18">
        <v>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 t="s">
        <v>97</v>
      </c>
      <c r="G27" s="7" t="s">
        <v>67</v>
      </c>
      <c r="H27" s="11" t="s">
        <v>97</v>
      </c>
      <c r="I27" s="9" t="s">
        <v>66</v>
      </c>
      <c r="J27" s="13" t="s">
        <v>97</v>
      </c>
      <c r="K27" s="9" t="s">
        <v>98</v>
      </c>
      <c r="L27" s="3" t="s">
        <v>97</v>
      </c>
      <c r="M27" s="16" t="s">
        <v>15</v>
      </c>
      <c r="O27" s="3" t="s">
        <v>97</v>
      </c>
      <c r="P27" s="3" t="s">
        <v>97</v>
      </c>
      <c r="Q27" s="3">
        <v>2546069.8203311898</v>
      </c>
      <c r="R27" s="3">
        <v>955892.93026053498</v>
      </c>
      <c r="S27" s="33" t="s">
        <v>97</v>
      </c>
      <c r="T27" s="33" t="s">
        <v>97</v>
      </c>
      <c r="U27" s="33" t="s">
        <v>97</v>
      </c>
      <c r="V27" s="3" t="s">
        <v>97</v>
      </c>
      <c r="W27" s="3" t="s">
        <v>97</v>
      </c>
      <c r="X27" s="3" t="s">
        <v>97</v>
      </c>
      <c r="Y27" s="3" t="s">
        <v>97</v>
      </c>
      <c r="Z27" s="3" t="s">
        <v>97</v>
      </c>
      <c r="AA27" s="16" t="s">
        <v>97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0</v>
      </c>
      <c r="AN27" s="18">
        <v>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4.4959762138170002E-3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2.4902511168000001E-5</v>
      </c>
      <c r="M28" s="16" t="s">
        <v>15</v>
      </c>
      <c r="O28" s="3">
        <v>65.026398879503503</v>
      </c>
      <c r="P28" s="3">
        <v>69.597579956054602</v>
      </c>
      <c r="Q28" s="3">
        <v>2611238.6192849101</v>
      </c>
      <c r="R28" s="3">
        <v>931840.29270799796</v>
      </c>
      <c r="S28" s="33">
        <v>3.3097540373333301</v>
      </c>
      <c r="T28" s="33">
        <v>1.0029557688888799</v>
      </c>
      <c r="U28" s="33">
        <v>-9.7540373333339994E-3</v>
      </c>
      <c r="V28" s="3" t="s">
        <v>186</v>
      </c>
      <c r="W28" s="3">
        <v>3.3014129840000002</v>
      </c>
      <c r="X28" s="3">
        <v>3.3264399034666599</v>
      </c>
      <c r="Y28" s="3">
        <v>0</v>
      </c>
      <c r="Z28" s="3">
        <v>32.961727142333899</v>
      </c>
      <c r="AA28" s="16" t="s">
        <v>191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2.9519051182409998E-3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1.6349911758E-5</v>
      </c>
      <c r="M29" s="16" t="s">
        <v>15</v>
      </c>
      <c r="O29" s="3">
        <v>39.755970365233203</v>
      </c>
      <c r="P29" s="3">
        <v>49.852523803710902</v>
      </c>
      <c r="Q29" s="3">
        <v>2431570.9438075898</v>
      </c>
      <c r="R29" s="3">
        <v>931627.77503292402</v>
      </c>
      <c r="S29" s="33">
        <v>3.31808295066666</v>
      </c>
      <c r="T29" s="33">
        <v>1.0054796820202001</v>
      </c>
      <c r="U29" s="33">
        <v>-1.8082950666667E-2</v>
      </c>
      <c r="V29" s="3" t="s">
        <v>186</v>
      </c>
      <c r="W29" s="3">
        <v>3.2930543640000001</v>
      </c>
      <c r="X29" s="3">
        <v>3.3264258213333302</v>
      </c>
      <c r="Y29" s="3">
        <v>0</v>
      </c>
      <c r="Z29" s="3">
        <v>0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1.4304227366226999E-2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7.9235976429000002E-5</v>
      </c>
      <c r="M30" s="16" t="s">
        <v>15</v>
      </c>
      <c r="O30" s="3">
        <v>200.08933232110999</v>
      </c>
      <c r="P30" s="3">
        <v>291.310341624812</v>
      </c>
      <c r="Q30" s="3">
        <v>2525233.3767892001</v>
      </c>
      <c r="R30" s="3">
        <v>980520.25505804701</v>
      </c>
      <c r="S30" s="33">
        <v>3.3180653818666599</v>
      </c>
      <c r="T30" s="33">
        <v>1.0054743581414101</v>
      </c>
      <c r="U30" s="33">
        <v>-1.8065381866667E-2</v>
      </c>
      <c r="V30" s="3" t="s">
        <v>186</v>
      </c>
      <c r="W30" s="3">
        <v>3.3097190248000001</v>
      </c>
      <c r="X30" s="3">
        <v>3.3514312418666599</v>
      </c>
      <c r="Y30" s="3">
        <v>119.407252859561</v>
      </c>
      <c r="Z30" s="3">
        <v>0</v>
      </c>
      <c r="AA30" s="16" t="s">
        <v>191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3.4346252448439999E-3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1.9023669394999999E-5</v>
      </c>
      <c r="M31" s="16" t="s">
        <v>15</v>
      </c>
      <c r="O31" s="3">
        <v>47.003090243271103</v>
      </c>
      <c r="P31" s="3">
        <v>93.899452209472599</v>
      </c>
      <c r="Q31" s="3">
        <v>2470768.87568394</v>
      </c>
      <c r="R31" s="3">
        <v>933786.56168860896</v>
      </c>
      <c r="S31" s="33">
        <v>3.2930674509000002</v>
      </c>
      <c r="T31" s="33">
        <v>0.99789922754545501</v>
      </c>
      <c r="U31" s="33">
        <v>6.9325491000000001E-3</v>
      </c>
      <c r="V31" s="3" t="s">
        <v>186</v>
      </c>
      <c r="W31" s="3">
        <v>3.2847262066499998</v>
      </c>
      <c r="X31" s="3">
        <v>3.30975211518333</v>
      </c>
      <c r="Y31" s="3">
        <v>0</v>
      </c>
      <c r="Z31" s="3">
        <v>0</v>
      </c>
      <c r="AA31" s="16" t="s">
        <v>191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 t="s">
        <v>97</v>
      </c>
      <c r="G32" s="7" t="s">
        <v>67</v>
      </c>
      <c r="H32" s="11" t="s">
        <v>97</v>
      </c>
      <c r="I32" s="9" t="s">
        <v>66</v>
      </c>
      <c r="J32" s="13" t="s">
        <v>97</v>
      </c>
      <c r="K32" s="9" t="s">
        <v>98</v>
      </c>
      <c r="L32" s="3" t="s">
        <v>97</v>
      </c>
      <c r="M32" s="16" t="s">
        <v>15</v>
      </c>
      <c r="O32" s="3" t="s">
        <v>97</v>
      </c>
      <c r="P32" s="3" t="s">
        <v>97</v>
      </c>
      <c r="Q32" s="3">
        <v>2390091.8064358798</v>
      </c>
      <c r="R32" s="3">
        <v>926777.480102384</v>
      </c>
      <c r="S32" s="33" t="s">
        <v>97</v>
      </c>
      <c r="T32" s="33" t="s">
        <v>97</v>
      </c>
      <c r="U32" s="33" t="s">
        <v>97</v>
      </c>
      <c r="V32" s="3" t="s">
        <v>97</v>
      </c>
      <c r="W32" s="3" t="s">
        <v>97</v>
      </c>
      <c r="X32" s="3" t="s">
        <v>97</v>
      </c>
      <c r="Y32" s="3" t="s">
        <v>97</v>
      </c>
      <c r="Z32" s="3" t="s">
        <v>97</v>
      </c>
      <c r="AA32" s="16" t="s">
        <v>97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0</v>
      </c>
      <c r="AN32" s="18">
        <v>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196</v>
      </c>
      <c r="C3" s="7" t="s">
        <v>164</v>
      </c>
      <c r="D3" s="7" t="s">
        <v>165</v>
      </c>
      <c r="E3" s="21" t="s">
        <v>166</v>
      </c>
      <c r="F3" s="21" t="s">
        <v>197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1.0196427487384201</v>
      </c>
      <c r="G6" s="7" t="s">
        <v>67</v>
      </c>
      <c r="H6" s="11">
        <v>1.9642748738425999E-2</v>
      </c>
      <c r="I6" s="9" t="s">
        <v>68</v>
      </c>
      <c r="J6" s="13">
        <v>0</v>
      </c>
      <c r="L6" s="3">
        <v>0.11414076926549099</v>
      </c>
      <c r="M6" s="16" t="s">
        <v>15</v>
      </c>
      <c r="N6" s="7" t="s">
        <v>197</v>
      </c>
      <c r="O6" s="3">
        <v>66341.293724378294</v>
      </c>
      <c r="P6" s="3">
        <v>42297.965228808003</v>
      </c>
      <c r="Q6" s="3">
        <v>581223.46775207703</v>
      </c>
      <c r="R6" s="3">
        <v>333933.50964215299</v>
      </c>
      <c r="S6" s="33">
        <v>3.58161381705</v>
      </c>
      <c r="T6" s="33">
        <v>0.99489272695833297</v>
      </c>
      <c r="U6" s="33">
        <v>1.838618295E-2</v>
      </c>
      <c r="V6" s="3">
        <v>999.07965204165896</v>
      </c>
      <c r="W6" s="3">
        <v>3.5399026120000001</v>
      </c>
      <c r="X6" s="3">
        <v>3.6395534309166599</v>
      </c>
      <c r="Y6" s="3">
        <v>162.12248535156201</v>
      </c>
      <c r="Z6" s="3">
        <v>21.5099792480468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2.5063551656115401</v>
      </c>
      <c r="G7" s="7" t="s">
        <v>67</v>
      </c>
      <c r="H7" s="11">
        <v>2.5420662446170002E-3</v>
      </c>
      <c r="I7" s="9" t="s">
        <v>76</v>
      </c>
      <c r="J7" s="13">
        <v>0</v>
      </c>
      <c r="L7" s="3">
        <v>0.28120652490541997</v>
      </c>
      <c r="M7" s="16" t="s">
        <v>15</v>
      </c>
      <c r="O7" s="3">
        <v>154000.08979581</v>
      </c>
      <c r="P7" s="3">
        <v>103231.16225012801</v>
      </c>
      <c r="Q7" s="3">
        <v>547640.52806955902</v>
      </c>
      <c r="R7" s="3">
        <v>295658.85861473798</v>
      </c>
      <c r="S7" s="33">
        <v>3.6228277032</v>
      </c>
      <c r="T7" s="33">
        <v>1.0063410286666601</v>
      </c>
      <c r="U7" s="33">
        <v>-2.28277032E-2</v>
      </c>
      <c r="V7" s="3">
        <v>5106.5246607351301</v>
      </c>
      <c r="W7" s="3">
        <v>3.57323764453333</v>
      </c>
      <c r="X7" s="3">
        <v>3.7219591786666602</v>
      </c>
      <c r="Y7" s="3">
        <v>-5.7091890115581903</v>
      </c>
      <c r="Z7" s="3">
        <v>16.255992889404201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4.7865762503799196</v>
      </c>
      <c r="G8" s="7" t="s">
        <v>67</v>
      </c>
      <c r="H8" s="11">
        <v>-4.2684749924014997E-2</v>
      </c>
      <c r="I8" s="9" t="s">
        <v>80</v>
      </c>
      <c r="J8" s="13">
        <v>0</v>
      </c>
      <c r="L8" s="3">
        <v>0.53891691844414003</v>
      </c>
      <c r="M8" s="16" t="s">
        <v>15</v>
      </c>
      <c r="O8" s="3">
        <v>346557.43776132399</v>
      </c>
      <c r="P8" s="3">
        <v>237441.65624716901</v>
      </c>
      <c r="Q8" s="3">
        <v>643062.82824046502</v>
      </c>
      <c r="R8" s="3">
        <v>353025.921363795</v>
      </c>
      <c r="S8" s="33">
        <v>3.6228341648</v>
      </c>
      <c r="T8" s="33">
        <v>1.00634282355555</v>
      </c>
      <c r="U8" s="33">
        <v>-2.2834164800000001E-2</v>
      </c>
      <c r="V8" s="3">
        <v>10160.0298702046</v>
      </c>
      <c r="W8" s="3">
        <v>3.5732393151666599</v>
      </c>
      <c r="X8" s="3">
        <v>3.7799243085000001</v>
      </c>
      <c r="Y8" s="3">
        <v>37.200439929962101</v>
      </c>
      <c r="Z8" s="3">
        <v>-4.8754524230956999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20.7673161180068</v>
      </c>
      <c r="G9" s="7" t="s">
        <v>67</v>
      </c>
      <c r="H9" s="11">
        <v>1.07673161180068</v>
      </c>
      <c r="I9" s="9" t="s">
        <v>84</v>
      </c>
      <c r="J9" s="13" t="s">
        <v>66</v>
      </c>
      <c r="K9" s="9" t="s">
        <v>168</v>
      </c>
      <c r="L9" s="3">
        <v>2.3952053434740899</v>
      </c>
      <c r="M9" s="16" t="s">
        <v>15</v>
      </c>
      <c r="O9" s="3">
        <v>721438.344321877</v>
      </c>
      <c r="P9" s="3">
        <v>478838.888863709</v>
      </c>
      <c r="Q9" s="3">
        <v>301201.04160901601</v>
      </c>
      <c r="R9" s="3">
        <v>156515.584836022</v>
      </c>
      <c r="S9" s="33">
        <v>3.6228157861333301</v>
      </c>
      <c r="T9" s="33">
        <v>1.0063377183703699</v>
      </c>
      <c r="U9" s="33">
        <v>-2.2815786133332999E-2</v>
      </c>
      <c r="V9" s="3">
        <v>9006.7346187464209</v>
      </c>
      <c r="W9" s="3">
        <v>3.5565443277500002</v>
      </c>
      <c r="X9" s="3">
        <v>3.74696910428333</v>
      </c>
      <c r="Y9" s="3">
        <v>26.2822124518053</v>
      </c>
      <c r="Z9" s="3">
        <v>33.172537774266203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25.8000662982768</v>
      </c>
      <c r="G10" s="7" t="s">
        <v>67</v>
      </c>
      <c r="H10" s="11">
        <v>3.2002651931074003E-2</v>
      </c>
      <c r="I10" s="9" t="s">
        <v>88</v>
      </c>
      <c r="J10" s="13">
        <v>0</v>
      </c>
      <c r="L10" s="3">
        <v>2.9979716955432498</v>
      </c>
      <c r="M10" s="16" t="s">
        <v>15</v>
      </c>
      <c r="O10" s="3">
        <v>1474703.66671217</v>
      </c>
      <c r="P10" s="3">
        <v>940645.66196538205</v>
      </c>
      <c r="Q10" s="3">
        <v>491900.46353821602</v>
      </c>
      <c r="R10" s="3">
        <v>245966.94744846801</v>
      </c>
      <c r="S10" s="33">
        <v>3.6228605005166599</v>
      </c>
      <c r="T10" s="33">
        <v>1.0063501390323999</v>
      </c>
      <c r="U10" s="33">
        <v>-2.2860500516666001E-2</v>
      </c>
      <c r="V10" s="3">
        <v>15559.9706829486</v>
      </c>
      <c r="W10" s="3">
        <v>3.56492506875</v>
      </c>
      <c r="X10" s="3">
        <v>3.8375403887666599</v>
      </c>
      <c r="Y10" s="3">
        <v>0</v>
      </c>
      <c r="Z10" s="3">
        <v>63.274299665538301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49.417073716668497</v>
      </c>
      <c r="G11" s="7" t="s">
        <v>67</v>
      </c>
      <c r="H11" s="11">
        <v>-1.1658525666630001E-2</v>
      </c>
      <c r="I11" s="9" t="s">
        <v>92</v>
      </c>
      <c r="J11" s="13">
        <v>0</v>
      </c>
      <c r="L11" s="3">
        <v>5.9428215513123499</v>
      </c>
      <c r="M11" s="16" t="s">
        <v>15</v>
      </c>
      <c r="O11" s="3">
        <v>2820261.4819213301</v>
      </c>
      <c r="P11" s="3">
        <v>1772343.2408977901</v>
      </c>
      <c r="Q11" s="3">
        <v>474566.07228910201</v>
      </c>
      <c r="R11" s="3">
        <v>213908.074383575</v>
      </c>
      <c r="S11" s="33">
        <v>3.62282494371666</v>
      </c>
      <c r="T11" s="33">
        <v>1.00634026214351</v>
      </c>
      <c r="U11" s="33">
        <v>-2.2824943716667E-2</v>
      </c>
      <c r="V11" s="3">
        <v>23700.4805974214</v>
      </c>
      <c r="W11" s="3">
        <v>3.5648912197166598</v>
      </c>
      <c r="X11" s="3">
        <v>3.83749849518333</v>
      </c>
      <c r="Y11" s="3">
        <v>407.643395763814</v>
      </c>
      <c r="Z11" s="3">
        <v>50.2982484310632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11.5162400152847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1.3099221192538499</v>
      </c>
      <c r="M24" s="16" t="s">
        <v>15</v>
      </c>
      <c r="O24" s="3">
        <v>688566.09366494999</v>
      </c>
      <c r="P24" s="3">
        <v>425788.532228772</v>
      </c>
      <c r="Q24" s="3">
        <v>525654.22290690301</v>
      </c>
      <c r="R24" s="3">
        <v>260035.84442497799</v>
      </c>
      <c r="S24" s="33">
        <v>3.60617505733333</v>
      </c>
      <c r="T24" s="33">
        <v>1.0017152937036999</v>
      </c>
      <c r="U24" s="33">
        <v>-6.1750573333330004E-3</v>
      </c>
      <c r="V24" s="3">
        <v>7967.6760650869301</v>
      </c>
      <c r="W24" s="3">
        <v>3.5482411453333298</v>
      </c>
      <c r="X24" s="3">
        <v>3.7220010536000001</v>
      </c>
      <c r="Y24" s="3">
        <v>-64.937629100976494</v>
      </c>
      <c r="Z24" s="3">
        <v>74.735203109795293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11.9704055719805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1.3625156805482499</v>
      </c>
      <c r="M25" s="16" t="s">
        <v>15</v>
      </c>
      <c r="O25" s="3">
        <v>732730.54667316505</v>
      </c>
      <c r="P25" s="3">
        <v>411424.84372043703</v>
      </c>
      <c r="Q25" s="3">
        <v>537777.69836625096</v>
      </c>
      <c r="R25" s="3">
        <v>236336.63769192301</v>
      </c>
      <c r="S25" s="33">
        <v>3.6061451610666602</v>
      </c>
      <c r="T25" s="33">
        <v>1.00170698918518</v>
      </c>
      <c r="U25" s="33">
        <v>-6.1451610666659997E-3</v>
      </c>
      <c r="V25" s="3">
        <v>6928.1290051518499</v>
      </c>
      <c r="W25" s="3">
        <v>3.5398641506833299</v>
      </c>
      <c r="X25" s="3">
        <v>3.72196620826666</v>
      </c>
      <c r="Y25" s="3">
        <v>-105.911878274052</v>
      </c>
      <c r="Z25" s="3">
        <v>55.849215694338099</v>
      </c>
      <c r="AA25" s="16" t="s">
        <v>70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11.3488086000298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1.2905510068033199</v>
      </c>
      <c r="M26" s="16" t="s">
        <v>15</v>
      </c>
      <c r="O26" s="3">
        <v>691920.72792638303</v>
      </c>
      <c r="P26" s="3">
        <v>377903.26620610501</v>
      </c>
      <c r="Q26" s="3">
        <v>536143.65048635902</v>
      </c>
      <c r="R26" s="3">
        <v>218931.96254310099</v>
      </c>
      <c r="S26" s="33">
        <v>3.6061727821166598</v>
      </c>
      <c r="T26" s="33">
        <v>1.00171466169907</v>
      </c>
      <c r="U26" s="33">
        <v>-6.1727821166659997E-3</v>
      </c>
      <c r="V26" s="3">
        <v>8041.3194833771304</v>
      </c>
      <c r="W26" s="3">
        <v>3.53155231413333</v>
      </c>
      <c r="X26" s="3">
        <v>3.73033630695</v>
      </c>
      <c r="Y26" s="3">
        <v>69.831927499740004</v>
      </c>
      <c r="Z26" s="3">
        <v>-8.52212246527057</v>
      </c>
      <c r="AA26" s="16" t="s">
        <v>70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11.774969417532599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1.3398749728260699</v>
      </c>
      <c r="M27" s="16" t="s">
        <v>15</v>
      </c>
      <c r="O27" s="3">
        <v>726531.95062213705</v>
      </c>
      <c r="P27" s="3">
        <v>403385.81166606001</v>
      </c>
      <c r="Q27" s="3">
        <v>542238.61580885295</v>
      </c>
      <c r="R27" s="3">
        <v>234822.749935217</v>
      </c>
      <c r="S27" s="33">
        <v>3.6061713311833299</v>
      </c>
      <c r="T27" s="33">
        <v>1.00171425866203</v>
      </c>
      <c r="U27" s="33">
        <v>-6.1713311833330002E-3</v>
      </c>
      <c r="V27" s="3">
        <v>8518.4595836236094</v>
      </c>
      <c r="W27" s="3">
        <v>3.5148623346500001</v>
      </c>
      <c r="X27" s="3">
        <v>3.7549217581500001</v>
      </c>
      <c r="Y27" s="3">
        <v>128.23020410573599</v>
      </c>
      <c r="Z27" s="3">
        <v>-42.384422015226903</v>
      </c>
      <c r="AA27" s="16" t="s">
        <v>70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10.995810197370799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1.24974214089168</v>
      </c>
      <c r="M28" s="16" t="s">
        <v>15</v>
      </c>
      <c r="O28" s="3">
        <v>705567.86080720602</v>
      </c>
      <c r="P28" s="3">
        <v>391296.03444164101</v>
      </c>
      <c r="Q28" s="3">
        <v>564570.752414405</v>
      </c>
      <c r="R28" s="3">
        <v>239567.219407859</v>
      </c>
      <c r="S28" s="33">
        <v>3.60618273546666</v>
      </c>
      <c r="T28" s="33">
        <v>1.00171742651851</v>
      </c>
      <c r="U28" s="33">
        <v>-6.1827354666670001E-3</v>
      </c>
      <c r="V28" s="3">
        <v>7924.09628804153</v>
      </c>
      <c r="W28" s="3">
        <v>3.5399021477499999</v>
      </c>
      <c r="X28" s="3">
        <v>3.7799552773333298</v>
      </c>
      <c r="Y28" s="3">
        <v>-22.958695787055301</v>
      </c>
      <c r="Z28" s="3">
        <v>-13.7733837045164</v>
      </c>
      <c r="AA28" s="16" t="s">
        <v>70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11.2238716230896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1.2761025994764701</v>
      </c>
      <c r="M29" s="16" t="s">
        <v>15</v>
      </c>
      <c r="O29" s="3">
        <v>702957.41503598599</v>
      </c>
      <c r="P29" s="3">
        <v>403737.30040758499</v>
      </c>
      <c r="Q29" s="3">
        <v>550862.77178996103</v>
      </c>
      <c r="R29" s="3">
        <v>258327.43213915499</v>
      </c>
      <c r="S29" s="33">
        <v>3.6061569490666598</v>
      </c>
      <c r="T29" s="33">
        <v>1.00171026362963</v>
      </c>
      <c r="U29" s="33">
        <v>-6.1569490666660001E-3</v>
      </c>
      <c r="V29" s="3">
        <v>8541.3111260041005</v>
      </c>
      <c r="W29" s="3">
        <v>3.5148546112333299</v>
      </c>
      <c r="X29" s="3">
        <v>3.7303145154666599</v>
      </c>
      <c r="Y29" s="3">
        <v>57.895384420077001</v>
      </c>
      <c r="Z29" s="3">
        <v>-7.5593089105490403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11.391740188098799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1.2955170929926001</v>
      </c>
      <c r="M30" s="16" t="s">
        <v>15</v>
      </c>
      <c r="O30" s="3">
        <v>744419.02177409804</v>
      </c>
      <c r="P30" s="3">
        <v>451555.80681595101</v>
      </c>
      <c r="Q30" s="3">
        <v>574611.50130757096</v>
      </c>
      <c r="R30" s="3">
        <v>294471.46427568397</v>
      </c>
      <c r="S30" s="33">
        <v>3.6061423384166602</v>
      </c>
      <c r="T30" s="33">
        <v>1.0017062051157399</v>
      </c>
      <c r="U30" s="33">
        <v>-6.1423384166670002E-3</v>
      </c>
      <c r="V30" s="3">
        <v>12087.760704472101</v>
      </c>
      <c r="W30" s="3">
        <v>3.53986607813333</v>
      </c>
      <c r="X30" s="3">
        <v>3.7386450245499998</v>
      </c>
      <c r="Y30" s="3">
        <v>-46.405560119877897</v>
      </c>
      <c r="Z30" s="3">
        <v>0</v>
      </c>
      <c r="AA30" s="16" t="s">
        <v>70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11.273888561399399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1.2818861926569001</v>
      </c>
      <c r="M31" s="16" t="s">
        <v>15</v>
      </c>
      <c r="O31" s="3">
        <v>691142.59000454994</v>
      </c>
      <c r="P31" s="3">
        <v>396973.85814965097</v>
      </c>
      <c r="Q31" s="3">
        <v>539160.64777330495</v>
      </c>
      <c r="R31" s="3">
        <v>246728.375675858</v>
      </c>
      <c r="S31" s="33">
        <v>3.60617289145</v>
      </c>
      <c r="T31" s="33">
        <v>1.00171469206944</v>
      </c>
      <c r="U31" s="33">
        <v>-6.1728914499999997E-3</v>
      </c>
      <c r="V31" s="3">
        <v>8367.9184182881199</v>
      </c>
      <c r="W31" s="3">
        <v>3.5398901072000002</v>
      </c>
      <c r="X31" s="3">
        <v>3.7632593207833298</v>
      </c>
      <c r="Y31" s="3">
        <v>-34.759796973151097</v>
      </c>
      <c r="Z31" s="3">
        <v>50.301188308619103</v>
      </c>
      <c r="AA31" s="16" t="s">
        <v>70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12.185140052318999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1.3874071781234301</v>
      </c>
      <c r="M32" s="16" t="s">
        <v>15</v>
      </c>
      <c r="O32" s="3">
        <v>709244.18338458799</v>
      </c>
      <c r="P32" s="3">
        <v>411704.99705912702</v>
      </c>
      <c r="Q32" s="3">
        <v>511201.17768447002</v>
      </c>
      <c r="R32" s="3">
        <v>238221.37719192199</v>
      </c>
      <c r="S32" s="33">
        <v>3.6061449648333301</v>
      </c>
      <c r="T32" s="33">
        <v>1.00170693467592</v>
      </c>
      <c r="U32" s="33">
        <v>-6.144964833333E-3</v>
      </c>
      <c r="V32" s="3">
        <v>9495.3875148851894</v>
      </c>
      <c r="W32" s="3">
        <v>3.5482058949166602</v>
      </c>
      <c r="X32" s="3">
        <v>3.7548882429333301</v>
      </c>
      <c r="Y32" s="3">
        <v>0</v>
      </c>
      <c r="Z32" s="3">
        <v>8.1095762988169007</v>
      </c>
      <c r="AA32" s="16" t="s">
        <v>70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198</v>
      </c>
      <c r="C3" s="7" t="s">
        <v>164</v>
      </c>
      <c r="D3" s="7" t="s">
        <v>165</v>
      </c>
      <c r="E3" s="21" t="s">
        <v>166</v>
      </c>
      <c r="F3" s="21" t="s">
        <v>199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1.0261641262582499</v>
      </c>
      <c r="G6" s="7" t="s">
        <v>67</v>
      </c>
      <c r="H6" s="11">
        <v>2.6164126258259E-2</v>
      </c>
      <c r="I6" s="9" t="s">
        <v>68</v>
      </c>
      <c r="J6" s="13">
        <v>0</v>
      </c>
      <c r="L6" s="3">
        <v>9.4429535693894007E-2</v>
      </c>
      <c r="M6" s="16" t="s">
        <v>15</v>
      </c>
      <c r="N6" s="7" t="s">
        <v>199</v>
      </c>
      <c r="O6" s="3">
        <v>381157.26897245098</v>
      </c>
      <c r="P6" s="3">
        <v>251030.49166030099</v>
      </c>
      <c r="Q6" s="3">
        <v>4036420.0265478501</v>
      </c>
      <c r="R6" s="3">
        <v>2558972.4984770501</v>
      </c>
      <c r="S6" s="33">
        <v>3.56346143175</v>
      </c>
      <c r="T6" s="33">
        <v>0.98985039770833305</v>
      </c>
      <c r="U6" s="33">
        <v>3.653856825E-2</v>
      </c>
      <c r="V6" s="3">
        <v>8360.3117323148799</v>
      </c>
      <c r="W6" s="3">
        <v>3.5134083152</v>
      </c>
      <c r="X6" s="3">
        <v>3.6787444498666599</v>
      </c>
      <c r="Y6" s="3">
        <v>-11.857276916503899</v>
      </c>
      <c r="Z6" s="3">
        <v>32.9531440734863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2.4801265291868502</v>
      </c>
      <c r="G7" s="7" t="s">
        <v>67</v>
      </c>
      <c r="H7" s="11">
        <v>-7.9493883252590002E-3</v>
      </c>
      <c r="I7" s="9" t="s">
        <v>76</v>
      </c>
      <c r="J7" s="13">
        <v>0</v>
      </c>
      <c r="L7" s="3">
        <v>0.22866714688909701</v>
      </c>
      <c r="M7" s="16" t="s">
        <v>15</v>
      </c>
      <c r="O7" s="3">
        <v>832078.97743815102</v>
      </c>
      <c r="P7" s="3">
        <v>542519.26020818006</v>
      </c>
      <c r="Q7" s="3">
        <v>3638821.7055146401</v>
      </c>
      <c r="R7" s="3">
        <v>2291977.9477833901</v>
      </c>
      <c r="S7" s="33">
        <v>3.60447998533333</v>
      </c>
      <c r="T7" s="33">
        <v>1.00124444037037</v>
      </c>
      <c r="U7" s="33">
        <v>-4.4799853333329998E-3</v>
      </c>
      <c r="V7" s="3">
        <v>15394.118771462499</v>
      </c>
      <c r="W7" s="3">
        <v>3.5467394829500001</v>
      </c>
      <c r="X7" s="3">
        <v>3.7365646501333298</v>
      </c>
      <c r="Y7" s="3">
        <v>62.745362091064401</v>
      </c>
      <c r="Z7" s="3">
        <v>-17.925804138183501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4.9242762580429602</v>
      </c>
      <c r="G8" s="7" t="s">
        <v>67</v>
      </c>
      <c r="H8" s="11">
        <v>-1.5144748391407E-2</v>
      </c>
      <c r="I8" s="9" t="s">
        <v>80</v>
      </c>
      <c r="J8" s="13">
        <v>0</v>
      </c>
      <c r="L8" s="3">
        <v>0.45549008886879</v>
      </c>
      <c r="M8" s="16" t="s">
        <v>15</v>
      </c>
      <c r="O8" s="3">
        <v>1899388.09440552</v>
      </c>
      <c r="P8" s="3">
        <v>1220352.9993029099</v>
      </c>
      <c r="Q8" s="3">
        <v>4169987.75785146</v>
      </c>
      <c r="R8" s="3">
        <v>2505419.3217039299</v>
      </c>
      <c r="S8" s="33">
        <v>3.6044836722500002</v>
      </c>
      <c r="T8" s="33">
        <v>1.00124546451388</v>
      </c>
      <c r="U8" s="33">
        <v>-4.48367225E-3</v>
      </c>
      <c r="V8" s="3">
        <v>24729.9873837671</v>
      </c>
      <c r="W8" s="3">
        <v>3.5467410156999999</v>
      </c>
      <c r="X8" s="3">
        <v>3.81916620613333</v>
      </c>
      <c r="Y8" s="3">
        <v>59.257953718308102</v>
      </c>
      <c r="Z8" s="3">
        <v>18.926394214518201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20.4498423565522</v>
      </c>
      <c r="G9" s="7" t="s">
        <v>67</v>
      </c>
      <c r="H9" s="11">
        <v>1.0449842356552199</v>
      </c>
      <c r="I9" s="9" t="s">
        <v>84</v>
      </c>
      <c r="J9" s="13" t="s">
        <v>66</v>
      </c>
      <c r="K9" s="9" t="s">
        <v>168</v>
      </c>
      <c r="L9" s="3">
        <v>1.93044078753724</v>
      </c>
      <c r="M9" s="16" t="s">
        <v>15</v>
      </c>
      <c r="O9" s="3">
        <v>3682455.6758681</v>
      </c>
      <c r="P9" s="3">
        <v>2289588.0398838301</v>
      </c>
      <c r="Q9" s="3">
        <v>1907572.4568407901</v>
      </c>
      <c r="R9" s="3">
        <v>1129606.20922852</v>
      </c>
      <c r="S9" s="33">
        <v>3.6044653074666599</v>
      </c>
      <c r="T9" s="33">
        <v>1.0012403631851801</v>
      </c>
      <c r="U9" s="33">
        <v>-4.4653074666670001E-3</v>
      </c>
      <c r="V9" s="3">
        <v>18535.806902303098</v>
      </c>
      <c r="W9" s="3">
        <v>3.5467301298666598</v>
      </c>
      <c r="X9" s="3">
        <v>3.8024487141333299</v>
      </c>
      <c r="Y9" s="3">
        <v>14.6686622720151</v>
      </c>
      <c r="Z9" s="3">
        <v>119.947241150957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24.7984825445293</v>
      </c>
      <c r="G10" s="7" t="s">
        <v>67</v>
      </c>
      <c r="H10" s="11">
        <v>-8.0606982188280007E-3</v>
      </c>
      <c r="I10" s="9" t="s">
        <v>88</v>
      </c>
      <c r="J10" s="13">
        <v>0</v>
      </c>
      <c r="L10" s="3">
        <v>2.35414398114498</v>
      </c>
      <c r="M10" s="16" t="s">
        <v>15</v>
      </c>
      <c r="O10" s="3">
        <v>7066942.0199016798</v>
      </c>
      <c r="P10" s="3">
        <v>4268800.2988963202</v>
      </c>
      <c r="Q10" s="3">
        <v>3001915.80315514</v>
      </c>
      <c r="R10" s="3">
        <v>1644775.1278371599</v>
      </c>
      <c r="S10" s="33">
        <v>3.6045102351666598</v>
      </c>
      <c r="T10" s="33">
        <v>1.0012528431018499</v>
      </c>
      <c r="U10" s="33">
        <v>-4.510235166666E-3</v>
      </c>
      <c r="V10" s="3">
        <v>30227.096532588999</v>
      </c>
      <c r="W10" s="3">
        <v>3.5384254085166602</v>
      </c>
      <c r="X10" s="3">
        <v>3.9025725770333302</v>
      </c>
      <c r="Y10" s="3">
        <v>221.561228295007</v>
      </c>
      <c r="Z10" s="3">
        <v>45.621259931228003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50.251765226512298</v>
      </c>
      <c r="G11" s="7" t="s">
        <v>67</v>
      </c>
      <c r="H11" s="11">
        <v>5.0353045302469999E-3</v>
      </c>
      <c r="I11" s="9" t="s">
        <v>92</v>
      </c>
      <c r="J11" s="13">
        <v>0</v>
      </c>
      <c r="K11" s="9" t="s">
        <v>169</v>
      </c>
      <c r="L11" s="3">
        <v>4.9269735164237103</v>
      </c>
      <c r="M11" s="16" t="s">
        <v>15</v>
      </c>
      <c r="O11" s="3">
        <v>13240224.553543201</v>
      </c>
      <c r="P11" s="3">
        <v>7776208.6287221201</v>
      </c>
      <c r="Q11" s="3">
        <v>2687293.6315585799</v>
      </c>
      <c r="R11" s="3">
        <v>1389129.0826291</v>
      </c>
      <c r="S11" s="33">
        <v>3.6044747477166599</v>
      </c>
      <c r="T11" s="33">
        <v>1.0012429854768501</v>
      </c>
      <c r="U11" s="33">
        <v>-4.4747477166660003E-3</v>
      </c>
      <c r="V11" s="3">
        <v>55827.559174038797</v>
      </c>
      <c r="W11" s="3">
        <v>3.5383902850500002</v>
      </c>
      <c r="X11" s="3">
        <v>3.93590179066666</v>
      </c>
      <c r="Y11" s="3">
        <v>134.52738725482399</v>
      </c>
      <c r="Z11" s="3">
        <v>-307.03307169294999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11.1760774160879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1.04232507895867</v>
      </c>
      <c r="M24" s="16" t="s">
        <v>15</v>
      </c>
      <c r="O24" s="3">
        <v>3357778.9039279502</v>
      </c>
      <c r="P24" s="3">
        <v>1939216.1288105701</v>
      </c>
      <c r="Q24" s="3">
        <v>3221431.5588400601</v>
      </c>
      <c r="R24" s="3">
        <v>1766735.2618269599</v>
      </c>
      <c r="S24" s="33">
        <v>3.5884790602666601</v>
      </c>
      <c r="T24" s="33">
        <v>0.99679973896296303</v>
      </c>
      <c r="U24" s="33">
        <v>1.1520939733334E-2</v>
      </c>
      <c r="V24" s="3">
        <v>28750.947325433601</v>
      </c>
      <c r="W24" s="3">
        <v>3.5134018463999999</v>
      </c>
      <c r="X24" s="3">
        <v>3.8942292509333298</v>
      </c>
      <c r="Y24" s="3">
        <v>88.095999037112605</v>
      </c>
      <c r="Z24" s="3">
        <v>-137.19465921536599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11.370278387760999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1.06070724343615</v>
      </c>
      <c r="M25" s="16" t="s">
        <v>15</v>
      </c>
      <c r="O25" s="3">
        <v>3897301.0749452799</v>
      </c>
      <c r="P25" s="3">
        <v>1985076.19696068</v>
      </c>
      <c r="Q25" s="3">
        <v>3674247.6296475399</v>
      </c>
      <c r="R25" s="3">
        <v>1929830.2882879099</v>
      </c>
      <c r="S25" s="33">
        <v>3.58844840721666</v>
      </c>
      <c r="T25" s="33">
        <v>0.99679122422685196</v>
      </c>
      <c r="U25" s="33">
        <v>1.1551592783333E-2</v>
      </c>
      <c r="V25" s="3">
        <v>23141.057072915901</v>
      </c>
      <c r="W25" s="3">
        <v>3.5133706714833299</v>
      </c>
      <c r="X25" s="3">
        <v>3.82750043573333</v>
      </c>
      <c r="Y25" s="3">
        <v>83.754100967434994</v>
      </c>
      <c r="Z25" s="3">
        <v>-17.059265164978299</v>
      </c>
      <c r="AA25" s="16" t="s">
        <v>70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10.795645296223601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1.00634188854464</v>
      </c>
      <c r="M26" s="16" t="s">
        <v>15</v>
      </c>
      <c r="O26" s="3">
        <v>3743387.7324285498</v>
      </c>
      <c r="P26" s="3">
        <v>1844584.9827586701</v>
      </c>
      <c r="Q26" s="3">
        <v>3719797.1932204599</v>
      </c>
      <c r="R26" s="3">
        <v>1867112.82041242</v>
      </c>
      <c r="S26" s="33">
        <v>3.5884770045166601</v>
      </c>
      <c r="T26" s="33">
        <v>0.99679916792129597</v>
      </c>
      <c r="U26" s="33">
        <v>1.1522995483333E-2</v>
      </c>
      <c r="V26" s="3">
        <v>23086.959437223399</v>
      </c>
      <c r="W26" s="3">
        <v>3.5050549706499998</v>
      </c>
      <c r="X26" s="3">
        <v>3.7449363733166599</v>
      </c>
      <c r="Y26" s="3">
        <v>-22.474681755235402</v>
      </c>
      <c r="Z26" s="3">
        <v>403.26359901035102</v>
      </c>
      <c r="AA26" s="16" t="s">
        <v>70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11.0665633596217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1.0319630558988999</v>
      </c>
      <c r="M27" s="16" t="s">
        <v>15</v>
      </c>
      <c r="O27" s="3">
        <v>3963961.3087798301</v>
      </c>
      <c r="P27" s="3">
        <v>2029147.59022269</v>
      </c>
      <c r="Q27" s="3">
        <v>3841185.2886796999</v>
      </c>
      <c r="R27" s="3">
        <v>1928402.0518358401</v>
      </c>
      <c r="S27" s="33">
        <v>3.5884743981499998</v>
      </c>
      <c r="T27" s="33">
        <v>0.99679844393055606</v>
      </c>
      <c r="U27" s="33">
        <v>1.1525601850000001E-2</v>
      </c>
      <c r="V27" s="3">
        <v>11467.944194825401</v>
      </c>
      <c r="W27" s="3">
        <v>3.5133924005333301</v>
      </c>
      <c r="X27" s="3">
        <v>3.7449421925499999</v>
      </c>
      <c r="Y27" s="3">
        <v>-63.993418694631998</v>
      </c>
      <c r="Z27" s="3">
        <v>69.873787218792302</v>
      </c>
      <c r="AA27" s="16" t="s">
        <v>70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10.3434092036543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0.96361319724563099</v>
      </c>
      <c r="M28" s="16" t="s">
        <v>15</v>
      </c>
      <c r="O28" s="3">
        <v>3754736.7748963898</v>
      </c>
      <c r="P28" s="3">
        <v>1855417.9887484701</v>
      </c>
      <c r="Q28" s="3">
        <v>3896518.6297041499</v>
      </c>
      <c r="R28" s="3">
        <v>1873160.69343777</v>
      </c>
      <c r="S28" s="33">
        <v>3.5884887002666601</v>
      </c>
      <c r="T28" s="33">
        <v>0.99680241674074099</v>
      </c>
      <c r="U28" s="33">
        <v>1.1511299733332999E-2</v>
      </c>
      <c r="V28" s="3">
        <v>26577.102965032602</v>
      </c>
      <c r="W28" s="3">
        <v>3.5134071746666602</v>
      </c>
      <c r="X28" s="3">
        <v>3.7776840629333299</v>
      </c>
      <c r="Y28" s="3">
        <v>-4.2453451756811598</v>
      </c>
      <c r="Z28" s="3">
        <v>0</v>
      </c>
      <c r="AA28" s="16" t="s">
        <v>70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10.9106500778199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1.01721588585527</v>
      </c>
      <c r="M29" s="16" t="s">
        <v>15</v>
      </c>
      <c r="O29" s="3">
        <v>3803102.9788910798</v>
      </c>
      <c r="P29" s="3">
        <v>2050123.79027314</v>
      </c>
      <c r="Q29" s="3">
        <v>3738737.3042187798</v>
      </c>
      <c r="R29" s="3">
        <v>2109770.6544700102</v>
      </c>
      <c r="S29" s="33">
        <v>3.58846082348333</v>
      </c>
      <c r="T29" s="33">
        <v>0.99679467318981496</v>
      </c>
      <c r="U29" s="33">
        <v>1.1539176516667001E-2</v>
      </c>
      <c r="V29" s="3">
        <v>35591.044431052404</v>
      </c>
      <c r="W29" s="3">
        <v>3.5133854549333301</v>
      </c>
      <c r="X29" s="3">
        <v>3.8524997840166599</v>
      </c>
      <c r="Y29" s="3">
        <v>-65.107983628733706</v>
      </c>
      <c r="Z29" s="3">
        <v>29.722539898194501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10.858860565755499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1.0123186539112901</v>
      </c>
      <c r="M30" s="16" t="s">
        <v>15</v>
      </c>
      <c r="O30" s="3">
        <v>3954203.9579336001</v>
      </c>
      <c r="P30" s="3">
        <v>2282851.7379102702</v>
      </c>
      <c r="Q30" s="3">
        <v>3906086.2334757498</v>
      </c>
      <c r="R30" s="3">
        <v>2204929.2881632899</v>
      </c>
      <c r="S30" s="33">
        <v>3.5884466533333299</v>
      </c>
      <c r="T30" s="33">
        <v>0.99679073703703702</v>
      </c>
      <c r="U30" s="33">
        <v>1.1553346666667E-2</v>
      </c>
      <c r="V30" s="3">
        <v>37731.016772790601</v>
      </c>
      <c r="W30" s="3">
        <v>3.5217115200000002</v>
      </c>
      <c r="X30" s="3">
        <v>3.8191549432</v>
      </c>
      <c r="Y30" s="3">
        <v>-39.245807604473598</v>
      </c>
      <c r="Z30" s="3">
        <v>76.315307996174298</v>
      </c>
      <c r="AA30" s="16" t="s">
        <v>70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11.279161379648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1.05208138006525</v>
      </c>
      <c r="M31" s="16" t="s">
        <v>15</v>
      </c>
      <c r="O31" s="3">
        <v>3746370.1491304901</v>
      </c>
      <c r="P31" s="3">
        <v>1952348.30105105</v>
      </c>
      <c r="Q31" s="3">
        <v>3560912.8914515199</v>
      </c>
      <c r="R31" s="3">
        <v>1871961.0657015799</v>
      </c>
      <c r="S31" s="33">
        <v>3.5884743999833302</v>
      </c>
      <c r="T31" s="33">
        <v>0.99679844443981502</v>
      </c>
      <c r="U31" s="33">
        <v>1.1525600016667E-2</v>
      </c>
      <c r="V31" s="3">
        <v>27839.727751516199</v>
      </c>
      <c r="W31" s="3">
        <v>3.5133917884999999</v>
      </c>
      <c r="X31" s="3">
        <v>3.7943548812999999</v>
      </c>
      <c r="Y31" s="3">
        <v>20.712301758259802</v>
      </c>
      <c r="Z31" s="3">
        <v>-7.6698669460633901</v>
      </c>
      <c r="AA31" s="16" t="s">
        <v>70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11.908803372027901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1.11172981166923</v>
      </c>
      <c r="M32" s="16" t="s">
        <v>15</v>
      </c>
      <c r="O32" s="3">
        <v>3744929.8543158202</v>
      </c>
      <c r="P32" s="3">
        <v>1958944.4801475999</v>
      </c>
      <c r="Q32" s="3">
        <v>3368561.1512863101</v>
      </c>
      <c r="R32" s="3">
        <v>1759068.92158508</v>
      </c>
      <c r="S32" s="33">
        <v>3.5884498216166598</v>
      </c>
      <c r="T32" s="33">
        <v>0.99679161711574105</v>
      </c>
      <c r="U32" s="33">
        <v>1.1550178383333999E-2</v>
      </c>
      <c r="V32" s="3">
        <v>31974.985241236402</v>
      </c>
      <c r="W32" s="3">
        <v>3.5133715189333299</v>
      </c>
      <c r="X32" s="3">
        <v>3.7859848725499998</v>
      </c>
      <c r="Y32" s="3">
        <v>-65.855306024540198</v>
      </c>
      <c r="Z32" s="3">
        <v>0</v>
      </c>
      <c r="AA32" s="16" t="s">
        <v>70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200</v>
      </c>
      <c r="C3" s="7" t="s">
        <v>164</v>
      </c>
      <c r="D3" s="7" t="s">
        <v>165</v>
      </c>
      <c r="E3" s="21" t="s">
        <v>166</v>
      </c>
      <c r="F3" s="21" t="s">
        <v>201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1.0546305163777701</v>
      </c>
      <c r="G6" s="7" t="s">
        <v>67</v>
      </c>
      <c r="H6" s="11">
        <v>5.4630516377775003E-2</v>
      </c>
      <c r="I6" s="9" t="s">
        <v>68</v>
      </c>
      <c r="J6" s="13">
        <v>0</v>
      </c>
      <c r="L6" s="3">
        <v>8.4789542934044004E-2</v>
      </c>
      <c r="M6" s="16" t="s">
        <v>15</v>
      </c>
      <c r="N6" s="7" t="s">
        <v>201</v>
      </c>
      <c r="O6" s="3">
        <v>342246.20914081403</v>
      </c>
      <c r="P6" s="3">
        <v>220490.61535393799</v>
      </c>
      <c r="Q6" s="3">
        <v>4036420.0265478501</v>
      </c>
      <c r="R6" s="3">
        <v>2558972.4984770501</v>
      </c>
      <c r="S6" s="33">
        <v>3.5629708773166602</v>
      </c>
      <c r="T6" s="33">
        <v>0.98971413258796304</v>
      </c>
      <c r="U6" s="33">
        <v>3.7029122683333998E-2</v>
      </c>
      <c r="V6" s="3">
        <v>283.96599313402101</v>
      </c>
      <c r="W6" s="3">
        <v>3.5129177229333299</v>
      </c>
      <c r="X6" s="3">
        <v>3.6206454861166599</v>
      </c>
      <c r="Y6" s="3">
        <v>-66.745785214152406</v>
      </c>
      <c r="Z6" s="3">
        <v>112.13901260845699</v>
      </c>
      <c r="AA6" s="16" t="s">
        <v>202</v>
      </c>
      <c r="AB6" s="3">
        <v>30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2.49084420116289</v>
      </c>
      <c r="G7" s="7" t="s">
        <v>67</v>
      </c>
      <c r="H7" s="11">
        <v>-3.6623195348399998E-3</v>
      </c>
      <c r="I7" s="9" t="s">
        <v>76</v>
      </c>
      <c r="J7" s="13">
        <v>0</v>
      </c>
      <c r="L7" s="3">
        <v>0.200286539355985</v>
      </c>
      <c r="M7" s="16" t="s">
        <v>15</v>
      </c>
      <c r="O7" s="3">
        <v>728807.00673097197</v>
      </c>
      <c r="P7" s="3">
        <v>486958.08045486</v>
      </c>
      <c r="Q7" s="3">
        <v>3638821.7055146401</v>
      </c>
      <c r="R7" s="3">
        <v>2291977.9477833901</v>
      </c>
      <c r="S7" s="33">
        <v>3.6039251424000001</v>
      </c>
      <c r="T7" s="33">
        <v>1.0010903173333301</v>
      </c>
      <c r="U7" s="33">
        <v>-3.9251423999999997E-3</v>
      </c>
      <c r="V7" s="3">
        <v>4288.3699897720498</v>
      </c>
      <c r="W7" s="3">
        <v>3.5545900157333299</v>
      </c>
      <c r="X7" s="3">
        <v>3.6697242949333302</v>
      </c>
      <c r="Y7" s="3">
        <v>198.63512217865099</v>
      </c>
      <c r="Z7" s="3">
        <v>126.41553115407</v>
      </c>
      <c r="AA7" s="16" t="s">
        <v>70</v>
      </c>
      <c r="AB7" s="3">
        <v>30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4.7722693367657198</v>
      </c>
      <c r="G8" s="7" t="s">
        <v>67</v>
      </c>
      <c r="H8" s="11">
        <v>-4.5546132646855003E-2</v>
      </c>
      <c r="I8" s="9" t="s">
        <v>80</v>
      </c>
      <c r="J8" s="13">
        <v>0</v>
      </c>
      <c r="L8" s="3">
        <v>0.38382263304474101</v>
      </c>
      <c r="M8" s="16" t="s">
        <v>15</v>
      </c>
      <c r="O8" s="3">
        <v>1600535.6809828801</v>
      </c>
      <c r="P8" s="3">
        <v>1039312.33520469</v>
      </c>
      <c r="Q8" s="3">
        <v>4169987.75785146</v>
      </c>
      <c r="R8" s="3">
        <v>2505419.3217039299</v>
      </c>
      <c r="S8" s="33">
        <v>3.60392875946666</v>
      </c>
      <c r="T8" s="33">
        <v>1.00109132207407</v>
      </c>
      <c r="U8" s="33">
        <v>-3.9287594666669997E-3</v>
      </c>
      <c r="V8" s="3">
        <v>10081.2843340976</v>
      </c>
      <c r="W8" s="3">
        <v>3.5462508234666599</v>
      </c>
      <c r="X8" s="3">
        <v>3.7191931191666598</v>
      </c>
      <c r="Y8" s="3">
        <v>226.20037183656001</v>
      </c>
      <c r="Z8" s="3">
        <v>82.178915231357294</v>
      </c>
      <c r="AA8" s="16" t="s">
        <v>70</v>
      </c>
      <c r="AB8" s="3">
        <v>30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20.1568067045982</v>
      </c>
      <c r="G9" s="7" t="s">
        <v>67</v>
      </c>
      <c r="H9" s="11">
        <v>1.01568067045982</v>
      </c>
      <c r="I9" s="9" t="s">
        <v>84</v>
      </c>
      <c r="J9" s="13" t="s">
        <v>66</v>
      </c>
      <c r="K9" s="9" t="s">
        <v>168</v>
      </c>
      <c r="L9" s="3">
        <v>1.6236934298835799</v>
      </c>
      <c r="M9" s="16" t="s">
        <v>15</v>
      </c>
      <c r="O9" s="3">
        <v>3097312.86519928</v>
      </c>
      <c r="P9" s="3">
        <v>1914529.3511892101</v>
      </c>
      <c r="Q9" s="3">
        <v>1907572.4568407901</v>
      </c>
      <c r="R9" s="3">
        <v>1129606.20922852</v>
      </c>
      <c r="S9" s="33">
        <v>3.6039104933333301</v>
      </c>
      <c r="T9" s="33">
        <v>1.00108624814814</v>
      </c>
      <c r="U9" s="33">
        <v>-3.9104933333330002E-3</v>
      </c>
      <c r="V9" s="3">
        <v>13279.229876920401</v>
      </c>
      <c r="W9" s="3">
        <v>3.5462401847999998</v>
      </c>
      <c r="X9" s="3">
        <v>3.7685121538666602</v>
      </c>
      <c r="Y9" s="3">
        <v>517.77271737877402</v>
      </c>
      <c r="Z9" s="3">
        <v>-13.0970055336595</v>
      </c>
      <c r="AA9" s="16" t="s">
        <v>70</v>
      </c>
      <c r="AB9" s="3">
        <v>30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24.5504609450252</v>
      </c>
      <c r="G10" s="7" t="s">
        <v>67</v>
      </c>
      <c r="H10" s="11">
        <v>-1.7981562198991E-2</v>
      </c>
      <c r="I10" s="9" t="s">
        <v>88</v>
      </c>
      <c r="J10" s="13">
        <v>0</v>
      </c>
      <c r="L10" s="3">
        <v>1.97849523389433</v>
      </c>
      <c r="M10" s="16" t="s">
        <v>15</v>
      </c>
      <c r="O10" s="3">
        <v>5939276.1090945099</v>
      </c>
      <c r="P10" s="3">
        <v>3552158.72037578</v>
      </c>
      <c r="Q10" s="3">
        <v>3001915.80315514</v>
      </c>
      <c r="R10" s="3">
        <v>1644775.1278371599</v>
      </c>
      <c r="S10" s="33">
        <v>3.60395526796666</v>
      </c>
      <c r="T10" s="33">
        <v>1.00109868554629</v>
      </c>
      <c r="U10" s="33">
        <v>-3.9552679666670001E-3</v>
      </c>
      <c r="V10" s="3">
        <v>32354.231253112299</v>
      </c>
      <c r="W10" s="3">
        <v>3.54627777143333</v>
      </c>
      <c r="X10" s="3">
        <v>3.8102808767999998</v>
      </c>
      <c r="Y10" s="3">
        <v>-46.886915312249499</v>
      </c>
      <c r="Z10" s="3">
        <v>46.855213013411102</v>
      </c>
      <c r="AA10" s="16" t="s">
        <v>70</v>
      </c>
      <c r="AB10" s="3">
        <v>30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50.627865891861198</v>
      </c>
      <c r="G11" s="7" t="s">
        <v>67</v>
      </c>
      <c r="H11" s="11">
        <v>1.2557317837224E-2</v>
      </c>
      <c r="I11" s="9" t="s">
        <v>92</v>
      </c>
      <c r="J11" s="13">
        <v>0</v>
      </c>
      <c r="K11" s="9" t="s">
        <v>169</v>
      </c>
      <c r="L11" s="3">
        <v>4.0908075399413297</v>
      </c>
      <c r="M11" s="16" t="s">
        <v>15</v>
      </c>
      <c r="O11" s="3">
        <v>10993201.0500161</v>
      </c>
      <c r="P11" s="3">
        <v>6531750.3857774902</v>
      </c>
      <c r="Q11" s="3">
        <v>2687293.6315585799</v>
      </c>
      <c r="R11" s="3">
        <v>1389129.0826291</v>
      </c>
      <c r="S11" s="33">
        <v>3.6039199706499998</v>
      </c>
      <c r="T11" s="33">
        <v>1.00108888073611</v>
      </c>
      <c r="U11" s="33">
        <v>-3.9199706500000001E-3</v>
      </c>
      <c r="V11" s="3">
        <v>54778.420626389001</v>
      </c>
      <c r="W11" s="3">
        <v>3.5379000538500001</v>
      </c>
      <c r="X11" s="3">
        <v>3.860289436</v>
      </c>
      <c r="Y11" s="3">
        <v>439.85129872201401</v>
      </c>
      <c r="Z11" s="3">
        <v>-31.8642689237303</v>
      </c>
      <c r="AA11" s="16" t="s">
        <v>70</v>
      </c>
      <c r="AB11" s="3">
        <v>30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30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30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30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30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30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30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30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30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30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30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30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30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33.114543543814101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2.6709772385022998</v>
      </c>
      <c r="M24" s="16" t="s">
        <v>15</v>
      </c>
      <c r="O24" s="3">
        <v>8604370.3690548092</v>
      </c>
      <c r="P24" s="3">
        <v>4994602.5760096796</v>
      </c>
      <c r="Q24" s="3">
        <v>3221431.5588400601</v>
      </c>
      <c r="R24" s="3">
        <v>1766735.2618269599</v>
      </c>
      <c r="S24" s="33">
        <v>3.5879884565500002</v>
      </c>
      <c r="T24" s="33">
        <v>0.99666346015277796</v>
      </c>
      <c r="U24" s="33">
        <v>1.201154345E-2</v>
      </c>
      <c r="V24" s="3">
        <v>31867.3216456152</v>
      </c>
      <c r="W24" s="3">
        <v>3.4795410421500002</v>
      </c>
      <c r="X24" s="3">
        <v>3.8186212064</v>
      </c>
      <c r="Y24" s="3">
        <v>846.16521553940402</v>
      </c>
      <c r="Z24" s="3">
        <v>447.07913954869298</v>
      </c>
      <c r="AA24" s="16" t="s">
        <v>70</v>
      </c>
      <c r="AB24" s="3">
        <v>30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1.0968428313282E-2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8.8173971376799998E-4</v>
      </c>
      <c r="M25" s="16" t="s">
        <v>15</v>
      </c>
      <c r="O25" s="3">
        <v>3239.7300532767699</v>
      </c>
      <c r="P25" s="3">
        <v>1782.30951062842</v>
      </c>
      <c r="Q25" s="3">
        <v>3674247.6296475399</v>
      </c>
      <c r="R25" s="3">
        <v>1929830.2882879099</v>
      </c>
      <c r="S25" s="33">
        <v>3.58795826563333</v>
      </c>
      <c r="T25" s="33">
        <v>0.99665507378703699</v>
      </c>
      <c r="U25" s="33">
        <v>1.2041734366667001E-2</v>
      </c>
      <c r="V25" s="3">
        <v>2.8135014693367499</v>
      </c>
      <c r="W25" s="3">
        <v>3.5462447453666601</v>
      </c>
      <c r="X25" s="3">
        <v>3.6289500893333302</v>
      </c>
      <c r="Y25" s="3">
        <v>-36.303974176133103</v>
      </c>
      <c r="Z25" s="3">
        <v>-7.0023675838277697</v>
      </c>
      <c r="AA25" s="16" t="s">
        <v>191</v>
      </c>
      <c r="AB25" s="3">
        <v>30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1.2973253915876001E-2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1.0429056190760001E-3</v>
      </c>
      <c r="M26" s="16" t="s">
        <v>15</v>
      </c>
      <c r="O26" s="3">
        <v>3879.3973946323899</v>
      </c>
      <c r="P26" s="3">
        <v>2371.4639765322499</v>
      </c>
      <c r="Q26" s="3">
        <v>3719797.1932204599</v>
      </c>
      <c r="R26" s="3">
        <v>1867112.82041242</v>
      </c>
      <c r="S26" s="33">
        <v>3.5879867751833299</v>
      </c>
      <c r="T26" s="33">
        <v>0.99666299310648099</v>
      </c>
      <c r="U26" s="33">
        <v>1.2013224816667001E-2</v>
      </c>
      <c r="V26" s="3">
        <v>31.782735664767799</v>
      </c>
      <c r="W26" s="3">
        <v>3.5546152685166601</v>
      </c>
      <c r="X26" s="3">
        <v>3.6122933479833299</v>
      </c>
      <c r="Y26" s="3">
        <v>64.483439209820602</v>
      </c>
      <c r="Z26" s="3">
        <v>55.349717961951903</v>
      </c>
      <c r="AA26" s="16" t="s">
        <v>70</v>
      </c>
      <c r="AB26" s="3">
        <v>30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2.4567866342901999E-2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1.9749860866169998E-3</v>
      </c>
      <c r="M27" s="16" t="s">
        <v>15</v>
      </c>
      <c r="O27" s="3">
        <v>7586.2875012617496</v>
      </c>
      <c r="P27" s="3">
        <v>4126.8310040850502</v>
      </c>
      <c r="Q27" s="3">
        <v>3841185.2886796999</v>
      </c>
      <c r="R27" s="3">
        <v>1928402.0518358401</v>
      </c>
      <c r="S27" s="33">
        <v>3.5879838751833302</v>
      </c>
      <c r="T27" s="33">
        <v>0.99666218755092595</v>
      </c>
      <c r="U27" s="33">
        <v>1.2016124816666999E-2</v>
      </c>
      <c r="V27" s="3">
        <v>47.544523291521998</v>
      </c>
      <c r="W27" s="3">
        <v>3.5462752549333301</v>
      </c>
      <c r="X27" s="3">
        <v>3.6206354474500002</v>
      </c>
      <c r="Y27" s="3">
        <v>-31.1281568736884</v>
      </c>
      <c r="Z27" s="3">
        <v>30.8290116023148</v>
      </c>
      <c r="AA27" s="16" t="s">
        <v>70</v>
      </c>
      <c r="AB27" s="3">
        <v>30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4.9679561902570002E-2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3.9937002271269997E-3</v>
      </c>
      <c r="M28" s="16" t="s">
        <v>15</v>
      </c>
      <c r="O28" s="3">
        <v>15561.527336453801</v>
      </c>
      <c r="P28" s="3">
        <v>8452.2621564622696</v>
      </c>
      <c r="Q28" s="3">
        <v>3896518.6297041499</v>
      </c>
      <c r="R28" s="3">
        <v>1873160.69343777</v>
      </c>
      <c r="S28" s="33">
        <v>3.5879984682833301</v>
      </c>
      <c r="T28" s="33">
        <v>0.99666624118981495</v>
      </c>
      <c r="U28" s="33">
        <v>1.2001531716666999E-2</v>
      </c>
      <c r="V28" s="3">
        <v>86.138106614359202</v>
      </c>
      <c r="W28" s="3">
        <v>3.54628448346666</v>
      </c>
      <c r="X28" s="3">
        <v>3.6123054381499999</v>
      </c>
      <c r="Y28" s="3">
        <v>266.37232319613901</v>
      </c>
      <c r="Z28" s="3">
        <v>199.050051267963</v>
      </c>
      <c r="AA28" s="16" t="s">
        <v>70</v>
      </c>
      <c r="AB28" s="3">
        <v>30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8.8554737432799992E-3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7.1188150096400003E-4</v>
      </c>
      <c r="M29" s="16" t="s">
        <v>15</v>
      </c>
      <c r="O29" s="3">
        <v>2661.5379238364699</v>
      </c>
      <c r="P29" s="3">
        <v>1566.12595061314</v>
      </c>
      <c r="Q29" s="3">
        <v>3738737.3042187798</v>
      </c>
      <c r="R29" s="3">
        <v>2109770.6544700102</v>
      </c>
      <c r="S29" s="33">
        <v>3.5879704851000001</v>
      </c>
      <c r="T29" s="33">
        <v>0.99665846808333303</v>
      </c>
      <c r="U29" s="33">
        <v>1.20295149E-2</v>
      </c>
      <c r="V29" s="3">
        <v>17.280650688601199</v>
      </c>
      <c r="W29" s="3">
        <v>3.5629441701500002</v>
      </c>
      <c r="X29" s="3">
        <v>3.6039362741500001</v>
      </c>
      <c r="Y29" s="3">
        <v>220.868067206479</v>
      </c>
      <c r="Z29" s="3">
        <v>54.570023489536197</v>
      </c>
      <c r="AA29" s="16" t="s">
        <v>70</v>
      </c>
      <c r="AB29" s="3">
        <v>30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8.9131783573929996E-3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7.1652031372100003E-4</v>
      </c>
      <c r="M30" s="16" t="s">
        <v>15</v>
      </c>
      <c r="O30" s="3">
        <v>2798.7901334304102</v>
      </c>
      <c r="P30" s="3">
        <v>1360.7993561237699</v>
      </c>
      <c r="Q30" s="3">
        <v>3906086.2334757498</v>
      </c>
      <c r="R30" s="3">
        <v>2204929.2881632899</v>
      </c>
      <c r="S30" s="33">
        <v>3.58795593946666</v>
      </c>
      <c r="T30" s="33">
        <v>0.99665442762962997</v>
      </c>
      <c r="U30" s="33">
        <v>1.2044060533333E-2</v>
      </c>
      <c r="V30" s="3">
        <v>2.0063947058528999</v>
      </c>
      <c r="W30" s="3">
        <v>3.5545880149500002</v>
      </c>
      <c r="X30" s="3">
        <v>3.61226250933333</v>
      </c>
      <c r="Y30" s="3">
        <v>174.74998823284199</v>
      </c>
      <c r="Z30" s="3">
        <v>3.4896917550540798</v>
      </c>
      <c r="AA30" s="16" t="s">
        <v>191</v>
      </c>
      <c r="AB30" s="3">
        <v>30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2.1192191621051001E-2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1.703618404835E-3</v>
      </c>
      <c r="M31" s="16" t="s">
        <v>15</v>
      </c>
      <c r="O31" s="3">
        <v>6066.4367398897102</v>
      </c>
      <c r="P31" s="3">
        <v>3011.28134248267</v>
      </c>
      <c r="Q31" s="3">
        <v>3560912.8914515199</v>
      </c>
      <c r="R31" s="3">
        <v>1871961.0657015799</v>
      </c>
      <c r="S31" s="33">
        <v>3.5879842229333301</v>
      </c>
      <c r="T31" s="33">
        <v>0.99666228414814795</v>
      </c>
      <c r="U31" s="33">
        <v>1.2015777066665999E-2</v>
      </c>
      <c r="V31" s="3">
        <v>4.1488376604782804</v>
      </c>
      <c r="W31" s="3">
        <v>3.5379301343666598</v>
      </c>
      <c r="X31" s="3">
        <v>3.6206368178333301</v>
      </c>
      <c r="Y31" s="3">
        <v>-8.0120799228429807</v>
      </c>
      <c r="Z31" s="3">
        <v>-241.207606371373</v>
      </c>
      <c r="AA31" s="16" t="s">
        <v>191</v>
      </c>
      <c r="AB31" s="3">
        <v>30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1.7538830649282001E-2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1.409927965884E-3</v>
      </c>
      <c r="M32" s="16" t="s">
        <v>15</v>
      </c>
      <c r="O32" s="3">
        <v>4749.4285719903601</v>
      </c>
      <c r="P32" s="3">
        <v>3509.7506539268002</v>
      </c>
      <c r="Q32" s="3">
        <v>3368561.1512863101</v>
      </c>
      <c r="R32" s="3">
        <v>1759068.92158508</v>
      </c>
      <c r="S32" s="33">
        <v>3.57961612933333</v>
      </c>
      <c r="T32" s="33">
        <v>0.994337813703704</v>
      </c>
      <c r="U32" s="33">
        <v>2.0383870666667001E-2</v>
      </c>
      <c r="V32" s="3">
        <v>39.394019128730299</v>
      </c>
      <c r="W32" s="3">
        <v>3.5545875032000001</v>
      </c>
      <c r="X32" s="3">
        <v>3.61226589336666</v>
      </c>
      <c r="Y32" s="3">
        <v>-35.929827700860798</v>
      </c>
      <c r="Z32" s="3">
        <v>196.446435488074</v>
      </c>
      <c r="AA32" s="16" t="s">
        <v>70</v>
      </c>
      <c r="AB32" s="3">
        <v>30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203</v>
      </c>
      <c r="C3" s="7" t="s">
        <v>164</v>
      </c>
      <c r="D3" s="7" t="s">
        <v>165</v>
      </c>
      <c r="E3" s="21" t="s">
        <v>166</v>
      </c>
      <c r="F3" s="21" t="s">
        <v>204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1.0658274983548099</v>
      </c>
      <c r="G6" s="7" t="s">
        <v>67</v>
      </c>
      <c r="H6" s="11">
        <v>6.5827498354811997E-2</v>
      </c>
      <c r="I6" s="9" t="s">
        <v>68</v>
      </c>
      <c r="J6" s="13">
        <v>0</v>
      </c>
      <c r="L6" s="3">
        <v>0.124874068496128</v>
      </c>
      <c r="M6" s="16" t="s">
        <v>15</v>
      </c>
      <c r="N6" s="7" t="s">
        <v>204</v>
      </c>
      <c r="O6" s="3">
        <v>72579.739123630105</v>
      </c>
      <c r="P6" s="3">
        <v>40290.0486995998</v>
      </c>
      <c r="Q6" s="3">
        <v>581223.46775207703</v>
      </c>
      <c r="R6" s="3">
        <v>333933.50964215299</v>
      </c>
      <c r="S6" s="33">
        <v>3.5894665008</v>
      </c>
      <c r="T6" s="33">
        <v>0.997074028</v>
      </c>
      <c r="U6" s="33">
        <v>1.0533499199999999E-2</v>
      </c>
      <c r="V6" s="3">
        <v>1501.3660304007501</v>
      </c>
      <c r="W6" s="3">
        <v>3.4559992991833299</v>
      </c>
      <c r="X6" s="3">
        <v>3.67168400373333</v>
      </c>
      <c r="Y6" s="3">
        <v>15.884030342101999</v>
      </c>
      <c r="Z6" s="3">
        <v>32.685509741306298</v>
      </c>
      <c r="AA6" s="16" t="s">
        <v>70</v>
      </c>
      <c r="AB6" s="3">
        <v>30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2.4418293761727399</v>
      </c>
      <c r="G7" s="7" t="s">
        <v>67</v>
      </c>
      <c r="H7" s="11">
        <v>-2.3268249530903E-2</v>
      </c>
      <c r="I7" s="9" t="s">
        <v>76</v>
      </c>
      <c r="J7" s="13">
        <v>0</v>
      </c>
      <c r="L7" s="3">
        <v>0.28636914860264601</v>
      </c>
      <c r="M7" s="16" t="s">
        <v>15</v>
      </c>
      <c r="O7" s="3">
        <v>156827.351763582</v>
      </c>
      <c r="P7" s="3">
        <v>91796.970906442701</v>
      </c>
      <c r="Q7" s="3">
        <v>547640.52806955902</v>
      </c>
      <c r="R7" s="3">
        <v>295658.85861473798</v>
      </c>
      <c r="S7" s="33">
        <v>3.6222726770666598</v>
      </c>
      <c r="T7" s="33">
        <v>1.00618685474074</v>
      </c>
      <c r="U7" s="33">
        <v>-2.2272677066666999E-2</v>
      </c>
      <c r="V7" s="3" t="s">
        <v>186</v>
      </c>
      <c r="W7" s="3">
        <v>3.4809834949499998</v>
      </c>
      <c r="X7" s="3">
        <v>3.67164531573333</v>
      </c>
      <c r="Y7" s="3">
        <v>92.330314636230398</v>
      </c>
      <c r="Z7" s="3">
        <v>17.098291233902199</v>
      </c>
      <c r="AA7" s="16" t="s">
        <v>202</v>
      </c>
      <c r="AB7" s="3">
        <v>30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4.7110247268588603</v>
      </c>
      <c r="G8" s="7" t="s">
        <v>67</v>
      </c>
      <c r="H8" s="11">
        <v>-5.7795054628228003E-2</v>
      </c>
      <c r="I8" s="9" t="s">
        <v>80</v>
      </c>
      <c r="J8" s="13">
        <v>0</v>
      </c>
      <c r="L8" s="3">
        <v>0.55338478056774298</v>
      </c>
      <c r="M8" s="16" t="s">
        <v>15</v>
      </c>
      <c r="O8" s="3">
        <v>355861.18209712103</v>
      </c>
      <c r="P8" s="3">
        <v>194200.82505536801</v>
      </c>
      <c r="Q8" s="3">
        <v>643062.82824046502</v>
      </c>
      <c r="R8" s="3">
        <v>353025.921363795</v>
      </c>
      <c r="S8" s="33">
        <v>3.62227885226666</v>
      </c>
      <c r="T8" s="33">
        <v>1.00618857007407</v>
      </c>
      <c r="U8" s="33">
        <v>-2.2278852266666999E-2</v>
      </c>
      <c r="V8" s="3">
        <v>6764.2969976398799</v>
      </c>
      <c r="W8" s="3">
        <v>3.4559586695666602</v>
      </c>
      <c r="X8" s="3">
        <v>3.7791671210333302</v>
      </c>
      <c r="Y8" s="3">
        <v>-2.69127979278564</v>
      </c>
      <c r="Z8" s="3">
        <v>0</v>
      </c>
      <c r="AA8" s="16" t="s">
        <v>70</v>
      </c>
      <c r="AB8" s="3">
        <v>30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19.624646086489999</v>
      </c>
      <c r="G9" s="7" t="s">
        <v>67</v>
      </c>
      <c r="H9" s="11">
        <v>0.96246460864900696</v>
      </c>
      <c r="I9" s="9" t="s">
        <v>84</v>
      </c>
      <c r="J9" s="13" t="s">
        <v>66</v>
      </c>
      <c r="K9" s="9" t="s">
        <v>168</v>
      </c>
      <c r="L9" s="3">
        <v>2.3296585332187001</v>
      </c>
      <c r="M9" s="16" t="s">
        <v>15</v>
      </c>
      <c r="O9" s="3">
        <v>701695.57679880504</v>
      </c>
      <c r="P9" s="3">
        <v>377081.22936995898</v>
      </c>
      <c r="Q9" s="3">
        <v>301201.04160901601</v>
      </c>
      <c r="R9" s="3">
        <v>156515.584836022</v>
      </c>
      <c r="S9" s="33">
        <v>3.62226067573333</v>
      </c>
      <c r="T9" s="33">
        <v>1.00618352103703</v>
      </c>
      <c r="U9" s="33">
        <v>-2.2260675733332999E-2</v>
      </c>
      <c r="V9" s="3">
        <v>4938.0030972793302</v>
      </c>
      <c r="W9" s="3">
        <v>3.4642866263999998</v>
      </c>
      <c r="X9" s="3">
        <v>3.7624535283</v>
      </c>
      <c r="Y9" s="3">
        <v>49.344127100532802</v>
      </c>
      <c r="Z9" s="3">
        <v>8.4316368825109098</v>
      </c>
      <c r="AA9" s="16" t="s">
        <v>70</v>
      </c>
      <c r="AB9" s="3">
        <v>30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25.4803344617244</v>
      </c>
      <c r="G10" s="7" t="s">
        <v>67</v>
      </c>
      <c r="H10" s="11">
        <v>1.9213378468976999E-2</v>
      </c>
      <c r="I10" s="9" t="s">
        <v>88</v>
      </c>
      <c r="J10" s="13">
        <v>0</v>
      </c>
      <c r="L10" s="3">
        <v>3.0372475595949799</v>
      </c>
      <c r="M10" s="16" t="s">
        <v>15</v>
      </c>
      <c r="O10" s="3">
        <v>1494023.4824450901</v>
      </c>
      <c r="P10" s="3">
        <v>753402.74201222905</v>
      </c>
      <c r="Q10" s="3">
        <v>491900.46353821602</v>
      </c>
      <c r="R10" s="3">
        <v>245966.94744846801</v>
      </c>
      <c r="S10" s="33">
        <v>3.6223054455833301</v>
      </c>
      <c r="T10" s="33">
        <v>1.00619595710648</v>
      </c>
      <c r="U10" s="33">
        <v>-2.2305445583333999E-2</v>
      </c>
      <c r="V10" s="3">
        <v>13888.5528993672</v>
      </c>
      <c r="W10" s="3">
        <v>3.45004937358333</v>
      </c>
      <c r="X10" s="3">
        <v>3.8286446311833302</v>
      </c>
      <c r="Y10" s="3">
        <v>43.309629826953902</v>
      </c>
      <c r="Z10" s="3">
        <v>-24.196099860060901</v>
      </c>
      <c r="AA10" s="16" t="s">
        <v>70</v>
      </c>
      <c r="AB10" s="3">
        <v>30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49.800033421795</v>
      </c>
      <c r="G11" s="7" t="s">
        <v>67</v>
      </c>
      <c r="H11" s="11">
        <v>-3.9993315641000003E-3</v>
      </c>
      <c r="I11" s="9" t="s">
        <v>92</v>
      </c>
      <c r="J11" s="13">
        <v>0</v>
      </c>
      <c r="L11" s="3">
        <v>6.0372491327662496</v>
      </c>
      <c r="M11" s="16" t="s">
        <v>15</v>
      </c>
      <c r="O11" s="3">
        <v>2865073.6083676699</v>
      </c>
      <c r="P11" s="3">
        <v>1429349.0493582699</v>
      </c>
      <c r="Q11" s="3">
        <v>474566.07228910201</v>
      </c>
      <c r="R11" s="3">
        <v>213908.074383575</v>
      </c>
      <c r="S11" s="33">
        <v>3.62226980265</v>
      </c>
      <c r="T11" s="33">
        <v>1.00618605629166</v>
      </c>
      <c r="U11" s="33">
        <v>-2.226980265E-2</v>
      </c>
      <c r="V11" s="3">
        <v>13275.1175398654</v>
      </c>
      <c r="W11" s="3">
        <v>3.4500186986500001</v>
      </c>
      <c r="X11" s="3">
        <v>3.8286004354666598</v>
      </c>
      <c r="Y11" s="3">
        <v>145.056634238892</v>
      </c>
      <c r="Z11" s="3">
        <v>-115.05694409744299</v>
      </c>
      <c r="AA11" s="16" t="s">
        <v>70</v>
      </c>
      <c r="AB11" s="3">
        <v>30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30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30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30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30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30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30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30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30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30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30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30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30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29.474846509297102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3.5232205327694501</v>
      </c>
      <c r="M24" s="16" t="s">
        <v>15</v>
      </c>
      <c r="O24" s="3">
        <v>1851995.75128257</v>
      </c>
      <c r="P24" s="3">
        <v>971232.82723252801</v>
      </c>
      <c r="Q24" s="3">
        <v>525654.22290690301</v>
      </c>
      <c r="R24" s="3">
        <v>260035.84442497799</v>
      </c>
      <c r="S24" s="33">
        <v>3.6056198320166599</v>
      </c>
      <c r="T24" s="33">
        <v>1.00156106444907</v>
      </c>
      <c r="U24" s="33">
        <v>-5.6198320166660001E-3</v>
      </c>
      <c r="V24" s="3">
        <v>15459.6780780647</v>
      </c>
      <c r="W24" s="3">
        <v>3.4250218112166602</v>
      </c>
      <c r="X24" s="3">
        <v>3.8203000405666598</v>
      </c>
      <c r="Y24" s="3">
        <v>34.332730314863802</v>
      </c>
      <c r="Z24" s="3">
        <v>53.442921318517001</v>
      </c>
      <c r="AA24" s="16" t="s">
        <v>70</v>
      </c>
      <c r="AB24" s="3">
        <v>30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 t="s">
        <v>97</v>
      </c>
      <c r="G25" s="7" t="s">
        <v>67</v>
      </c>
      <c r="H25" s="11" t="s">
        <v>97</v>
      </c>
      <c r="I25" s="9" t="s">
        <v>66</v>
      </c>
      <c r="J25" s="13" t="s">
        <v>97</v>
      </c>
      <c r="K25" s="9" t="s">
        <v>98</v>
      </c>
      <c r="L25" s="3" t="s">
        <v>97</v>
      </c>
      <c r="M25" s="16" t="s">
        <v>15</v>
      </c>
      <c r="O25" s="3" t="s">
        <v>97</v>
      </c>
      <c r="P25" s="3" t="s">
        <v>97</v>
      </c>
      <c r="Q25" s="3">
        <v>537777.69836625096</v>
      </c>
      <c r="R25" s="3">
        <v>236336.63769192301</v>
      </c>
      <c r="S25" s="33" t="s">
        <v>97</v>
      </c>
      <c r="T25" s="33" t="s">
        <v>97</v>
      </c>
      <c r="U25" s="33" t="s">
        <v>97</v>
      </c>
      <c r="V25" s="3" t="s">
        <v>97</v>
      </c>
      <c r="W25" s="3" t="s">
        <v>97</v>
      </c>
      <c r="X25" s="3" t="s">
        <v>97</v>
      </c>
      <c r="Y25" s="3" t="s">
        <v>97</v>
      </c>
      <c r="Z25" s="3" t="s">
        <v>97</v>
      </c>
      <c r="AA25" s="16" t="s">
        <v>97</v>
      </c>
      <c r="AB25" s="3">
        <v>30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0</v>
      </c>
      <c r="AN25" s="18">
        <v>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 t="s">
        <v>97</v>
      </c>
      <c r="G26" s="7" t="s">
        <v>67</v>
      </c>
      <c r="H26" s="11" t="s">
        <v>97</v>
      </c>
      <c r="I26" s="9" t="s">
        <v>66</v>
      </c>
      <c r="J26" s="13" t="s">
        <v>97</v>
      </c>
      <c r="K26" s="9" t="s">
        <v>98</v>
      </c>
      <c r="L26" s="3" t="s">
        <v>97</v>
      </c>
      <c r="M26" s="16" t="s">
        <v>15</v>
      </c>
      <c r="O26" s="3" t="s">
        <v>97</v>
      </c>
      <c r="P26" s="3" t="s">
        <v>97</v>
      </c>
      <c r="Q26" s="3">
        <v>536143.65048635902</v>
      </c>
      <c r="R26" s="3">
        <v>218931.96254310099</v>
      </c>
      <c r="S26" s="33" t="s">
        <v>97</v>
      </c>
      <c r="T26" s="33" t="s">
        <v>97</v>
      </c>
      <c r="U26" s="33" t="s">
        <v>97</v>
      </c>
      <c r="V26" s="3" t="s">
        <v>97</v>
      </c>
      <c r="W26" s="3" t="s">
        <v>97</v>
      </c>
      <c r="X26" s="3" t="s">
        <v>97</v>
      </c>
      <c r="Y26" s="3" t="s">
        <v>97</v>
      </c>
      <c r="Z26" s="3" t="s">
        <v>97</v>
      </c>
      <c r="AA26" s="16" t="s">
        <v>97</v>
      </c>
      <c r="AB26" s="3">
        <v>30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0</v>
      </c>
      <c r="AN26" s="18">
        <v>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2.5602001188380001E-3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2.9972993412799998E-4</v>
      </c>
      <c r="M27" s="16" t="s">
        <v>15</v>
      </c>
      <c r="O27" s="3">
        <v>162.52514459819599</v>
      </c>
      <c r="P27" s="3">
        <v>197.42907714843699</v>
      </c>
      <c r="Q27" s="3">
        <v>542238.61580885295</v>
      </c>
      <c r="R27" s="3">
        <v>234822.749935217</v>
      </c>
      <c r="S27" s="33">
        <v>3.6056162567999999</v>
      </c>
      <c r="T27" s="33">
        <v>1.0015600713333299</v>
      </c>
      <c r="U27" s="33">
        <v>-5.6162568000000003E-3</v>
      </c>
      <c r="V27" s="3" t="s">
        <v>186</v>
      </c>
      <c r="W27" s="3">
        <v>3.5894537882666602</v>
      </c>
      <c r="X27" s="3">
        <v>3.63064915838333</v>
      </c>
      <c r="Y27" s="3">
        <v>0</v>
      </c>
      <c r="Z27" s="3">
        <v>0</v>
      </c>
      <c r="AA27" s="16" t="s">
        <v>70</v>
      </c>
      <c r="AB27" s="3">
        <v>30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 t="s">
        <v>97</v>
      </c>
      <c r="G28" s="7" t="s">
        <v>67</v>
      </c>
      <c r="H28" s="11" t="s">
        <v>97</v>
      </c>
      <c r="I28" s="9" t="s">
        <v>66</v>
      </c>
      <c r="J28" s="13" t="s">
        <v>97</v>
      </c>
      <c r="K28" s="9" t="s">
        <v>98</v>
      </c>
      <c r="L28" s="3" t="s">
        <v>97</v>
      </c>
      <c r="M28" s="16" t="s">
        <v>15</v>
      </c>
      <c r="O28" s="3" t="s">
        <v>97</v>
      </c>
      <c r="P28" s="3" t="s">
        <v>97</v>
      </c>
      <c r="Q28" s="3">
        <v>564570.752414405</v>
      </c>
      <c r="R28" s="3">
        <v>239567.219407859</v>
      </c>
      <c r="S28" s="33" t="s">
        <v>97</v>
      </c>
      <c r="T28" s="33" t="s">
        <v>97</v>
      </c>
      <c r="U28" s="33" t="s">
        <v>97</v>
      </c>
      <c r="V28" s="3" t="s">
        <v>97</v>
      </c>
      <c r="W28" s="3" t="s">
        <v>97</v>
      </c>
      <c r="X28" s="3" t="s">
        <v>97</v>
      </c>
      <c r="Y28" s="3" t="s">
        <v>97</v>
      </c>
      <c r="Z28" s="3" t="s">
        <v>97</v>
      </c>
      <c r="AA28" s="16" t="s">
        <v>97</v>
      </c>
      <c r="AB28" s="3">
        <v>30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0</v>
      </c>
      <c r="AN28" s="18">
        <v>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 t="s">
        <v>97</v>
      </c>
      <c r="G29" s="7" t="s">
        <v>67</v>
      </c>
      <c r="H29" s="11" t="s">
        <v>97</v>
      </c>
      <c r="I29" s="9" t="s">
        <v>66</v>
      </c>
      <c r="J29" s="13" t="s">
        <v>97</v>
      </c>
      <c r="K29" s="9" t="s">
        <v>98</v>
      </c>
      <c r="L29" s="3" t="s">
        <v>97</v>
      </c>
      <c r="M29" s="16" t="s">
        <v>15</v>
      </c>
      <c r="O29" s="3" t="s">
        <v>97</v>
      </c>
      <c r="P29" s="3" t="s">
        <v>97</v>
      </c>
      <c r="Q29" s="3">
        <v>550862.77178996103</v>
      </c>
      <c r="R29" s="3">
        <v>258327.43213915499</v>
      </c>
      <c r="S29" s="33" t="s">
        <v>97</v>
      </c>
      <c r="T29" s="33" t="s">
        <v>97</v>
      </c>
      <c r="U29" s="33" t="s">
        <v>97</v>
      </c>
      <c r="V29" s="3" t="s">
        <v>97</v>
      </c>
      <c r="W29" s="3" t="s">
        <v>97</v>
      </c>
      <c r="X29" s="3" t="s">
        <v>97</v>
      </c>
      <c r="Y29" s="3" t="s">
        <v>97</v>
      </c>
      <c r="Z29" s="3" t="s">
        <v>97</v>
      </c>
      <c r="AA29" s="16" t="s">
        <v>97</v>
      </c>
      <c r="AB29" s="3">
        <v>30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0</v>
      </c>
      <c r="AN29" s="18">
        <v>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 t="s">
        <v>97</v>
      </c>
      <c r="G30" s="7" t="s">
        <v>67</v>
      </c>
      <c r="H30" s="11" t="s">
        <v>97</v>
      </c>
      <c r="I30" s="9" t="s">
        <v>66</v>
      </c>
      <c r="J30" s="13" t="s">
        <v>97</v>
      </c>
      <c r="K30" s="9" t="s">
        <v>98</v>
      </c>
      <c r="L30" s="3" t="s">
        <v>97</v>
      </c>
      <c r="M30" s="16" t="s">
        <v>15</v>
      </c>
      <c r="O30" s="3" t="s">
        <v>97</v>
      </c>
      <c r="P30" s="3" t="s">
        <v>97</v>
      </c>
      <c r="Q30" s="3">
        <v>574611.50130757096</v>
      </c>
      <c r="R30" s="3">
        <v>294471.46427568397</v>
      </c>
      <c r="S30" s="33" t="s">
        <v>97</v>
      </c>
      <c r="T30" s="33" t="s">
        <v>97</v>
      </c>
      <c r="U30" s="33" t="s">
        <v>97</v>
      </c>
      <c r="V30" s="3" t="s">
        <v>97</v>
      </c>
      <c r="W30" s="3" t="s">
        <v>97</v>
      </c>
      <c r="X30" s="3" t="s">
        <v>97</v>
      </c>
      <c r="Y30" s="3" t="s">
        <v>97</v>
      </c>
      <c r="Z30" s="3" t="s">
        <v>97</v>
      </c>
      <c r="AA30" s="16" t="s">
        <v>97</v>
      </c>
      <c r="AB30" s="3">
        <v>30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0</v>
      </c>
      <c r="AN30" s="18">
        <v>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 t="s">
        <v>97</v>
      </c>
      <c r="G31" s="7" t="s">
        <v>67</v>
      </c>
      <c r="H31" s="11" t="s">
        <v>97</v>
      </c>
      <c r="I31" s="9" t="s">
        <v>66</v>
      </c>
      <c r="J31" s="13" t="s">
        <v>97</v>
      </c>
      <c r="K31" s="9" t="s">
        <v>98</v>
      </c>
      <c r="L31" s="3" t="s">
        <v>97</v>
      </c>
      <c r="M31" s="16" t="s">
        <v>15</v>
      </c>
      <c r="O31" s="3" t="s">
        <v>97</v>
      </c>
      <c r="P31" s="3" t="s">
        <v>97</v>
      </c>
      <c r="Q31" s="3">
        <v>539160.64777330495</v>
      </c>
      <c r="R31" s="3">
        <v>246728.375675858</v>
      </c>
      <c r="S31" s="33" t="s">
        <v>97</v>
      </c>
      <c r="T31" s="33" t="s">
        <v>97</v>
      </c>
      <c r="U31" s="33" t="s">
        <v>97</v>
      </c>
      <c r="V31" s="3" t="s">
        <v>97</v>
      </c>
      <c r="W31" s="3" t="s">
        <v>97</v>
      </c>
      <c r="X31" s="3" t="s">
        <v>97</v>
      </c>
      <c r="Y31" s="3" t="s">
        <v>97</v>
      </c>
      <c r="Z31" s="3" t="s">
        <v>97</v>
      </c>
      <c r="AA31" s="16" t="s">
        <v>97</v>
      </c>
      <c r="AB31" s="3">
        <v>30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0</v>
      </c>
      <c r="AN31" s="18">
        <v>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 t="s">
        <v>97</v>
      </c>
      <c r="G32" s="7" t="s">
        <v>67</v>
      </c>
      <c r="H32" s="11" t="s">
        <v>97</v>
      </c>
      <c r="I32" s="9" t="s">
        <v>66</v>
      </c>
      <c r="J32" s="13" t="s">
        <v>97</v>
      </c>
      <c r="K32" s="9" t="s">
        <v>98</v>
      </c>
      <c r="L32" s="3" t="s">
        <v>97</v>
      </c>
      <c r="M32" s="16" t="s">
        <v>15</v>
      </c>
      <c r="O32" s="3" t="s">
        <v>97</v>
      </c>
      <c r="P32" s="3" t="s">
        <v>97</v>
      </c>
      <c r="Q32" s="3">
        <v>511201.17768447002</v>
      </c>
      <c r="R32" s="3">
        <v>238221.37719192199</v>
      </c>
      <c r="S32" s="33" t="s">
        <v>97</v>
      </c>
      <c r="T32" s="33" t="s">
        <v>97</v>
      </c>
      <c r="U32" s="33" t="s">
        <v>97</v>
      </c>
      <c r="V32" s="3" t="s">
        <v>97</v>
      </c>
      <c r="W32" s="3" t="s">
        <v>97</v>
      </c>
      <c r="X32" s="3" t="s">
        <v>97</v>
      </c>
      <c r="Y32" s="3" t="s">
        <v>97</v>
      </c>
      <c r="Z32" s="3" t="s">
        <v>97</v>
      </c>
      <c r="AA32" s="16" t="s">
        <v>97</v>
      </c>
      <c r="AB32" s="3">
        <v>30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0</v>
      </c>
      <c r="AN32" s="18">
        <v>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205</v>
      </c>
      <c r="C3" s="7" t="s">
        <v>164</v>
      </c>
      <c r="D3" s="7" t="s">
        <v>165</v>
      </c>
      <c r="E3" s="21" t="s">
        <v>166</v>
      </c>
      <c r="F3" s="21" t="s">
        <v>206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1.04249603849522</v>
      </c>
      <c r="G6" s="7" t="s">
        <v>67</v>
      </c>
      <c r="H6" s="11">
        <v>4.2496038495225E-2</v>
      </c>
      <c r="I6" s="9" t="s">
        <v>68</v>
      </c>
      <c r="J6" s="13">
        <v>0</v>
      </c>
      <c r="L6" s="3">
        <v>0.17333275581291799</v>
      </c>
      <c r="M6" s="16" t="s">
        <v>15</v>
      </c>
      <c r="N6" s="7" t="s">
        <v>206</v>
      </c>
      <c r="O6" s="3">
        <v>699643.80681999098</v>
      </c>
      <c r="P6" s="3">
        <v>492073.90738173702</v>
      </c>
      <c r="Q6" s="3">
        <v>4036420.0265478501</v>
      </c>
      <c r="R6" s="3">
        <v>2558972.4984770501</v>
      </c>
      <c r="S6" s="33">
        <v>3.6134137866666598</v>
      </c>
      <c r="T6" s="33">
        <v>0.98997637990867604</v>
      </c>
      <c r="U6" s="33">
        <v>3.6586213333332999E-2</v>
      </c>
      <c r="V6" s="3">
        <v>3405.5788881089202</v>
      </c>
      <c r="W6" s="3">
        <v>3.5639510319999999</v>
      </c>
      <c r="X6" s="3">
        <v>3.6877259541166598</v>
      </c>
      <c r="Y6" s="3">
        <v>452.46048030896299</v>
      </c>
      <c r="Z6" s="3">
        <v>113.66261291503901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2.5201601830994602</v>
      </c>
      <c r="G7" s="7" t="s">
        <v>67</v>
      </c>
      <c r="H7" s="11">
        <v>8.0640732397850006E-3</v>
      </c>
      <c r="I7" s="9" t="s">
        <v>76</v>
      </c>
      <c r="J7" s="13">
        <v>0</v>
      </c>
      <c r="L7" s="3">
        <v>0.42154628535607402</v>
      </c>
      <c r="M7" s="16" t="s">
        <v>15</v>
      </c>
      <c r="O7" s="3">
        <v>1533931.77303275</v>
      </c>
      <c r="P7" s="3">
        <v>1039040.9264300501</v>
      </c>
      <c r="Q7" s="3">
        <v>3638821.7055146401</v>
      </c>
      <c r="R7" s="3">
        <v>2291977.9477833901</v>
      </c>
      <c r="S7" s="33">
        <v>3.6467438959999998</v>
      </c>
      <c r="T7" s="33">
        <v>0.99910791671232901</v>
      </c>
      <c r="U7" s="33">
        <v>3.2561040000000001E-3</v>
      </c>
      <c r="V7" s="3">
        <v>17219.345916753999</v>
      </c>
      <c r="W7" s="3">
        <v>3.5805991640166601</v>
      </c>
      <c r="X7" s="3">
        <v>3.8197085442666601</v>
      </c>
      <c r="Y7" s="3">
        <v>-74.356798553466803</v>
      </c>
      <c r="Z7" s="3">
        <v>-22.8449769114265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4.7497891711178202</v>
      </c>
      <c r="G8" s="7" t="s">
        <v>67</v>
      </c>
      <c r="H8" s="11">
        <v>-5.0042165776434999E-2</v>
      </c>
      <c r="I8" s="9" t="s">
        <v>80</v>
      </c>
      <c r="J8" s="13">
        <v>0</v>
      </c>
      <c r="L8" s="3">
        <v>0.80168087673536503</v>
      </c>
      <c r="M8" s="16" t="s">
        <v>15</v>
      </c>
      <c r="O8" s="3">
        <v>3342999.4416900901</v>
      </c>
      <c r="P8" s="3">
        <v>2063342.1804361499</v>
      </c>
      <c r="Q8" s="3">
        <v>4169987.75785146</v>
      </c>
      <c r="R8" s="3">
        <v>2505419.3217039299</v>
      </c>
      <c r="S8" s="33">
        <v>3.6467560077000001</v>
      </c>
      <c r="T8" s="33">
        <v>0.99911123498630094</v>
      </c>
      <c r="U8" s="33">
        <v>3.2439922999999999E-3</v>
      </c>
      <c r="V8" s="3">
        <v>35436.498015067496</v>
      </c>
      <c r="W8" s="3">
        <v>3.5889414567666602</v>
      </c>
      <c r="X8" s="3">
        <v>3.8530164007666601</v>
      </c>
      <c r="Y8" s="3">
        <v>146.80770559111301</v>
      </c>
      <c r="Z8" s="3">
        <v>0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19.6036984875489</v>
      </c>
      <c r="G9" s="7" t="s">
        <v>67</v>
      </c>
      <c r="H9" s="11">
        <v>0.96036984875489195</v>
      </c>
      <c r="I9" s="9" t="s">
        <v>84</v>
      </c>
      <c r="J9" s="13" t="s">
        <v>66</v>
      </c>
      <c r="K9" s="9" t="s">
        <v>168</v>
      </c>
      <c r="L9" s="3">
        <v>3.5063290919165802</v>
      </c>
      <c r="M9" s="16" t="s">
        <v>15</v>
      </c>
      <c r="O9" s="3">
        <v>6688576.8003596701</v>
      </c>
      <c r="P9" s="3">
        <v>4101772.1939331</v>
      </c>
      <c r="Q9" s="3">
        <v>1907572.4568407901</v>
      </c>
      <c r="R9" s="3">
        <v>1129606.20922852</v>
      </c>
      <c r="S9" s="33">
        <v>3.6543067551999999</v>
      </c>
      <c r="T9" s="33">
        <v>1.0011799329315001</v>
      </c>
      <c r="U9" s="33">
        <v>-4.3067551999999999E-3</v>
      </c>
      <c r="V9" s="3">
        <v>47107.507866021901</v>
      </c>
      <c r="W9" s="3">
        <v>3.5805867045499999</v>
      </c>
      <c r="X9" s="3">
        <v>3.85298619068333</v>
      </c>
      <c r="Y9" s="3">
        <v>11.4540352380772</v>
      </c>
      <c r="Z9" s="3">
        <v>0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24.876465179639201</v>
      </c>
      <c r="G10" s="7" t="s">
        <v>67</v>
      </c>
      <c r="H10" s="11">
        <v>-4.9413928144290001E-3</v>
      </c>
      <c r="I10" s="9" t="s">
        <v>88</v>
      </c>
      <c r="J10" s="13">
        <v>0</v>
      </c>
      <c r="L10" s="3">
        <v>4.5384148451594601</v>
      </c>
      <c r="M10" s="16" t="s">
        <v>15</v>
      </c>
      <c r="O10" s="3">
        <v>13623939.244958</v>
      </c>
      <c r="P10" s="3">
        <v>8311449.4405518202</v>
      </c>
      <c r="Q10" s="3">
        <v>3001915.80315514</v>
      </c>
      <c r="R10" s="3">
        <v>1644775.1278371599</v>
      </c>
      <c r="S10" s="33">
        <v>3.6543554255666599</v>
      </c>
      <c r="T10" s="33">
        <v>1.00119326727853</v>
      </c>
      <c r="U10" s="33">
        <v>-4.3554255666670002E-3</v>
      </c>
      <c r="V10" s="3">
        <v>58894.9862124145</v>
      </c>
      <c r="W10" s="3">
        <v>3.5806280468999998</v>
      </c>
      <c r="X10" s="3">
        <v>3.9364589789166602</v>
      </c>
      <c r="Y10" s="3">
        <v>259.31368518842498</v>
      </c>
      <c r="Z10" s="3">
        <v>-0.50387113606109302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50.2449409349855</v>
      </c>
      <c r="G11" s="7" t="s">
        <v>67</v>
      </c>
      <c r="H11" s="11">
        <v>4.8988186997110002E-3</v>
      </c>
      <c r="I11" s="9" t="s">
        <v>92</v>
      </c>
      <c r="J11" s="13">
        <v>0</v>
      </c>
      <c r="K11" s="9" t="s">
        <v>169</v>
      </c>
      <c r="L11" s="3">
        <v>10.0314156237385</v>
      </c>
      <c r="M11" s="16" t="s">
        <v>15</v>
      </c>
      <c r="O11" s="3">
        <v>26957359.321189899</v>
      </c>
      <c r="P11" s="3">
        <v>16356361.8995382</v>
      </c>
      <c r="Q11" s="3">
        <v>2687293.6315585799</v>
      </c>
      <c r="R11" s="3">
        <v>1389129.0826291</v>
      </c>
      <c r="S11" s="33">
        <v>3.6467438872</v>
      </c>
      <c r="T11" s="33">
        <v>0.99910791430137003</v>
      </c>
      <c r="U11" s="33">
        <v>3.2561128000000001E-3</v>
      </c>
      <c r="V11" s="3">
        <v>63687.755600724398</v>
      </c>
      <c r="W11" s="3">
        <v>3.5805926517333302</v>
      </c>
      <c r="X11" s="3">
        <v>3.9197401287833298</v>
      </c>
      <c r="Y11" s="3">
        <v>-121.731365488789</v>
      </c>
      <c r="Z11" s="3">
        <v>108.66014003078701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 t="s">
        <v>97</v>
      </c>
      <c r="G24" s="7" t="s">
        <v>67</v>
      </c>
      <c r="H24" s="11" t="s">
        <v>97</v>
      </c>
      <c r="I24" s="9" t="s">
        <v>66</v>
      </c>
      <c r="J24" s="13" t="s">
        <v>97</v>
      </c>
      <c r="K24" s="9" t="s">
        <v>98</v>
      </c>
      <c r="L24" s="3" t="s">
        <v>97</v>
      </c>
      <c r="M24" s="16" t="s">
        <v>15</v>
      </c>
      <c r="O24" s="3" t="s">
        <v>97</v>
      </c>
      <c r="P24" s="3" t="s">
        <v>97</v>
      </c>
      <c r="Q24" s="3">
        <v>3221431.5588400601</v>
      </c>
      <c r="R24" s="3">
        <v>1766735.2618269599</v>
      </c>
      <c r="S24" s="33" t="s">
        <v>97</v>
      </c>
      <c r="T24" s="33" t="s">
        <v>97</v>
      </c>
      <c r="U24" s="33" t="s">
        <v>97</v>
      </c>
      <c r="V24" s="3" t="s">
        <v>97</v>
      </c>
      <c r="W24" s="3" t="s">
        <v>97</v>
      </c>
      <c r="X24" s="3" t="s">
        <v>97</v>
      </c>
      <c r="Y24" s="3" t="s">
        <v>97</v>
      </c>
      <c r="Z24" s="3" t="s">
        <v>97</v>
      </c>
      <c r="AA24" s="16" t="s">
        <v>97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0</v>
      </c>
      <c r="AN24" s="18">
        <v>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 t="s">
        <v>97</v>
      </c>
      <c r="G25" s="7" t="s">
        <v>67</v>
      </c>
      <c r="H25" s="11" t="s">
        <v>97</v>
      </c>
      <c r="I25" s="9" t="s">
        <v>66</v>
      </c>
      <c r="J25" s="13" t="s">
        <v>97</v>
      </c>
      <c r="K25" s="9" t="s">
        <v>98</v>
      </c>
      <c r="L25" s="3" t="s">
        <v>97</v>
      </c>
      <c r="M25" s="16" t="s">
        <v>15</v>
      </c>
      <c r="O25" s="3" t="s">
        <v>97</v>
      </c>
      <c r="P25" s="3" t="s">
        <v>97</v>
      </c>
      <c r="Q25" s="3">
        <v>3674247.6296475399</v>
      </c>
      <c r="R25" s="3">
        <v>1929830.2882879099</v>
      </c>
      <c r="S25" s="33" t="s">
        <v>97</v>
      </c>
      <c r="T25" s="33" t="s">
        <v>97</v>
      </c>
      <c r="U25" s="33" t="s">
        <v>97</v>
      </c>
      <c r="V25" s="3" t="s">
        <v>97</v>
      </c>
      <c r="W25" s="3" t="s">
        <v>97</v>
      </c>
      <c r="X25" s="3" t="s">
        <v>97</v>
      </c>
      <c r="Y25" s="3" t="s">
        <v>97</v>
      </c>
      <c r="Z25" s="3" t="s">
        <v>97</v>
      </c>
      <c r="AA25" s="16" t="s">
        <v>97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0</v>
      </c>
      <c r="AN25" s="18">
        <v>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 t="s">
        <v>97</v>
      </c>
      <c r="G26" s="7" t="s">
        <v>67</v>
      </c>
      <c r="H26" s="11" t="s">
        <v>97</v>
      </c>
      <c r="I26" s="9" t="s">
        <v>66</v>
      </c>
      <c r="J26" s="13" t="s">
        <v>97</v>
      </c>
      <c r="K26" s="9" t="s">
        <v>98</v>
      </c>
      <c r="L26" s="3" t="s">
        <v>97</v>
      </c>
      <c r="M26" s="16" t="s">
        <v>15</v>
      </c>
      <c r="O26" s="3" t="s">
        <v>97</v>
      </c>
      <c r="P26" s="3" t="s">
        <v>97</v>
      </c>
      <c r="Q26" s="3">
        <v>3719797.1932204599</v>
      </c>
      <c r="R26" s="3">
        <v>1867112.82041242</v>
      </c>
      <c r="S26" s="33" t="s">
        <v>97</v>
      </c>
      <c r="T26" s="33" t="s">
        <v>97</v>
      </c>
      <c r="U26" s="33" t="s">
        <v>97</v>
      </c>
      <c r="V26" s="3" t="s">
        <v>97</v>
      </c>
      <c r="W26" s="3" t="s">
        <v>97</v>
      </c>
      <c r="X26" s="3" t="s">
        <v>97</v>
      </c>
      <c r="Y26" s="3" t="s">
        <v>97</v>
      </c>
      <c r="Z26" s="3" t="s">
        <v>97</v>
      </c>
      <c r="AA26" s="16" t="s">
        <v>97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0</v>
      </c>
      <c r="AN26" s="18">
        <v>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 t="s">
        <v>97</v>
      </c>
      <c r="G27" s="7" t="s">
        <v>67</v>
      </c>
      <c r="H27" s="11" t="s">
        <v>97</v>
      </c>
      <c r="I27" s="9" t="s">
        <v>66</v>
      </c>
      <c r="J27" s="13" t="s">
        <v>97</v>
      </c>
      <c r="K27" s="9" t="s">
        <v>98</v>
      </c>
      <c r="L27" s="3" t="s">
        <v>97</v>
      </c>
      <c r="M27" s="16" t="s">
        <v>15</v>
      </c>
      <c r="O27" s="3" t="s">
        <v>97</v>
      </c>
      <c r="P27" s="3" t="s">
        <v>97</v>
      </c>
      <c r="Q27" s="3">
        <v>3841185.2886796999</v>
      </c>
      <c r="R27" s="3">
        <v>1928402.0518358401</v>
      </c>
      <c r="S27" s="33" t="s">
        <v>97</v>
      </c>
      <c r="T27" s="33" t="s">
        <v>97</v>
      </c>
      <c r="U27" s="33" t="s">
        <v>97</v>
      </c>
      <c r="V27" s="3" t="s">
        <v>97</v>
      </c>
      <c r="W27" s="3" t="s">
        <v>97</v>
      </c>
      <c r="X27" s="3" t="s">
        <v>97</v>
      </c>
      <c r="Y27" s="3" t="s">
        <v>97</v>
      </c>
      <c r="Z27" s="3" t="s">
        <v>97</v>
      </c>
      <c r="AA27" s="16" t="s">
        <v>97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0</v>
      </c>
      <c r="AN27" s="18">
        <v>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 t="s">
        <v>97</v>
      </c>
      <c r="G28" s="7" t="s">
        <v>67</v>
      </c>
      <c r="H28" s="11" t="s">
        <v>97</v>
      </c>
      <c r="I28" s="9" t="s">
        <v>66</v>
      </c>
      <c r="J28" s="13" t="s">
        <v>97</v>
      </c>
      <c r="K28" s="9" t="s">
        <v>98</v>
      </c>
      <c r="L28" s="3" t="s">
        <v>97</v>
      </c>
      <c r="M28" s="16" t="s">
        <v>15</v>
      </c>
      <c r="O28" s="3" t="s">
        <v>97</v>
      </c>
      <c r="P28" s="3" t="s">
        <v>97</v>
      </c>
      <c r="Q28" s="3">
        <v>3896518.6297041499</v>
      </c>
      <c r="R28" s="3">
        <v>1873160.69343777</v>
      </c>
      <c r="S28" s="33" t="s">
        <v>97</v>
      </c>
      <c r="T28" s="33" t="s">
        <v>97</v>
      </c>
      <c r="U28" s="33" t="s">
        <v>97</v>
      </c>
      <c r="V28" s="3" t="s">
        <v>97</v>
      </c>
      <c r="W28" s="3" t="s">
        <v>97</v>
      </c>
      <c r="X28" s="3" t="s">
        <v>97</v>
      </c>
      <c r="Y28" s="3" t="s">
        <v>97</v>
      </c>
      <c r="Z28" s="3" t="s">
        <v>97</v>
      </c>
      <c r="AA28" s="16" t="s">
        <v>97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0</v>
      </c>
      <c r="AN28" s="18">
        <v>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 t="s">
        <v>97</v>
      </c>
      <c r="G29" s="7" t="s">
        <v>67</v>
      </c>
      <c r="H29" s="11" t="s">
        <v>97</v>
      </c>
      <c r="I29" s="9" t="s">
        <v>66</v>
      </c>
      <c r="J29" s="13" t="s">
        <v>97</v>
      </c>
      <c r="K29" s="9" t="s">
        <v>98</v>
      </c>
      <c r="L29" s="3" t="s">
        <v>97</v>
      </c>
      <c r="M29" s="16" t="s">
        <v>15</v>
      </c>
      <c r="O29" s="3" t="s">
        <v>97</v>
      </c>
      <c r="P29" s="3" t="s">
        <v>97</v>
      </c>
      <c r="Q29" s="3">
        <v>3738737.3042187798</v>
      </c>
      <c r="R29" s="3">
        <v>2109770.6544700102</v>
      </c>
      <c r="S29" s="33" t="s">
        <v>97</v>
      </c>
      <c r="T29" s="33" t="s">
        <v>97</v>
      </c>
      <c r="U29" s="33" t="s">
        <v>97</v>
      </c>
      <c r="V29" s="3" t="s">
        <v>97</v>
      </c>
      <c r="W29" s="3" t="s">
        <v>97</v>
      </c>
      <c r="X29" s="3" t="s">
        <v>97</v>
      </c>
      <c r="Y29" s="3" t="s">
        <v>97</v>
      </c>
      <c r="Z29" s="3" t="s">
        <v>97</v>
      </c>
      <c r="AA29" s="16" t="s">
        <v>97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0</v>
      </c>
      <c r="AN29" s="18">
        <v>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 t="s">
        <v>97</v>
      </c>
      <c r="G30" s="7" t="s">
        <v>67</v>
      </c>
      <c r="H30" s="11" t="s">
        <v>97</v>
      </c>
      <c r="I30" s="9" t="s">
        <v>66</v>
      </c>
      <c r="J30" s="13" t="s">
        <v>97</v>
      </c>
      <c r="K30" s="9" t="s">
        <v>98</v>
      </c>
      <c r="L30" s="3" t="s">
        <v>97</v>
      </c>
      <c r="M30" s="16" t="s">
        <v>15</v>
      </c>
      <c r="O30" s="3" t="s">
        <v>97</v>
      </c>
      <c r="P30" s="3" t="s">
        <v>97</v>
      </c>
      <c r="Q30" s="3">
        <v>3906086.2334757498</v>
      </c>
      <c r="R30" s="3">
        <v>2204929.2881632899</v>
      </c>
      <c r="S30" s="33" t="s">
        <v>97</v>
      </c>
      <c r="T30" s="33" t="s">
        <v>97</v>
      </c>
      <c r="U30" s="33" t="s">
        <v>97</v>
      </c>
      <c r="V30" s="3" t="s">
        <v>97</v>
      </c>
      <c r="W30" s="3" t="s">
        <v>97</v>
      </c>
      <c r="X30" s="3" t="s">
        <v>97</v>
      </c>
      <c r="Y30" s="3" t="s">
        <v>97</v>
      </c>
      <c r="Z30" s="3" t="s">
        <v>97</v>
      </c>
      <c r="AA30" s="16" t="s">
        <v>97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0</v>
      </c>
      <c r="AN30" s="18">
        <v>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 t="s">
        <v>97</v>
      </c>
      <c r="G31" s="7" t="s">
        <v>67</v>
      </c>
      <c r="H31" s="11" t="s">
        <v>97</v>
      </c>
      <c r="I31" s="9" t="s">
        <v>66</v>
      </c>
      <c r="J31" s="13" t="s">
        <v>97</v>
      </c>
      <c r="K31" s="9" t="s">
        <v>98</v>
      </c>
      <c r="L31" s="3" t="s">
        <v>97</v>
      </c>
      <c r="M31" s="16" t="s">
        <v>15</v>
      </c>
      <c r="O31" s="3" t="s">
        <v>97</v>
      </c>
      <c r="P31" s="3" t="s">
        <v>97</v>
      </c>
      <c r="Q31" s="3">
        <v>3560912.8914515199</v>
      </c>
      <c r="R31" s="3">
        <v>1871961.0657015799</v>
      </c>
      <c r="S31" s="33" t="s">
        <v>97</v>
      </c>
      <c r="T31" s="33" t="s">
        <v>97</v>
      </c>
      <c r="U31" s="33" t="s">
        <v>97</v>
      </c>
      <c r="V31" s="3" t="s">
        <v>97</v>
      </c>
      <c r="W31" s="3" t="s">
        <v>97</v>
      </c>
      <c r="X31" s="3" t="s">
        <v>97</v>
      </c>
      <c r="Y31" s="3" t="s">
        <v>97</v>
      </c>
      <c r="Z31" s="3" t="s">
        <v>97</v>
      </c>
      <c r="AA31" s="16" t="s">
        <v>97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0</v>
      </c>
      <c r="AN31" s="18">
        <v>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 t="s">
        <v>97</v>
      </c>
      <c r="G32" s="7" t="s">
        <v>67</v>
      </c>
      <c r="H32" s="11" t="s">
        <v>97</v>
      </c>
      <c r="I32" s="9" t="s">
        <v>66</v>
      </c>
      <c r="J32" s="13" t="s">
        <v>97</v>
      </c>
      <c r="K32" s="9" t="s">
        <v>98</v>
      </c>
      <c r="L32" s="3" t="s">
        <v>97</v>
      </c>
      <c r="M32" s="16" t="s">
        <v>15</v>
      </c>
      <c r="O32" s="3" t="s">
        <v>97</v>
      </c>
      <c r="P32" s="3" t="s">
        <v>97</v>
      </c>
      <c r="Q32" s="3">
        <v>3368561.1512863101</v>
      </c>
      <c r="R32" s="3">
        <v>1759068.92158508</v>
      </c>
      <c r="S32" s="33" t="s">
        <v>97</v>
      </c>
      <c r="T32" s="33" t="s">
        <v>97</v>
      </c>
      <c r="U32" s="33" t="s">
        <v>97</v>
      </c>
      <c r="V32" s="3" t="s">
        <v>97</v>
      </c>
      <c r="W32" s="3" t="s">
        <v>97</v>
      </c>
      <c r="X32" s="3" t="s">
        <v>97</v>
      </c>
      <c r="Y32" s="3" t="s">
        <v>97</v>
      </c>
      <c r="Z32" s="3" t="s">
        <v>97</v>
      </c>
      <c r="AA32" s="16" t="s">
        <v>97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0</v>
      </c>
      <c r="AN32" s="18">
        <v>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207</v>
      </c>
      <c r="C3" s="7" t="s">
        <v>164</v>
      </c>
      <c r="D3" s="7" t="s">
        <v>165</v>
      </c>
      <c r="E3" s="21" t="s">
        <v>166</v>
      </c>
      <c r="F3" s="21" t="s">
        <v>208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1.1634701561671701</v>
      </c>
      <c r="G6" s="7" t="s">
        <v>67</v>
      </c>
      <c r="H6" s="11">
        <v>0.163470156167171</v>
      </c>
      <c r="I6" s="9" t="s">
        <v>68</v>
      </c>
      <c r="J6" s="13">
        <v>0</v>
      </c>
      <c r="L6" s="3">
        <v>0.20518713775990799</v>
      </c>
      <c r="M6" s="16" t="s">
        <v>15</v>
      </c>
      <c r="N6" s="7" t="s">
        <v>208</v>
      </c>
      <c r="O6" s="3">
        <v>119259.579746936</v>
      </c>
      <c r="P6" s="3">
        <v>74269.498480062393</v>
      </c>
      <c r="Q6" s="3">
        <v>581223.46775207703</v>
      </c>
      <c r="R6" s="3">
        <v>333933.50964215299</v>
      </c>
      <c r="S6" s="33">
        <v>3.89006447545</v>
      </c>
      <c r="T6" s="33">
        <v>0.99745242960256397</v>
      </c>
      <c r="U6" s="33">
        <v>9.9355245499999998E-3</v>
      </c>
      <c r="V6" s="3">
        <v>2873.2621340841902</v>
      </c>
      <c r="W6" s="3">
        <v>3.84031660025</v>
      </c>
      <c r="X6" s="3">
        <v>3.9901748999833302</v>
      </c>
      <c r="Y6" s="3">
        <v>66.587738037109304</v>
      </c>
      <c r="Z6" s="3">
        <v>-13.527402877807599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2.35922849003369</v>
      </c>
      <c r="G7" s="7" t="s">
        <v>67</v>
      </c>
      <c r="H7" s="11">
        <v>-5.6308603986523001E-2</v>
      </c>
      <c r="I7" s="9" t="s">
        <v>76</v>
      </c>
      <c r="J7" s="13">
        <v>0</v>
      </c>
      <c r="L7" s="3">
        <v>0.41349774434136</v>
      </c>
      <c r="M7" s="16" t="s">
        <v>15</v>
      </c>
      <c r="O7" s="3">
        <v>226448.123066673</v>
      </c>
      <c r="P7" s="3">
        <v>136042.75948686799</v>
      </c>
      <c r="Q7" s="3">
        <v>547640.52806955902</v>
      </c>
      <c r="R7" s="3">
        <v>295658.85861473798</v>
      </c>
      <c r="S7" s="33">
        <v>3.9233870370666599</v>
      </c>
      <c r="T7" s="33">
        <v>1.00599667617094</v>
      </c>
      <c r="U7" s="33">
        <v>-2.3387037066667001E-2</v>
      </c>
      <c r="V7" s="3">
        <v>2862.7823891908802</v>
      </c>
      <c r="W7" s="3">
        <v>3.8649893799999999</v>
      </c>
      <c r="X7" s="3">
        <v>3.9901215632000002</v>
      </c>
      <c r="Y7" s="3">
        <v>143.62993164062399</v>
      </c>
      <c r="Z7" s="3">
        <v>-91.025861740112305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4.4805967598407603</v>
      </c>
      <c r="G8" s="7" t="s">
        <v>67</v>
      </c>
      <c r="H8" s="11">
        <v>-0.103880648031847</v>
      </c>
      <c r="I8" s="9" t="s">
        <v>80</v>
      </c>
      <c r="J8" s="13">
        <v>0</v>
      </c>
      <c r="L8" s="3">
        <v>0.77664436156192096</v>
      </c>
      <c r="M8" s="16" t="s">
        <v>15</v>
      </c>
      <c r="O8" s="3">
        <v>499431.119683019</v>
      </c>
      <c r="P8" s="3">
        <v>327622.90743862098</v>
      </c>
      <c r="Q8" s="3">
        <v>643062.82824046502</v>
      </c>
      <c r="R8" s="3">
        <v>353025.921363795</v>
      </c>
      <c r="S8" s="33">
        <v>3.9233902514499999</v>
      </c>
      <c r="T8" s="33">
        <v>1.00599750037179</v>
      </c>
      <c r="U8" s="33">
        <v>-2.339025145E-2</v>
      </c>
      <c r="V8" s="3">
        <v>6826.7304722893095</v>
      </c>
      <c r="W8" s="3">
        <v>3.8649992258500001</v>
      </c>
      <c r="X8" s="3">
        <v>3.9984628031666598</v>
      </c>
      <c r="Y8" s="3">
        <v>0</v>
      </c>
      <c r="Z8" s="3">
        <v>0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20.9382577593625</v>
      </c>
      <c r="G9" s="7" t="s">
        <v>67</v>
      </c>
      <c r="H9" s="11">
        <v>1.09382577593625</v>
      </c>
      <c r="I9" s="9" t="s">
        <v>84</v>
      </c>
      <c r="J9" s="13" t="s">
        <v>66</v>
      </c>
      <c r="K9" s="9" t="s">
        <v>168</v>
      </c>
      <c r="L9" s="3">
        <v>3.3153082577944901</v>
      </c>
      <c r="M9" s="16" t="s">
        <v>15</v>
      </c>
      <c r="O9" s="3">
        <v>998574.30050267396</v>
      </c>
      <c r="P9" s="3">
        <v>630070.55546524399</v>
      </c>
      <c r="Q9" s="3">
        <v>301201.04160901601</v>
      </c>
      <c r="R9" s="3">
        <v>156515.584836022</v>
      </c>
      <c r="S9" s="33">
        <v>3.9233669906666599</v>
      </c>
      <c r="T9" s="33">
        <v>1.00599153606837</v>
      </c>
      <c r="U9" s="33">
        <v>-2.3366990666667E-2</v>
      </c>
      <c r="V9" s="3">
        <v>11814.039976727399</v>
      </c>
      <c r="W9" s="3">
        <v>3.8649727555000002</v>
      </c>
      <c r="X9" s="3">
        <v>4.0553649040000002</v>
      </c>
      <c r="Y9" s="3">
        <v>47.842113890082999</v>
      </c>
      <c r="Z9" s="3">
        <v>39.024962501829698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23.843800625129099</v>
      </c>
      <c r="G10" s="7" t="s">
        <v>67</v>
      </c>
      <c r="H10" s="11">
        <v>-4.6247974994835003E-2</v>
      </c>
      <c r="I10" s="9" t="s">
        <v>88</v>
      </c>
      <c r="J10" s="13">
        <v>0</v>
      </c>
      <c r="L10" s="3">
        <v>3.71223089438412</v>
      </c>
      <c r="M10" s="16" t="s">
        <v>15</v>
      </c>
      <c r="O10" s="3">
        <v>1826048.0977084299</v>
      </c>
      <c r="P10" s="3">
        <v>1082546.7048265301</v>
      </c>
      <c r="Q10" s="3">
        <v>491900.46353821602</v>
      </c>
      <c r="R10" s="3">
        <v>245966.94744846801</v>
      </c>
      <c r="S10" s="33">
        <v>3.9234204010333298</v>
      </c>
      <c r="T10" s="33">
        <v>1.00600523103418</v>
      </c>
      <c r="U10" s="33">
        <v>-2.3420401033333E-2</v>
      </c>
      <c r="V10" s="3">
        <v>11863.2775239152</v>
      </c>
      <c r="W10" s="3">
        <v>3.85668598531666</v>
      </c>
      <c r="X10" s="3">
        <v>4.0482721303833298</v>
      </c>
      <c r="Y10" s="3">
        <v>0</v>
      </c>
      <c r="Z10" s="3">
        <v>-29.428071083892998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52.831269917901103</v>
      </c>
      <c r="G11" s="7" t="s">
        <v>67</v>
      </c>
      <c r="H11" s="11">
        <v>5.6625398358023001E-2</v>
      </c>
      <c r="I11" s="9" t="s">
        <v>92</v>
      </c>
      <c r="J11" s="13">
        <v>0</v>
      </c>
      <c r="K11" s="9" t="s">
        <v>169</v>
      </c>
      <c r="L11" s="3">
        <v>6.8296893077071603</v>
      </c>
      <c r="M11" s="16" t="s">
        <v>15</v>
      </c>
      <c r="O11" s="3">
        <v>3241138.8297134601</v>
      </c>
      <c r="P11" s="3">
        <v>1788121.6034659599</v>
      </c>
      <c r="Q11" s="3">
        <v>474566.07228910201</v>
      </c>
      <c r="R11" s="3">
        <v>213908.074383575</v>
      </c>
      <c r="S11" s="33">
        <v>3.9233827719833299</v>
      </c>
      <c r="T11" s="33">
        <v>1.0059955825598199</v>
      </c>
      <c r="U11" s="33">
        <v>-2.3382771983332998E-2</v>
      </c>
      <c r="V11" s="3">
        <v>4265.74715690217</v>
      </c>
      <c r="W11" s="3">
        <v>3.86498740025</v>
      </c>
      <c r="X11" s="3">
        <v>4.0553721362499999</v>
      </c>
      <c r="Y11" s="3">
        <v>1502.8835447107199</v>
      </c>
      <c r="Z11" s="3">
        <v>-155.37211826926799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11.332537100259399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1.89356419756047</v>
      </c>
      <c r="M24" s="16" t="s">
        <v>15</v>
      </c>
      <c r="O24" s="3">
        <v>995360.01679298701</v>
      </c>
      <c r="P24" s="3">
        <v>545222.11145404796</v>
      </c>
      <c r="Q24" s="3">
        <v>525654.22290690301</v>
      </c>
      <c r="R24" s="3">
        <v>260035.84442497799</v>
      </c>
      <c r="S24" s="33">
        <v>3.90673669226666</v>
      </c>
      <c r="T24" s="33">
        <v>1.00172735699145</v>
      </c>
      <c r="U24" s="33">
        <v>-6.736692266667E-3</v>
      </c>
      <c r="V24" s="3">
        <v>8964.3304127803804</v>
      </c>
      <c r="W24" s="3">
        <v>3.8403137112166599</v>
      </c>
      <c r="X24" s="3">
        <v>4.0637584810833296</v>
      </c>
      <c r="Y24" s="3">
        <v>46.8302687332625</v>
      </c>
      <c r="Z24" s="3">
        <v>97.189868806965805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12.435240090560599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2.06531993846726</v>
      </c>
      <c r="M25" s="16" t="s">
        <v>15</v>
      </c>
      <c r="O25" s="3">
        <v>1110683.00289885</v>
      </c>
      <c r="P25" s="3">
        <v>557456.39979172999</v>
      </c>
      <c r="Q25" s="3">
        <v>537777.69836625096</v>
      </c>
      <c r="R25" s="3">
        <v>236336.63769192301</v>
      </c>
      <c r="S25" s="33">
        <v>3.9067057439999999</v>
      </c>
      <c r="T25" s="33">
        <v>1.0017194215384599</v>
      </c>
      <c r="U25" s="33">
        <v>-6.7057439999999996E-3</v>
      </c>
      <c r="V25" s="3">
        <v>5595.3753197037804</v>
      </c>
      <c r="W25" s="3">
        <v>3.8402845618833301</v>
      </c>
      <c r="X25" s="3">
        <v>4.0148722848166596</v>
      </c>
      <c r="Y25" s="3">
        <v>308.760996627807</v>
      </c>
      <c r="Z25" s="3">
        <v>101.63111877441401</v>
      </c>
      <c r="AA25" s="16" t="s">
        <v>70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11.5982727547735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1.9351575569511299</v>
      </c>
      <c r="M26" s="16" t="s">
        <v>15</v>
      </c>
      <c r="O26" s="3">
        <v>1037522.43685004</v>
      </c>
      <c r="P26" s="3">
        <v>490965.38672707701</v>
      </c>
      <c r="Q26" s="3">
        <v>536143.65048635902</v>
      </c>
      <c r="R26" s="3">
        <v>218931.96254310099</v>
      </c>
      <c r="S26" s="33">
        <v>3.8983879680166602</v>
      </c>
      <c r="T26" s="33">
        <v>0.99958665846581196</v>
      </c>
      <c r="U26" s="33">
        <v>1.612031983333E-3</v>
      </c>
      <c r="V26" s="3">
        <v>6601.9100001178003</v>
      </c>
      <c r="W26" s="3">
        <v>3.8403062962833299</v>
      </c>
      <c r="X26" s="3">
        <v>4.01489904798333</v>
      </c>
      <c r="Y26" s="3">
        <v>235.041046358567</v>
      </c>
      <c r="Z26" s="3">
        <v>0.69485167004540904</v>
      </c>
      <c r="AA26" s="16" t="s">
        <v>70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12.7210850973521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2.1094811266711502</v>
      </c>
      <c r="M27" s="16" t="s">
        <v>15</v>
      </c>
      <c r="O27" s="3">
        <v>1143842.1262010599</v>
      </c>
      <c r="P27" s="3">
        <v>574508.93888342404</v>
      </c>
      <c r="Q27" s="3">
        <v>542238.61580885295</v>
      </c>
      <c r="R27" s="3">
        <v>234822.749935217</v>
      </c>
      <c r="S27" s="33">
        <v>3.9067365487833299</v>
      </c>
      <c r="T27" s="33">
        <v>1.0017273202008501</v>
      </c>
      <c r="U27" s="33">
        <v>-6.7365487833340003E-3</v>
      </c>
      <c r="V27" s="3">
        <v>23145.9385088401</v>
      </c>
      <c r="W27" s="3">
        <v>3.8319724295833302</v>
      </c>
      <c r="X27" s="3">
        <v>4.0887762813166599</v>
      </c>
      <c r="Y27" s="3">
        <v>-1.02372316178E-4</v>
      </c>
      <c r="Z27" s="3">
        <v>8.8045487957786701</v>
      </c>
      <c r="AA27" s="16" t="s">
        <v>70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11.2005973763385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1.87286497148923</v>
      </c>
      <c r="M28" s="16" t="s">
        <v>15</v>
      </c>
      <c r="O28" s="3">
        <v>1057364.7861242599</v>
      </c>
      <c r="P28" s="3">
        <v>522039.71602791699</v>
      </c>
      <c r="Q28" s="3">
        <v>564570.752414405</v>
      </c>
      <c r="R28" s="3">
        <v>239567.219407859</v>
      </c>
      <c r="S28" s="33">
        <v>3.90674726616666</v>
      </c>
      <c r="T28" s="33">
        <v>1.00173006824786</v>
      </c>
      <c r="U28" s="33">
        <v>-6.7472661666669997E-3</v>
      </c>
      <c r="V28" s="3">
        <v>2756.2041788274901</v>
      </c>
      <c r="W28" s="3">
        <v>3.8403196143999998</v>
      </c>
      <c r="X28" s="3">
        <v>3.99016563948333</v>
      </c>
      <c r="Y28" s="3">
        <v>444.78473551745901</v>
      </c>
      <c r="Z28" s="3">
        <v>-40.523453433876902</v>
      </c>
      <c r="AA28" s="16" t="s">
        <v>70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11.7711813968857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1.96215237045177</v>
      </c>
      <c r="M29" s="16" t="s">
        <v>15</v>
      </c>
      <c r="O29" s="3">
        <v>1080876.6934613001</v>
      </c>
      <c r="P29" s="3">
        <v>577840.74679563101</v>
      </c>
      <c r="Q29" s="3">
        <v>550862.77178996103</v>
      </c>
      <c r="R29" s="3">
        <v>258327.43213915499</v>
      </c>
      <c r="S29" s="33">
        <v>3.9067174602666599</v>
      </c>
      <c r="T29" s="33">
        <v>1.0017224257094</v>
      </c>
      <c r="U29" s="33">
        <v>-6.7174602666669999E-3</v>
      </c>
      <c r="V29" s="3">
        <v>9571.7722985334294</v>
      </c>
      <c r="W29" s="3">
        <v>3.84029186483333</v>
      </c>
      <c r="X29" s="3">
        <v>4.0553963234666597</v>
      </c>
      <c r="Y29" s="3">
        <v>154.579407898201</v>
      </c>
      <c r="Z29" s="3">
        <v>11.6336009722394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11.748537999238099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1.9586203424638</v>
      </c>
      <c r="M30" s="16" t="s">
        <v>15</v>
      </c>
      <c r="O30" s="3">
        <v>1125445.7754746701</v>
      </c>
      <c r="P30" s="3">
        <v>628956.43187957199</v>
      </c>
      <c r="Q30" s="3">
        <v>574611.50130757096</v>
      </c>
      <c r="R30" s="3">
        <v>294471.46427568397</v>
      </c>
      <c r="S30" s="33">
        <v>3.9067051472166598</v>
      </c>
      <c r="T30" s="33">
        <v>1.0017192685170899</v>
      </c>
      <c r="U30" s="33">
        <v>-6.7051472166670002E-3</v>
      </c>
      <c r="V30" s="3">
        <v>13097.332567289999</v>
      </c>
      <c r="W30" s="3">
        <v>3.8402793362833298</v>
      </c>
      <c r="X30" s="3">
        <v>4.0637259213333303</v>
      </c>
      <c r="Y30" s="3">
        <v>87.687209628347702</v>
      </c>
      <c r="Z30" s="3">
        <v>38.5607653245143</v>
      </c>
      <c r="AA30" s="16" t="s">
        <v>70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10.9349334894699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1.83109031107204</v>
      </c>
      <c r="M31" s="16" t="s">
        <v>15</v>
      </c>
      <c r="O31" s="3">
        <v>987251.83824902598</v>
      </c>
      <c r="P31" s="3">
        <v>491064.58723384002</v>
      </c>
      <c r="Q31" s="3">
        <v>539160.64777330495</v>
      </c>
      <c r="R31" s="3">
        <v>246728.375675858</v>
      </c>
      <c r="S31" s="33">
        <v>3.9067280074333302</v>
      </c>
      <c r="T31" s="33">
        <v>1.0017251301111101</v>
      </c>
      <c r="U31" s="33">
        <v>-6.728007433334E-3</v>
      </c>
      <c r="V31" s="3">
        <v>12343.390058381099</v>
      </c>
      <c r="W31" s="3">
        <v>3.8319634540999998</v>
      </c>
      <c r="X31" s="3">
        <v>4.0720817484999996</v>
      </c>
      <c r="Y31" s="3">
        <v>0</v>
      </c>
      <c r="Z31" s="3">
        <v>13.300412345557399</v>
      </c>
      <c r="AA31" s="16" t="s">
        <v>70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11.6019236262529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1.93572810080498</v>
      </c>
      <c r="M32" s="16" t="s">
        <v>15</v>
      </c>
      <c r="O32" s="3">
        <v>989546.48480843101</v>
      </c>
      <c r="P32" s="3">
        <v>490847.78807400598</v>
      </c>
      <c r="Q32" s="3">
        <v>511201.17768447002</v>
      </c>
      <c r="R32" s="3">
        <v>238221.37719192199</v>
      </c>
      <c r="S32" s="33">
        <v>3.9067061016166602</v>
      </c>
      <c r="T32" s="33">
        <v>1.00171951323504</v>
      </c>
      <c r="U32" s="33">
        <v>-6.7061016166670004E-3</v>
      </c>
      <c r="V32" s="3">
        <v>8184.1437672804504</v>
      </c>
      <c r="W32" s="3">
        <v>3.83194295896666</v>
      </c>
      <c r="X32" s="3">
        <v>4.0315562765333297</v>
      </c>
      <c r="Y32" s="3">
        <v>11.3323278423911</v>
      </c>
      <c r="Z32" s="3">
        <v>40.4913721403476</v>
      </c>
      <c r="AA32" s="16" t="s">
        <v>70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X41"/>
  <sheetViews>
    <sheetView showGridLines="0" workbookViewId="0">
      <selection activeCell="O6" sqref="O6:O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209</v>
      </c>
      <c r="C3" s="7" t="s">
        <v>54</v>
      </c>
      <c r="D3" s="7" t="s">
        <v>55</v>
      </c>
      <c r="E3" s="21" t="s">
        <v>56</v>
      </c>
      <c r="F3" s="21" t="s">
        <v>210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10</v>
      </c>
      <c r="F6" s="18" t="s">
        <v>66</v>
      </c>
      <c r="G6" s="7" t="s">
        <v>67</v>
      </c>
      <c r="H6" s="11" t="s">
        <v>66</v>
      </c>
      <c r="I6" s="9" t="s">
        <v>68</v>
      </c>
      <c r="J6" s="13" t="s">
        <v>66</v>
      </c>
      <c r="L6" s="3" t="s">
        <v>66</v>
      </c>
      <c r="M6" s="16" t="s">
        <v>66</v>
      </c>
      <c r="N6" s="7" t="s">
        <v>211</v>
      </c>
      <c r="O6" s="3">
        <v>4036420.0265478501</v>
      </c>
      <c r="P6" s="3">
        <v>2558972.4984770501</v>
      </c>
      <c r="Q6" s="3" t="s">
        <v>66</v>
      </c>
      <c r="R6" s="3" t="s">
        <v>66</v>
      </c>
      <c r="S6" s="33">
        <v>3.8968455845333301</v>
      </c>
      <c r="T6" s="33">
        <v>0.99919117552136705</v>
      </c>
      <c r="U6" s="33">
        <v>3.154415466667E-3</v>
      </c>
      <c r="V6" s="3">
        <v>58613.589832704303</v>
      </c>
      <c r="W6" s="3">
        <v>3.83865102878333</v>
      </c>
      <c r="X6" s="3">
        <v>4.1196582546833298</v>
      </c>
      <c r="Y6" s="3">
        <v>-13.425697264988701</v>
      </c>
      <c r="Z6" s="3">
        <v>309.72953333776201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 t="s">
        <v>66</v>
      </c>
      <c r="AN6" s="18" t="s">
        <v>66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10</v>
      </c>
      <c r="F7" s="18" t="s">
        <v>66</v>
      </c>
      <c r="G7" s="7" t="s">
        <v>67</v>
      </c>
      <c r="H7" s="11" t="s">
        <v>66</v>
      </c>
      <c r="I7" s="9" t="s">
        <v>76</v>
      </c>
      <c r="J7" s="13" t="s">
        <v>66</v>
      </c>
      <c r="L7" s="3" t="s">
        <v>66</v>
      </c>
      <c r="M7" s="16" t="s">
        <v>66</v>
      </c>
      <c r="O7" s="3">
        <v>3638821.7055146401</v>
      </c>
      <c r="P7" s="3">
        <v>2291977.9477833901</v>
      </c>
      <c r="Q7" s="3" t="s">
        <v>66</v>
      </c>
      <c r="R7" s="3" t="s">
        <v>66</v>
      </c>
      <c r="S7" s="33">
        <v>3.9301672781333301</v>
      </c>
      <c r="T7" s="33">
        <v>1.0077351995213599</v>
      </c>
      <c r="U7" s="33">
        <v>-3.0167278133333E-2</v>
      </c>
      <c r="V7" s="3">
        <v>27222.4109221375</v>
      </c>
      <c r="W7" s="3">
        <v>3.86342828026666</v>
      </c>
      <c r="X7" s="3">
        <v>4.1779994413666603</v>
      </c>
      <c r="Y7" s="3">
        <v>-103.502482831604</v>
      </c>
      <c r="Z7" s="3">
        <v>6.8139478024979701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 t="s">
        <v>66</v>
      </c>
      <c r="AN7" s="18" t="s">
        <v>66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10</v>
      </c>
      <c r="F8" s="18" t="s">
        <v>66</v>
      </c>
      <c r="G8" s="7" t="s">
        <v>67</v>
      </c>
      <c r="H8" s="11" t="s">
        <v>66</v>
      </c>
      <c r="I8" s="9" t="s">
        <v>80</v>
      </c>
      <c r="J8" s="13" t="s">
        <v>66</v>
      </c>
      <c r="L8" s="3" t="s">
        <v>66</v>
      </c>
      <c r="M8" s="16" t="s">
        <v>66</v>
      </c>
      <c r="O8" s="3">
        <v>4169987.75785146</v>
      </c>
      <c r="P8" s="3">
        <v>2505419.3217039299</v>
      </c>
      <c r="Q8" s="3" t="s">
        <v>66</v>
      </c>
      <c r="R8" s="3" t="s">
        <v>66</v>
      </c>
      <c r="S8" s="33">
        <v>3.9385106602333302</v>
      </c>
      <c r="T8" s="33">
        <v>1.0098745282649499</v>
      </c>
      <c r="U8" s="33">
        <v>-3.8510660233333001E-2</v>
      </c>
      <c r="V8" s="3">
        <v>28942.436573905601</v>
      </c>
      <c r="W8" s="3">
        <v>3.8717789055999998</v>
      </c>
      <c r="X8" s="3">
        <v>4.1446288418500004</v>
      </c>
      <c r="Y8" s="3">
        <v>218.025299930599</v>
      </c>
      <c r="Z8" s="3">
        <v>13.2453257839915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 t="s">
        <v>66</v>
      </c>
      <c r="AN8" s="18" t="s">
        <v>66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 t="s">
        <v>66</v>
      </c>
      <c r="G9" s="7" t="s">
        <v>67</v>
      </c>
      <c r="H9" s="11" t="s">
        <v>66</v>
      </c>
      <c r="I9" s="9" t="s">
        <v>84</v>
      </c>
      <c r="J9" s="13" t="s">
        <v>66</v>
      </c>
      <c r="L9" s="3" t="s">
        <v>66</v>
      </c>
      <c r="M9" s="16" t="s">
        <v>66</v>
      </c>
      <c r="O9" s="3">
        <v>1907572.4568407901</v>
      </c>
      <c r="P9" s="3">
        <v>1129606.20922852</v>
      </c>
      <c r="Q9" s="3" t="s">
        <v>66</v>
      </c>
      <c r="R9" s="3" t="s">
        <v>66</v>
      </c>
      <c r="S9" s="33">
        <v>3.9384903069333301</v>
      </c>
      <c r="T9" s="33">
        <v>1.0098693094700799</v>
      </c>
      <c r="U9" s="33">
        <v>-3.8490306933333003E-2</v>
      </c>
      <c r="V9" s="3">
        <v>21674.342895368802</v>
      </c>
      <c r="W9" s="3">
        <v>3.85506971066666</v>
      </c>
      <c r="X9" s="3">
        <v>4.10290655336666</v>
      </c>
      <c r="Y9" s="3">
        <v>74.550105874069999</v>
      </c>
      <c r="Z9" s="3">
        <v>0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 t="s">
        <v>66</v>
      </c>
      <c r="AN9" s="18" t="s">
        <v>66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10</v>
      </c>
      <c r="F10" s="18" t="s">
        <v>66</v>
      </c>
      <c r="G10" s="7" t="s">
        <v>67</v>
      </c>
      <c r="H10" s="11" t="s">
        <v>66</v>
      </c>
      <c r="I10" s="9" t="s">
        <v>88</v>
      </c>
      <c r="J10" s="13" t="s">
        <v>66</v>
      </c>
      <c r="L10" s="3" t="s">
        <v>66</v>
      </c>
      <c r="M10" s="16" t="s">
        <v>66</v>
      </c>
      <c r="O10" s="3">
        <v>3001915.80315514</v>
      </c>
      <c r="P10" s="3">
        <v>1644775.1278371599</v>
      </c>
      <c r="Q10" s="3" t="s">
        <v>66</v>
      </c>
      <c r="R10" s="3" t="s">
        <v>66</v>
      </c>
      <c r="S10" s="33">
        <v>3.9385412879666601</v>
      </c>
      <c r="T10" s="33">
        <v>1.0098823815299101</v>
      </c>
      <c r="U10" s="33">
        <v>-3.8541287966665998E-2</v>
      </c>
      <c r="V10" s="3">
        <v>29170.482703531499</v>
      </c>
      <c r="W10" s="3">
        <v>3.863465648</v>
      </c>
      <c r="X10" s="3">
        <v>4.11129580345</v>
      </c>
      <c r="Y10" s="3">
        <v>80.320552607650896</v>
      </c>
      <c r="Z10" s="3">
        <v>234.26450746027399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 t="s">
        <v>66</v>
      </c>
      <c r="AN10" s="18" t="s">
        <v>66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10</v>
      </c>
      <c r="F11" s="18" t="s">
        <v>66</v>
      </c>
      <c r="G11" s="7" t="s">
        <v>67</v>
      </c>
      <c r="H11" s="11" t="s">
        <v>66</v>
      </c>
      <c r="I11" s="9" t="s">
        <v>92</v>
      </c>
      <c r="J11" s="13" t="s">
        <v>66</v>
      </c>
      <c r="L11" s="3" t="s">
        <v>66</v>
      </c>
      <c r="M11" s="16" t="s">
        <v>66</v>
      </c>
      <c r="O11" s="3">
        <v>2687293.6315585799</v>
      </c>
      <c r="P11" s="3">
        <v>1389129.0826291</v>
      </c>
      <c r="Q11" s="3" t="s">
        <v>66</v>
      </c>
      <c r="R11" s="3" t="s">
        <v>66</v>
      </c>
      <c r="S11" s="33">
        <v>3.9301629090666599</v>
      </c>
      <c r="T11" s="33">
        <v>1.00773407924786</v>
      </c>
      <c r="U11" s="33">
        <v>-3.0162909066667E-2</v>
      </c>
      <c r="V11" s="3">
        <v>12871.3190965622</v>
      </c>
      <c r="W11" s="3">
        <v>3.8717682818500001</v>
      </c>
      <c r="X11" s="3">
        <v>4.1446264050666599</v>
      </c>
      <c r="Y11" s="3">
        <v>18.376678425034399</v>
      </c>
      <c r="Z11" s="3">
        <v>-69.946141543061898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 t="s">
        <v>66</v>
      </c>
      <c r="AN11" s="18" t="s">
        <v>66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66</v>
      </c>
      <c r="O12" s="3" t="s">
        <v>97</v>
      </c>
      <c r="P12" s="3" t="s">
        <v>97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66</v>
      </c>
      <c r="O13" s="3" t="s">
        <v>97</v>
      </c>
      <c r="P13" s="3" t="s">
        <v>97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66</v>
      </c>
      <c r="O14" s="3" t="s">
        <v>97</v>
      </c>
      <c r="P14" s="3" t="s">
        <v>97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66</v>
      </c>
      <c r="O15" s="3" t="s">
        <v>97</v>
      </c>
      <c r="P15" s="3" t="s">
        <v>97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66</v>
      </c>
      <c r="O16" s="3" t="s">
        <v>97</v>
      </c>
      <c r="P16" s="3" t="s">
        <v>97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66</v>
      </c>
      <c r="O17" s="3" t="s">
        <v>97</v>
      </c>
      <c r="P17" s="3" t="s">
        <v>97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66</v>
      </c>
      <c r="O18" s="3" t="s">
        <v>97</v>
      </c>
      <c r="P18" s="3" t="s">
        <v>97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66</v>
      </c>
      <c r="O19" s="3" t="s">
        <v>97</v>
      </c>
      <c r="P19" s="3" t="s">
        <v>97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66</v>
      </c>
      <c r="O20" s="3" t="s">
        <v>97</v>
      </c>
      <c r="P20" s="3" t="s">
        <v>97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66</v>
      </c>
      <c r="O21" s="3" t="s">
        <v>97</v>
      </c>
      <c r="P21" s="3" t="s">
        <v>97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66</v>
      </c>
      <c r="O22" s="3" t="s">
        <v>97</v>
      </c>
      <c r="P22" s="3" t="s">
        <v>97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66</v>
      </c>
      <c r="O23" s="3" t="s">
        <v>97</v>
      </c>
      <c r="P23" s="3" t="s">
        <v>97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 t="s">
        <v>66</v>
      </c>
      <c r="G24" s="7" t="s">
        <v>67</v>
      </c>
      <c r="H24" s="11" t="s">
        <v>66</v>
      </c>
      <c r="I24" s="9" t="s">
        <v>66</v>
      </c>
      <c r="J24" s="13" t="s">
        <v>66</v>
      </c>
      <c r="L24" s="3" t="s">
        <v>66</v>
      </c>
      <c r="M24" s="16" t="s">
        <v>66</v>
      </c>
      <c r="O24" s="3">
        <v>3221431.5588400601</v>
      </c>
      <c r="P24" s="3">
        <v>1766735.2618269599</v>
      </c>
      <c r="Q24" s="3" t="s">
        <v>66</v>
      </c>
      <c r="R24" s="3" t="s">
        <v>66</v>
      </c>
      <c r="S24" s="33">
        <v>3.91351800453333</v>
      </c>
      <c r="T24" s="33">
        <v>1.00346615500854</v>
      </c>
      <c r="U24" s="33">
        <v>-1.3518004533332999E-2</v>
      </c>
      <c r="V24" s="3">
        <v>23297.560838405399</v>
      </c>
      <c r="W24" s="3">
        <v>3.8386477053333299</v>
      </c>
      <c r="X24" s="3">
        <v>4.119641992</v>
      </c>
      <c r="Y24" s="3">
        <v>28.262304438795798</v>
      </c>
      <c r="Z24" s="3">
        <v>-45.218852993508797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 t="s">
        <v>66</v>
      </c>
      <c r="AN24" s="18" t="s">
        <v>66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 t="s">
        <v>66</v>
      </c>
      <c r="G25" s="7" t="s">
        <v>67</v>
      </c>
      <c r="H25" s="11" t="s">
        <v>66</v>
      </c>
      <c r="I25" s="9" t="s">
        <v>66</v>
      </c>
      <c r="J25" s="13" t="s">
        <v>66</v>
      </c>
      <c r="L25" s="3" t="s">
        <v>66</v>
      </c>
      <c r="M25" s="16" t="s">
        <v>66</v>
      </c>
      <c r="O25" s="3">
        <v>3674247.6296475399</v>
      </c>
      <c r="P25" s="3">
        <v>1929830.2882879099</v>
      </c>
      <c r="Q25" s="3" t="s">
        <v>66</v>
      </c>
      <c r="R25" s="3" t="s">
        <v>66</v>
      </c>
      <c r="S25" s="33">
        <v>3.9134861560166598</v>
      </c>
      <c r="T25" s="33">
        <v>1.0034579887222199</v>
      </c>
      <c r="U25" s="33">
        <v>-1.3486156016667E-2</v>
      </c>
      <c r="V25" s="3">
        <v>27862.619465879201</v>
      </c>
      <c r="W25" s="3">
        <v>3.8386188784000002</v>
      </c>
      <c r="X25" s="3">
        <v>4.1029201381333298</v>
      </c>
      <c r="Y25" s="3">
        <v>-19.759749028040599</v>
      </c>
      <c r="Z25" s="3">
        <v>-21.2694538320502</v>
      </c>
      <c r="AA25" s="16" t="s">
        <v>70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 t="s">
        <v>66</v>
      </c>
      <c r="AN25" s="18" t="s">
        <v>66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 t="s">
        <v>66</v>
      </c>
      <c r="G26" s="7" t="s">
        <v>67</v>
      </c>
      <c r="H26" s="11" t="s">
        <v>66</v>
      </c>
      <c r="I26" s="9" t="s">
        <v>66</v>
      </c>
      <c r="J26" s="13" t="s">
        <v>66</v>
      </c>
      <c r="L26" s="3" t="s">
        <v>66</v>
      </c>
      <c r="M26" s="16" t="s">
        <v>66</v>
      </c>
      <c r="O26" s="3">
        <v>3719797.1932204599</v>
      </c>
      <c r="P26" s="3">
        <v>1867112.82041242</v>
      </c>
      <c r="Q26" s="3" t="s">
        <v>66</v>
      </c>
      <c r="R26" s="3" t="s">
        <v>66</v>
      </c>
      <c r="S26" s="33">
        <v>3.9135105000000001</v>
      </c>
      <c r="T26" s="33">
        <v>1.0034642307692301</v>
      </c>
      <c r="U26" s="33">
        <v>-1.35105E-2</v>
      </c>
      <c r="V26" s="3">
        <v>19004.543107358801</v>
      </c>
      <c r="W26" s="3">
        <v>3.8386408517166601</v>
      </c>
      <c r="X26" s="3">
        <v>4.0534873130833304</v>
      </c>
      <c r="Y26" s="3">
        <v>-22.862239559805499</v>
      </c>
      <c r="Z26" s="3">
        <v>446.79231176244298</v>
      </c>
      <c r="AA26" s="16" t="s">
        <v>70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 t="s">
        <v>66</v>
      </c>
      <c r="AN26" s="18" t="s">
        <v>66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 t="s">
        <v>66</v>
      </c>
      <c r="G27" s="7" t="s">
        <v>67</v>
      </c>
      <c r="H27" s="11" t="s">
        <v>66</v>
      </c>
      <c r="I27" s="9" t="s">
        <v>66</v>
      </c>
      <c r="J27" s="13" t="s">
        <v>66</v>
      </c>
      <c r="L27" s="3" t="s">
        <v>66</v>
      </c>
      <c r="M27" s="16" t="s">
        <v>66</v>
      </c>
      <c r="O27" s="3">
        <v>3841185.2886796999</v>
      </c>
      <c r="P27" s="3">
        <v>1928402.0518358401</v>
      </c>
      <c r="Q27" s="3" t="s">
        <v>66</v>
      </c>
      <c r="R27" s="3" t="s">
        <v>66</v>
      </c>
      <c r="S27" s="33">
        <v>3.9135151930666598</v>
      </c>
      <c r="T27" s="33">
        <v>1.0034654341196501</v>
      </c>
      <c r="U27" s="33">
        <v>-1.3515193066667E-2</v>
      </c>
      <c r="V27" s="3">
        <v>23426.001575143098</v>
      </c>
      <c r="W27" s="3">
        <v>3.83864828638333</v>
      </c>
      <c r="X27" s="3">
        <v>4.1363225567833304</v>
      </c>
      <c r="Y27" s="3">
        <v>107.11722195519199</v>
      </c>
      <c r="Z27" s="3">
        <v>26.109328421992998</v>
      </c>
      <c r="AA27" s="16" t="s">
        <v>70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 t="s">
        <v>66</v>
      </c>
      <c r="AN27" s="18" t="s">
        <v>66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 t="s">
        <v>66</v>
      </c>
      <c r="G28" s="7" t="s">
        <v>67</v>
      </c>
      <c r="H28" s="11" t="s">
        <v>66</v>
      </c>
      <c r="I28" s="9" t="s">
        <v>66</v>
      </c>
      <c r="J28" s="13" t="s">
        <v>66</v>
      </c>
      <c r="L28" s="3" t="s">
        <v>66</v>
      </c>
      <c r="M28" s="16" t="s">
        <v>66</v>
      </c>
      <c r="O28" s="3">
        <v>3896518.6297041499</v>
      </c>
      <c r="P28" s="3">
        <v>1873160.69343777</v>
      </c>
      <c r="Q28" s="3" t="s">
        <v>66</v>
      </c>
      <c r="R28" s="3" t="s">
        <v>66</v>
      </c>
      <c r="S28" s="33">
        <v>3.9135268760333299</v>
      </c>
      <c r="T28" s="33">
        <v>1.0034684297521299</v>
      </c>
      <c r="U28" s="33">
        <v>-1.3526876033333E-2</v>
      </c>
      <c r="V28" s="3">
        <v>9467.9252430977995</v>
      </c>
      <c r="W28" s="3">
        <v>3.8469955738666601</v>
      </c>
      <c r="X28" s="3">
        <v>4.0701924314666602</v>
      </c>
      <c r="Y28" s="3">
        <v>113.39000681610101</v>
      </c>
      <c r="Z28" s="3">
        <v>-105.38059439378</v>
      </c>
      <c r="AA28" s="16" t="s">
        <v>70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 t="s">
        <v>66</v>
      </c>
      <c r="AN28" s="18" t="s">
        <v>66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 t="s">
        <v>66</v>
      </c>
      <c r="G29" s="7" t="s">
        <v>67</v>
      </c>
      <c r="H29" s="11" t="s">
        <v>66</v>
      </c>
      <c r="I29" s="9" t="s">
        <v>66</v>
      </c>
      <c r="J29" s="13" t="s">
        <v>66</v>
      </c>
      <c r="L29" s="3" t="s">
        <v>66</v>
      </c>
      <c r="M29" s="16" t="s">
        <v>66</v>
      </c>
      <c r="O29" s="3">
        <v>3738737.3042187798</v>
      </c>
      <c r="P29" s="3">
        <v>2109770.6544700102</v>
      </c>
      <c r="Q29" s="3" t="s">
        <v>66</v>
      </c>
      <c r="R29" s="3" t="s">
        <v>66</v>
      </c>
      <c r="S29" s="33">
        <v>3.9134982263999998</v>
      </c>
      <c r="T29" s="33">
        <v>1.0034610836922999</v>
      </c>
      <c r="U29" s="33">
        <v>-1.34982264E-2</v>
      </c>
      <c r="V29" s="3">
        <v>35385.343978645004</v>
      </c>
      <c r="W29" s="3">
        <v>3.83862619493333</v>
      </c>
      <c r="X29" s="3">
        <v>4.1529952693333296</v>
      </c>
      <c r="Y29" s="3">
        <v>-13.771051075407399</v>
      </c>
      <c r="Z29" s="3">
        <v>101.193584608865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 t="s">
        <v>66</v>
      </c>
      <c r="AN29" s="18" t="s">
        <v>66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 t="s">
        <v>66</v>
      </c>
      <c r="G30" s="7" t="s">
        <v>67</v>
      </c>
      <c r="H30" s="11" t="s">
        <v>66</v>
      </c>
      <c r="I30" s="9" t="s">
        <v>66</v>
      </c>
      <c r="J30" s="13" t="s">
        <v>66</v>
      </c>
      <c r="L30" s="3" t="s">
        <v>66</v>
      </c>
      <c r="M30" s="16" t="s">
        <v>66</v>
      </c>
      <c r="O30" s="3">
        <v>3906086.2334757498</v>
      </c>
      <c r="P30" s="3">
        <v>2204929.2881632899</v>
      </c>
      <c r="Q30" s="3" t="s">
        <v>66</v>
      </c>
      <c r="R30" s="3" t="s">
        <v>66</v>
      </c>
      <c r="S30" s="33">
        <v>3.9134855394999999</v>
      </c>
      <c r="T30" s="33">
        <v>1.00345783064102</v>
      </c>
      <c r="U30" s="33">
        <v>-1.3485539499999999E-2</v>
      </c>
      <c r="V30" s="3">
        <v>29702.954988347901</v>
      </c>
      <c r="W30" s="3">
        <v>3.8469559773499999</v>
      </c>
      <c r="X30" s="3">
        <v>4.1780120837333303</v>
      </c>
      <c r="Y30" s="3">
        <v>61.7386942788509</v>
      </c>
      <c r="Z30" s="3">
        <v>-55.763871887306401</v>
      </c>
      <c r="AA30" s="16" t="s">
        <v>70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 t="s">
        <v>66</v>
      </c>
      <c r="AN30" s="18" t="s">
        <v>66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 t="s">
        <v>66</v>
      </c>
      <c r="G31" s="7" t="s">
        <v>67</v>
      </c>
      <c r="H31" s="11" t="s">
        <v>66</v>
      </c>
      <c r="I31" s="9" t="s">
        <v>66</v>
      </c>
      <c r="J31" s="13" t="s">
        <v>66</v>
      </c>
      <c r="L31" s="3" t="s">
        <v>66</v>
      </c>
      <c r="M31" s="16" t="s">
        <v>66</v>
      </c>
      <c r="O31" s="3">
        <v>3560912.8914515199</v>
      </c>
      <c r="P31" s="3">
        <v>1871961.0657015799</v>
      </c>
      <c r="Q31" s="3" t="s">
        <v>66</v>
      </c>
      <c r="R31" s="3" t="s">
        <v>66</v>
      </c>
      <c r="S31" s="33">
        <v>3.9135077959666602</v>
      </c>
      <c r="T31" s="33">
        <v>1.0034635374273499</v>
      </c>
      <c r="U31" s="33">
        <v>-1.3507795966666999E-2</v>
      </c>
      <c r="V31" s="3">
        <v>17583.986610879099</v>
      </c>
      <c r="W31" s="3">
        <v>3.8469821727666602</v>
      </c>
      <c r="X31" s="3">
        <v>4.1029378295833299</v>
      </c>
      <c r="Y31" s="3">
        <v>56.4352504809045</v>
      </c>
      <c r="Z31" s="3">
        <v>108.429816552435</v>
      </c>
      <c r="AA31" s="16" t="s">
        <v>70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 t="s">
        <v>66</v>
      </c>
      <c r="AN31" s="18" t="s">
        <v>66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 t="s">
        <v>66</v>
      </c>
      <c r="G32" s="7" t="s">
        <v>67</v>
      </c>
      <c r="H32" s="11" t="s">
        <v>66</v>
      </c>
      <c r="I32" s="9" t="s">
        <v>66</v>
      </c>
      <c r="J32" s="13" t="s">
        <v>66</v>
      </c>
      <c r="L32" s="3" t="s">
        <v>66</v>
      </c>
      <c r="M32" s="16" t="s">
        <v>66</v>
      </c>
      <c r="O32" s="3">
        <v>3368561.1512863101</v>
      </c>
      <c r="P32" s="3">
        <v>1759068.92158508</v>
      </c>
      <c r="Q32" s="3" t="s">
        <v>66</v>
      </c>
      <c r="R32" s="3" t="s">
        <v>66</v>
      </c>
      <c r="S32" s="33">
        <v>3.91348533468333</v>
      </c>
      <c r="T32" s="33">
        <v>1.00345777812393</v>
      </c>
      <c r="U32" s="33">
        <v>-1.3485334683334E-2</v>
      </c>
      <c r="V32" s="3">
        <v>27998.345192936598</v>
      </c>
      <c r="W32" s="3">
        <v>3.8386179392166602</v>
      </c>
      <c r="X32" s="3">
        <v>4.1029271693666596</v>
      </c>
      <c r="Y32" s="3">
        <v>75.965074760624702</v>
      </c>
      <c r="Z32" s="3">
        <v>126.78771768495</v>
      </c>
      <c r="AA32" s="16" t="s">
        <v>70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 t="s">
        <v>66</v>
      </c>
      <c r="AN32" s="18" t="s">
        <v>66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212</v>
      </c>
      <c r="C3" s="7" t="s">
        <v>164</v>
      </c>
      <c r="D3" s="7" t="s">
        <v>165</v>
      </c>
      <c r="E3" s="21" t="s">
        <v>166</v>
      </c>
      <c r="F3" s="21" t="s">
        <v>213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1.0203673467846299</v>
      </c>
      <c r="G6" s="7" t="s">
        <v>67</v>
      </c>
      <c r="H6" s="11">
        <v>2.0367346784634002E-2</v>
      </c>
      <c r="I6" s="9" t="s">
        <v>68</v>
      </c>
      <c r="J6" s="13">
        <v>0</v>
      </c>
      <c r="L6" s="3">
        <v>0.10019864450676599</v>
      </c>
      <c r="M6" s="16" t="s">
        <v>15</v>
      </c>
      <c r="N6" s="7" t="s">
        <v>213</v>
      </c>
      <c r="O6" s="3">
        <v>404443.815320061</v>
      </c>
      <c r="P6" s="3">
        <v>263504.96989573102</v>
      </c>
      <c r="Q6" s="3">
        <v>4036420.0265478501</v>
      </c>
      <c r="R6" s="3">
        <v>2558972.4984770501</v>
      </c>
      <c r="S6" s="33">
        <v>3.8973658575833299</v>
      </c>
      <c r="T6" s="33">
        <v>0.99932457886752102</v>
      </c>
      <c r="U6" s="33">
        <v>2.6341424166669999E-3</v>
      </c>
      <c r="V6" s="3">
        <v>9508.3871489215107</v>
      </c>
      <c r="W6" s="3">
        <v>3.8392058770499999</v>
      </c>
      <c r="X6" s="3">
        <v>4.0389730317500003</v>
      </c>
      <c r="Y6" s="3">
        <v>-7.9724548339843704</v>
      </c>
      <c r="Z6" s="3">
        <v>37.653020858764599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2.50082021898915</v>
      </c>
      <c r="G7" s="7" t="s">
        <v>67</v>
      </c>
      <c r="H7" s="11">
        <v>3.2808759566300001E-4</v>
      </c>
      <c r="I7" s="9" t="s">
        <v>76</v>
      </c>
      <c r="J7" s="13">
        <v>0</v>
      </c>
      <c r="L7" s="3">
        <v>0.24608341952840199</v>
      </c>
      <c r="M7" s="16" t="s">
        <v>15</v>
      </c>
      <c r="O7" s="3">
        <v>895453.68834721495</v>
      </c>
      <c r="P7" s="3">
        <v>584398.85255903704</v>
      </c>
      <c r="Q7" s="3">
        <v>3638821.7055146401</v>
      </c>
      <c r="R7" s="3">
        <v>2291977.9477833901</v>
      </c>
      <c r="S7" s="33">
        <v>3.9306875234666601</v>
      </c>
      <c r="T7" s="33">
        <v>1.0078685957606801</v>
      </c>
      <c r="U7" s="33">
        <v>-3.0687523466667001E-2</v>
      </c>
      <c r="V7" s="3">
        <v>6841.4050806731102</v>
      </c>
      <c r="W7" s="3">
        <v>3.8722922957333301</v>
      </c>
      <c r="X7" s="3">
        <v>4.0389181984000002</v>
      </c>
      <c r="Y7" s="3">
        <v>237.91640059611601</v>
      </c>
      <c r="Z7" s="3">
        <v>-83.910075174750702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4.8649931978618604</v>
      </c>
      <c r="G8" s="7" t="s">
        <v>67</v>
      </c>
      <c r="H8" s="11">
        <v>-2.7001360427628001E-2</v>
      </c>
      <c r="I8" s="9" t="s">
        <v>80</v>
      </c>
      <c r="J8" s="13">
        <v>0</v>
      </c>
      <c r="L8" s="3">
        <v>0.48029370766462098</v>
      </c>
      <c r="M8" s="16" t="s">
        <v>15</v>
      </c>
      <c r="O8" s="3">
        <v>2002818.8811345601</v>
      </c>
      <c r="P8" s="3">
        <v>1165344.2833854801</v>
      </c>
      <c r="Q8" s="3">
        <v>4169987.75785146</v>
      </c>
      <c r="R8" s="3">
        <v>2505419.3217039299</v>
      </c>
      <c r="S8" s="33">
        <v>3.93903115676666</v>
      </c>
      <c r="T8" s="33">
        <v>1.0100079889145299</v>
      </c>
      <c r="U8" s="33">
        <v>-3.9031156766666998E-2</v>
      </c>
      <c r="V8" s="3">
        <v>15731.676173087501</v>
      </c>
      <c r="W8" s="3">
        <v>3.8639587885000002</v>
      </c>
      <c r="X8" s="3">
        <v>4.1036098703666601</v>
      </c>
      <c r="Y8" s="3">
        <v>167.988518381408</v>
      </c>
      <c r="Z8" s="3">
        <v>136.78293073095699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20.7702475714263</v>
      </c>
      <c r="G9" s="7" t="s">
        <v>67</v>
      </c>
      <c r="H9" s="11">
        <v>1.0770247571426299</v>
      </c>
      <c r="I9" s="9" t="s">
        <v>84</v>
      </c>
      <c r="J9" s="13" t="s">
        <v>66</v>
      </c>
      <c r="K9" s="9" t="s">
        <v>168</v>
      </c>
      <c r="L9" s="3">
        <v>2.09571433132185</v>
      </c>
      <c r="M9" s="16" t="s">
        <v>15</v>
      </c>
      <c r="O9" s="3">
        <v>3997726.93583608</v>
      </c>
      <c r="P9" s="3">
        <v>2255237.52365842</v>
      </c>
      <c r="Q9" s="3">
        <v>1907572.4568407901</v>
      </c>
      <c r="R9" s="3">
        <v>1129606.20922852</v>
      </c>
      <c r="S9" s="33">
        <v>3.9390105021333301</v>
      </c>
      <c r="T9" s="33">
        <v>1.0100026928546999</v>
      </c>
      <c r="U9" s="33">
        <v>-3.9010502133333E-2</v>
      </c>
      <c r="V9" s="3">
        <v>24582.752368927999</v>
      </c>
      <c r="W9" s="3">
        <v>3.8722733347</v>
      </c>
      <c r="X9" s="3">
        <v>4.12862893708333</v>
      </c>
      <c r="Y9" s="3">
        <v>90.869144198124999</v>
      </c>
      <c r="Z9" s="3">
        <v>129.23474571577799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25.2011875842107</v>
      </c>
      <c r="G10" s="7" t="s">
        <v>67</v>
      </c>
      <c r="H10" s="11">
        <v>8.0475033684299993E-3</v>
      </c>
      <c r="I10" s="9" t="s">
        <v>88</v>
      </c>
      <c r="J10" s="13">
        <v>0</v>
      </c>
      <c r="L10" s="3">
        <v>2.5580680057136198</v>
      </c>
      <c r="M10" s="16" t="s">
        <v>15</v>
      </c>
      <c r="O10" s="3">
        <v>7679104.7718972797</v>
      </c>
      <c r="P10" s="3">
        <v>4113781.9733946598</v>
      </c>
      <c r="Q10" s="3">
        <v>3001915.80315514</v>
      </c>
      <c r="R10" s="3">
        <v>1644775.1278371599</v>
      </c>
      <c r="S10" s="33">
        <v>3.9307212258500002</v>
      </c>
      <c r="T10" s="33">
        <v>1.0078772373974301</v>
      </c>
      <c r="U10" s="33">
        <v>-3.0721225849999999E-2</v>
      </c>
      <c r="V10" s="3">
        <v>31728.1612524786</v>
      </c>
      <c r="W10" s="3">
        <v>3.8639858376</v>
      </c>
      <c r="X10" s="3">
        <v>4.1537033066666602</v>
      </c>
      <c r="Y10" s="3">
        <v>65.290661385910497</v>
      </c>
      <c r="Z10" s="3">
        <v>36.598596410214697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49.912528730592001</v>
      </c>
      <c r="G11" s="7" t="s">
        <v>67</v>
      </c>
      <c r="H11" s="11">
        <v>-1.7494253881589999E-3</v>
      </c>
      <c r="I11" s="9" t="s">
        <v>92</v>
      </c>
      <c r="J11" s="13">
        <v>0</v>
      </c>
      <c r="L11" s="3">
        <v>5.2351087061239898</v>
      </c>
      <c r="M11" s="16" t="s">
        <v>15</v>
      </c>
      <c r="O11" s="3">
        <v>14068274.2864838</v>
      </c>
      <c r="P11" s="3">
        <v>7367602.1084132902</v>
      </c>
      <c r="Q11" s="3">
        <v>2687293.6315585799</v>
      </c>
      <c r="R11" s="3">
        <v>1389129.0826291</v>
      </c>
      <c r="S11" s="33">
        <v>3.9306834442666601</v>
      </c>
      <c r="T11" s="33">
        <v>1.00786754981196</v>
      </c>
      <c r="U11" s="33">
        <v>-3.0683444266667002E-2</v>
      </c>
      <c r="V11" s="3">
        <v>53714.287908533501</v>
      </c>
      <c r="W11" s="3">
        <v>3.8639462565166598</v>
      </c>
      <c r="X11" s="3">
        <v>4.1786878597333299</v>
      </c>
      <c r="Y11" s="3">
        <v>365.75671488667501</v>
      </c>
      <c r="Z11" s="3">
        <v>938.15706349906498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11.1583877420624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1.11121020682561</v>
      </c>
      <c r="M24" s="16" t="s">
        <v>15</v>
      </c>
      <c r="O24" s="3">
        <v>3579687.6287732101</v>
      </c>
      <c r="P24" s="3">
        <v>1982736.9500177</v>
      </c>
      <c r="Q24" s="3">
        <v>3221431.5588400601</v>
      </c>
      <c r="R24" s="3">
        <v>1766735.2618269599</v>
      </c>
      <c r="S24" s="33">
        <v>3.9140383282666602</v>
      </c>
      <c r="T24" s="33">
        <v>1.00359957135042</v>
      </c>
      <c r="U24" s="33">
        <v>-1.4038328266667E-2</v>
      </c>
      <c r="V24" s="3">
        <v>6507.5696735060901</v>
      </c>
      <c r="W24" s="3">
        <v>3.8556427218666598</v>
      </c>
      <c r="X24" s="3">
        <v>4.0472964130666602</v>
      </c>
      <c r="Y24" s="3">
        <v>904.97943590377395</v>
      </c>
      <c r="Z24" s="3">
        <v>-64.395141057925002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11.498734923684101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1.1456390114421999</v>
      </c>
      <c r="M25" s="16" t="s">
        <v>15</v>
      </c>
      <c r="O25" s="3">
        <v>4209361.4222232504</v>
      </c>
      <c r="P25" s="3">
        <v>2181402.6010061302</v>
      </c>
      <c r="Q25" s="3">
        <v>3674247.6296475399</v>
      </c>
      <c r="R25" s="3">
        <v>1929830.2882879099</v>
      </c>
      <c r="S25" s="33">
        <v>3.9140066277500001</v>
      </c>
      <c r="T25" s="33">
        <v>1.0035914430128201</v>
      </c>
      <c r="U25" s="33">
        <v>-1.400662775E-2</v>
      </c>
      <c r="V25" s="3">
        <v>9037.0902044082304</v>
      </c>
      <c r="W25" s="3">
        <v>3.8475147074666598</v>
      </c>
      <c r="X25" s="3">
        <v>4.06244011468333</v>
      </c>
      <c r="Y25" s="3">
        <v>778.00953167726902</v>
      </c>
      <c r="Z25" s="3">
        <v>-55.697671744613103</v>
      </c>
      <c r="AA25" s="16" t="s">
        <v>70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11.2024173071537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1.1156623605437299</v>
      </c>
      <c r="M26" s="16" t="s">
        <v>15</v>
      </c>
      <c r="O26" s="3">
        <v>4150037.71733231</v>
      </c>
      <c r="P26" s="3">
        <v>2105258.5821756599</v>
      </c>
      <c r="Q26" s="3">
        <v>3719797.1932204599</v>
      </c>
      <c r="R26" s="3">
        <v>1867112.82041242</v>
      </c>
      <c r="S26" s="33">
        <v>3.91403116318333</v>
      </c>
      <c r="T26" s="33">
        <v>1.0035977341495701</v>
      </c>
      <c r="U26" s="33">
        <v>-1.4031163183333001E-2</v>
      </c>
      <c r="V26" s="3">
        <v>33561.613026819701</v>
      </c>
      <c r="W26" s="3">
        <v>3.8391959082499998</v>
      </c>
      <c r="X26" s="3">
        <v>4.1703904296000003</v>
      </c>
      <c r="Y26" s="3">
        <v>42.041728185831602</v>
      </c>
      <c r="Z26" s="3">
        <v>20.534391298822001</v>
      </c>
      <c r="AA26" s="16" t="s">
        <v>70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11.4839006120276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1.14413774325687</v>
      </c>
      <c r="M27" s="16" t="s">
        <v>15</v>
      </c>
      <c r="O27" s="3">
        <v>4394845.0676215095</v>
      </c>
      <c r="P27" s="3">
        <v>2250835.8501217002</v>
      </c>
      <c r="Q27" s="3">
        <v>3841185.2886796999</v>
      </c>
      <c r="R27" s="3">
        <v>1928402.0518358401</v>
      </c>
      <c r="S27" s="33">
        <v>3.91403516743333</v>
      </c>
      <c r="T27" s="33">
        <v>1.0035987608803401</v>
      </c>
      <c r="U27" s="33">
        <v>-1.4035167433333001E-2</v>
      </c>
      <c r="V27" s="3">
        <v>36422.576625827598</v>
      </c>
      <c r="W27" s="3">
        <v>3.8392034426666601</v>
      </c>
      <c r="X27" s="3">
        <v>4.1453581869500002</v>
      </c>
      <c r="Y27" s="3">
        <v>46.802406461621104</v>
      </c>
      <c r="Z27" s="3">
        <v>17.883483203973402</v>
      </c>
      <c r="AA27" s="16" t="s">
        <v>70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10.6536401149294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1.0602093404123401</v>
      </c>
      <c r="M28" s="16" t="s">
        <v>15</v>
      </c>
      <c r="O28" s="3">
        <v>4131125.44630305</v>
      </c>
      <c r="P28" s="3">
        <v>2077847.9103333701</v>
      </c>
      <c r="Q28" s="3">
        <v>3896518.6297041499</v>
      </c>
      <c r="R28" s="3">
        <v>1873160.69343777</v>
      </c>
      <c r="S28" s="33">
        <v>3.9140475648333299</v>
      </c>
      <c r="T28" s="33">
        <v>1.00360193970085</v>
      </c>
      <c r="U28" s="33">
        <v>-1.4047564833333E-2</v>
      </c>
      <c r="V28" s="3">
        <v>21454.735418153101</v>
      </c>
      <c r="W28" s="3">
        <v>3.83920922373333</v>
      </c>
      <c r="X28" s="3">
        <v>4.1370365733499996</v>
      </c>
      <c r="Y28" s="3">
        <v>211.002364755202</v>
      </c>
      <c r="Z28" s="3">
        <v>-23.379398561242699</v>
      </c>
      <c r="AA28" s="16" t="s">
        <v>70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11.123433644882301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1.1076761181319801</v>
      </c>
      <c r="M29" s="16" t="s">
        <v>15</v>
      </c>
      <c r="O29" s="3">
        <v>4141310.0238522901</v>
      </c>
      <c r="P29" s="3">
        <v>2314072.2876255</v>
      </c>
      <c r="Q29" s="3">
        <v>3738737.3042187798</v>
      </c>
      <c r="R29" s="3">
        <v>2109770.6544700102</v>
      </c>
      <c r="S29" s="33">
        <v>3.9140188584</v>
      </c>
      <c r="T29" s="33">
        <v>1.0035945790769201</v>
      </c>
      <c r="U29" s="33">
        <v>-1.40188584E-2</v>
      </c>
      <c r="V29" s="3">
        <v>26830.178118546301</v>
      </c>
      <c r="W29" s="3">
        <v>3.84752419708333</v>
      </c>
      <c r="X29" s="3">
        <v>4.1036337674666603</v>
      </c>
      <c r="Y29" s="3">
        <v>33.800074664601297</v>
      </c>
      <c r="Z29" s="3">
        <v>-44.005996718462498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11.052300316549999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1.1004851037846901</v>
      </c>
      <c r="M30" s="16" t="s">
        <v>15</v>
      </c>
      <c r="O30" s="3">
        <v>4298589.7140385201</v>
      </c>
      <c r="P30" s="3">
        <v>2482759.1992508699</v>
      </c>
      <c r="Q30" s="3">
        <v>3906086.2334757498</v>
      </c>
      <c r="R30" s="3">
        <v>2204929.2881632899</v>
      </c>
      <c r="S30" s="33">
        <v>3.9140056685666602</v>
      </c>
      <c r="T30" s="33">
        <v>1.00359119706837</v>
      </c>
      <c r="U30" s="33">
        <v>-1.4005668566667E-2</v>
      </c>
      <c r="V30" s="3">
        <v>37040.013441602801</v>
      </c>
      <c r="W30" s="3">
        <v>3.8391692632333299</v>
      </c>
      <c r="X30" s="3">
        <v>4.1536793885333303</v>
      </c>
      <c r="Y30" s="3">
        <v>-9.6039860570389202</v>
      </c>
      <c r="Z30" s="3">
        <v>32.463570708565101</v>
      </c>
      <c r="AA30" s="16" t="s">
        <v>70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11.0180318021159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1.09702132324983</v>
      </c>
      <c r="M31" s="16" t="s">
        <v>15</v>
      </c>
      <c r="O31" s="3">
        <v>3906397.3721575402</v>
      </c>
      <c r="P31" s="3">
        <v>2037045.9308596</v>
      </c>
      <c r="Q31" s="3">
        <v>3560912.8914515199</v>
      </c>
      <c r="R31" s="3">
        <v>1871961.0657015799</v>
      </c>
      <c r="S31" s="33">
        <v>3.91402774903333</v>
      </c>
      <c r="T31" s="33">
        <v>1.0035968587264901</v>
      </c>
      <c r="U31" s="33">
        <v>-1.4027749033333E-2</v>
      </c>
      <c r="V31" s="3">
        <v>25132.459340925601</v>
      </c>
      <c r="W31" s="3">
        <v>3.83919445116666</v>
      </c>
      <c r="X31" s="3">
        <v>4.1119728343833302</v>
      </c>
      <c r="Y31" s="3">
        <v>56.379090640360999</v>
      </c>
      <c r="Z31" s="3">
        <v>0.54605890464745199</v>
      </c>
      <c r="AA31" s="16" t="s">
        <v>70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11.609327339396801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1.1568331283420299</v>
      </c>
      <c r="M32" s="16" t="s">
        <v>15</v>
      </c>
      <c r="O32" s="3">
        <v>3896863.1346539999</v>
      </c>
      <c r="P32" s="3">
        <v>2057917.1760669299</v>
      </c>
      <c r="Q32" s="3">
        <v>3368561.1512863101</v>
      </c>
      <c r="R32" s="3">
        <v>1759068.92158508</v>
      </c>
      <c r="S32" s="33">
        <v>3.9140052717499998</v>
      </c>
      <c r="T32" s="33">
        <v>1.0035910953205101</v>
      </c>
      <c r="U32" s="33">
        <v>-1.4005271749999999E-2</v>
      </c>
      <c r="V32" s="3">
        <v>20281.195178561</v>
      </c>
      <c r="W32" s="3">
        <v>3.83917273975</v>
      </c>
      <c r="X32" s="3">
        <v>4.11196170935</v>
      </c>
      <c r="Y32" s="3">
        <v>-79.721484870607</v>
      </c>
      <c r="Z32" s="3">
        <v>0</v>
      </c>
      <c r="AA32" s="16" t="s">
        <v>70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214</v>
      </c>
      <c r="C3" s="7" t="s">
        <v>164</v>
      </c>
      <c r="D3" s="7" t="s">
        <v>165</v>
      </c>
      <c r="E3" s="21" t="s">
        <v>166</v>
      </c>
      <c r="F3" s="21" t="s">
        <v>215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1.1388543464609</v>
      </c>
      <c r="G6" s="7" t="s">
        <v>67</v>
      </c>
      <c r="H6" s="11">
        <v>0.1388543464609</v>
      </c>
      <c r="I6" s="9" t="s">
        <v>68</v>
      </c>
      <c r="J6" s="13">
        <v>0</v>
      </c>
      <c r="L6" s="3">
        <v>0.221700914464178</v>
      </c>
      <c r="M6" s="16" t="s">
        <v>15</v>
      </c>
      <c r="N6" s="7" t="s">
        <v>215</v>
      </c>
      <c r="O6" s="3">
        <v>128857.774308676</v>
      </c>
      <c r="P6" s="3">
        <v>78937.031444952299</v>
      </c>
      <c r="Q6" s="3">
        <v>581223.46775207703</v>
      </c>
      <c r="R6" s="3">
        <v>333933.50964215299</v>
      </c>
      <c r="S6" s="33">
        <v>3.8895439679999999</v>
      </c>
      <c r="T6" s="33">
        <v>0.99731896615384596</v>
      </c>
      <c r="U6" s="33">
        <v>1.0456032000000001E-2</v>
      </c>
      <c r="V6" s="3">
        <v>2701.5183154544502</v>
      </c>
      <c r="W6" s="3">
        <v>3.8314195845333301</v>
      </c>
      <c r="X6" s="3">
        <v>3.97297109573333</v>
      </c>
      <c r="Y6" s="3">
        <v>73.923214554729896</v>
      </c>
      <c r="Z6" s="3">
        <v>36.830375671386697</v>
      </c>
      <c r="AA6" s="16" t="s">
        <v>70</v>
      </c>
      <c r="AB6" s="3">
        <v>30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2.4130814385135499</v>
      </c>
      <c r="G7" s="7" t="s">
        <v>67</v>
      </c>
      <c r="H7" s="11">
        <v>-3.4767424594576997E-2</v>
      </c>
      <c r="I7" s="9" t="s">
        <v>76</v>
      </c>
      <c r="J7" s="13">
        <v>0</v>
      </c>
      <c r="L7" s="3">
        <v>0.46616396604758997</v>
      </c>
      <c r="M7" s="16" t="s">
        <v>15</v>
      </c>
      <c r="O7" s="3">
        <v>255290.28053330199</v>
      </c>
      <c r="P7" s="3">
        <v>161998.98112155899</v>
      </c>
      <c r="Q7" s="3">
        <v>547640.52806955902</v>
      </c>
      <c r="R7" s="3">
        <v>295658.85861473798</v>
      </c>
      <c r="S7" s="33">
        <v>3.9228666317333301</v>
      </c>
      <c r="T7" s="33">
        <v>1.0058632389059801</v>
      </c>
      <c r="U7" s="33">
        <v>-2.2866631733334E-2</v>
      </c>
      <c r="V7" s="3">
        <v>3701.6233075698301</v>
      </c>
      <c r="W7" s="3">
        <v>3.8644690213333299</v>
      </c>
      <c r="X7" s="3">
        <v>3.9979423143999999</v>
      </c>
      <c r="Y7" s="3">
        <v>142.50687255859299</v>
      </c>
      <c r="Z7" s="3">
        <v>74.901233673095703</v>
      </c>
      <c r="AA7" s="16" t="s">
        <v>70</v>
      </c>
      <c r="AB7" s="3">
        <v>30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4.5517249632263601</v>
      </c>
      <c r="G8" s="7" t="s">
        <v>67</v>
      </c>
      <c r="H8" s="11">
        <v>-8.9655007354728006E-2</v>
      </c>
      <c r="I8" s="9" t="s">
        <v>80</v>
      </c>
      <c r="J8" s="13">
        <v>0</v>
      </c>
      <c r="L8" s="3">
        <v>0.86794309680255399</v>
      </c>
      <c r="M8" s="16" t="s">
        <v>15</v>
      </c>
      <c r="O8" s="3">
        <v>558141.942581638</v>
      </c>
      <c r="P8" s="3">
        <v>357978.29706578399</v>
      </c>
      <c r="Q8" s="3">
        <v>643062.82824046502</v>
      </c>
      <c r="R8" s="3">
        <v>353025.921363795</v>
      </c>
      <c r="S8" s="33">
        <v>3.9228698154499999</v>
      </c>
      <c r="T8" s="33">
        <v>1.00586405524359</v>
      </c>
      <c r="U8" s="33">
        <v>-2.2869815450000001E-2</v>
      </c>
      <c r="V8" s="3">
        <v>7734.2214979404298</v>
      </c>
      <c r="W8" s="3">
        <v>3.86447919625</v>
      </c>
      <c r="X8" s="3">
        <v>4.0394049650333299</v>
      </c>
      <c r="Y8" s="3">
        <v>22.881614685058501</v>
      </c>
      <c r="Z8" s="3">
        <v>65.050630569457994</v>
      </c>
      <c r="AA8" s="16" t="s">
        <v>70</v>
      </c>
      <c r="AB8" s="3">
        <v>30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20.949975509816898</v>
      </c>
      <c r="G9" s="7" t="s">
        <v>67</v>
      </c>
      <c r="H9" s="11">
        <v>1.09499755098169</v>
      </c>
      <c r="I9" s="9" t="s">
        <v>84</v>
      </c>
      <c r="J9" s="13" t="s">
        <v>66</v>
      </c>
      <c r="K9" s="9" t="s">
        <v>168</v>
      </c>
      <c r="L9" s="3">
        <v>3.5936308760901499</v>
      </c>
      <c r="M9" s="16" t="s">
        <v>15</v>
      </c>
      <c r="O9" s="3">
        <v>1082405.36303667</v>
      </c>
      <c r="P9" s="3">
        <v>670100.36587442795</v>
      </c>
      <c r="Q9" s="3">
        <v>301201.04160901601</v>
      </c>
      <c r="R9" s="3">
        <v>156515.584836022</v>
      </c>
      <c r="S9" s="33">
        <v>3.9228466549333301</v>
      </c>
      <c r="T9" s="33">
        <v>1.0058581166495699</v>
      </c>
      <c r="U9" s="33">
        <v>-2.2846654933332999E-2</v>
      </c>
      <c r="V9" s="3">
        <v>11583.934757745599</v>
      </c>
      <c r="W9" s="3">
        <v>3.8644521400333298</v>
      </c>
      <c r="X9" s="3">
        <v>4.0714065154666601</v>
      </c>
      <c r="Y9" s="3">
        <v>122.104893694146</v>
      </c>
      <c r="Z9" s="3">
        <v>23.128952854681899</v>
      </c>
      <c r="AA9" s="16" t="s">
        <v>70</v>
      </c>
      <c r="AB9" s="3">
        <v>30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23.163894661757499</v>
      </c>
      <c r="G10" s="7" t="s">
        <v>67</v>
      </c>
      <c r="H10" s="11">
        <v>-7.3444213529696004E-2</v>
      </c>
      <c r="I10" s="9" t="s">
        <v>88</v>
      </c>
      <c r="J10" s="13">
        <v>0</v>
      </c>
      <c r="L10" s="3">
        <v>3.9135027004699698</v>
      </c>
      <c r="M10" s="16" t="s">
        <v>15</v>
      </c>
      <c r="O10" s="3">
        <v>1925053.7924192401</v>
      </c>
      <c r="P10" s="3">
        <v>1156511.896037</v>
      </c>
      <c r="Q10" s="3">
        <v>491900.46353821602</v>
      </c>
      <c r="R10" s="3">
        <v>245966.94744846801</v>
      </c>
      <c r="S10" s="33">
        <v>3.9229002199666598</v>
      </c>
      <c r="T10" s="33">
        <v>1.0058718512735001</v>
      </c>
      <c r="U10" s="33">
        <v>-2.2900219966666999E-2</v>
      </c>
      <c r="V10" s="3">
        <v>17865.9830201886</v>
      </c>
      <c r="W10" s="3">
        <v>3.8561659624</v>
      </c>
      <c r="X10" s="3">
        <v>4.0547733221166604</v>
      </c>
      <c r="Y10" s="3">
        <v>0</v>
      </c>
      <c r="Z10" s="3">
        <v>290.88535438891802</v>
      </c>
      <c r="AA10" s="16" t="s">
        <v>70</v>
      </c>
      <c r="AB10" s="3">
        <v>30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54.446293568676801</v>
      </c>
      <c r="G11" s="7" t="s">
        <v>67</v>
      </c>
      <c r="H11" s="11">
        <v>8.8925871373537996E-2</v>
      </c>
      <c r="I11" s="9" t="s">
        <v>92</v>
      </c>
      <c r="J11" s="13">
        <v>0</v>
      </c>
      <c r="K11" s="9" t="s">
        <v>169</v>
      </c>
      <c r="L11" s="3">
        <v>7.2095353532768502</v>
      </c>
      <c r="M11" s="16" t="s">
        <v>15</v>
      </c>
      <c r="O11" s="3">
        <v>3421400.8756340202</v>
      </c>
      <c r="P11" s="3">
        <v>1891720.5220113201</v>
      </c>
      <c r="Q11" s="3">
        <v>474566.07228910201</v>
      </c>
      <c r="R11" s="3">
        <v>213908.074383575</v>
      </c>
      <c r="S11" s="33">
        <v>3.92286225465</v>
      </c>
      <c r="T11" s="33">
        <v>1.0058621165769199</v>
      </c>
      <c r="U11" s="33">
        <v>-2.286225465E-2</v>
      </c>
      <c r="V11" s="3">
        <v>12997.1920785285</v>
      </c>
      <c r="W11" s="3">
        <v>3.85612469865</v>
      </c>
      <c r="X11" s="3">
        <v>4.0310602599833301</v>
      </c>
      <c r="Y11" s="3">
        <v>80.037652237325602</v>
      </c>
      <c r="Z11" s="3">
        <v>543.24394157143604</v>
      </c>
      <c r="AA11" s="16" t="s">
        <v>70</v>
      </c>
      <c r="AB11" s="3">
        <v>30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30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30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30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30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30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30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30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30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30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30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30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30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23.794885487747798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4.0025732144116404</v>
      </c>
      <c r="M24" s="16" t="s">
        <v>15</v>
      </c>
      <c r="O24" s="3">
        <v>2103969.5126495399</v>
      </c>
      <c r="P24" s="3">
        <v>1161861.6036312501</v>
      </c>
      <c r="Q24" s="3">
        <v>525654.22290690301</v>
      </c>
      <c r="R24" s="3">
        <v>260035.84442497799</v>
      </c>
      <c r="S24" s="33">
        <v>3.9062161333333298</v>
      </c>
      <c r="T24" s="33">
        <v>1.00159388034188</v>
      </c>
      <c r="U24" s="33">
        <v>-6.2161333333329996E-3</v>
      </c>
      <c r="V24" s="3">
        <v>9435.9795048931701</v>
      </c>
      <c r="W24" s="3">
        <v>3.8397587373333302</v>
      </c>
      <c r="X24" s="3">
        <v>4.0798018429500003</v>
      </c>
      <c r="Y24" s="3">
        <v>33.4469089508056</v>
      </c>
      <c r="Z24" s="3">
        <v>-109.732620239257</v>
      </c>
      <c r="AA24" s="16" t="s">
        <v>70</v>
      </c>
      <c r="AB24" s="3">
        <v>30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2.503063218225E-3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4.90593379363E-4</v>
      </c>
      <c r="M25" s="16" t="s">
        <v>15</v>
      </c>
      <c r="O25" s="3">
        <v>263.83017838777801</v>
      </c>
      <c r="P25" s="3">
        <v>354.33517456054602</v>
      </c>
      <c r="Q25" s="3">
        <v>537777.69836625096</v>
      </c>
      <c r="R25" s="3">
        <v>236336.63769192301</v>
      </c>
      <c r="S25" s="33">
        <v>3.9061853978666599</v>
      </c>
      <c r="T25" s="33">
        <v>1.0015859994529901</v>
      </c>
      <c r="U25" s="33">
        <v>-6.1853978666669999E-3</v>
      </c>
      <c r="V25" s="3" t="s">
        <v>186</v>
      </c>
      <c r="W25" s="3">
        <v>3.8894984911999999</v>
      </c>
      <c r="X25" s="3">
        <v>3.9228691007999998</v>
      </c>
      <c r="Y25" s="3">
        <v>0</v>
      </c>
      <c r="Z25" s="3">
        <v>0</v>
      </c>
      <c r="AA25" s="16" t="s">
        <v>70</v>
      </c>
      <c r="AB25" s="3">
        <v>30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7.4594210938100001E-4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1.4620409465600001E-4</v>
      </c>
      <c r="M26" s="16" t="s">
        <v>15</v>
      </c>
      <c r="O26" s="3">
        <v>78.386397024885696</v>
      </c>
      <c r="P26" s="3">
        <v>132.31674194335901</v>
      </c>
      <c r="Q26" s="3">
        <v>536143.65048635902</v>
      </c>
      <c r="R26" s="3">
        <v>218931.96254310099</v>
      </c>
      <c r="S26" s="33">
        <v>3.9062104229333299</v>
      </c>
      <c r="T26" s="33">
        <v>1.00159241613675</v>
      </c>
      <c r="U26" s="33">
        <v>-6.2104229333339997E-3</v>
      </c>
      <c r="V26" s="3" t="s">
        <v>186</v>
      </c>
      <c r="W26" s="3">
        <v>3.88952141095</v>
      </c>
      <c r="X26" s="3">
        <v>3.9395775749166599</v>
      </c>
      <c r="Y26" s="3">
        <v>0</v>
      </c>
      <c r="Z26" s="3">
        <v>0</v>
      </c>
      <c r="AA26" s="16" t="s">
        <v>202</v>
      </c>
      <c r="AB26" s="3">
        <v>30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1.2518570649000001E-4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2.4536395447999999E-5</v>
      </c>
      <c r="M27" s="16" t="s">
        <v>15</v>
      </c>
      <c r="O27" s="3">
        <v>13.3045811048615</v>
      </c>
      <c r="P27" s="3">
        <v>21.759521484375</v>
      </c>
      <c r="Q27" s="3">
        <v>542238.61580885295</v>
      </c>
      <c r="R27" s="3">
        <v>234822.749935217</v>
      </c>
      <c r="S27" s="33">
        <v>3.92289719545</v>
      </c>
      <c r="T27" s="33">
        <v>1.00587107575641</v>
      </c>
      <c r="U27" s="33">
        <v>-2.2897195450000001E-2</v>
      </c>
      <c r="V27" s="3" t="s">
        <v>186</v>
      </c>
      <c r="W27" s="3">
        <v>3.89787653041666</v>
      </c>
      <c r="X27" s="3">
        <v>3.9395808250666602</v>
      </c>
      <c r="Y27" s="3">
        <v>0</v>
      </c>
      <c r="Z27" s="3">
        <v>0</v>
      </c>
      <c r="AA27" s="16" t="s">
        <v>202</v>
      </c>
      <c r="AB27" s="3">
        <v>30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4.8824411076199998E-4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9.5695626906999997E-5</v>
      </c>
      <c r="M28" s="16" t="s">
        <v>15</v>
      </c>
      <c r="O28" s="3">
        <v>54.026952085636303</v>
      </c>
      <c r="P28" s="3">
        <v>71.129493713378906</v>
      </c>
      <c r="Q28" s="3">
        <v>564570.752414405</v>
      </c>
      <c r="R28" s="3">
        <v>239567.219407859</v>
      </c>
      <c r="S28" s="33">
        <v>3.9062264637499999</v>
      </c>
      <c r="T28" s="33">
        <v>1.00159652916666</v>
      </c>
      <c r="U28" s="33">
        <v>-6.2264637500000003E-3</v>
      </c>
      <c r="V28" s="3" t="s">
        <v>186</v>
      </c>
      <c r="W28" s="3">
        <v>3.8978811967999998</v>
      </c>
      <c r="X28" s="3">
        <v>3.9312528226666599</v>
      </c>
      <c r="Y28" s="3">
        <v>2.7514958381652801</v>
      </c>
      <c r="Z28" s="3">
        <v>0</v>
      </c>
      <c r="AA28" s="16" t="s">
        <v>202</v>
      </c>
      <c r="AB28" s="3">
        <v>30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8.1724472701999999E-5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1.6017998824E-5</v>
      </c>
      <c r="M29" s="16" t="s">
        <v>15</v>
      </c>
      <c r="O29" s="3">
        <v>8.8237192305007408</v>
      </c>
      <c r="P29" s="3">
        <v>10.3222799301147</v>
      </c>
      <c r="Q29" s="3">
        <v>550862.77178996103</v>
      </c>
      <c r="R29" s="3">
        <v>258327.43213915499</v>
      </c>
      <c r="S29" s="33">
        <v>3.9061971722666602</v>
      </c>
      <c r="T29" s="33">
        <v>1.0015890185299099</v>
      </c>
      <c r="U29" s="33">
        <v>-6.197172266666E-3</v>
      </c>
      <c r="V29" s="3" t="s">
        <v>186</v>
      </c>
      <c r="W29" s="3">
        <v>3.88950959948333</v>
      </c>
      <c r="X29" s="3">
        <v>3.9228806730666599</v>
      </c>
      <c r="Y29" s="3">
        <v>0</v>
      </c>
      <c r="Z29" s="3">
        <v>0</v>
      </c>
      <c r="AA29" s="16" t="s">
        <v>70</v>
      </c>
      <c r="AB29" s="3">
        <v>30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2.3192449769540002E-3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4.5456601684699998E-4</v>
      </c>
      <c r="M30" s="16" t="s">
        <v>15</v>
      </c>
      <c r="O30" s="3">
        <v>261.19886138358999</v>
      </c>
      <c r="P30" s="3">
        <v>230.90686035156199</v>
      </c>
      <c r="Q30" s="3">
        <v>574611.50130757096</v>
      </c>
      <c r="R30" s="3">
        <v>294471.46427568397</v>
      </c>
      <c r="S30" s="33">
        <v>3.9145261208166602</v>
      </c>
      <c r="T30" s="33">
        <v>1.0037246463632401</v>
      </c>
      <c r="U30" s="33">
        <v>-1.4526120816667E-2</v>
      </c>
      <c r="V30" s="3" t="s">
        <v>186</v>
      </c>
      <c r="W30" s="3">
        <v>3.8728155813499998</v>
      </c>
      <c r="X30" s="3">
        <v>3.9562346015999998</v>
      </c>
      <c r="Y30" s="3">
        <v>0</v>
      </c>
      <c r="Z30" s="3">
        <v>0</v>
      </c>
      <c r="AA30" s="16" t="s">
        <v>202</v>
      </c>
      <c r="AB30" s="3">
        <v>30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1.223852394066E-3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2.3987346939699999E-4</v>
      </c>
      <c r="M31" s="16" t="s">
        <v>15</v>
      </c>
      <c r="O31" s="3">
        <v>129.33033514362299</v>
      </c>
      <c r="P31" s="3">
        <v>133.84704006324199</v>
      </c>
      <c r="Q31" s="3">
        <v>539160.64777330495</v>
      </c>
      <c r="R31" s="3">
        <v>246728.375675858</v>
      </c>
      <c r="S31" s="33">
        <v>3.8978659423666602</v>
      </c>
      <c r="T31" s="33">
        <v>0.99945280573504303</v>
      </c>
      <c r="U31" s="33">
        <v>2.1340576333339998E-3</v>
      </c>
      <c r="V31" s="3">
        <v>36.569842663399001</v>
      </c>
      <c r="W31" s="3">
        <v>3.8895260821166602</v>
      </c>
      <c r="X31" s="3">
        <v>3.9228886472000002</v>
      </c>
      <c r="Y31" s="3">
        <v>3.0852062225341799</v>
      </c>
      <c r="Z31" s="3">
        <v>-1.0811672210693299</v>
      </c>
      <c r="AA31" s="16" t="s">
        <v>70</v>
      </c>
      <c r="AB31" s="3">
        <v>30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1.454237835579E-3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2.8502832350199998E-4</v>
      </c>
      <c r="M32" s="16" t="s">
        <v>15</v>
      </c>
      <c r="O32" s="3">
        <v>145.706814647562</v>
      </c>
      <c r="P32" s="3">
        <v>105.104335679912</v>
      </c>
      <c r="Q32" s="3">
        <v>511201.17768447002</v>
      </c>
      <c r="R32" s="3">
        <v>238221.37719192199</v>
      </c>
      <c r="S32" s="33">
        <v>3.8978436237333298</v>
      </c>
      <c r="T32" s="33">
        <v>0.99944708300854701</v>
      </c>
      <c r="U32" s="33">
        <v>2.1563762666669999E-3</v>
      </c>
      <c r="V32" s="3" t="s">
        <v>186</v>
      </c>
      <c r="W32" s="3">
        <v>3.8644756125500002</v>
      </c>
      <c r="X32" s="3">
        <v>3.9228675104166602</v>
      </c>
      <c r="Y32" s="3">
        <v>0</v>
      </c>
      <c r="Z32" s="3">
        <v>0</v>
      </c>
      <c r="AA32" s="16" t="s">
        <v>202</v>
      </c>
      <c r="AB32" s="3">
        <v>30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216</v>
      </c>
      <c r="C3" s="7" t="s">
        <v>164</v>
      </c>
      <c r="D3" s="7" t="s">
        <v>165</v>
      </c>
      <c r="E3" s="21" t="s">
        <v>166</v>
      </c>
      <c r="F3" s="21" t="s">
        <v>217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1.04115282728294</v>
      </c>
      <c r="G6" s="7" t="s">
        <v>67</v>
      </c>
      <c r="H6" s="11">
        <v>4.1152827282948001E-2</v>
      </c>
      <c r="I6" s="9" t="s">
        <v>68</v>
      </c>
      <c r="J6" s="13">
        <v>0</v>
      </c>
      <c r="L6" s="3">
        <v>0.112950263356833</v>
      </c>
      <c r="M6" s="16" t="s">
        <v>15</v>
      </c>
      <c r="N6" s="7" t="s">
        <v>217</v>
      </c>
      <c r="O6" s="3">
        <v>65649.3437517688</v>
      </c>
      <c r="P6" s="3">
        <v>44305.908921389499</v>
      </c>
      <c r="Q6" s="3">
        <v>581223.46775207703</v>
      </c>
      <c r="R6" s="3">
        <v>333933.50964215299</v>
      </c>
      <c r="S6" s="33">
        <v>3.9072681112000001</v>
      </c>
      <c r="T6" s="33">
        <v>1.00186361825641</v>
      </c>
      <c r="U6" s="33">
        <v>-7.2681111999999999E-3</v>
      </c>
      <c r="V6" s="3">
        <v>1717.0315382343199</v>
      </c>
      <c r="W6" s="3">
        <v>3.8572102586499999</v>
      </c>
      <c r="X6" s="3">
        <v>3.9990374170499998</v>
      </c>
      <c r="Y6" s="3">
        <v>26.433762359619099</v>
      </c>
      <c r="Z6" s="3">
        <v>37.795803070068303</v>
      </c>
      <c r="AA6" s="16" t="s">
        <v>70</v>
      </c>
      <c r="AB6" s="3">
        <v>30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2.4859324304833699</v>
      </c>
      <c r="G7" s="7" t="s">
        <v>67</v>
      </c>
      <c r="H7" s="11">
        <v>-5.62702780665E-3</v>
      </c>
      <c r="I7" s="9" t="s">
        <v>76</v>
      </c>
      <c r="J7" s="13">
        <v>0</v>
      </c>
      <c r="L7" s="3">
        <v>0.269874477709036</v>
      </c>
      <c r="M7" s="16" t="s">
        <v>15</v>
      </c>
      <c r="O7" s="3">
        <v>147794.201485072</v>
      </c>
      <c r="P7" s="3">
        <v>91411.524500348503</v>
      </c>
      <c r="Q7" s="3">
        <v>547640.52806955902</v>
      </c>
      <c r="R7" s="3">
        <v>295658.85861473798</v>
      </c>
      <c r="S7" s="33">
        <v>3.9405892146666601</v>
      </c>
      <c r="T7" s="33">
        <v>1.0104074909401699</v>
      </c>
      <c r="U7" s="33">
        <v>-4.0589214666666998E-2</v>
      </c>
      <c r="V7" s="3">
        <v>4011.9274091724801</v>
      </c>
      <c r="W7" s="3">
        <v>3.8821951106666601</v>
      </c>
      <c r="X7" s="3">
        <v>4.0560159936166604</v>
      </c>
      <c r="Y7" s="3">
        <v>9.0249443054199201</v>
      </c>
      <c r="Z7" s="3">
        <v>0</v>
      </c>
      <c r="AA7" s="16" t="s">
        <v>70</v>
      </c>
      <c r="AB7" s="3">
        <v>30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4.7649891014308796</v>
      </c>
      <c r="G8" s="7" t="s">
        <v>67</v>
      </c>
      <c r="H8" s="11">
        <v>-4.7002179713822999E-2</v>
      </c>
      <c r="I8" s="9" t="s">
        <v>80</v>
      </c>
      <c r="J8" s="13">
        <v>0</v>
      </c>
      <c r="L8" s="3">
        <v>0.51785335330492199</v>
      </c>
      <c r="M8" s="16" t="s">
        <v>15</v>
      </c>
      <c r="O8" s="3">
        <v>333012.24199007201</v>
      </c>
      <c r="P8" s="3">
        <v>219021.37311175701</v>
      </c>
      <c r="Q8" s="3">
        <v>643062.82824046502</v>
      </c>
      <c r="R8" s="3">
        <v>353025.921363795</v>
      </c>
      <c r="S8" s="33">
        <v>3.94059187758333</v>
      </c>
      <c r="T8" s="33">
        <v>1.01040817373931</v>
      </c>
      <c r="U8" s="33">
        <v>-4.0591877583332998E-2</v>
      </c>
      <c r="V8" s="3">
        <v>2689.3821143191399</v>
      </c>
      <c r="W8" s="3">
        <v>3.8905418917166599</v>
      </c>
      <c r="X8" s="3">
        <v>4.0153583338333299</v>
      </c>
      <c r="Y8" s="3">
        <v>67.629833221435504</v>
      </c>
      <c r="Z8" s="3">
        <v>-33.495635986328097</v>
      </c>
      <c r="AA8" s="16" t="s">
        <v>70</v>
      </c>
      <c r="AB8" s="3">
        <v>30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21.2785118191732</v>
      </c>
      <c r="G9" s="7" t="s">
        <v>67</v>
      </c>
      <c r="H9" s="11">
        <v>1.12785118191732</v>
      </c>
      <c r="I9" s="9" t="s">
        <v>84</v>
      </c>
      <c r="J9" s="13" t="s">
        <v>66</v>
      </c>
      <c r="K9" s="9" t="s">
        <v>168</v>
      </c>
      <c r="L9" s="3">
        <v>2.3307391512062998</v>
      </c>
      <c r="M9" s="16" t="s">
        <v>15</v>
      </c>
      <c r="O9" s="3">
        <v>702021.06006225199</v>
      </c>
      <c r="P9" s="3">
        <v>441250.42385028402</v>
      </c>
      <c r="Q9" s="3">
        <v>301201.04160901601</v>
      </c>
      <c r="R9" s="3">
        <v>156515.584836022</v>
      </c>
      <c r="S9" s="33">
        <v>3.94057123816666</v>
      </c>
      <c r="T9" s="33">
        <v>1.0104028815811901</v>
      </c>
      <c r="U9" s="33">
        <v>-4.0571238166667002E-2</v>
      </c>
      <c r="V9" s="3">
        <v>9133.2689749117999</v>
      </c>
      <c r="W9" s="3">
        <v>3.8821748570833301</v>
      </c>
      <c r="X9" s="3">
        <v>4.0810286456166596</v>
      </c>
      <c r="Y9" s="3">
        <v>-46.073851585388098</v>
      </c>
      <c r="Z9" s="3">
        <v>0</v>
      </c>
      <c r="AA9" s="16" t="s">
        <v>70</v>
      </c>
      <c r="AB9" s="3">
        <v>30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25.365632942358801</v>
      </c>
      <c r="G10" s="7" t="s">
        <v>67</v>
      </c>
      <c r="H10" s="11">
        <v>1.4625317694354999E-2</v>
      </c>
      <c r="I10" s="9" t="s">
        <v>88</v>
      </c>
      <c r="J10" s="13">
        <v>0</v>
      </c>
      <c r="L10" s="3">
        <v>2.78379585403765</v>
      </c>
      <c r="M10" s="16" t="s">
        <v>15</v>
      </c>
      <c r="O10" s="3">
        <v>1369350.47099688</v>
      </c>
      <c r="P10" s="3">
        <v>853233.46624803497</v>
      </c>
      <c r="Q10" s="3">
        <v>491900.46353821602</v>
      </c>
      <c r="R10" s="3">
        <v>245966.94744846801</v>
      </c>
      <c r="S10" s="33">
        <v>3.9406222981000001</v>
      </c>
      <c r="T10" s="33">
        <v>1.0104159738717899</v>
      </c>
      <c r="U10" s="33">
        <v>-4.0622298100000002E-2</v>
      </c>
      <c r="V10" s="3">
        <v>10137.4672978008</v>
      </c>
      <c r="W10" s="3">
        <v>3.8738868850500001</v>
      </c>
      <c r="X10" s="3">
        <v>4.1057302479833302</v>
      </c>
      <c r="Y10" s="3">
        <v>-55.673767351628499</v>
      </c>
      <c r="Z10" s="3">
        <v>32.336656404663501</v>
      </c>
      <c r="AA10" s="16" t="s">
        <v>70</v>
      </c>
      <c r="AB10" s="3">
        <v>30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49.842115429505498</v>
      </c>
      <c r="G11" s="7" t="s">
        <v>67</v>
      </c>
      <c r="H11" s="11">
        <v>-3.1576914098890001E-3</v>
      </c>
      <c r="I11" s="9" t="s">
        <v>92</v>
      </c>
      <c r="J11" s="13">
        <v>0</v>
      </c>
      <c r="L11" s="3">
        <v>5.5332532759984003</v>
      </c>
      <c r="M11" s="16" t="s">
        <v>15</v>
      </c>
      <c r="O11" s="3">
        <v>2625894.2741713701</v>
      </c>
      <c r="P11" s="3">
        <v>1527286.44864228</v>
      </c>
      <c r="Q11" s="3">
        <v>474566.07228910201</v>
      </c>
      <c r="R11" s="3">
        <v>213908.074383575</v>
      </c>
      <c r="S11" s="33">
        <v>3.94058562775</v>
      </c>
      <c r="T11" s="33">
        <v>1.01040657121794</v>
      </c>
      <c r="U11" s="33">
        <v>-4.0585627750000998E-2</v>
      </c>
      <c r="V11" s="3">
        <v>16522.3136172165</v>
      </c>
      <c r="W11" s="3">
        <v>3.87385054241666</v>
      </c>
      <c r="X11" s="3">
        <v>4.1640852906666597</v>
      </c>
      <c r="Y11" s="3">
        <v>0</v>
      </c>
      <c r="Z11" s="3">
        <v>18.5493975141415</v>
      </c>
      <c r="AA11" s="16" t="s">
        <v>70</v>
      </c>
      <c r="AB11" s="3">
        <v>30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30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30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30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30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30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30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30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30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30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30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30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30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24.175015176513899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2.6516372933851202</v>
      </c>
      <c r="M24" s="16" t="s">
        <v>15</v>
      </c>
      <c r="O24" s="3">
        <v>1393844.34088532</v>
      </c>
      <c r="P24" s="3">
        <v>814229.80002006295</v>
      </c>
      <c r="Q24" s="3">
        <v>525654.22290690301</v>
      </c>
      <c r="R24" s="3">
        <v>260035.84442497799</v>
      </c>
      <c r="S24" s="33">
        <v>3.9239403421333301</v>
      </c>
      <c r="T24" s="33">
        <v>1.0061385492649499</v>
      </c>
      <c r="U24" s="33">
        <v>-2.3940342133334E-2</v>
      </c>
      <c r="V24" s="3">
        <v>5346.0297975059902</v>
      </c>
      <c r="W24" s="3">
        <v>3.8655450181500002</v>
      </c>
      <c r="X24" s="3">
        <v>4.0977647669500001</v>
      </c>
      <c r="Y24" s="3">
        <v>1528.095703125</v>
      </c>
      <c r="Z24" s="3">
        <v>-116.687367602891</v>
      </c>
      <c r="AA24" s="16" t="s">
        <v>202</v>
      </c>
      <c r="AB24" s="3">
        <v>30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 t="s">
        <v>97</v>
      </c>
      <c r="G25" s="7" t="s">
        <v>67</v>
      </c>
      <c r="H25" s="11" t="s">
        <v>97</v>
      </c>
      <c r="I25" s="9" t="s">
        <v>66</v>
      </c>
      <c r="J25" s="13" t="s">
        <v>97</v>
      </c>
      <c r="K25" s="9" t="s">
        <v>98</v>
      </c>
      <c r="L25" s="3" t="s">
        <v>97</v>
      </c>
      <c r="M25" s="16" t="s">
        <v>15</v>
      </c>
      <c r="O25" s="3" t="s">
        <v>97</v>
      </c>
      <c r="P25" s="3" t="s">
        <v>97</v>
      </c>
      <c r="Q25" s="3">
        <v>537777.69836625096</v>
      </c>
      <c r="R25" s="3">
        <v>236336.63769192301</v>
      </c>
      <c r="S25" s="33" t="s">
        <v>97</v>
      </c>
      <c r="T25" s="33" t="s">
        <v>97</v>
      </c>
      <c r="U25" s="33" t="s">
        <v>97</v>
      </c>
      <c r="V25" s="3" t="s">
        <v>97</v>
      </c>
      <c r="W25" s="3" t="s">
        <v>97</v>
      </c>
      <c r="X25" s="3" t="s">
        <v>97</v>
      </c>
      <c r="Y25" s="3" t="s">
        <v>97</v>
      </c>
      <c r="Z25" s="3" t="s">
        <v>97</v>
      </c>
      <c r="AA25" s="16" t="s">
        <v>97</v>
      </c>
      <c r="AB25" s="3">
        <v>30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0</v>
      </c>
      <c r="AN25" s="18">
        <v>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1.3818243861299999E-4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1.4983370673E-5</v>
      </c>
      <c r="M26" s="16" t="s">
        <v>15</v>
      </c>
      <c r="O26" s="3">
        <v>8.0332390492571708</v>
      </c>
      <c r="P26" s="3">
        <v>16.048173904418899</v>
      </c>
      <c r="Q26" s="3">
        <v>536143.65048635902</v>
      </c>
      <c r="R26" s="3">
        <v>218931.96254310099</v>
      </c>
      <c r="S26" s="33">
        <v>3.9155923226499998</v>
      </c>
      <c r="T26" s="33">
        <v>1.00399803144871</v>
      </c>
      <c r="U26" s="33">
        <v>-1.559232265E-2</v>
      </c>
      <c r="V26" s="3" t="s">
        <v>186</v>
      </c>
      <c r="W26" s="3">
        <v>3.8905665232</v>
      </c>
      <c r="X26" s="3">
        <v>3.9406184338666601</v>
      </c>
      <c r="Y26" s="3">
        <v>0</v>
      </c>
      <c r="Z26" s="3">
        <v>0</v>
      </c>
      <c r="AA26" s="16" t="s">
        <v>202</v>
      </c>
      <c r="AB26" s="3">
        <v>30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7.2757448528699997E-4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7.8892233970999994E-5</v>
      </c>
      <c r="M27" s="16" t="s">
        <v>15</v>
      </c>
      <c r="O27" s="3">
        <v>42.778415746344798</v>
      </c>
      <c r="P27" s="3">
        <v>75.537567138671804</v>
      </c>
      <c r="Q27" s="3">
        <v>542238.61580885295</v>
      </c>
      <c r="R27" s="3">
        <v>234822.749935217</v>
      </c>
      <c r="S27" s="33">
        <v>3.9573025773166601</v>
      </c>
      <c r="T27" s="33">
        <v>1.0146929685427299</v>
      </c>
      <c r="U27" s="33">
        <v>-5.7302577316666999E-2</v>
      </c>
      <c r="V27" s="3" t="s">
        <v>186</v>
      </c>
      <c r="W27" s="3">
        <v>3.9406211530499999</v>
      </c>
      <c r="X27" s="3">
        <v>3.9739912872166601</v>
      </c>
      <c r="Y27" s="3">
        <v>0</v>
      </c>
      <c r="Z27" s="3">
        <v>0</v>
      </c>
      <c r="AA27" s="16" t="s">
        <v>70</v>
      </c>
      <c r="AB27" s="3">
        <v>30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 t="s">
        <v>97</v>
      </c>
      <c r="G28" s="7" t="s">
        <v>67</v>
      </c>
      <c r="H28" s="11" t="s">
        <v>97</v>
      </c>
      <c r="I28" s="9" t="s">
        <v>66</v>
      </c>
      <c r="J28" s="13" t="s">
        <v>97</v>
      </c>
      <c r="K28" s="9" t="s">
        <v>98</v>
      </c>
      <c r="L28" s="3" t="s">
        <v>97</v>
      </c>
      <c r="M28" s="16" t="s">
        <v>15</v>
      </c>
      <c r="O28" s="3" t="s">
        <v>97</v>
      </c>
      <c r="P28" s="3" t="s">
        <v>97</v>
      </c>
      <c r="Q28" s="3">
        <v>564570.752414405</v>
      </c>
      <c r="R28" s="3">
        <v>239567.219407859</v>
      </c>
      <c r="S28" s="33" t="s">
        <v>97</v>
      </c>
      <c r="T28" s="33" t="s">
        <v>97</v>
      </c>
      <c r="U28" s="33" t="s">
        <v>97</v>
      </c>
      <c r="V28" s="3" t="s">
        <v>97</v>
      </c>
      <c r="W28" s="3" t="s">
        <v>97</v>
      </c>
      <c r="X28" s="3" t="s">
        <v>97</v>
      </c>
      <c r="Y28" s="3" t="s">
        <v>97</v>
      </c>
      <c r="Z28" s="3" t="s">
        <v>97</v>
      </c>
      <c r="AA28" s="16" t="s">
        <v>97</v>
      </c>
      <c r="AB28" s="3">
        <v>30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0</v>
      </c>
      <c r="AN28" s="18">
        <v>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 t="s">
        <v>97</v>
      </c>
      <c r="G29" s="7" t="s">
        <v>67</v>
      </c>
      <c r="H29" s="11" t="s">
        <v>97</v>
      </c>
      <c r="I29" s="9" t="s">
        <v>66</v>
      </c>
      <c r="J29" s="13" t="s">
        <v>97</v>
      </c>
      <c r="K29" s="9" t="s">
        <v>98</v>
      </c>
      <c r="L29" s="3" t="s">
        <v>97</v>
      </c>
      <c r="M29" s="16" t="s">
        <v>15</v>
      </c>
      <c r="O29" s="3" t="s">
        <v>97</v>
      </c>
      <c r="P29" s="3" t="s">
        <v>97</v>
      </c>
      <c r="Q29" s="3">
        <v>550862.77178996103</v>
      </c>
      <c r="R29" s="3">
        <v>258327.43213915499</v>
      </c>
      <c r="S29" s="33" t="s">
        <v>97</v>
      </c>
      <c r="T29" s="33" t="s">
        <v>97</v>
      </c>
      <c r="U29" s="33" t="s">
        <v>97</v>
      </c>
      <c r="V29" s="3" t="s">
        <v>97</v>
      </c>
      <c r="W29" s="3" t="s">
        <v>97</v>
      </c>
      <c r="X29" s="3" t="s">
        <v>97</v>
      </c>
      <c r="Y29" s="3" t="s">
        <v>97</v>
      </c>
      <c r="Z29" s="3" t="s">
        <v>97</v>
      </c>
      <c r="AA29" s="16" t="s">
        <v>97</v>
      </c>
      <c r="AB29" s="3">
        <v>30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0</v>
      </c>
      <c r="AN29" s="18">
        <v>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 t="s">
        <v>97</v>
      </c>
      <c r="G30" s="7" t="s">
        <v>67</v>
      </c>
      <c r="H30" s="11" t="s">
        <v>97</v>
      </c>
      <c r="I30" s="9" t="s">
        <v>66</v>
      </c>
      <c r="J30" s="13" t="s">
        <v>97</v>
      </c>
      <c r="K30" s="9" t="s">
        <v>98</v>
      </c>
      <c r="L30" s="3" t="s">
        <v>97</v>
      </c>
      <c r="M30" s="16" t="s">
        <v>15</v>
      </c>
      <c r="O30" s="3" t="s">
        <v>97</v>
      </c>
      <c r="P30" s="3" t="s">
        <v>97</v>
      </c>
      <c r="Q30" s="3">
        <v>574611.50130757096</v>
      </c>
      <c r="R30" s="3">
        <v>294471.46427568397</v>
      </c>
      <c r="S30" s="33" t="s">
        <v>97</v>
      </c>
      <c r="T30" s="33" t="s">
        <v>97</v>
      </c>
      <c r="U30" s="33" t="s">
        <v>97</v>
      </c>
      <c r="V30" s="3" t="s">
        <v>97</v>
      </c>
      <c r="W30" s="3" t="s">
        <v>97</v>
      </c>
      <c r="X30" s="3" t="s">
        <v>97</v>
      </c>
      <c r="Y30" s="3" t="s">
        <v>97</v>
      </c>
      <c r="Z30" s="3" t="s">
        <v>97</v>
      </c>
      <c r="AA30" s="16" t="s">
        <v>97</v>
      </c>
      <c r="AB30" s="3">
        <v>30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0</v>
      </c>
      <c r="AN30" s="18">
        <v>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 t="s">
        <v>97</v>
      </c>
      <c r="G31" s="7" t="s">
        <v>67</v>
      </c>
      <c r="H31" s="11" t="s">
        <v>97</v>
      </c>
      <c r="I31" s="9" t="s">
        <v>66</v>
      </c>
      <c r="J31" s="13" t="s">
        <v>97</v>
      </c>
      <c r="K31" s="9" t="s">
        <v>98</v>
      </c>
      <c r="L31" s="3" t="s">
        <v>97</v>
      </c>
      <c r="M31" s="16" t="s">
        <v>15</v>
      </c>
      <c r="O31" s="3" t="s">
        <v>97</v>
      </c>
      <c r="P31" s="3" t="s">
        <v>97</v>
      </c>
      <c r="Q31" s="3">
        <v>539160.64777330495</v>
      </c>
      <c r="R31" s="3">
        <v>246728.375675858</v>
      </c>
      <c r="S31" s="33" t="s">
        <v>97</v>
      </c>
      <c r="T31" s="33" t="s">
        <v>97</v>
      </c>
      <c r="U31" s="33" t="s">
        <v>97</v>
      </c>
      <c r="V31" s="3" t="s">
        <v>97</v>
      </c>
      <c r="W31" s="3" t="s">
        <v>97</v>
      </c>
      <c r="X31" s="3" t="s">
        <v>97</v>
      </c>
      <c r="Y31" s="3" t="s">
        <v>97</v>
      </c>
      <c r="Z31" s="3" t="s">
        <v>97</v>
      </c>
      <c r="AA31" s="16" t="s">
        <v>97</v>
      </c>
      <c r="AB31" s="3">
        <v>30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0</v>
      </c>
      <c r="AN31" s="18">
        <v>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 t="s">
        <v>97</v>
      </c>
      <c r="G32" s="7" t="s">
        <v>67</v>
      </c>
      <c r="H32" s="11" t="s">
        <v>97</v>
      </c>
      <c r="I32" s="9" t="s">
        <v>66</v>
      </c>
      <c r="J32" s="13" t="s">
        <v>97</v>
      </c>
      <c r="K32" s="9" t="s">
        <v>98</v>
      </c>
      <c r="L32" s="3" t="s">
        <v>97</v>
      </c>
      <c r="M32" s="16" t="s">
        <v>15</v>
      </c>
      <c r="O32" s="3" t="s">
        <v>97</v>
      </c>
      <c r="P32" s="3" t="s">
        <v>97</v>
      </c>
      <c r="Q32" s="3">
        <v>511201.17768447002</v>
      </c>
      <c r="R32" s="3">
        <v>238221.37719192199</v>
      </c>
      <c r="S32" s="33" t="s">
        <v>97</v>
      </c>
      <c r="T32" s="33" t="s">
        <v>97</v>
      </c>
      <c r="U32" s="33" t="s">
        <v>97</v>
      </c>
      <c r="V32" s="3" t="s">
        <v>97</v>
      </c>
      <c r="W32" s="3" t="s">
        <v>97</v>
      </c>
      <c r="X32" s="3" t="s">
        <v>97</v>
      </c>
      <c r="Y32" s="3" t="s">
        <v>97</v>
      </c>
      <c r="Z32" s="3" t="s">
        <v>97</v>
      </c>
      <c r="AA32" s="16" t="s">
        <v>97</v>
      </c>
      <c r="AB32" s="3">
        <v>30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0</v>
      </c>
      <c r="AN32" s="18">
        <v>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218</v>
      </c>
      <c r="C3" s="7" t="s">
        <v>164</v>
      </c>
      <c r="D3" s="7" t="s">
        <v>165</v>
      </c>
      <c r="E3" s="21" t="s">
        <v>166</v>
      </c>
      <c r="F3" s="21" t="s">
        <v>219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1.0650507054845999</v>
      </c>
      <c r="G6" s="7" t="s">
        <v>67</v>
      </c>
      <c r="H6" s="11">
        <v>6.5050705484601998E-2</v>
      </c>
      <c r="I6" s="9" t="s">
        <v>68</v>
      </c>
      <c r="J6" s="13">
        <v>0</v>
      </c>
      <c r="L6" s="3">
        <v>0.105751113491189</v>
      </c>
      <c r="M6" s="16" t="s">
        <v>15</v>
      </c>
      <c r="N6" s="7" t="s">
        <v>219</v>
      </c>
      <c r="O6" s="3">
        <v>426855.912325571</v>
      </c>
      <c r="P6" s="3">
        <v>263499.196735868</v>
      </c>
      <c r="Q6" s="3">
        <v>4036420.0265478501</v>
      </c>
      <c r="R6" s="3">
        <v>2558972.4984770501</v>
      </c>
      <c r="S6" s="33">
        <v>3.8963254866666599</v>
      </c>
      <c r="T6" s="33">
        <v>0.99905781709401698</v>
      </c>
      <c r="U6" s="33">
        <v>3.674513333333E-3</v>
      </c>
      <c r="V6" s="3">
        <v>1970.68164803082</v>
      </c>
      <c r="W6" s="3">
        <v>3.7807063546833302</v>
      </c>
      <c r="X6" s="3">
        <v>4.0612140245499999</v>
      </c>
      <c r="Y6" s="3">
        <v>74.477853473619504</v>
      </c>
      <c r="Z6" s="3">
        <v>-10.9422513011594</v>
      </c>
      <c r="AA6" s="16" t="s">
        <v>70</v>
      </c>
      <c r="AB6" s="3">
        <v>30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2.4738302475513998</v>
      </c>
      <c r="G7" s="7" t="s">
        <v>67</v>
      </c>
      <c r="H7" s="11">
        <v>-1.0467900979437001E-2</v>
      </c>
      <c r="I7" s="9" t="s">
        <v>76</v>
      </c>
      <c r="J7" s="13">
        <v>0</v>
      </c>
      <c r="L7" s="3">
        <v>0.24542227489833501</v>
      </c>
      <c r="M7" s="16" t="s">
        <v>15</v>
      </c>
      <c r="O7" s="3">
        <v>893047.90091684402</v>
      </c>
      <c r="P7" s="3">
        <v>566611.48256956902</v>
      </c>
      <c r="Q7" s="3">
        <v>3638821.7055146401</v>
      </c>
      <c r="R7" s="3">
        <v>2291977.9477833901</v>
      </c>
      <c r="S7" s="33">
        <v>3.9296465562666598</v>
      </c>
      <c r="T7" s="33">
        <v>1.00760168109401</v>
      </c>
      <c r="U7" s="33">
        <v>-2.9646556266666999E-2</v>
      </c>
      <c r="V7" s="3">
        <v>4064.21911430813</v>
      </c>
      <c r="W7" s="3">
        <v>3.8712521856</v>
      </c>
      <c r="X7" s="3">
        <v>4.0295954496000004</v>
      </c>
      <c r="Y7" s="3">
        <v>38.516509910415401</v>
      </c>
      <c r="Z7" s="3">
        <v>-54.844192899286</v>
      </c>
      <c r="AA7" s="16" t="s">
        <v>70</v>
      </c>
      <c r="AB7" s="3">
        <v>30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4.7529094828232701</v>
      </c>
      <c r="G8" s="7" t="s">
        <v>67</v>
      </c>
      <c r="H8" s="11">
        <v>-4.9418103435345001E-2</v>
      </c>
      <c r="I8" s="9" t="s">
        <v>80</v>
      </c>
      <c r="J8" s="13">
        <v>0</v>
      </c>
      <c r="L8" s="3">
        <v>0.47087262036736699</v>
      </c>
      <c r="M8" s="16" t="s">
        <v>15</v>
      </c>
      <c r="O8" s="3">
        <v>1963533.06243936</v>
      </c>
      <c r="P8" s="3">
        <v>1189295.3861064999</v>
      </c>
      <c r="Q8" s="3">
        <v>4169987.75785146</v>
      </c>
      <c r="R8" s="3">
        <v>2505419.3217039299</v>
      </c>
      <c r="S8" s="33">
        <v>3.9379903682333302</v>
      </c>
      <c r="T8" s="33">
        <v>1.0097411200598201</v>
      </c>
      <c r="U8" s="33">
        <v>-3.7990368233334001E-2</v>
      </c>
      <c r="V8" s="3">
        <v>6146.1926301327203</v>
      </c>
      <c r="W8" s="3">
        <v>3.8712582738500001</v>
      </c>
      <c r="X8" s="3">
        <v>4.0611540799666601</v>
      </c>
      <c r="Y8" s="3">
        <v>0</v>
      </c>
      <c r="Z8" s="3">
        <v>149.40639657532901</v>
      </c>
      <c r="AA8" s="16" t="s">
        <v>70</v>
      </c>
      <c r="AB8" s="3">
        <v>30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20.221584685296801</v>
      </c>
      <c r="G9" s="7" t="s">
        <v>67</v>
      </c>
      <c r="H9" s="11">
        <v>1.0221584685296801</v>
      </c>
      <c r="I9" s="9" t="s">
        <v>84</v>
      </c>
      <c r="J9" s="13" t="s">
        <v>66</v>
      </c>
      <c r="K9" s="9" t="s">
        <v>168</v>
      </c>
      <c r="L9" s="3">
        <v>1.98455616932837</v>
      </c>
      <c r="M9" s="16" t="s">
        <v>15</v>
      </c>
      <c r="O9" s="3">
        <v>3785684.6876642699</v>
      </c>
      <c r="P9" s="3">
        <v>2248687.84775782</v>
      </c>
      <c r="Q9" s="3">
        <v>1907572.4568407901</v>
      </c>
      <c r="R9" s="3">
        <v>1129606.20922852</v>
      </c>
      <c r="S9" s="33">
        <v>3.9379698063999999</v>
      </c>
      <c r="T9" s="33">
        <v>1.0097358477948699</v>
      </c>
      <c r="U9" s="33">
        <v>-3.79698064E-2</v>
      </c>
      <c r="V9" s="3">
        <v>14309.122081196499</v>
      </c>
      <c r="W9" s="3">
        <v>3.82135608668333</v>
      </c>
      <c r="X9" s="3">
        <v>4.0462651933333298</v>
      </c>
      <c r="Y9" s="3">
        <v>129.469364637197</v>
      </c>
      <c r="Z9" s="3">
        <v>429.40782108866603</v>
      </c>
      <c r="AA9" s="16" t="s">
        <v>70</v>
      </c>
      <c r="AB9" s="3">
        <v>30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24.508186636479099</v>
      </c>
      <c r="G10" s="7" t="s">
        <v>67</v>
      </c>
      <c r="H10" s="11">
        <v>-1.9672534540834001E-2</v>
      </c>
      <c r="I10" s="9" t="s">
        <v>88</v>
      </c>
      <c r="J10" s="13">
        <v>0</v>
      </c>
      <c r="L10" s="3">
        <v>2.3989298215740602</v>
      </c>
      <c r="M10" s="16" t="s">
        <v>15</v>
      </c>
      <c r="O10" s="3">
        <v>7201385.34204333</v>
      </c>
      <c r="P10" s="3">
        <v>4015691.42765861</v>
      </c>
      <c r="Q10" s="3">
        <v>3001915.80315514</v>
      </c>
      <c r="R10" s="3">
        <v>1644775.1278371599</v>
      </c>
      <c r="S10" s="33">
        <v>3.93802078238333</v>
      </c>
      <c r="T10" s="33">
        <v>1.0097489185598201</v>
      </c>
      <c r="U10" s="33">
        <v>-3.8020782383333999E-2</v>
      </c>
      <c r="V10" s="3">
        <v>10214.5672924924</v>
      </c>
      <c r="W10" s="3">
        <v>3.8297548407833299</v>
      </c>
      <c r="X10" s="3">
        <v>4.1105896063833303</v>
      </c>
      <c r="Y10" s="3">
        <v>565.798657190467</v>
      </c>
      <c r="Z10" s="3">
        <v>-151.79876702497299</v>
      </c>
      <c r="AA10" s="16" t="s">
        <v>70</v>
      </c>
      <c r="AB10" s="3">
        <v>30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50.728216818139899</v>
      </c>
      <c r="G11" s="7" t="s">
        <v>67</v>
      </c>
      <c r="H11" s="11">
        <v>1.4564336362798001E-2</v>
      </c>
      <c r="I11" s="9" t="s">
        <v>92</v>
      </c>
      <c r="J11" s="13">
        <v>0</v>
      </c>
      <c r="K11" s="9" t="s">
        <v>169</v>
      </c>
      <c r="L11" s="3">
        <v>4.8854602452802904</v>
      </c>
      <c r="M11" s="16" t="s">
        <v>15</v>
      </c>
      <c r="O11" s="3">
        <v>13128666.2043743</v>
      </c>
      <c r="P11" s="3">
        <v>6585586.3184162499</v>
      </c>
      <c r="Q11" s="3">
        <v>2687293.6315585799</v>
      </c>
      <c r="R11" s="3">
        <v>1389129.0826291</v>
      </c>
      <c r="S11" s="33">
        <v>3.9379837202500001</v>
      </c>
      <c r="T11" s="33">
        <v>1.00973941544871</v>
      </c>
      <c r="U11" s="33">
        <v>-3.7983720249999998E-2</v>
      </c>
      <c r="V11" s="3">
        <v>30528.186953067801</v>
      </c>
      <c r="W11" s="3">
        <v>3.8130270367833301</v>
      </c>
      <c r="X11" s="3">
        <v>4.2106555725166599</v>
      </c>
      <c r="Y11" s="3">
        <v>-3.27041867718094</v>
      </c>
      <c r="Z11" s="3">
        <v>-47.369894444053301</v>
      </c>
      <c r="AA11" s="16" t="s">
        <v>70</v>
      </c>
      <c r="AB11" s="3">
        <v>30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30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30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30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30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30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30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30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30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30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30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30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30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27.770899833880101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2.71284633069599</v>
      </c>
      <c r="M24" s="16" t="s">
        <v>15</v>
      </c>
      <c r="O24" s="3">
        <v>8739248.7839875501</v>
      </c>
      <c r="P24" s="3">
        <v>4695378.3766078902</v>
      </c>
      <c r="Q24" s="3">
        <v>3221431.5588400601</v>
      </c>
      <c r="R24" s="3">
        <v>1766735.2618269599</v>
      </c>
      <c r="S24" s="33">
        <v>3.9129973680000001</v>
      </c>
      <c r="T24" s="33">
        <v>1.0033326584615301</v>
      </c>
      <c r="U24" s="33">
        <v>-1.2997368E-2</v>
      </c>
      <c r="V24" s="3">
        <v>26459.8151739967</v>
      </c>
      <c r="W24" s="3">
        <v>3.8047272784000001</v>
      </c>
      <c r="X24" s="3">
        <v>4.17733457093333</v>
      </c>
      <c r="Y24" s="3">
        <v>-222.76208320963701</v>
      </c>
      <c r="Z24" s="3">
        <v>0</v>
      </c>
      <c r="AA24" s="16" t="s">
        <v>70</v>
      </c>
      <c r="AB24" s="3">
        <v>30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7.4736384716051998E-2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7.425181350831E-3</v>
      </c>
      <c r="M25" s="16" t="s">
        <v>15</v>
      </c>
      <c r="O25" s="3">
        <v>27281.954977993701</v>
      </c>
      <c r="P25" s="3">
        <v>13948.264907177399</v>
      </c>
      <c r="Q25" s="3">
        <v>3674247.6296475399</v>
      </c>
      <c r="R25" s="3">
        <v>1929830.2882879099</v>
      </c>
      <c r="S25" s="33">
        <v>3.9129658944000001</v>
      </c>
      <c r="T25" s="33">
        <v>1.00332458830769</v>
      </c>
      <c r="U25" s="33">
        <v>-1.2965894400000001E-2</v>
      </c>
      <c r="V25" s="3">
        <v>90.823034451614106</v>
      </c>
      <c r="W25" s="3">
        <v>3.8712563256166601</v>
      </c>
      <c r="X25" s="3">
        <v>3.9463329608</v>
      </c>
      <c r="Y25" s="3">
        <v>258.11101598655802</v>
      </c>
      <c r="Z25" s="3">
        <v>-3.69502441659517</v>
      </c>
      <c r="AA25" s="16" t="s">
        <v>70</v>
      </c>
      <c r="AB25" s="3">
        <v>30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3.5300541700402997E-2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3.5072499076249999E-3</v>
      </c>
      <c r="M26" s="16" t="s">
        <v>15</v>
      </c>
      <c r="O26" s="3">
        <v>13046.258362307601</v>
      </c>
      <c r="P26" s="3">
        <v>6495.6589938799698</v>
      </c>
      <c r="Q26" s="3">
        <v>3719797.1932204599</v>
      </c>
      <c r="R26" s="3">
        <v>1867112.82041242</v>
      </c>
      <c r="S26" s="33">
        <v>3.9129904928000001</v>
      </c>
      <c r="T26" s="33">
        <v>1.00333089558974</v>
      </c>
      <c r="U26" s="33">
        <v>-1.29904928E-2</v>
      </c>
      <c r="V26" s="3">
        <v>8.2356685949454906</v>
      </c>
      <c r="W26" s="3">
        <v>3.8796199338499999</v>
      </c>
      <c r="X26" s="3">
        <v>3.96304033891666</v>
      </c>
      <c r="Y26" s="3">
        <v>394.52945773150998</v>
      </c>
      <c r="Z26" s="3">
        <v>37.271657459540599</v>
      </c>
      <c r="AA26" s="16" t="s">
        <v>202</v>
      </c>
      <c r="AB26" s="3">
        <v>30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0.17571010800036299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1.7456018376576E-2</v>
      </c>
      <c r="M27" s="16" t="s">
        <v>15</v>
      </c>
      <c r="O27" s="3">
        <v>67051.800987027498</v>
      </c>
      <c r="P27" s="3">
        <v>32736.749495755601</v>
      </c>
      <c r="Q27" s="3">
        <v>3841185.2886796999</v>
      </c>
      <c r="R27" s="3">
        <v>1928402.0518358401</v>
      </c>
      <c r="S27" s="33">
        <v>3.9129952008166602</v>
      </c>
      <c r="T27" s="33">
        <v>1.0033321027735</v>
      </c>
      <c r="U27" s="33">
        <v>-1.2995200816667E-2</v>
      </c>
      <c r="V27" s="3">
        <v>29.456915127184999</v>
      </c>
      <c r="W27" s="3">
        <v>3.85460278853333</v>
      </c>
      <c r="X27" s="3">
        <v>3.9713892559833299</v>
      </c>
      <c r="Y27" s="3">
        <v>510.44337151682402</v>
      </c>
      <c r="Z27" s="3">
        <v>-148.25408704889699</v>
      </c>
      <c r="AA27" s="16" t="s">
        <v>202</v>
      </c>
      <c r="AB27" s="3">
        <v>30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0.20421518743923001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2.0287521399759E-2</v>
      </c>
      <c r="M28" s="16" t="s">
        <v>15</v>
      </c>
      <c r="O28" s="3">
        <v>79050.705084684596</v>
      </c>
      <c r="P28" s="3">
        <v>41991.797422264302</v>
      </c>
      <c r="Q28" s="3">
        <v>3896518.6297041499</v>
      </c>
      <c r="R28" s="3">
        <v>1873160.69343777</v>
      </c>
      <c r="S28" s="33">
        <v>3.9130063093333298</v>
      </c>
      <c r="T28" s="33">
        <v>1.00333495111111</v>
      </c>
      <c r="U28" s="33">
        <v>-1.3006309333333001E-2</v>
      </c>
      <c r="V28" s="3">
        <v>38.7371161846551</v>
      </c>
      <c r="W28" s="3">
        <v>3.8629515338833298</v>
      </c>
      <c r="X28" s="3">
        <v>3.9547156397333301</v>
      </c>
      <c r="Y28" s="3">
        <v>-14.136108352018701</v>
      </c>
      <c r="Z28" s="3">
        <v>227.71294789913</v>
      </c>
      <c r="AA28" s="16" t="s">
        <v>173</v>
      </c>
      <c r="AB28" s="3">
        <v>30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0.366504490690374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3.6406388708572997E-2</v>
      </c>
      <c r="M29" s="16" t="s">
        <v>15</v>
      </c>
      <c r="O29" s="3">
        <v>136113.92357663001</v>
      </c>
      <c r="P29" s="3">
        <v>73878.595553780397</v>
      </c>
      <c r="Q29" s="3">
        <v>3738737.3042187798</v>
      </c>
      <c r="R29" s="3">
        <v>2109770.6544700102</v>
      </c>
      <c r="S29" s="33">
        <v>3.9129779632166599</v>
      </c>
      <c r="T29" s="33">
        <v>1.00332768287606</v>
      </c>
      <c r="U29" s="33">
        <v>-1.2977963216667001E-2</v>
      </c>
      <c r="V29" s="3">
        <v>544.46116312300899</v>
      </c>
      <c r="W29" s="3">
        <v>3.8545821138666598</v>
      </c>
      <c r="X29" s="3">
        <v>3.9546867274999999</v>
      </c>
      <c r="Y29" s="3">
        <v>0</v>
      </c>
      <c r="Z29" s="3">
        <v>0</v>
      </c>
      <c r="AA29" s="16" t="s">
        <v>70</v>
      </c>
      <c r="AB29" s="3">
        <v>30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0.26763462157127399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2.6586831314608001E-2</v>
      </c>
      <c r="M30" s="16" t="s">
        <v>15</v>
      </c>
      <c r="O30" s="3">
        <v>103850.45578973299</v>
      </c>
      <c r="P30" s="3">
        <v>58506.180014037302</v>
      </c>
      <c r="Q30" s="3">
        <v>3906086.2334757498</v>
      </c>
      <c r="R30" s="3">
        <v>2204929.2881632899</v>
      </c>
      <c r="S30" s="33">
        <v>3.9129649736166598</v>
      </c>
      <c r="T30" s="33">
        <v>1.0033243522094</v>
      </c>
      <c r="U30" s="33">
        <v>-1.2964973616667E-2</v>
      </c>
      <c r="V30" s="3">
        <v>401.98243246514699</v>
      </c>
      <c r="W30" s="3">
        <v>3.86291097306666</v>
      </c>
      <c r="X30" s="3">
        <v>3.9713581757333301</v>
      </c>
      <c r="Y30" s="3">
        <v>0</v>
      </c>
      <c r="Z30" s="3">
        <v>80.0942839095528</v>
      </c>
      <c r="AA30" s="16" t="s">
        <v>70</v>
      </c>
      <c r="AB30" s="3">
        <v>30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16.903530924643601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1.6622924482054899</v>
      </c>
      <c r="M31" s="16" t="s">
        <v>15</v>
      </c>
      <c r="O31" s="3">
        <v>5919278.6081774496</v>
      </c>
      <c r="P31" s="3">
        <v>3047638.3851490798</v>
      </c>
      <c r="Q31" s="3">
        <v>3560912.8914515199</v>
      </c>
      <c r="R31" s="3">
        <v>1871961.0657015799</v>
      </c>
      <c r="S31" s="33">
        <v>3.9129872989000001</v>
      </c>
      <c r="T31" s="33">
        <v>1.00333007664102</v>
      </c>
      <c r="U31" s="33">
        <v>-1.2987298899999999E-2</v>
      </c>
      <c r="V31" s="3">
        <v>16328.5947222062</v>
      </c>
      <c r="W31" s="3">
        <v>3.8130622173000002</v>
      </c>
      <c r="X31" s="3">
        <v>4.1022311210333298</v>
      </c>
      <c r="Y31" s="3">
        <v>270.15238790568498</v>
      </c>
      <c r="Z31" s="3">
        <v>0</v>
      </c>
      <c r="AA31" s="16" t="s">
        <v>70</v>
      </c>
      <c r="AB31" s="3">
        <v>30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17.306862259494899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1.70153640234079</v>
      </c>
      <c r="M32" s="16" t="s">
        <v>15</v>
      </c>
      <c r="O32" s="3">
        <v>5731729.4224246796</v>
      </c>
      <c r="P32" s="3">
        <v>3012903.7139590499</v>
      </c>
      <c r="Q32" s="3">
        <v>3368561.1512863101</v>
      </c>
      <c r="R32" s="3">
        <v>1759068.92158508</v>
      </c>
      <c r="S32" s="33">
        <v>3.9129651565666599</v>
      </c>
      <c r="T32" s="33">
        <v>1.0033243991196501</v>
      </c>
      <c r="U32" s="33">
        <v>-1.2965156566667E-2</v>
      </c>
      <c r="V32" s="3">
        <v>18432.000256633699</v>
      </c>
      <c r="W32" s="3">
        <v>3.8130364736</v>
      </c>
      <c r="X32" s="3">
        <v>4.0528142739000002</v>
      </c>
      <c r="Y32" s="3">
        <v>171.89307863872801</v>
      </c>
      <c r="Z32" s="3">
        <v>911.28532536472403</v>
      </c>
      <c r="AA32" s="16" t="s">
        <v>70</v>
      </c>
      <c r="AB32" s="3">
        <v>30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X41"/>
  <sheetViews>
    <sheetView showGridLines="0" workbookViewId="0">
      <selection activeCell="O6" sqref="O6:O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220</v>
      </c>
      <c r="C3" s="7" t="s">
        <v>54</v>
      </c>
      <c r="D3" s="7" t="s">
        <v>55</v>
      </c>
      <c r="E3" s="21" t="s">
        <v>56</v>
      </c>
      <c r="F3" s="21" t="s">
        <v>221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10</v>
      </c>
      <c r="F6" s="18" t="s">
        <v>66</v>
      </c>
      <c r="G6" s="7" t="s">
        <v>67</v>
      </c>
      <c r="H6" s="11" t="s">
        <v>66</v>
      </c>
      <c r="I6" s="9" t="s">
        <v>68</v>
      </c>
      <c r="J6" s="13" t="s">
        <v>66</v>
      </c>
      <c r="L6" s="3" t="s">
        <v>66</v>
      </c>
      <c r="M6" s="16" t="s">
        <v>66</v>
      </c>
      <c r="N6" s="7" t="s">
        <v>222</v>
      </c>
      <c r="O6" s="3">
        <v>581223.46775207703</v>
      </c>
      <c r="P6" s="3">
        <v>333933.50964215299</v>
      </c>
      <c r="Q6" s="3" t="s">
        <v>66</v>
      </c>
      <c r="R6" s="3" t="s">
        <v>66</v>
      </c>
      <c r="S6" s="33">
        <v>4.2498639487999998</v>
      </c>
      <c r="T6" s="33">
        <v>0.99996798795294095</v>
      </c>
      <c r="U6" s="33">
        <v>1.360512E-4</v>
      </c>
      <c r="V6" s="3">
        <v>6951.0135781487097</v>
      </c>
      <c r="W6" s="3">
        <v>4.1752646517500001</v>
      </c>
      <c r="X6" s="3">
        <v>4.4046867599833304</v>
      </c>
      <c r="Y6" s="3">
        <v>33.059386267574702</v>
      </c>
      <c r="Z6" s="3">
        <v>0.63009213780053097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 t="s">
        <v>66</v>
      </c>
      <c r="AN6" s="18" t="s">
        <v>66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10</v>
      </c>
      <c r="F7" s="18" t="s">
        <v>66</v>
      </c>
      <c r="G7" s="7" t="s">
        <v>67</v>
      </c>
      <c r="H7" s="11" t="s">
        <v>66</v>
      </c>
      <c r="I7" s="9" t="s">
        <v>76</v>
      </c>
      <c r="J7" s="13" t="s">
        <v>66</v>
      </c>
      <c r="L7" s="3" t="s">
        <v>66</v>
      </c>
      <c r="M7" s="16" t="s">
        <v>66</v>
      </c>
      <c r="O7" s="3">
        <v>547640.52806955902</v>
      </c>
      <c r="P7" s="3">
        <v>295658.85861473798</v>
      </c>
      <c r="Q7" s="3" t="s">
        <v>66</v>
      </c>
      <c r="R7" s="3" t="s">
        <v>66</v>
      </c>
      <c r="S7" s="33">
        <v>4.2899137834666599</v>
      </c>
      <c r="T7" s="33">
        <v>1.00939147846274</v>
      </c>
      <c r="U7" s="33">
        <v>-3.9913783466666998E-2</v>
      </c>
      <c r="V7" s="3">
        <v>9402.7337551617402</v>
      </c>
      <c r="W7" s="3">
        <v>4.2164380482666601</v>
      </c>
      <c r="X7" s="3">
        <v>4.3795921725333304</v>
      </c>
      <c r="Y7" s="3">
        <v>-0.27436096668243398</v>
      </c>
      <c r="Z7" s="3">
        <v>100.629187027471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 t="s">
        <v>66</v>
      </c>
      <c r="AN7" s="18" t="s">
        <v>66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10</v>
      </c>
      <c r="F8" s="18" t="s">
        <v>66</v>
      </c>
      <c r="G8" s="7" t="s">
        <v>67</v>
      </c>
      <c r="H8" s="11" t="s">
        <v>66</v>
      </c>
      <c r="I8" s="9" t="s">
        <v>80</v>
      </c>
      <c r="J8" s="13" t="s">
        <v>66</v>
      </c>
      <c r="L8" s="3" t="s">
        <v>66</v>
      </c>
      <c r="M8" s="16" t="s">
        <v>66</v>
      </c>
      <c r="O8" s="3">
        <v>643062.82824046502</v>
      </c>
      <c r="P8" s="3">
        <v>353025.921363795</v>
      </c>
      <c r="Q8" s="3" t="s">
        <v>66</v>
      </c>
      <c r="R8" s="3" t="s">
        <v>66</v>
      </c>
      <c r="S8" s="33">
        <v>4.2982648432000001</v>
      </c>
      <c r="T8" s="33">
        <v>1.0113564336941101</v>
      </c>
      <c r="U8" s="33">
        <v>-4.8264843199999997E-2</v>
      </c>
      <c r="V8" s="3">
        <v>9015.4874499990801</v>
      </c>
      <c r="W8" s="3">
        <v>4.2247795655999996</v>
      </c>
      <c r="X8" s="3">
        <v>4.4463425927666602</v>
      </c>
      <c r="Y8" s="3">
        <v>104.73992887117799</v>
      </c>
      <c r="Z8" s="3">
        <v>38.753907420974102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 t="s">
        <v>66</v>
      </c>
      <c r="AN8" s="18" t="s">
        <v>66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 t="s">
        <v>66</v>
      </c>
      <c r="G9" s="7" t="s">
        <v>67</v>
      </c>
      <c r="H9" s="11" t="s">
        <v>66</v>
      </c>
      <c r="I9" s="9" t="s">
        <v>84</v>
      </c>
      <c r="J9" s="13" t="s">
        <v>66</v>
      </c>
      <c r="L9" s="3" t="s">
        <v>66</v>
      </c>
      <c r="M9" s="16" t="s">
        <v>66</v>
      </c>
      <c r="O9" s="3">
        <v>301201.04160901601</v>
      </c>
      <c r="P9" s="3">
        <v>156515.584836022</v>
      </c>
      <c r="Q9" s="3" t="s">
        <v>66</v>
      </c>
      <c r="R9" s="3" t="s">
        <v>66</v>
      </c>
      <c r="S9" s="33">
        <v>4.2982560464166601</v>
      </c>
      <c r="T9" s="33">
        <v>1.01135436386274</v>
      </c>
      <c r="U9" s="33">
        <v>-4.8256046416665997E-2</v>
      </c>
      <c r="V9" s="3">
        <v>4134.5431606239499</v>
      </c>
      <c r="W9" s="3">
        <v>4.2331196640000002</v>
      </c>
      <c r="X9" s="3">
        <v>4.3795983053333298</v>
      </c>
      <c r="Y9" s="3">
        <v>137.21568908691401</v>
      </c>
      <c r="Z9" s="3">
        <v>2.9098561604817799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 t="s">
        <v>66</v>
      </c>
      <c r="AN9" s="18" t="s">
        <v>66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10</v>
      </c>
      <c r="F10" s="18" t="s">
        <v>66</v>
      </c>
      <c r="G10" s="7" t="s">
        <v>67</v>
      </c>
      <c r="H10" s="11" t="s">
        <v>66</v>
      </c>
      <c r="I10" s="9" t="s">
        <v>88</v>
      </c>
      <c r="J10" s="13" t="s">
        <v>66</v>
      </c>
      <c r="L10" s="3" t="s">
        <v>66</v>
      </c>
      <c r="M10" s="16" t="s">
        <v>66</v>
      </c>
      <c r="O10" s="3">
        <v>491900.46353821602</v>
      </c>
      <c r="P10" s="3">
        <v>245966.94744846801</v>
      </c>
      <c r="Q10" s="3" t="s">
        <v>66</v>
      </c>
      <c r="R10" s="3" t="s">
        <v>66</v>
      </c>
      <c r="S10" s="33">
        <v>4.2983017978333304</v>
      </c>
      <c r="T10" s="33">
        <v>1.0113651289019601</v>
      </c>
      <c r="U10" s="33">
        <v>-4.8301797833333E-2</v>
      </c>
      <c r="V10" s="3">
        <v>3524.7039431585299</v>
      </c>
      <c r="W10" s="3">
        <v>4.2248229178500001</v>
      </c>
      <c r="X10" s="3">
        <v>4.3963301367999996</v>
      </c>
      <c r="Y10" s="3">
        <v>32.257366777215701</v>
      </c>
      <c r="Z10" s="3">
        <v>-72.285213470458899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 t="s">
        <v>66</v>
      </c>
      <c r="AN10" s="18" t="s">
        <v>66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10</v>
      </c>
      <c r="F11" s="18" t="s">
        <v>66</v>
      </c>
      <c r="G11" s="7" t="s">
        <v>67</v>
      </c>
      <c r="H11" s="11" t="s">
        <v>66</v>
      </c>
      <c r="I11" s="9" t="s">
        <v>92</v>
      </c>
      <c r="J11" s="13" t="s">
        <v>66</v>
      </c>
      <c r="L11" s="3" t="s">
        <v>66</v>
      </c>
      <c r="M11" s="16" t="s">
        <v>66</v>
      </c>
      <c r="O11" s="3">
        <v>474566.07228910201</v>
      </c>
      <c r="P11" s="3">
        <v>213908.074383575</v>
      </c>
      <c r="Q11" s="3" t="s">
        <v>66</v>
      </c>
      <c r="R11" s="3" t="s">
        <v>66</v>
      </c>
      <c r="S11" s="33">
        <v>4.2982593034500001</v>
      </c>
      <c r="T11" s="33">
        <v>1.01135513022353</v>
      </c>
      <c r="U11" s="33">
        <v>-4.8259303449999999E-2</v>
      </c>
      <c r="V11" s="3">
        <v>6653.2909817009904</v>
      </c>
      <c r="W11" s="3">
        <v>4.2164344773166604</v>
      </c>
      <c r="X11" s="3">
        <v>4.42966080906666</v>
      </c>
      <c r="Y11" s="3">
        <v>8.0716854243343708</v>
      </c>
      <c r="Z11" s="3">
        <v>-4.8636780773966803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 t="s">
        <v>66</v>
      </c>
      <c r="AN11" s="18" t="s">
        <v>66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66</v>
      </c>
      <c r="O12" s="3" t="s">
        <v>97</v>
      </c>
      <c r="P12" s="3" t="s">
        <v>97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66</v>
      </c>
      <c r="O13" s="3" t="s">
        <v>97</v>
      </c>
      <c r="P13" s="3" t="s">
        <v>97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66</v>
      </c>
      <c r="O14" s="3" t="s">
        <v>97</v>
      </c>
      <c r="P14" s="3" t="s">
        <v>97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66</v>
      </c>
      <c r="O15" s="3" t="s">
        <v>97</v>
      </c>
      <c r="P15" s="3" t="s">
        <v>97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66</v>
      </c>
      <c r="O16" s="3" t="s">
        <v>97</v>
      </c>
      <c r="P16" s="3" t="s">
        <v>97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66</v>
      </c>
      <c r="O17" s="3" t="s">
        <v>97</v>
      </c>
      <c r="P17" s="3" t="s">
        <v>97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66</v>
      </c>
      <c r="O18" s="3" t="s">
        <v>97</v>
      </c>
      <c r="P18" s="3" t="s">
        <v>97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66</v>
      </c>
      <c r="O19" s="3" t="s">
        <v>97</v>
      </c>
      <c r="P19" s="3" t="s">
        <v>97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66</v>
      </c>
      <c r="O20" s="3" t="s">
        <v>97</v>
      </c>
      <c r="P20" s="3" t="s">
        <v>97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66</v>
      </c>
      <c r="O21" s="3" t="s">
        <v>97</v>
      </c>
      <c r="P21" s="3" t="s">
        <v>97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66</v>
      </c>
      <c r="O22" s="3" t="s">
        <v>97</v>
      </c>
      <c r="P22" s="3" t="s">
        <v>97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66</v>
      </c>
      <c r="O23" s="3" t="s">
        <v>97</v>
      </c>
      <c r="P23" s="3" t="s">
        <v>97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 t="s">
        <v>66</v>
      </c>
      <c r="G24" s="7" t="s">
        <v>67</v>
      </c>
      <c r="H24" s="11" t="s">
        <v>66</v>
      </c>
      <c r="I24" s="9" t="s">
        <v>66</v>
      </c>
      <c r="J24" s="13" t="s">
        <v>66</v>
      </c>
      <c r="L24" s="3" t="s">
        <v>66</v>
      </c>
      <c r="M24" s="16" t="s">
        <v>66</v>
      </c>
      <c r="O24" s="3">
        <v>525654.22290690301</v>
      </c>
      <c r="P24" s="3">
        <v>260035.84442497799</v>
      </c>
      <c r="Q24" s="3" t="s">
        <v>66</v>
      </c>
      <c r="R24" s="3" t="s">
        <v>66</v>
      </c>
      <c r="S24" s="33">
        <v>4.2732777504166597</v>
      </c>
      <c r="T24" s="33">
        <v>1.0054771177450901</v>
      </c>
      <c r="U24" s="33">
        <v>-2.3277750416666999E-2</v>
      </c>
      <c r="V24" s="3">
        <v>6188.5543174088698</v>
      </c>
      <c r="W24" s="3">
        <v>4.2002780589333302</v>
      </c>
      <c r="X24" s="3">
        <v>4.4130058186666599</v>
      </c>
      <c r="Y24" s="3">
        <v>76.0315803713805</v>
      </c>
      <c r="Z24" s="3">
        <v>16.5938110351562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 t="s">
        <v>66</v>
      </c>
      <c r="AN24" s="18" t="s">
        <v>66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 t="s">
        <v>66</v>
      </c>
      <c r="G25" s="7" t="s">
        <v>67</v>
      </c>
      <c r="H25" s="11" t="s">
        <v>66</v>
      </c>
      <c r="I25" s="9" t="s">
        <v>66</v>
      </c>
      <c r="J25" s="13" t="s">
        <v>66</v>
      </c>
      <c r="L25" s="3" t="s">
        <v>66</v>
      </c>
      <c r="M25" s="16" t="s">
        <v>66</v>
      </c>
      <c r="O25" s="3">
        <v>537777.69836625096</v>
      </c>
      <c r="P25" s="3">
        <v>236336.63769192301</v>
      </c>
      <c r="Q25" s="3" t="s">
        <v>66</v>
      </c>
      <c r="R25" s="3" t="s">
        <v>66</v>
      </c>
      <c r="S25" s="33">
        <v>4.2732347621500004</v>
      </c>
      <c r="T25" s="33">
        <v>1.00546700285882</v>
      </c>
      <c r="U25" s="33">
        <v>-2.3234762150000001E-2</v>
      </c>
      <c r="V25" s="3">
        <v>9048.5608936735298</v>
      </c>
      <c r="W25" s="3">
        <v>4.1835521087999998</v>
      </c>
      <c r="X25" s="3">
        <v>4.4546867951999998</v>
      </c>
      <c r="Y25" s="3">
        <v>36.406247043609604</v>
      </c>
      <c r="Z25" s="3">
        <v>-3.8218183517456001</v>
      </c>
      <c r="AA25" s="16" t="s">
        <v>70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 t="s">
        <v>66</v>
      </c>
      <c r="AN25" s="18" t="s">
        <v>66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 t="s">
        <v>66</v>
      </c>
      <c r="G26" s="7" t="s">
        <v>67</v>
      </c>
      <c r="H26" s="11" t="s">
        <v>66</v>
      </c>
      <c r="I26" s="9" t="s">
        <v>66</v>
      </c>
      <c r="J26" s="13" t="s">
        <v>66</v>
      </c>
      <c r="L26" s="3" t="s">
        <v>66</v>
      </c>
      <c r="M26" s="16" t="s">
        <v>66</v>
      </c>
      <c r="O26" s="3">
        <v>536143.65048635902</v>
      </c>
      <c r="P26" s="3">
        <v>218931.96254310099</v>
      </c>
      <c r="Q26" s="3" t="s">
        <v>66</v>
      </c>
      <c r="R26" s="3" t="s">
        <v>66</v>
      </c>
      <c r="S26" s="33">
        <v>4.2732761674833304</v>
      </c>
      <c r="T26" s="33">
        <v>1.00547674529019</v>
      </c>
      <c r="U26" s="33">
        <v>-2.3276167483332999E-2</v>
      </c>
      <c r="V26" s="3">
        <v>4699.8002659988897</v>
      </c>
      <c r="W26" s="3">
        <v>4.1919340421166602</v>
      </c>
      <c r="X26" s="3">
        <v>4.3796386717500004</v>
      </c>
      <c r="Y26" s="3">
        <v>168.58668415903199</v>
      </c>
      <c r="Z26" s="3">
        <v>-10.065881563887601</v>
      </c>
      <c r="AA26" s="16" t="s">
        <v>70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 t="s">
        <v>66</v>
      </c>
      <c r="AN26" s="18" t="s">
        <v>66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 t="s">
        <v>66</v>
      </c>
      <c r="G27" s="7" t="s">
        <v>67</v>
      </c>
      <c r="H27" s="11" t="s">
        <v>66</v>
      </c>
      <c r="I27" s="9" t="s">
        <v>66</v>
      </c>
      <c r="J27" s="13" t="s">
        <v>66</v>
      </c>
      <c r="L27" s="3" t="s">
        <v>66</v>
      </c>
      <c r="M27" s="16" t="s">
        <v>66</v>
      </c>
      <c r="O27" s="3">
        <v>542238.61580885295</v>
      </c>
      <c r="P27" s="3">
        <v>234822.749935217</v>
      </c>
      <c r="Q27" s="3" t="s">
        <v>66</v>
      </c>
      <c r="R27" s="3" t="s">
        <v>66</v>
      </c>
      <c r="S27" s="33">
        <v>4.2732766077166602</v>
      </c>
      <c r="T27" s="33">
        <v>1.0054768488745101</v>
      </c>
      <c r="U27" s="33">
        <v>-2.3276607716665999E-2</v>
      </c>
      <c r="V27" s="3">
        <v>1487.61176428777</v>
      </c>
      <c r="W27" s="3">
        <v>4.1919291581333296</v>
      </c>
      <c r="X27" s="3">
        <v>4.3400138138666602</v>
      </c>
      <c r="Y27" s="3">
        <v>122.055134963989</v>
      </c>
      <c r="Z27" s="3">
        <v>34.677111816406203</v>
      </c>
      <c r="AA27" s="16" t="s">
        <v>70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 t="s">
        <v>66</v>
      </c>
      <c r="AN27" s="18" t="s">
        <v>66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 t="s">
        <v>66</v>
      </c>
      <c r="G28" s="7" t="s">
        <v>67</v>
      </c>
      <c r="H28" s="11" t="s">
        <v>66</v>
      </c>
      <c r="I28" s="9" t="s">
        <v>66</v>
      </c>
      <c r="J28" s="13" t="s">
        <v>66</v>
      </c>
      <c r="L28" s="3" t="s">
        <v>66</v>
      </c>
      <c r="M28" s="16" t="s">
        <v>66</v>
      </c>
      <c r="O28" s="3">
        <v>564570.752414405</v>
      </c>
      <c r="P28" s="3">
        <v>239567.219407859</v>
      </c>
      <c r="Q28" s="3" t="s">
        <v>66</v>
      </c>
      <c r="R28" s="3" t="s">
        <v>66</v>
      </c>
      <c r="S28" s="33">
        <v>4.2733013999999896</v>
      </c>
      <c r="T28" s="33">
        <v>1.0054826823529399</v>
      </c>
      <c r="U28" s="33">
        <v>-2.3301399999999001E-2</v>
      </c>
      <c r="V28" s="3">
        <v>4638.6522648984601</v>
      </c>
      <c r="W28" s="3">
        <v>4.1919545069333299</v>
      </c>
      <c r="X28" s="3">
        <v>4.3963425917333296</v>
      </c>
      <c r="Y28" s="3">
        <v>169.00026957323101</v>
      </c>
      <c r="Z28" s="3">
        <v>52.200955041467303</v>
      </c>
      <c r="AA28" s="16" t="s">
        <v>70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 t="s">
        <v>66</v>
      </c>
      <c r="AN28" s="18" t="s">
        <v>66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 t="s">
        <v>66</v>
      </c>
      <c r="G29" s="7" t="s">
        <v>67</v>
      </c>
      <c r="H29" s="11" t="s">
        <v>66</v>
      </c>
      <c r="I29" s="9" t="s">
        <v>66</v>
      </c>
      <c r="J29" s="13" t="s">
        <v>66</v>
      </c>
      <c r="L29" s="3" t="s">
        <v>66</v>
      </c>
      <c r="M29" s="16" t="s">
        <v>66</v>
      </c>
      <c r="O29" s="3">
        <v>550862.77178996103</v>
      </c>
      <c r="P29" s="3">
        <v>258327.43213915499</v>
      </c>
      <c r="Q29" s="3" t="s">
        <v>66</v>
      </c>
      <c r="R29" s="3" t="s">
        <v>66</v>
      </c>
      <c r="S29" s="33">
        <v>4.2732559738833302</v>
      </c>
      <c r="T29" s="33">
        <v>1.0054719938548999</v>
      </c>
      <c r="U29" s="33">
        <v>-2.3255973883333999E-2</v>
      </c>
      <c r="V29" s="3">
        <v>4585.8347164312099</v>
      </c>
      <c r="W29" s="3">
        <v>4.1919173664000002</v>
      </c>
      <c r="X29" s="3">
        <v>4.4129981578833304</v>
      </c>
      <c r="Y29" s="3">
        <v>84.574554443359304</v>
      </c>
      <c r="Z29" s="3">
        <v>97.670805358886696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 t="s">
        <v>66</v>
      </c>
      <c r="AN29" s="18" t="s">
        <v>66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 t="s">
        <v>66</v>
      </c>
      <c r="G30" s="7" t="s">
        <v>67</v>
      </c>
      <c r="H30" s="11" t="s">
        <v>66</v>
      </c>
      <c r="I30" s="9" t="s">
        <v>66</v>
      </c>
      <c r="J30" s="13" t="s">
        <v>66</v>
      </c>
      <c r="L30" s="3" t="s">
        <v>66</v>
      </c>
      <c r="M30" s="16" t="s">
        <v>66</v>
      </c>
      <c r="O30" s="3">
        <v>574611.50130757096</v>
      </c>
      <c r="P30" s="3">
        <v>294471.46427568397</v>
      </c>
      <c r="Q30" s="3" t="s">
        <v>66</v>
      </c>
      <c r="R30" s="3" t="s">
        <v>66</v>
      </c>
      <c r="S30" s="33">
        <v>4.2732447141333303</v>
      </c>
      <c r="T30" s="33">
        <v>1.00546934450196</v>
      </c>
      <c r="U30" s="33">
        <v>-2.3244714133333001E-2</v>
      </c>
      <c r="V30" s="3">
        <v>2596.7613659834501</v>
      </c>
      <c r="W30" s="3">
        <v>4.2002495459000002</v>
      </c>
      <c r="X30" s="3">
        <v>4.3399855762999904</v>
      </c>
      <c r="Y30" s="3">
        <v>370.89957164803599</v>
      </c>
      <c r="Z30" s="3">
        <v>100.150494191604</v>
      </c>
      <c r="AA30" s="16" t="s">
        <v>70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 t="s">
        <v>66</v>
      </c>
      <c r="AN30" s="18" t="s">
        <v>66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 t="s">
        <v>66</v>
      </c>
      <c r="G31" s="7" t="s">
        <v>67</v>
      </c>
      <c r="H31" s="11" t="s">
        <v>66</v>
      </c>
      <c r="I31" s="9" t="s">
        <v>66</v>
      </c>
      <c r="J31" s="13" t="s">
        <v>66</v>
      </c>
      <c r="L31" s="3" t="s">
        <v>66</v>
      </c>
      <c r="M31" s="16" t="s">
        <v>66</v>
      </c>
      <c r="O31" s="3">
        <v>539160.64777330495</v>
      </c>
      <c r="P31" s="3">
        <v>246728.375675858</v>
      </c>
      <c r="Q31" s="3" t="s">
        <v>66</v>
      </c>
      <c r="R31" s="3" t="s">
        <v>66</v>
      </c>
      <c r="S31" s="33">
        <v>4.2732595541</v>
      </c>
      <c r="T31" s="33">
        <v>1.0054728362588199</v>
      </c>
      <c r="U31" s="33">
        <v>-2.32595541E-2</v>
      </c>
      <c r="V31" s="3">
        <v>7335.6995127282198</v>
      </c>
      <c r="W31" s="3">
        <v>4.1835714498333303</v>
      </c>
      <c r="X31" s="3">
        <v>4.4046552624000004</v>
      </c>
      <c r="Y31" s="3">
        <v>14.9040164470472</v>
      </c>
      <c r="Z31" s="3">
        <v>-12.912813562815201</v>
      </c>
      <c r="AA31" s="16" t="s">
        <v>70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 t="s">
        <v>66</v>
      </c>
      <c r="AN31" s="18" t="s">
        <v>66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 t="s">
        <v>66</v>
      </c>
      <c r="G32" s="7" t="s">
        <v>67</v>
      </c>
      <c r="H32" s="11" t="s">
        <v>66</v>
      </c>
      <c r="I32" s="9" t="s">
        <v>66</v>
      </c>
      <c r="J32" s="13" t="s">
        <v>66</v>
      </c>
      <c r="L32" s="3" t="s">
        <v>66</v>
      </c>
      <c r="M32" s="16" t="s">
        <v>66</v>
      </c>
      <c r="O32" s="3">
        <v>511201.17768447002</v>
      </c>
      <c r="P32" s="3">
        <v>238221.37719192199</v>
      </c>
      <c r="Q32" s="3" t="s">
        <v>66</v>
      </c>
      <c r="R32" s="3" t="s">
        <v>66</v>
      </c>
      <c r="S32" s="33">
        <v>4.2732485941666596</v>
      </c>
      <c r="T32" s="33">
        <v>1.00547025745098</v>
      </c>
      <c r="U32" s="33">
        <v>-2.3248594166666001E-2</v>
      </c>
      <c r="V32" s="3">
        <v>4009.61796978645</v>
      </c>
      <c r="W32" s="3">
        <v>4.1919023674833298</v>
      </c>
      <c r="X32" s="3">
        <v>4.3796195455999998</v>
      </c>
      <c r="Y32" s="3">
        <v>91.3639196556408</v>
      </c>
      <c r="Z32" s="3">
        <v>44.9462918059576</v>
      </c>
      <c r="AA32" s="16" t="s">
        <v>70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 t="s">
        <v>66</v>
      </c>
      <c r="AN32" s="18" t="s">
        <v>66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223</v>
      </c>
      <c r="C3" s="7" t="s">
        <v>164</v>
      </c>
      <c r="D3" s="7" t="s">
        <v>165</v>
      </c>
      <c r="E3" s="21" t="s">
        <v>166</v>
      </c>
      <c r="F3" s="21" t="s">
        <v>224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1.0623011384791201</v>
      </c>
      <c r="G6" s="7" t="s">
        <v>67</v>
      </c>
      <c r="H6" s="11">
        <v>6.2301138479128E-2</v>
      </c>
      <c r="I6" s="9" t="s">
        <v>68</v>
      </c>
      <c r="J6" s="13">
        <v>0</v>
      </c>
      <c r="L6" s="3">
        <v>8.7325379826680996E-2</v>
      </c>
      <c r="M6" s="16" t="s">
        <v>15</v>
      </c>
      <c r="N6" s="7" t="s">
        <v>224</v>
      </c>
      <c r="O6" s="3">
        <v>50755.560085630903</v>
      </c>
      <c r="P6" s="3">
        <v>30163.7202283568</v>
      </c>
      <c r="Q6" s="3">
        <v>581223.46775207703</v>
      </c>
      <c r="R6" s="3">
        <v>333933.50964215299</v>
      </c>
      <c r="S6" s="33">
        <v>4.2505041154666596</v>
      </c>
      <c r="T6" s="33">
        <v>1.0001186154039201</v>
      </c>
      <c r="U6" s="33">
        <v>-5.0411546666700004E-4</v>
      </c>
      <c r="V6" s="3">
        <v>1149.3470251917499</v>
      </c>
      <c r="W6" s="3">
        <v>4.1926416034666598</v>
      </c>
      <c r="X6" s="3">
        <v>4.2987789042833304</v>
      </c>
      <c r="Y6" s="3">
        <v>29.571820068359301</v>
      </c>
      <c r="Z6" s="3">
        <v>33.835371398925702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2.38828551025924</v>
      </c>
      <c r="G7" s="7" t="s">
        <v>67</v>
      </c>
      <c r="H7" s="11">
        <v>-4.4685795896300999E-2</v>
      </c>
      <c r="I7" s="9" t="s">
        <v>76</v>
      </c>
      <c r="J7" s="13">
        <v>0</v>
      </c>
      <c r="L7" s="3">
        <v>0.196776315315183</v>
      </c>
      <c r="M7" s="16" t="s">
        <v>15</v>
      </c>
      <c r="O7" s="3">
        <v>107762.685230788</v>
      </c>
      <c r="P7" s="3">
        <v>56987.045537721897</v>
      </c>
      <c r="Q7" s="3">
        <v>547640.52806955902</v>
      </c>
      <c r="R7" s="3">
        <v>295658.85861473798</v>
      </c>
      <c r="S7" s="33">
        <v>4.2903761253333297</v>
      </c>
      <c r="T7" s="33">
        <v>1.0095002647843101</v>
      </c>
      <c r="U7" s="33">
        <v>-4.0376125333332999E-2</v>
      </c>
      <c r="V7" s="3">
        <v>1632.6190653265201</v>
      </c>
      <c r="W7" s="3">
        <v>4.2254197765333297</v>
      </c>
      <c r="X7" s="3">
        <v>4.3404295192166602</v>
      </c>
      <c r="Y7" s="3">
        <v>0</v>
      </c>
      <c r="Z7" s="3">
        <v>43.630445480346602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4.8288078030431496</v>
      </c>
      <c r="G8" s="7" t="s">
        <v>67</v>
      </c>
      <c r="H8" s="11">
        <v>-3.4238439391370001E-2</v>
      </c>
      <c r="I8" s="9" t="s">
        <v>80</v>
      </c>
      <c r="J8" s="13">
        <v>0</v>
      </c>
      <c r="L8" s="3">
        <v>0.39953018731736001</v>
      </c>
      <c r="M8" s="16" t="s">
        <v>15</v>
      </c>
      <c r="O8" s="3">
        <v>256923.01222374401</v>
      </c>
      <c r="P8" s="3">
        <v>140427.45630983799</v>
      </c>
      <c r="Q8" s="3">
        <v>643062.82824046502</v>
      </c>
      <c r="R8" s="3">
        <v>353025.921363795</v>
      </c>
      <c r="S8" s="33">
        <v>4.2987275032000003</v>
      </c>
      <c r="T8" s="33">
        <v>1.01146529487058</v>
      </c>
      <c r="U8" s="33">
        <v>-4.8727503200000001E-2</v>
      </c>
      <c r="V8" s="3">
        <v>2537.0176837631702</v>
      </c>
      <c r="W8" s="3">
        <v>4.2254202098500002</v>
      </c>
      <c r="X8" s="3">
        <v>4.3802983279999896</v>
      </c>
      <c r="Y8" s="3">
        <v>60.053424072265599</v>
      </c>
      <c r="Z8" s="3">
        <v>28.664950561523401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21.1164256266892</v>
      </c>
      <c r="G9" s="7" t="s">
        <v>67</v>
      </c>
      <c r="H9" s="11">
        <v>1.1116425626689299</v>
      </c>
      <c r="I9" s="9" t="s">
        <v>84</v>
      </c>
      <c r="J9" s="13" t="s">
        <v>66</v>
      </c>
      <c r="K9" s="9" t="s">
        <v>168</v>
      </c>
      <c r="L9" s="3">
        <v>1.7959945060592</v>
      </c>
      <c r="M9" s="16" t="s">
        <v>15</v>
      </c>
      <c r="O9" s="3">
        <v>540955.41594910296</v>
      </c>
      <c r="P9" s="3">
        <v>293458.61956271803</v>
      </c>
      <c r="Q9" s="3">
        <v>301201.04160901601</v>
      </c>
      <c r="R9" s="3">
        <v>156515.584836022</v>
      </c>
      <c r="S9" s="33">
        <v>4.2987187946833298</v>
      </c>
      <c r="T9" s="33">
        <v>1.0114632458078401</v>
      </c>
      <c r="U9" s="33">
        <v>-4.8718794683332997E-2</v>
      </c>
      <c r="V9" s="3">
        <v>6963.18943520419</v>
      </c>
      <c r="W9" s="3">
        <v>4.2254175666666596</v>
      </c>
      <c r="X9" s="3">
        <v>4.4303507040000003</v>
      </c>
      <c r="Y9" s="3">
        <v>121.968760195342</v>
      </c>
      <c r="Z9" s="3">
        <v>-66.609499385758397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25.591984598727901</v>
      </c>
      <c r="G10" s="7" t="s">
        <v>67</v>
      </c>
      <c r="H10" s="11">
        <v>2.3679383949119E-2</v>
      </c>
      <c r="I10" s="9" t="s">
        <v>88</v>
      </c>
      <c r="J10" s="13">
        <v>0</v>
      </c>
      <c r="L10" s="3">
        <v>2.1929162564120102</v>
      </c>
      <c r="M10" s="16" t="s">
        <v>15</v>
      </c>
      <c r="O10" s="3">
        <v>1078696.52302955</v>
      </c>
      <c r="P10" s="3">
        <v>564878.49765602604</v>
      </c>
      <c r="Q10" s="3">
        <v>491900.46353821602</v>
      </c>
      <c r="R10" s="3">
        <v>245966.94744846801</v>
      </c>
      <c r="S10" s="33">
        <v>4.2987645100999998</v>
      </c>
      <c r="T10" s="33">
        <v>1.0114740023764699</v>
      </c>
      <c r="U10" s="33">
        <v>-4.8764510099999998E-2</v>
      </c>
      <c r="V10" s="3">
        <v>3890.76054512771</v>
      </c>
      <c r="W10" s="3">
        <v>4.2254633282333298</v>
      </c>
      <c r="X10" s="3">
        <v>4.4053648626666604</v>
      </c>
      <c r="Y10" s="3">
        <v>218.97135212466301</v>
      </c>
      <c r="Z10" s="3">
        <v>100.747461296647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49.642136468596199</v>
      </c>
      <c r="G11" s="7" t="s">
        <v>67</v>
      </c>
      <c r="H11" s="11">
        <v>-7.1572706280760004E-3</v>
      </c>
      <c r="I11" s="9" t="s">
        <v>92</v>
      </c>
      <c r="J11" s="13">
        <v>0</v>
      </c>
      <c r="L11" s="3">
        <v>4.4232712375335899</v>
      </c>
      <c r="M11" s="16" t="s">
        <v>15</v>
      </c>
      <c r="O11" s="3">
        <v>2099134.4578656699</v>
      </c>
      <c r="P11" s="3">
        <v>934674.01492751902</v>
      </c>
      <c r="Q11" s="3">
        <v>474566.07228910201</v>
      </c>
      <c r="R11" s="3">
        <v>213908.074383575</v>
      </c>
      <c r="S11" s="33">
        <v>4.2987222463999997</v>
      </c>
      <c r="T11" s="33">
        <v>1.01146405797647</v>
      </c>
      <c r="U11" s="33">
        <v>-4.8722246400001001E-2</v>
      </c>
      <c r="V11" s="3">
        <v>12814.4407214401</v>
      </c>
      <c r="W11" s="3">
        <v>4.2087329813333296</v>
      </c>
      <c r="X11" s="3">
        <v>4.5050430589166597</v>
      </c>
      <c r="Y11" s="3">
        <v>102.228552546285</v>
      </c>
      <c r="Z11" s="3">
        <v>-2.29483900990172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11.411160226057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0.95481395658841295</v>
      </c>
      <c r="M24" s="16" t="s">
        <v>15</v>
      </c>
      <c r="O24" s="3">
        <v>501901.98837114801</v>
      </c>
      <c r="P24" s="3">
        <v>252802.23035976701</v>
      </c>
      <c r="Q24" s="3">
        <v>525654.22290690301</v>
      </c>
      <c r="R24" s="3">
        <v>260035.84442497799</v>
      </c>
      <c r="S24" s="33">
        <v>4.2737400800166601</v>
      </c>
      <c r="T24" s="33">
        <v>1.00558590118039</v>
      </c>
      <c r="U24" s="33">
        <v>-2.3740080016665999E-2</v>
      </c>
      <c r="V24" s="3">
        <v>4636.9916766856004</v>
      </c>
      <c r="W24" s="3">
        <v>4.2009716319999999</v>
      </c>
      <c r="X24" s="3">
        <v>4.3553020333333299</v>
      </c>
      <c r="Y24" s="3">
        <v>131.90479230934301</v>
      </c>
      <c r="Z24" s="3">
        <v>37.732580084828101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11.6077760168297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0.97158964891646904</v>
      </c>
      <c r="M25" s="16" t="s">
        <v>15</v>
      </c>
      <c r="O25" s="3">
        <v>522499.24515077198</v>
      </c>
      <c r="P25" s="3">
        <v>222587.789454232</v>
      </c>
      <c r="Q25" s="3">
        <v>537777.69836625096</v>
      </c>
      <c r="R25" s="3">
        <v>236336.63769192301</v>
      </c>
      <c r="S25" s="33">
        <v>4.2736973837500001</v>
      </c>
      <c r="T25" s="33">
        <v>1.005575855</v>
      </c>
      <c r="U25" s="33">
        <v>-2.3697383749999999E-2</v>
      </c>
      <c r="V25" s="3">
        <v>4829.8857748581204</v>
      </c>
      <c r="W25" s="3">
        <v>4.1842463586666598</v>
      </c>
      <c r="X25" s="3">
        <v>4.3719556429666602</v>
      </c>
      <c r="Y25" s="3">
        <v>7.9166790509374296</v>
      </c>
      <c r="Z25" s="3">
        <v>62.115741870641003</v>
      </c>
      <c r="AA25" s="16" t="s">
        <v>70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11.173502335503301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0.93455111932120805</v>
      </c>
      <c r="M26" s="16" t="s">
        <v>15</v>
      </c>
      <c r="O26" s="3">
        <v>501053.64867898601</v>
      </c>
      <c r="P26" s="3">
        <v>212931.710123253</v>
      </c>
      <c r="Q26" s="3">
        <v>536143.65048635902</v>
      </c>
      <c r="R26" s="3">
        <v>218931.96254310099</v>
      </c>
      <c r="S26" s="33">
        <v>4.2653972306499996</v>
      </c>
      <c r="T26" s="33">
        <v>1.0036228778</v>
      </c>
      <c r="U26" s="33">
        <v>-1.539723065E-2</v>
      </c>
      <c r="V26" s="3">
        <v>2148.2548632902399</v>
      </c>
      <c r="W26" s="3">
        <v>4.1926280834499998</v>
      </c>
      <c r="X26" s="3">
        <v>4.3321342839833301</v>
      </c>
      <c r="Y26" s="3">
        <v>247.136421278103</v>
      </c>
      <c r="Z26" s="3">
        <v>70.128464000957095</v>
      </c>
      <c r="AA26" s="16" t="s">
        <v>70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11.9367708735398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0.99968477282680801</v>
      </c>
      <c r="M27" s="16" t="s">
        <v>15</v>
      </c>
      <c r="O27" s="3">
        <v>542067.68746279599</v>
      </c>
      <c r="P27" s="3">
        <v>228728.784631332</v>
      </c>
      <c r="Q27" s="3">
        <v>542238.61580885295</v>
      </c>
      <c r="R27" s="3">
        <v>234822.749935217</v>
      </c>
      <c r="S27" s="33">
        <v>4.26539571626666</v>
      </c>
      <c r="T27" s="33">
        <v>1.00362252147451</v>
      </c>
      <c r="U27" s="33">
        <v>-1.5395716266666E-2</v>
      </c>
      <c r="V27" s="3">
        <v>1970.95179602286</v>
      </c>
      <c r="W27" s="3">
        <v>4.1926232114833297</v>
      </c>
      <c r="X27" s="3">
        <v>4.3553070245333299</v>
      </c>
      <c r="Y27" s="3">
        <v>232.94167480468701</v>
      </c>
      <c r="Z27" s="3">
        <v>133.34120025634701</v>
      </c>
      <c r="AA27" s="16" t="s">
        <v>70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10.7654928864587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0.89980143103875099</v>
      </c>
      <c r="M28" s="16" t="s">
        <v>15</v>
      </c>
      <c r="O28" s="3">
        <v>508001.57094510598</v>
      </c>
      <c r="P28" s="3">
        <v>206117.421505807</v>
      </c>
      <c r="Q28" s="3">
        <v>564570.752414405</v>
      </c>
      <c r="R28" s="3">
        <v>239567.219407859</v>
      </c>
      <c r="S28" s="33">
        <v>4.2737642733333301</v>
      </c>
      <c r="T28" s="33">
        <v>1.00559159372549</v>
      </c>
      <c r="U28" s="33">
        <v>-2.3764273333332999E-2</v>
      </c>
      <c r="V28" s="3">
        <v>2251.69172119308</v>
      </c>
      <c r="W28" s="3">
        <v>4.1843054362666603</v>
      </c>
      <c r="X28" s="3">
        <v>4.3488386746833303</v>
      </c>
      <c r="Y28" s="3">
        <v>88.778056162066605</v>
      </c>
      <c r="Z28" s="3">
        <v>53.494127910589597</v>
      </c>
      <c r="AA28" s="16" t="s">
        <v>70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11.4784138361996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0.96055094717449996</v>
      </c>
      <c r="M29" s="16" t="s">
        <v>15</v>
      </c>
      <c r="O29" s="3">
        <v>529131.75720601704</v>
      </c>
      <c r="P29" s="3">
        <v>251732.31092859601</v>
      </c>
      <c r="Q29" s="3">
        <v>550862.77178996103</v>
      </c>
      <c r="R29" s="3">
        <v>258327.43213915499</v>
      </c>
      <c r="S29" s="33">
        <v>4.2737183909333298</v>
      </c>
      <c r="T29" s="33">
        <v>1.00558079786666</v>
      </c>
      <c r="U29" s="33">
        <v>-2.3718390933333E-2</v>
      </c>
      <c r="V29" s="3">
        <v>4467.1358088707702</v>
      </c>
      <c r="W29" s="3">
        <v>4.1926112095999999</v>
      </c>
      <c r="X29" s="3">
        <v>4.4053493456000004</v>
      </c>
      <c r="Y29" s="3">
        <v>38.080754414260603</v>
      </c>
      <c r="Z29" s="3">
        <v>-2.2915621279320502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11.5434457655222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0.96609964162060702</v>
      </c>
      <c r="M30" s="16" t="s">
        <v>15</v>
      </c>
      <c r="O30" s="3">
        <v>555131.96548432403</v>
      </c>
      <c r="P30" s="3">
        <v>272921.03905470902</v>
      </c>
      <c r="Q30" s="3">
        <v>574611.50130757096</v>
      </c>
      <c r="R30" s="3">
        <v>294471.46427568397</v>
      </c>
      <c r="S30" s="33">
        <v>4.2737072528000004</v>
      </c>
      <c r="T30" s="33">
        <v>1.0055781771294099</v>
      </c>
      <c r="U30" s="33">
        <v>-2.3707252799999998E-2</v>
      </c>
      <c r="V30" s="3">
        <v>7900.9600103452904</v>
      </c>
      <c r="W30" s="3">
        <v>4.1926012282666596</v>
      </c>
      <c r="X30" s="3">
        <v>4.4136763730666599</v>
      </c>
      <c r="Y30" s="3">
        <v>70.9480792284552</v>
      </c>
      <c r="Z30" s="3">
        <v>48.067762369335398</v>
      </c>
      <c r="AA30" s="16" t="s">
        <v>70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11.267081651075999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0.94252782640214605</v>
      </c>
      <c r="M31" s="16" t="s">
        <v>15</v>
      </c>
      <c r="O31" s="3">
        <v>508173.91342734598</v>
      </c>
      <c r="P31" s="3">
        <v>223018.37122063001</v>
      </c>
      <c r="Q31" s="3">
        <v>539160.64777330495</v>
      </c>
      <c r="R31" s="3">
        <v>246728.375675858</v>
      </c>
      <c r="S31" s="33">
        <v>4.2737223730666596</v>
      </c>
      <c r="T31" s="33">
        <v>1.00558173483921</v>
      </c>
      <c r="U31" s="33">
        <v>-2.3722373066667E-2</v>
      </c>
      <c r="V31" s="3">
        <v>4880.5245837657303</v>
      </c>
      <c r="W31" s="3">
        <v>4.1842652695666596</v>
      </c>
      <c r="X31" s="3">
        <v>4.3886654879666596</v>
      </c>
      <c r="Y31" s="3">
        <v>5.9044546263816198</v>
      </c>
      <c r="Z31" s="3">
        <v>-46.411443737160504</v>
      </c>
      <c r="AA31" s="16" t="s">
        <v>70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12.1012461145997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1.01374196670204</v>
      </c>
      <c r="M32" s="16" t="s">
        <v>15</v>
      </c>
      <c r="O32" s="3">
        <v>518226.08724625799</v>
      </c>
      <c r="P32" s="3">
        <v>235371.773760704</v>
      </c>
      <c r="Q32" s="3">
        <v>511201.17768447002</v>
      </c>
      <c r="R32" s="3">
        <v>238221.37719192199</v>
      </c>
      <c r="S32" s="33">
        <v>4.2737114762999999</v>
      </c>
      <c r="T32" s="33">
        <v>1.00557917089411</v>
      </c>
      <c r="U32" s="33">
        <v>-2.3711476299999999E-2</v>
      </c>
      <c r="V32" s="3">
        <v>5266.6793093270298</v>
      </c>
      <c r="W32" s="3">
        <v>4.1925963298833304</v>
      </c>
      <c r="X32" s="3">
        <v>4.3970019661500004</v>
      </c>
      <c r="Y32" s="3">
        <v>109.910114078177</v>
      </c>
      <c r="Z32" s="3">
        <v>-7.2912640952744896</v>
      </c>
      <c r="AA32" s="16" t="s">
        <v>70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225</v>
      </c>
      <c r="C3" s="7" t="s">
        <v>164</v>
      </c>
      <c r="D3" s="7" t="s">
        <v>165</v>
      </c>
      <c r="E3" s="21" t="s">
        <v>166</v>
      </c>
      <c r="F3" s="21" t="s">
        <v>226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1.0350556255759</v>
      </c>
      <c r="G6" s="7" t="s">
        <v>67</v>
      </c>
      <c r="H6" s="11">
        <v>3.5055625575900001E-2</v>
      </c>
      <c r="I6" s="9" t="s">
        <v>68</v>
      </c>
      <c r="J6" s="13">
        <v>0</v>
      </c>
      <c r="L6" s="3">
        <v>0.107737409801031</v>
      </c>
      <c r="M6" s="16" t="s">
        <v>15</v>
      </c>
      <c r="N6" s="7" t="s">
        <v>226</v>
      </c>
      <c r="O6" s="3">
        <v>434873.43852927297</v>
      </c>
      <c r="P6" s="3">
        <v>239179.93824237</v>
      </c>
      <c r="Q6" s="3">
        <v>4036420.0265478501</v>
      </c>
      <c r="R6" s="3">
        <v>2558972.4984770501</v>
      </c>
      <c r="S6" s="33">
        <v>4.2556789944166598</v>
      </c>
      <c r="T6" s="33">
        <v>1.00133623398039</v>
      </c>
      <c r="U6" s="33">
        <v>-5.6789944166670001E-3</v>
      </c>
      <c r="V6" s="3">
        <v>8159.3578811224497</v>
      </c>
      <c r="W6" s="3">
        <v>4.1822175464000004</v>
      </c>
      <c r="X6" s="3">
        <v>4.4032972645333297</v>
      </c>
      <c r="Y6" s="3">
        <v>41.733098220825099</v>
      </c>
      <c r="Z6" s="3">
        <v>51.435259628295803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2.5056784072881499</v>
      </c>
      <c r="G7" s="7" t="s">
        <v>67</v>
      </c>
      <c r="H7" s="11">
        <v>2.2713629152629998E-3</v>
      </c>
      <c r="I7" s="9" t="s">
        <v>76</v>
      </c>
      <c r="J7" s="13">
        <v>0</v>
      </c>
      <c r="L7" s="3">
        <v>0.26089209619925802</v>
      </c>
      <c r="M7" s="16" t="s">
        <v>15</v>
      </c>
      <c r="O7" s="3">
        <v>949339.822447074</v>
      </c>
      <c r="P7" s="3">
        <v>505556.95501087198</v>
      </c>
      <c r="Q7" s="3">
        <v>3638821.7055146401</v>
      </c>
      <c r="R7" s="3">
        <v>2291977.9477833901</v>
      </c>
      <c r="S7" s="33">
        <v>4.2973289234833301</v>
      </c>
      <c r="T7" s="33">
        <v>1.0111362172901901</v>
      </c>
      <c r="U7" s="33">
        <v>-4.7328923483334E-2</v>
      </c>
      <c r="V7" s="3">
        <v>9263.9452595563707</v>
      </c>
      <c r="W7" s="3">
        <v>4.2234977253333303</v>
      </c>
      <c r="X7" s="3">
        <v>4.4365932789500002</v>
      </c>
      <c r="Y7" s="3">
        <v>96.774481328417394</v>
      </c>
      <c r="Z7" s="3">
        <v>-44.9586099731671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4.8058970389976299</v>
      </c>
      <c r="G8" s="7" t="s">
        <v>67</v>
      </c>
      <c r="H8" s="11">
        <v>-3.8820592200474E-2</v>
      </c>
      <c r="I8" s="9" t="s">
        <v>80</v>
      </c>
      <c r="J8" s="13">
        <v>0</v>
      </c>
      <c r="L8" s="3">
        <v>0.50063085346734904</v>
      </c>
      <c r="M8" s="16" t="s">
        <v>15</v>
      </c>
      <c r="O8" s="3">
        <v>2087624.5301615701</v>
      </c>
      <c r="P8" s="3">
        <v>1018056.65539088</v>
      </c>
      <c r="Q8" s="3">
        <v>4169987.75785146</v>
      </c>
      <c r="R8" s="3">
        <v>2505419.3217039299</v>
      </c>
      <c r="S8" s="33">
        <v>4.3056810685166598</v>
      </c>
      <c r="T8" s="33">
        <v>1.01310142788627</v>
      </c>
      <c r="U8" s="33">
        <v>-5.5681068516666002E-2</v>
      </c>
      <c r="V8" s="3">
        <v>10613.423264662901</v>
      </c>
      <c r="W8" s="3">
        <v>4.2234980197000001</v>
      </c>
      <c r="X8" s="3">
        <v>4.4616385194333299</v>
      </c>
      <c r="Y8" s="3">
        <v>192.68012427827</v>
      </c>
      <c r="Z8" s="3">
        <v>124.786648424666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20.576266869797202</v>
      </c>
      <c r="G9" s="7" t="s">
        <v>67</v>
      </c>
      <c r="H9" s="11">
        <v>1.05762668697972</v>
      </c>
      <c r="I9" s="9" t="s">
        <v>84</v>
      </c>
      <c r="J9" s="13" t="s">
        <v>66</v>
      </c>
      <c r="K9" s="9" t="s">
        <v>168</v>
      </c>
      <c r="L9" s="3">
        <v>2.1504536521179798</v>
      </c>
      <c r="M9" s="16" t="s">
        <v>15</v>
      </c>
      <c r="O9" s="3">
        <v>4102146.1564929602</v>
      </c>
      <c r="P9" s="3">
        <v>1912322.8120482201</v>
      </c>
      <c r="Q9" s="3">
        <v>1907572.4568407901</v>
      </c>
      <c r="R9" s="3">
        <v>1129606.20922852</v>
      </c>
      <c r="S9" s="33">
        <v>4.3056757205333298</v>
      </c>
      <c r="T9" s="33">
        <v>1.0131001695372499</v>
      </c>
      <c r="U9" s="33">
        <v>-5.5675720533333001E-2</v>
      </c>
      <c r="V9" s="3">
        <v>24414.062969528299</v>
      </c>
      <c r="W9" s="3">
        <v>4.2151506042833304</v>
      </c>
      <c r="X9" s="3">
        <v>4.4950085869499903</v>
      </c>
      <c r="Y9" s="3">
        <v>113.557058764727</v>
      </c>
      <c r="Z9" s="3">
        <v>17.665729384680901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24.924814456811301</v>
      </c>
      <c r="G10" s="7" t="s">
        <v>67</v>
      </c>
      <c r="H10" s="11">
        <v>-3.007421727544E-3</v>
      </c>
      <c r="I10" s="9" t="s">
        <v>88</v>
      </c>
      <c r="J10" s="13">
        <v>0</v>
      </c>
      <c r="L10" s="3">
        <v>2.6072715870191399</v>
      </c>
      <c r="M10" s="16" t="s">
        <v>15</v>
      </c>
      <c r="O10" s="3">
        <v>7826809.7801901596</v>
      </c>
      <c r="P10" s="3">
        <v>3511605.14254486</v>
      </c>
      <c r="Q10" s="3">
        <v>3001915.80315514</v>
      </c>
      <c r="R10" s="3">
        <v>1644775.1278371599</v>
      </c>
      <c r="S10" s="33">
        <v>4.3057203362666598</v>
      </c>
      <c r="T10" s="33">
        <v>1.01311066735686</v>
      </c>
      <c r="U10" s="33">
        <v>-5.5720336266665997E-2</v>
      </c>
      <c r="V10" s="3">
        <v>33370.185887927903</v>
      </c>
      <c r="W10" s="3">
        <v>4.2068530309166601</v>
      </c>
      <c r="X10" s="3">
        <v>4.5449985586499997</v>
      </c>
      <c r="Y10" s="3">
        <v>0</v>
      </c>
      <c r="Z10" s="3">
        <v>34.5748787031863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50.225020622240898</v>
      </c>
      <c r="G11" s="7" t="s">
        <v>67</v>
      </c>
      <c r="H11" s="11">
        <v>4.5004124448179998E-3</v>
      </c>
      <c r="I11" s="9" t="s">
        <v>92</v>
      </c>
      <c r="J11" s="13">
        <v>0</v>
      </c>
      <c r="K11" s="9" t="s">
        <v>169</v>
      </c>
      <c r="L11" s="3">
        <v>5.2813071022057496</v>
      </c>
      <c r="M11" s="16" t="s">
        <v>15</v>
      </c>
      <c r="O11" s="3">
        <v>14192422.9420626</v>
      </c>
      <c r="P11" s="3">
        <v>6139018.2862390401</v>
      </c>
      <c r="Q11" s="3">
        <v>2687293.6315585799</v>
      </c>
      <c r="R11" s="3">
        <v>1389129.0826291</v>
      </c>
      <c r="S11" s="33">
        <v>4.2973336133166598</v>
      </c>
      <c r="T11" s="33">
        <v>1.01113732078039</v>
      </c>
      <c r="U11" s="33">
        <v>-4.7333613316667002E-2</v>
      </c>
      <c r="V11" s="3">
        <v>33993.468158247197</v>
      </c>
      <c r="W11" s="3">
        <v>4.2068110546666597</v>
      </c>
      <c r="X11" s="3">
        <v>4.5199409738499998</v>
      </c>
      <c r="Y11" s="3">
        <v>0</v>
      </c>
      <c r="Z11" s="3">
        <v>87.508836336336003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11.1484719005822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1.1628676615800499</v>
      </c>
      <c r="M24" s="16" t="s">
        <v>15</v>
      </c>
      <c r="O24" s="3">
        <v>3746098.5837685401</v>
      </c>
      <c r="P24" s="3">
        <v>1598292.13704302</v>
      </c>
      <c r="Q24" s="3">
        <v>3221431.5588400601</v>
      </c>
      <c r="R24" s="3">
        <v>1766735.2618269599</v>
      </c>
      <c r="S24" s="33">
        <v>4.2806935877499903</v>
      </c>
      <c r="T24" s="33">
        <v>1.0072220206470499</v>
      </c>
      <c r="U24" s="33">
        <v>-3.0693587749998998E-2</v>
      </c>
      <c r="V24" s="3">
        <v>15160.9296734174</v>
      </c>
      <c r="W24" s="3">
        <v>4.1905467000166601</v>
      </c>
      <c r="X24" s="3">
        <v>4.4032750525333304</v>
      </c>
      <c r="Y24" s="3">
        <v>-14.6955784259439</v>
      </c>
      <c r="Z24" s="3">
        <v>597.72462348248405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11.4145827376325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1.1906907076145801</v>
      </c>
      <c r="M25" s="16" t="s">
        <v>15</v>
      </c>
      <c r="O25" s="3">
        <v>4374892.5100962399</v>
      </c>
      <c r="P25" s="3">
        <v>1848613.4739900399</v>
      </c>
      <c r="Q25" s="3">
        <v>3674247.6296475399</v>
      </c>
      <c r="R25" s="3">
        <v>1929830.2882879099</v>
      </c>
      <c r="S25" s="33">
        <v>4.2723091077666604</v>
      </c>
      <c r="T25" s="33">
        <v>1.0052492018274499</v>
      </c>
      <c r="U25" s="33">
        <v>-2.2309107766668002E-2</v>
      </c>
      <c r="V25" s="3">
        <v>18296.2052725223</v>
      </c>
      <c r="W25" s="3">
        <v>4.1821641373333298</v>
      </c>
      <c r="X25" s="3">
        <v>4.4866693157333302</v>
      </c>
      <c r="Y25" s="3">
        <v>-174.92938070300301</v>
      </c>
      <c r="Z25" s="3">
        <v>29.501927861132199</v>
      </c>
      <c r="AA25" s="16" t="s">
        <v>70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10.9745164943155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1.1446815233177901</v>
      </c>
      <c r="M26" s="16" t="s">
        <v>15</v>
      </c>
      <c r="O26" s="3">
        <v>4257983.1175688598</v>
      </c>
      <c r="P26" s="3">
        <v>1759376.3283595</v>
      </c>
      <c r="Q26" s="3">
        <v>3719797.1932204599</v>
      </c>
      <c r="R26" s="3">
        <v>1867112.82041242</v>
      </c>
      <c r="S26" s="33">
        <v>4.27235080105</v>
      </c>
      <c r="T26" s="33">
        <v>1.0052590120117599</v>
      </c>
      <c r="U26" s="33">
        <v>-2.2350801050000001E-2</v>
      </c>
      <c r="V26" s="3">
        <v>19645.390083119</v>
      </c>
      <c r="W26" s="3">
        <v>4.1738605498499997</v>
      </c>
      <c r="X26" s="3">
        <v>4.45333017411666</v>
      </c>
      <c r="Y26" s="3">
        <v>-94.280391846064106</v>
      </c>
      <c r="Z26" s="3">
        <v>-54.0552587044616</v>
      </c>
      <c r="AA26" s="16" t="s">
        <v>70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11.171454400415501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1.1652704610409199</v>
      </c>
      <c r="M27" s="16" t="s">
        <v>15</v>
      </c>
      <c r="O27" s="3">
        <v>4476019.7522833999</v>
      </c>
      <c r="P27" s="3">
        <v>1823427.56476555</v>
      </c>
      <c r="Q27" s="3">
        <v>3841185.2886796999</v>
      </c>
      <c r="R27" s="3">
        <v>1928402.0518358401</v>
      </c>
      <c r="S27" s="33">
        <v>4.2723506119666599</v>
      </c>
      <c r="T27" s="33">
        <v>1.00525896752156</v>
      </c>
      <c r="U27" s="33">
        <v>-2.2350611966666999E-2</v>
      </c>
      <c r="V27" s="3">
        <v>20501.000609975301</v>
      </c>
      <c r="W27" s="3">
        <v>4.1821977909333299</v>
      </c>
      <c r="X27" s="3">
        <v>4.50328854746666</v>
      </c>
      <c r="Y27" s="3">
        <v>0</v>
      </c>
      <c r="Z27" s="3">
        <v>-64.900390874775994</v>
      </c>
      <c r="AA27" s="16" t="s">
        <v>70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10.497291459026799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1.0947968377641999</v>
      </c>
      <c r="M28" s="16" t="s">
        <v>15</v>
      </c>
      <c r="O28" s="3">
        <v>4265896.2740894305</v>
      </c>
      <c r="P28" s="3">
        <v>1678072.9128671801</v>
      </c>
      <c r="Q28" s="3">
        <v>3896518.6297041499</v>
      </c>
      <c r="R28" s="3">
        <v>1873160.69343777</v>
      </c>
      <c r="S28" s="33">
        <v>4.2723751405333301</v>
      </c>
      <c r="T28" s="33">
        <v>1.0052647389490199</v>
      </c>
      <c r="U28" s="33">
        <v>-2.2375140533333001E-2</v>
      </c>
      <c r="V28" s="3">
        <v>15257.992930582501</v>
      </c>
      <c r="W28" s="3">
        <v>4.1822230429333302</v>
      </c>
      <c r="X28" s="3">
        <v>4.4783719453500002</v>
      </c>
      <c r="Y28" s="3">
        <v>105.096863849199</v>
      </c>
      <c r="Z28" s="3">
        <v>-40.959619384008697</v>
      </c>
      <c r="AA28" s="16" t="s">
        <v>70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10.8579937076425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1.13250040086986</v>
      </c>
      <c r="M29" s="16" t="s">
        <v>15</v>
      </c>
      <c r="O29" s="3">
        <v>4234121.4957748996</v>
      </c>
      <c r="P29" s="3">
        <v>1897712.2772616199</v>
      </c>
      <c r="Q29" s="3">
        <v>3738737.3042187798</v>
      </c>
      <c r="R29" s="3">
        <v>2109770.6544700102</v>
      </c>
      <c r="S29" s="33">
        <v>4.2723292146833298</v>
      </c>
      <c r="T29" s="33">
        <v>1.0052539328666601</v>
      </c>
      <c r="U29" s="33">
        <v>-2.2329214683333001E-2</v>
      </c>
      <c r="V29" s="3">
        <v>17642.429094742602</v>
      </c>
      <c r="W29" s="3">
        <v>4.1905287309333303</v>
      </c>
      <c r="X29" s="3">
        <v>4.4616614245333297</v>
      </c>
      <c r="Y29" s="3">
        <v>109.463449423264</v>
      </c>
      <c r="Z29" s="3">
        <v>18.282842252088098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10.720986985109899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1.11817866920715</v>
      </c>
      <c r="M30" s="16" t="s">
        <v>15</v>
      </c>
      <c r="O30" s="3">
        <v>4367702.3063563099</v>
      </c>
      <c r="P30" s="3">
        <v>1985479.2954982801</v>
      </c>
      <c r="Q30" s="3">
        <v>3906086.2334757498</v>
      </c>
      <c r="R30" s="3">
        <v>2204929.2881632899</v>
      </c>
      <c r="S30" s="33">
        <v>4.27231898375</v>
      </c>
      <c r="T30" s="33">
        <v>1.0052515255882299</v>
      </c>
      <c r="U30" s="33">
        <v>-2.231898375E-2</v>
      </c>
      <c r="V30" s="3">
        <v>19470.679844165301</v>
      </c>
      <c r="W30" s="3">
        <v>4.1905190781500004</v>
      </c>
      <c r="X30" s="3">
        <v>4.5032651002666597</v>
      </c>
      <c r="Y30" s="3">
        <v>100.455572298878</v>
      </c>
      <c r="Z30" s="3">
        <v>-20.4649541814107</v>
      </c>
      <c r="AA30" s="16" t="s">
        <v>70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11.277319135786501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1.1763388180221901</v>
      </c>
      <c r="M31" s="16" t="s">
        <v>15</v>
      </c>
      <c r="O31" s="3">
        <v>4188840.0618100902</v>
      </c>
      <c r="P31" s="3">
        <v>1780973.1557894</v>
      </c>
      <c r="Q31" s="3">
        <v>3560912.8914515199</v>
      </c>
      <c r="R31" s="3">
        <v>1871961.0657015799</v>
      </c>
      <c r="S31" s="33">
        <v>4.2723340050333301</v>
      </c>
      <c r="T31" s="33">
        <v>1.00525506000784</v>
      </c>
      <c r="U31" s="33">
        <v>-2.2334005033333E-2</v>
      </c>
      <c r="V31" s="3">
        <v>25041.011466647</v>
      </c>
      <c r="W31" s="3">
        <v>4.18218365438333</v>
      </c>
      <c r="X31" s="3">
        <v>4.4616592807666597</v>
      </c>
      <c r="Y31" s="3">
        <v>-49.440116997019402</v>
      </c>
      <c r="Z31" s="3">
        <v>62.748525128125799</v>
      </c>
      <c r="AA31" s="16" t="s">
        <v>70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12.3328527465922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1.2867233664925</v>
      </c>
      <c r="M32" s="16" t="s">
        <v>15</v>
      </c>
      <c r="O32" s="3">
        <v>4334406.3448189702</v>
      </c>
      <c r="P32" s="3">
        <v>1870880.4690336001</v>
      </c>
      <c r="Q32" s="3">
        <v>3368561.1512863101</v>
      </c>
      <c r="R32" s="3">
        <v>1759068.92158508</v>
      </c>
      <c r="S32" s="33">
        <v>4.2723222863999997</v>
      </c>
      <c r="T32" s="33">
        <v>1.0052523026823501</v>
      </c>
      <c r="U32" s="33">
        <v>-2.2322286399999999E-2</v>
      </c>
      <c r="V32" s="3">
        <v>36871.416027506202</v>
      </c>
      <c r="W32" s="3">
        <v>4.1237748818666597</v>
      </c>
      <c r="X32" s="3">
        <v>4.5700059464000002</v>
      </c>
      <c r="Y32" s="3">
        <v>113.419780897298</v>
      </c>
      <c r="Z32" s="3">
        <v>29.9782123069695</v>
      </c>
      <c r="AA32" s="16" t="s">
        <v>70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227</v>
      </c>
      <c r="C3" s="7" t="s">
        <v>164</v>
      </c>
      <c r="D3" s="7" t="s">
        <v>165</v>
      </c>
      <c r="E3" s="21" t="s">
        <v>166</v>
      </c>
      <c r="F3" s="21" t="s">
        <v>228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1.06476220262681</v>
      </c>
      <c r="G6" s="7" t="s">
        <v>67</v>
      </c>
      <c r="H6" s="11">
        <v>6.4762202626812995E-2</v>
      </c>
      <c r="I6" s="9" t="s">
        <v>68</v>
      </c>
      <c r="J6" s="13">
        <v>0</v>
      </c>
      <c r="L6" s="3">
        <v>0.10713129532855201</v>
      </c>
      <c r="M6" s="16" t="s">
        <v>15</v>
      </c>
      <c r="N6" s="7" t="s">
        <v>228</v>
      </c>
      <c r="O6" s="3">
        <v>432426.90593417903</v>
      </c>
      <c r="P6" s="3">
        <v>231241.63408643601</v>
      </c>
      <c r="Q6" s="3">
        <v>4036420.0265478501</v>
      </c>
      <c r="R6" s="3">
        <v>2558972.4984770501</v>
      </c>
      <c r="S6" s="33">
        <v>4.2552153160000001</v>
      </c>
      <c r="T6" s="33">
        <v>1.0012271331764699</v>
      </c>
      <c r="U6" s="33">
        <v>-5.2153160000000002E-3</v>
      </c>
      <c r="V6" s="3">
        <v>1737.00739891074</v>
      </c>
      <c r="W6" s="3">
        <v>4.1648406920166599</v>
      </c>
      <c r="X6" s="3">
        <v>4.3302999162500004</v>
      </c>
      <c r="Y6" s="3">
        <v>32.242447681128603</v>
      </c>
      <c r="Z6" s="3">
        <v>17.8712603616118</v>
      </c>
      <c r="AA6" s="16" t="s">
        <v>70</v>
      </c>
      <c r="AB6" s="3">
        <v>30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2.52816928179677</v>
      </c>
      <c r="G7" s="7" t="s">
        <v>67</v>
      </c>
      <c r="H7" s="11">
        <v>1.1267712718711E-2</v>
      </c>
      <c r="I7" s="9" t="s">
        <v>76</v>
      </c>
      <c r="J7" s="13">
        <v>0</v>
      </c>
      <c r="L7" s="3">
        <v>0.25390048303664697</v>
      </c>
      <c r="M7" s="16" t="s">
        <v>15</v>
      </c>
      <c r="O7" s="3">
        <v>923898.588714401</v>
      </c>
      <c r="P7" s="3">
        <v>485400.92660965101</v>
      </c>
      <c r="Q7" s="3">
        <v>3638821.7055146401</v>
      </c>
      <c r="R7" s="3">
        <v>2291977.9477833901</v>
      </c>
      <c r="S7" s="33">
        <v>4.2968665661666599</v>
      </c>
      <c r="T7" s="33">
        <v>1.01102742733333</v>
      </c>
      <c r="U7" s="33">
        <v>-4.6866566166666998E-2</v>
      </c>
      <c r="V7" s="3">
        <v>3821.1528292800699</v>
      </c>
      <c r="W7" s="3">
        <v>4.2061740786833299</v>
      </c>
      <c r="X7" s="3">
        <v>4.3774970309333296</v>
      </c>
      <c r="Y7" s="3">
        <v>35.6268984126825</v>
      </c>
      <c r="Z7" s="3">
        <v>924.522611508978</v>
      </c>
      <c r="AA7" s="16" t="s">
        <v>70</v>
      </c>
      <c r="AB7" s="3">
        <v>30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4.6813203533433398</v>
      </c>
      <c r="G8" s="7" t="s">
        <v>67</v>
      </c>
      <c r="H8" s="11">
        <v>-6.3735929331330002E-2</v>
      </c>
      <c r="I8" s="9" t="s">
        <v>80</v>
      </c>
      <c r="J8" s="13">
        <v>0</v>
      </c>
      <c r="L8" s="3">
        <v>0.46885289365327698</v>
      </c>
      <c r="M8" s="16" t="s">
        <v>15</v>
      </c>
      <c r="O8" s="3">
        <v>1955110.8267673899</v>
      </c>
      <c r="P8" s="3">
        <v>990779.431650882</v>
      </c>
      <c r="Q8" s="3">
        <v>4169987.75785146</v>
      </c>
      <c r="R8" s="3">
        <v>2505419.3217039299</v>
      </c>
      <c r="S8" s="33">
        <v>4.30521798158333</v>
      </c>
      <c r="T8" s="33">
        <v>1.0129924662548999</v>
      </c>
      <c r="U8" s="33">
        <v>-5.5217981583333998E-2</v>
      </c>
      <c r="V8" s="3">
        <v>5741.7068356900099</v>
      </c>
      <c r="W8" s="3">
        <v>4.2145157917166598</v>
      </c>
      <c r="X8" s="3">
        <v>4.4525896378500001</v>
      </c>
      <c r="Y8" s="3">
        <v>61.313627493880603</v>
      </c>
      <c r="Z8" s="3">
        <v>115.573812056325</v>
      </c>
      <c r="AA8" s="16" t="s">
        <v>70</v>
      </c>
      <c r="AB8" s="3">
        <v>30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20.2807742456033</v>
      </c>
      <c r="G9" s="7" t="s">
        <v>67</v>
      </c>
      <c r="H9" s="11">
        <v>1.0280774245603299</v>
      </c>
      <c r="I9" s="9" t="s">
        <v>84</v>
      </c>
      <c r="J9" s="13" t="s">
        <v>66</v>
      </c>
      <c r="K9" s="9" t="s">
        <v>168</v>
      </c>
      <c r="L9" s="3">
        <v>1.9908516075235401</v>
      </c>
      <c r="M9" s="16" t="s">
        <v>15</v>
      </c>
      <c r="O9" s="3">
        <v>3797693.6921691298</v>
      </c>
      <c r="P9" s="3">
        <v>1863132.3579841601</v>
      </c>
      <c r="Q9" s="3">
        <v>1907572.4568407901</v>
      </c>
      <c r="R9" s="3">
        <v>1129606.20922852</v>
      </c>
      <c r="S9" s="33">
        <v>4.3052133597333304</v>
      </c>
      <c r="T9" s="33">
        <v>1.01299137876078</v>
      </c>
      <c r="U9" s="33">
        <v>-5.5213359733333002E-2</v>
      </c>
      <c r="V9" s="3">
        <v>13385.2616824658</v>
      </c>
      <c r="W9" s="3">
        <v>4.2228547453333301</v>
      </c>
      <c r="X9" s="3">
        <v>4.5026445114833296</v>
      </c>
      <c r="Y9" s="3">
        <v>160.355717525084</v>
      </c>
      <c r="Z9" s="3">
        <v>102.372398665201</v>
      </c>
      <c r="AA9" s="16" t="s">
        <v>70</v>
      </c>
      <c r="AB9" s="3">
        <v>30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24.0788771922047</v>
      </c>
      <c r="G10" s="7" t="s">
        <v>67</v>
      </c>
      <c r="H10" s="11">
        <v>-3.6844912311810002E-2</v>
      </c>
      <c r="I10" s="9" t="s">
        <v>88</v>
      </c>
      <c r="J10" s="13">
        <v>0</v>
      </c>
      <c r="L10" s="3">
        <v>2.3520266170062598</v>
      </c>
      <c r="M10" s="16" t="s">
        <v>15</v>
      </c>
      <c r="O10" s="3">
        <v>7060585.8710326301</v>
      </c>
      <c r="P10" s="3">
        <v>3194876.5851260498</v>
      </c>
      <c r="Q10" s="3">
        <v>3001915.80315514</v>
      </c>
      <c r="R10" s="3">
        <v>1644775.1278371599</v>
      </c>
      <c r="S10" s="33">
        <v>4.3052579922333303</v>
      </c>
      <c r="T10" s="33">
        <v>1.0130018805254899</v>
      </c>
      <c r="U10" s="33">
        <v>-5.5257992233333997E-2</v>
      </c>
      <c r="V10" s="3">
        <v>16161.2275408593</v>
      </c>
      <c r="W10" s="3">
        <v>4.2145546682499999</v>
      </c>
      <c r="X10" s="3">
        <v>4.4860009143666604</v>
      </c>
      <c r="Y10" s="3">
        <v>301.20632156903201</v>
      </c>
      <c r="Z10" s="3">
        <v>-266.59390850995499</v>
      </c>
      <c r="AA10" s="16" t="s">
        <v>70</v>
      </c>
      <c r="AB10" s="3">
        <v>30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51.2457462592659</v>
      </c>
      <c r="G11" s="7" t="s">
        <v>67</v>
      </c>
      <c r="H11" s="11">
        <v>2.4914925185319001E-2</v>
      </c>
      <c r="I11" s="9" t="s">
        <v>92</v>
      </c>
      <c r="J11" s="13">
        <v>0</v>
      </c>
      <c r="K11" s="9" t="s">
        <v>169</v>
      </c>
      <c r="L11" s="3">
        <v>4.8281331432812804</v>
      </c>
      <c r="M11" s="16" t="s">
        <v>15</v>
      </c>
      <c r="O11" s="3">
        <v>12974611.448256699</v>
      </c>
      <c r="P11" s="3">
        <v>5457778.7520140996</v>
      </c>
      <c r="Q11" s="3">
        <v>2687293.6315585799</v>
      </c>
      <c r="R11" s="3">
        <v>1389129.0826291</v>
      </c>
      <c r="S11" s="33">
        <v>4.29687084051666</v>
      </c>
      <c r="T11" s="33">
        <v>1.0110284330627399</v>
      </c>
      <c r="U11" s="33">
        <v>-4.6870840516665999E-2</v>
      </c>
      <c r="V11" s="3">
        <v>12220.197768346499</v>
      </c>
      <c r="W11" s="3">
        <v>4.21451230318333</v>
      </c>
      <c r="X11" s="3">
        <v>4.4859657608000001</v>
      </c>
      <c r="Y11" s="3">
        <v>1256.0224947239601</v>
      </c>
      <c r="Z11" s="3">
        <v>216.63303088997699</v>
      </c>
      <c r="AA11" s="16" t="s">
        <v>70</v>
      </c>
      <c r="AB11" s="3">
        <v>30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30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30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30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30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30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30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30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30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30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30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30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30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29.1088509938699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2.82468128954751</v>
      </c>
      <c r="M24" s="16" t="s">
        <v>15</v>
      </c>
      <c r="O24" s="3">
        <v>9099517.44981342</v>
      </c>
      <c r="P24" s="3">
        <v>4035021.91803309</v>
      </c>
      <c r="Q24" s="3">
        <v>3221431.5588400601</v>
      </c>
      <c r="R24" s="3">
        <v>1766735.2618269599</v>
      </c>
      <c r="S24" s="33">
        <v>4.2802308090833296</v>
      </c>
      <c r="T24" s="33">
        <v>1.00711313154902</v>
      </c>
      <c r="U24" s="33">
        <v>-3.0230809083333001E-2</v>
      </c>
      <c r="V24" s="3">
        <v>21786.1229319351</v>
      </c>
      <c r="W24" s="3">
        <v>4.1731685826666602</v>
      </c>
      <c r="X24" s="3">
        <v>4.4859952130833296</v>
      </c>
      <c r="Y24" s="3">
        <v>218.88478349327499</v>
      </c>
      <c r="Z24" s="3">
        <v>120.88809721356201</v>
      </c>
      <c r="AA24" s="16" t="s">
        <v>70</v>
      </c>
      <c r="AB24" s="3">
        <v>30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 t="s">
        <v>97</v>
      </c>
      <c r="G25" s="7" t="s">
        <v>67</v>
      </c>
      <c r="H25" s="11" t="s">
        <v>97</v>
      </c>
      <c r="I25" s="9" t="s">
        <v>66</v>
      </c>
      <c r="J25" s="13" t="s">
        <v>97</v>
      </c>
      <c r="K25" s="9" t="s">
        <v>98</v>
      </c>
      <c r="L25" s="3" t="s">
        <v>97</v>
      </c>
      <c r="M25" s="16" t="s">
        <v>15</v>
      </c>
      <c r="O25" s="3" t="s">
        <v>97</v>
      </c>
      <c r="P25" s="3" t="s">
        <v>97</v>
      </c>
      <c r="Q25" s="3">
        <v>3674247.6296475399</v>
      </c>
      <c r="R25" s="3">
        <v>1929830.2882879099</v>
      </c>
      <c r="S25" s="33" t="s">
        <v>97</v>
      </c>
      <c r="T25" s="33" t="s">
        <v>97</v>
      </c>
      <c r="U25" s="33" t="s">
        <v>97</v>
      </c>
      <c r="V25" s="3" t="s">
        <v>97</v>
      </c>
      <c r="W25" s="3" t="s">
        <v>97</v>
      </c>
      <c r="X25" s="3" t="s">
        <v>97</v>
      </c>
      <c r="Y25" s="3" t="s">
        <v>97</v>
      </c>
      <c r="Z25" s="3" t="s">
        <v>97</v>
      </c>
      <c r="AA25" s="16" t="s">
        <v>97</v>
      </c>
      <c r="AB25" s="3">
        <v>30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0</v>
      </c>
      <c r="AN25" s="18">
        <v>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 t="s">
        <v>97</v>
      </c>
      <c r="G26" s="7" t="s">
        <v>67</v>
      </c>
      <c r="H26" s="11" t="s">
        <v>97</v>
      </c>
      <c r="I26" s="9" t="s">
        <v>66</v>
      </c>
      <c r="J26" s="13" t="s">
        <v>97</v>
      </c>
      <c r="K26" s="9" t="s">
        <v>98</v>
      </c>
      <c r="L26" s="3" t="s">
        <v>97</v>
      </c>
      <c r="M26" s="16" t="s">
        <v>15</v>
      </c>
      <c r="O26" s="3" t="s">
        <v>97</v>
      </c>
      <c r="P26" s="3" t="s">
        <v>97</v>
      </c>
      <c r="Q26" s="3">
        <v>3719797.1932204599</v>
      </c>
      <c r="R26" s="3">
        <v>1867112.82041242</v>
      </c>
      <c r="S26" s="33" t="s">
        <v>97</v>
      </c>
      <c r="T26" s="33" t="s">
        <v>97</v>
      </c>
      <c r="U26" s="33" t="s">
        <v>97</v>
      </c>
      <c r="V26" s="3" t="s">
        <v>97</v>
      </c>
      <c r="W26" s="3" t="s">
        <v>97</v>
      </c>
      <c r="X26" s="3" t="s">
        <v>97</v>
      </c>
      <c r="Y26" s="3" t="s">
        <v>97</v>
      </c>
      <c r="Z26" s="3" t="s">
        <v>97</v>
      </c>
      <c r="AA26" s="16" t="s">
        <v>97</v>
      </c>
      <c r="AB26" s="3">
        <v>30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0</v>
      </c>
      <c r="AN26" s="18">
        <v>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 t="s">
        <v>97</v>
      </c>
      <c r="G27" s="7" t="s">
        <v>67</v>
      </c>
      <c r="H27" s="11" t="s">
        <v>97</v>
      </c>
      <c r="I27" s="9" t="s">
        <v>66</v>
      </c>
      <c r="J27" s="13" t="s">
        <v>97</v>
      </c>
      <c r="K27" s="9" t="s">
        <v>98</v>
      </c>
      <c r="L27" s="3" t="s">
        <v>97</v>
      </c>
      <c r="M27" s="16" t="s">
        <v>15</v>
      </c>
      <c r="O27" s="3" t="s">
        <v>97</v>
      </c>
      <c r="P27" s="3" t="s">
        <v>97</v>
      </c>
      <c r="Q27" s="3">
        <v>3841185.2886796999</v>
      </c>
      <c r="R27" s="3">
        <v>1928402.0518358401</v>
      </c>
      <c r="S27" s="33" t="s">
        <v>97</v>
      </c>
      <c r="T27" s="33" t="s">
        <v>97</v>
      </c>
      <c r="U27" s="33" t="s">
        <v>97</v>
      </c>
      <c r="V27" s="3" t="s">
        <v>97</v>
      </c>
      <c r="W27" s="3" t="s">
        <v>97</v>
      </c>
      <c r="X27" s="3" t="s">
        <v>97</v>
      </c>
      <c r="Y27" s="3" t="s">
        <v>97</v>
      </c>
      <c r="Z27" s="3" t="s">
        <v>97</v>
      </c>
      <c r="AA27" s="16" t="s">
        <v>97</v>
      </c>
      <c r="AB27" s="3">
        <v>30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0</v>
      </c>
      <c r="AN27" s="18">
        <v>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1.4084046736653999E-2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1.4189568885049999E-3</v>
      </c>
      <c r="M28" s="16" t="s">
        <v>15</v>
      </c>
      <c r="O28" s="3">
        <v>5528.9919508060402</v>
      </c>
      <c r="P28" s="3">
        <v>1783.4383076179199</v>
      </c>
      <c r="Q28" s="3">
        <v>3896518.6297041499</v>
      </c>
      <c r="R28" s="3">
        <v>1873160.69343777</v>
      </c>
      <c r="S28" s="33">
        <v>4.2802541592000001</v>
      </c>
      <c r="T28" s="33">
        <v>1.00711862569411</v>
      </c>
      <c r="U28" s="33">
        <v>-3.0254159199999998E-2</v>
      </c>
      <c r="V28" s="3">
        <v>12.9491206460768</v>
      </c>
      <c r="W28" s="3">
        <v>4.20623511548333</v>
      </c>
      <c r="X28" s="3">
        <v>4.3052783256333296</v>
      </c>
      <c r="Y28" s="3">
        <v>6.6182744130517701</v>
      </c>
      <c r="Z28" s="3">
        <v>62.653475948553002</v>
      </c>
      <c r="AA28" s="16" t="s">
        <v>70</v>
      </c>
      <c r="AB28" s="3">
        <v>30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 t="s">
        <v>97</v>
      </c>
      <c r="G29" s="7" t="s">
        <v>67</v>
      </c>
      <c r="H29" s="11" t="s">
        <v>97</v>
      </c>
      <c r="I29" s="9" t="s">
        <v>66</v>
      </c>
      <c r="J29" s="13" t="s">
        <v>97</v>
      </c>
      <c r="K29" s="9" t="s">
        <v>98</v>
      </c>
      <c r="L29" s="3" t="s">
        <v>97</v>
      </c>
      <c r="M29" s="16" t="s">
        <v>15</v>
      </c>
      <c r="O29" s="3" t="s">
        <v>97</v>
      </c>
      <c r="P29" s="3" t="s">
        <v>97</v>
      </c>
      <c r="Q29" s="3">
        <v>3738737.3042187798</v>
      </c>
      <c r="R29" s="3">
        <v>2109770.6544700102</v>
      </c>
      <c r="S29" s="33" t="s">
        <v>97</v>
      </c>
      <c r="T29" s="33" t="s">
        <v>97</v>
      </c>
      <c r="U29" s="33" t="s">
        <v>97</v>
      </c>
      <c r="V29" s="3" t="s">
        <v>97</v>
      </c>
      <c r="W29" s="3" t="s">
        <v>97</v>
      </c>
      <c r="X29" s="3" t="s">
        <v>97</v>
      </c>
      <c r="Y29" s="3" t="s">
        <v>97</v>
      </c>
      <c r="Z29" s="3" t="s">
        <v>97</v>
      </c>
      <c r="AA29" s="16" t="s">
        <v>97</v>
      </c>
      <c r="AB29" s="3">
        <v>30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0</v>
      </c>
      <c r="AN29" s="18">
        <v>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 t="s">
        <v>97</v>
      </c>
      <c r="G30" s="7" t="s">
        <v>67</v>
      </c>
      <c r="H30" s="11" t="s">
        <v>97</v>
      </c>
      <c r="I30" s="9" t="s">
        <v>66</v>
      </c>
      <c r="J30" s="13" t="s">
        <v>97</v>
      </c>
      <c r="K30" s="9" t="s">
        <v>98</v>
      </c>
      <c r="L30" s="3" t="s">
        <v>97</v>
      </c>
      <c r="M30" s="16" t="s">
        <v>15</v>
      </c>
      <c r="O30" s="3" t="s">
        <v>97</v>
      </c>
      <c r="P30" s="3" t="s">
        <v>97</v>
      </c>
      <c r="Q30" s="3">
        <v>3906086.2334757498</v>
      </c>
      <c r="R30" s="3">
        <v>2204929.2881632899</v>
      </c>
      <c r="S30" s="33" t="s">
        <v>97</v>
      </c>
      <c r="T30" s="33" t="s">
        <v>97</v>
      </c>
      <c r="U30" s="33" t="s">
        <v>97</v>
      </c>
      <c r="V30" s="3" t="s">
        <v>97</v>
      </c>
      <c r="W30" s="3" t="s">
        <v>97</v>
      </c>
      <c r="X30" s="3" t="s">
        <v>97</v>
      </c>
      <c r="Y30" s="3" t="s">
        <v>97</v>
      </c>
      <c r="Z30" s="3" t="s">
        <v>97</v>
      </c>
      <c r="AA30" s="16" t="s">
        <v>97</v>
      </c>
      <c r="AB30" s="3">
        <v>30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0</v>
      </c>
      <c r="AN30" s="18">
        <v>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 t="s">
        <v>97</v>
      </c>
      <c r="G31" s="7" t="s">
        <v>67</v>
      </c>
      <c r="H31" s="11" t="s">
        <v>97</v>
      </c>
      <c r="I31" s="9" t="s">
        <v>66</v>
      </c>
      <c r="J31" s="13" t="s">
        <v>97</v>
      </c>
      <c r="K31" s="9" t="s">
        <v>98</v>
      </c>
      <c r="L31" s="3" t="s">
        <v>97</v>
      </c>
      <c r="M31" s="16" t="s">
        <v>15</v>
      </c>
      <c r="O31" s="3" t="s">
        <v>97</v>
      </c>
      <c r="P31" s="3" t="s">
        <v>97</v>
      </c>
      <c r="Q31" s="3">
        <v>3560912.8914515199</v>
      </c>
      <c r="R31" s="3">
        <v>1871961.0657015799</v>
      </c>
      <c r="S31" s="33" t="s">
        <v>97</v>
      </c>
      <c r="T31" s="33" t="s">
        <v>97</v>
      </c>
      <c r="U31" s="33" t="s">
        <v>97</v>
      </c>
      <c r="V31" s="3" t="s">
        <v>97</v>
      </c>
      <c r="W31" s="3" t="s">
        <v>97</v>
      </c>
      <c r="X31" s="3" t="s">
        <v>97</v>
      </c>
      <c r="Y31" s="3" t="s">
        <v>97</v>
      </c>
      <c r="Z31" s="3" t="s">
        <v>97</v>
      </c>
      <c r="AA31" s="16" t="s">
        <v>97</v>
      </c>
      <c r="AB31" s="3">
        <v>30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0</v>
      </c>
      <c r="AN31" s="18">
        <v>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 t="s">
        <v>97</v>
      </c>
      <c r="G32" s="7" t="s">
        <v>67</v>
      </c>
      <c r="H32" s="11" t="s">
        <v>97</v>
      </c>
      <c r="I32" s="9" t="s">
        <v>66</v>
      </c>
      <c r="J32" s="13" t="s">
        <v>97</v>
      </c>
      <c r="K32" s="9" t="s">
        <v>98</v>
      </c>
      <c r="L32" s="3" t="s">
        <v>97</v>
      </c>
      <c r="M32" s="16" t="s">
        <v>15</v>
      </c>
      <c r="O32" s="3" t="s">
        <v>97</v>
      </c>
      <c r="P32" s="3" t="s">
        <v>97</v>
      </c>
      <c r="Q32" s="3">
        <v>3368561.1512863101</v>
      </c>
      <c r="R32" s="3">
        <v>1759068.92158508</v>
      </c>
      <c r="S32" s="33" t="s">
        <v>97</v>
      </c>
      <c r="T32" s="33" t="s">
        <v>97</v>
      </c>
      <c r="U32" s="33" t="s">
        <v>97</v>
      </c>
      <c r="V32" s="3" t="s">
        <v>97</v>
      </c>
      <c r="W32" s="3" t="s">
        <v>97</v>
      </c>
      <c r="X32" s="3" t="s">
        <v>97</v>
      </c>
      <c r="Y32" s="3" t="s">
        <v>97</v>
      </c>
      <c r="Z32" s="3" t="s">
        <v>97</v>
      </c>
      <c r="AA32" s="16" t="s">
        <v>97</v>
      </c>
      <c r="AB32" s="3">
        <v>30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0</v>
      </c>
      <c r="AN32" s="18">
        <v>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229</v>
      </c>
      <c r="C3" s="7" t="s">
        <v>164</v>
      </c>
      <c r="D3" s="7" t="s">
        <v>165</v>
      </c>
      <c r="E3" s="21" t="s">
        <v>166</v>
      </c>
      <c r="F3" s="21" t="s">
        <v>230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1.0719043844984699</v>
      </c>
      <c r="G6" s="7" t="s">
        <v>67</v>
      </c>
      <c r="H6" s="11">
        <v>7.1904384498474999E-2</v>
      </c>
      <c r="I6" s="9" t="s">
        <v>68</v>
      </c>
      <c r="J6" s="13">
        <v>0</v>
      </c>
      <c r="L6" s="3">
        <v>0.105320310170562</v>
      </c>
      <c r="M6" s="16" t="s">
        <v>15</v>
      </c>
      <c r="N6" s="7" t="s">
        <v>230</v>
      </c>
      <c r="O6" s="3">
        <v>61214.635902058399</v>
      </c>
      <c r="P6" s="3">
        <v>26214.627816092299</v>
      </c>
      <c r="Q6" s="3">
        <v>581223.46775207703</v>
      </c>
      <c r="R6" s="3">
        <v>333933.50964215299</v>
      </c>
      <c r="S6" s="33">
        <v>4.2492226455999997</v>
      </c>
      <c r="T6" s="33">
        <v>0.999817093082353</v>
      </c>
      <c r="U6" s="33">
        <v>7.7735439999900003E-4</v>
      </c>
      <c r="V6" s="3" t="s">
        <v>186</v>
      </c>
      <c r="W6" s="3">
        <v>3.967228548</v>
      </c>
      <c r="X6" s="3">
        <v>4.3228830069166602</v>
      </c>
      <c r="Y6" s="3">
        <v>0</v>
      </c>
      <c r="Z6" s="3">
        <v>-15.5852983134018</v>
      </c>
      <c r="AA6" s="16" t="s">
        <v>202</v>
      </c>
      <c r="AB6" s="3">
        <v>30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2.47218891982972</v>
      </c>
      <c r="G7" s="7" t="s">
        <v>67</v>
      </c>
      <c r="H7" s="11">
        <v>-1.1124432068111E-2</v>
      </c>
      <c r="I7" s="9" t="s">
        <v>76</v>
      </c>
      <c r="J7" s="13">
        <v>0</v>
      </c>
      <c r="L7" s="3">
        <v>0.24341311960904999</v>
      </c>
      <c r="M7" s="16" t="s">
        <v>15</v>
      </c>
      <c r="O7" s="3">
        <v>133302.88936175799</v>
      </c>
      <c r="P7" s="3">
        <v>54043.498257202496</v>
      </c>
      <c r="Q7" s="3">
        <v>547640.52806955902</v>
      </c>
      <c r="R7" s="3">
        <v>295658.85861473798</v>
      </c>
      <c r="S7" s="33">
        <v>4.2977915826833302</v>
      </c>
      <c r="T7" s="33">
        <v>1.0112450782784299</v>
      </c>
      <c r="U7" s="33">
        <v>-4.7791582683333E-2</v>
      </c>
      <c r="V7" s="3" t="s">
        <v>186</v>
      </c>
      <c r="W7" s="3">
        <v>3.9838635285333299</v>
      </c>
      <c r="X7" s="3">
        <v>4.3478453749500003</v>
      </c>
      <c r="Y7" s="3">
        <v>0</v>
      </c>
      <c r="Z7" s="3">
        <v>147.66082374527801</v>
      </c>
      <c r="AA7" s="16" t="s">
        <v>191</v>
      </c>
      <c r="AB7" s="3">
        <v>30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4.6906591534204498</v>
      </c>
      <c r="G8" s="7" t="s">
        <v>67</v>
      </c>
      <c r="H8" s="11">
        <v>-6.1868169315909001E-2</v>
      </c>
      <c r="I8" s="9" t="s">
        <v>80</v>
      </c>
      <c r="J8" s="13">
        <v>0</v>
      </c>
      <c r="L8" s="3">
        <v>0.46337020589463601</v>
      </c>
      <c r="M8" s="16" t="s">
        <v>15</v>
      </c>
      <c r="O8" s="3">
        <v>297976.155124971</v>
      </c>
      <c r="P8" s="3">
        <v>126497.237449194</v>
      </c>
      <c r="Q8" s="3">
        <v>643062.82824046502</v>
      </c>
      <c r="R8" s="3">
        <v>353025.921363795</v>
      </c>
      <c r="S8" s="33">
        <v>4.2978014912000004</v>
      </c>
      <c r="T8" s="33">
        <v>1.01124740969411</v>
      </c>
      <c r="U8" s="33">
        <v>-4.7801491199999997E-2</v>
      </c>
      <c r="V8" s="3">
        <v>2211.0267542116899</v>
      </c>
      <c r="W8" s="3">
        <v>3.9922038437</v>
      </c>
      <c r="X8" s="3">
        <v>4.3789096319833298</v>
      </c>
      <c r="Y8" s="3">
        <v>0</v>
      </c>
      <c r="Z8" s="3">
        <v>-39.666579430282503</v>
      </c>
      <c r="AA8" s="16" t="s">
        <v>202</v>
      </c>
      <c r="AB8" s="3">
        <v>30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19.975645204092999</v>
      </c>
      <c r="G9" s="7" t="s">
        <v>67</v>
      </c>
      <c r="H9" s="11">
        <v>0.99756452040930199</v>
      </c>
      <c r="I9" s="9" t="s">
        <v>84</v>
      </c>
      <c r="J9" s="13" t="s">
        <v>66</v>
      </c>
      <c r="K9" s="9" t="s">
        <v>168</v>
      </c>
      <c r="L9" s="3">
        <v>2.0180615452121899</v>
      </c>
      <c r="M9" s="16" t="s">
        <v>15</v>
      </c>
      <c r="O9" s="3">
        <v>607842.23944901302</v>
      </c>
      <c r="P9" s="3">
        <v>244702.94305089701</v>
      </c>
      <c r="Q9" s="3">
        <v>301201.04160901601</v>
      </c>
      <c r="R9" s="3">
        <v>156515.584836022</v>
      </c>
      <c r="S9" s="33">
        <v>4.2977923370833304</v>
      </c>
      <c r="T9" s="33">
        <v>1.0112452557843099</v>
      </c>
      <c r="U9" s="33">
        <v>-4.7792337083333997E-2</v>
      </c>
      <c r="V9" s="3">
        <v>13298.586737211899</v>
      </c>
      <c r="W9" s="3">
        <v>3.9921856280166601</v>
      </c>
      <c r="X9" s="3">
        <v>4.4122766874666599</v>
      </c>
      <c r="Y9" s="3">
        <v>7.5620541572570801</v>
      </c>
      <c r="Z9" s="3">
        <v>-184.928553498306</v>
      </c>
      <c r="AA9" s="16" t="s">
        <v>202</v>
      </c>
      <c r="AB9" s="3">
        <v>30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24.834794268251599</v>
      </c>
      <c r="G10" s="7" t="s">
        <v>67</v>
      </c>
      <c r="H10" s="11">
        <v>-6.6082292699349999E-3</v>
      </c>
      <c r="I10" s="9" t="s">
        <v>88</v>
      </c>
      <c r="J10" s="13">
        <v>0</v>
      </c>
      <c r="L10" s="3">
        <v>2.52665027328666</v>
      </c>
      <c r="M10" s="16" t="s">
        <v>15</v>
      </c>
      <c r="O10" s="3">
        <v>1242860.4406286699</v>
      </c>
      <c r="P10" s="3">
        <v>471364.85522197402</v>
      </c>
      <c r="Q10" s="3">
        <v>491900.46353821602</v>
      </c>
      <c r="R10" s="3">
        <v>245966.94744846801</v>
      </c>
      <c r="S10" s="33">
        <v>4.2978381004999999</v>
      </c>
      <c r="T10" s="33">
        <v>1.01125602364705</v>
      </c>
      <c r="U10" s="33">
        <v>-4.7838100500000001E-2</v>
      </c>
      <c r="V10" s="3">
        <v>14958.167989731501</v>
      </c>
      <c r="W10" s="3">
        <v>3.9838932924999999</v>
      </c>
      <c r="X10" s="3">
        <v>4.4874011191666598</v>
      </c>
      <c r="Y10" s="3">
        <v>0</v>
      </c>
      <c r="Z10" s="3">
        <v>-321.73844337392001</v>
      </c>
      <c r="AA10" s="16" t="s">
        <v>202</v>
      </c>
      <c r="AB10" s="3">
        <v>30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50.388886348282099</v>
      </c>
      <c r="G11" s="7" t="s">
        <v>67</v>
      </c>
      <c r="H11" s="11">
        <v>7.7777269656440001E-3</v>
      </c>
      <c r="I11" s="9" t="s">
        <v>92</v>
      </c>
      <c r="J11" s="13">
        <v>0</v>
      </c>
      <c r="K11" s="9" t="s">
        <v>169</v>
      </c>
      <c r="L11" s="3">
        <v>5.31521435428263</v>
      </c>
      <c r="M11" s="16" t="s">
        <v>15</v>
      </c>
      <c r="O11" s="3">
        <v>2522420.3994865599</v>
      </c>
      <c r="P11" s="3">
        <v>844786.38439026405</v>
      </c>
      <c r="Q11" s="3">
        <v>474566.07228910201</v>
      </c>
      <c r="R11" s="3">
        <v>213908.074383575</v>
      </c>
      <c r="S11" s="33">
        <v>4.2977962098500004</v>
      </c>
      <c r="T11" s="33">
        <v>1.01124616702353</v>
      </c>
      <c r="U11" s="33">
        <v>-4.779620985E-2</v>
      </c>
      <c r="V11" s="3">
        <v>5827.8138019257403</v>
      </c>
      <c r="W11" s="3">
        <v>3.9755142978500002</v>
      </c>
      <c r="X11" s="3">
        <v>4.4206229591833299</v>
      </c>
      <c r="Y11" s="3">
        <v>53.155380249023402</v>
      </c>
      <c r="Z11" s="3">
        <v>-617.42829446936901</v>
      </c>
      <c r="AA11" s="16" t="s">
        <v>202</v>
      </c>
      <c r="AB11" s="3">
        <v>30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30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30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30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30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30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30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30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30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30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30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30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30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29.031817036082501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2.97150783904753</v>
      </c>
      <c r="M24" s="16" t="s">
        <v>15</v>
      </c>
      <c r="O24" s="3">
        <v>1561985.6439962999</v>
      </c>
      <c r="P24" s="3">
        <v>441714.18791124498</v>
      </c>
      <c r="Q24" s="3">
        <v>525654.22290690301</v>
      </c>
      <c r="R24" s="3">
        <v>260035.84442497799</v>
      </c>
      <c r="S24" s="33">
        <v>4.2728147970999997</v>
      </c>
      <c r="T24" s="33">
        <v>1.0053681875529401</v>
      </c>
      <c r="U24" s="33">
        <v>-2.2814797099999999E-2</v>
      </c>
      <c r="V24" s="3">
        <v>1828.7124580607499</v>
      </c>
      <c r="W24" s="3">
        <v>3.9588676485333298</v>
      </c>
      <c r="X24" s="3">
        <v>4.3539137952000004</v>
      </c>
      <c r="Y24" s="3">
        <v>68.496826171875</v>
      </c>
      <c r="Z24" s="3">
        <v>30.024112541665001</v>
      </c>
      <c r="AA24" s="16" t="s">
        <v>202</v>
      </c>
      <c r="AB24" s="3">
        <v>30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1.0631546177683001E-2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1.042952210707E-3</v>
      </c>
      <c r="M25" s="16" t="s">
        <v>15</v>
      </c>
      <c r="O25" s="3">
        <v>560.87643938015106</v>
      </c>
      <c r="P25" s="3">
        <v>324.81408691406199</v>
      </c>
      <c r="Q25" s="3">
        <v>537777.69836625096</v>
      </c>
      <c r="R25" s="3">
        <v>236336.63769192301</v>
      </c>
      <c r="S25" s="33">
        <v>4.2727714685500002</v>
      </c>
      <c r="T25" s="33">
        <v>1.0053579926</v>
      </c>
      <c r="U25" s="33">
        <v>-2.277146855E-2</v>
      </c>
      <c r="V25" s="3" t="s">
        <v>186</v>
      </c>
      <c r="W25" s="3">
        <v>4.0829671405333299</v>
      </c>
      <c r="X25" s="3">
        <v>4.3228277749500004</v>
      </c>
      <c r="Y25" s="3">
        <v>0</v>
      </c>
      <c r="Z25" s="3">
        <v>0</v>
      </c>
      <c r="AA25" s="16" t="s">
        <v>202</v>
      </c>
      <c r="AB25" s="3">
        <v>30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1.7570152258982001E-2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1.723645724762E-3</v>
      </c>
      <c r="M26" s="16" t="s">
        <v>15</v>
      </c>
      <c r="O26" s="3">
        <v>924.12171101904505</v>
      </c>
      <c r="P26" s="3">
        <v>262.90826416015602</v>
      </c>
      <c r="Q26" s="3">
        <v>536143.65048635902</v>
      </c>
      <c r="R26" s="3">
        <v>218931.96254310099</v>
      </c>
      <c r="S26" s="33">
        <v>4.2728131866499997</v>
      </c>
      <c r="T26" s="33">
        <v>1.00536780862352</v>
      </c>
      <c r="U26" s="33">
        <v>-2.2813186650000001E-2</v>
      </c>
      <c r="V26" s="3" t="s">
        <v>186</v>
      </c>
      <c r="W26" s="3">
        <v>4.03354596638333</v>
      </c>
      <c r="X26" s="3">
        <v>4.2978375154500004</v>
      </c>
      <c r="Y26" s="3">
        <v>0</v>
      </c>
      <c r="Z26" s="3">
        <v>0</v>
      </c>
      <c r="AA26" s="16" t="s">
        <v>202</v>
      </c>
      <c r="AB26" s="3">
        <v>30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1.1967133356540999E-2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1.1739753454440001E-3</v>
      </c>
      <c r="M27" s="16" t="s">
        <v>15</v>
      </c>
      <c r="O27" s="3">
        <v>636.57476630733095</v>
      </c>
      <c r="P27" s="3">
        <v>289.68023681640602</v>
      </c>
      <c r="Q27" s="3">
        <v>542238.61580885295</v>
      </c>
      <c r="R27" s="3">
        <v>234822.749935217</v>
      </c>
      <c r="S27" s="33">
        <v>4.2728131458499998</v>
      </c>
      <c r="T27" s="33">
        <v>1.0053677990235299</v>
      </c>
      <c r="U27" s="33">
        <v>-2.2813145850000001E-2</v>
      </c>
      <c r="V27" s="3" t="s">
        <v>186</v>
      </c>
      <c r="W27" s="3">
        <v>4.0996819053166602</v>
      </c>
      <c r="X27" s="3">
        <v>4.3145254613499997</v>
      </c>
      <c r="Y27" s="3">
        <v>0</v>
      </c>
      <c r="Z27" s="3">
        <v>0</v>
      </c>
      <c r="AA27" s="16" t="s">
        <v>202</v>
      </c>
      <c r="AB27" s="3">
        <v>30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8.8750506644070006E-3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8.7063812390000004E-4</v>
      </c>
      <c r="M28" s="16" t="s">
        <v>15</v>
      </c>
      <c r="O28" s="3">
        <v>491.536820690902</v>
      </c>
      <c r="P28" s="3">
        <v>175.47932434082</v>
      </c>
      <c r="Q28" s="3">
        <v>564570.752414405</v>
      </c>
      <c r="R28" s="3">
        <v>239567.219407859</v>
      </c>
      <c r="S28" s="33">
        <v>4.2644951936000002</v>
      </c>
      <c r="T28" s="33">
        <v>1.00341063378823</v>
      </c>
      <c r="U28" s="33">
        <v>-1.4495193599999999E-2</v>
      </c>
      <c r="V28" s="3" t="s">
        <v>186</v>
      </c>
      <c r="W28" s="3">
        <v>4.0335621725333297</v>
      </c>
      <c r="X28" s="3">
        <v>4.31454527576666</v>
      </c>
      <c r="Y28" s="3">
        <v>0</v>
      </c>
      <c r="Z28" s="3">
        <v>0</v>
      </c>
      <c r="AA28" s="16" t="s">
        <v>202</v>
      </c>
      <c r="AB28" s="3">
        <v>30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1.4264708585157999E-2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1.399372195325E-3</v>
      </c>
      <c r="M29" s="16" t="s">
        <v>15</v>
      </c>
      <c r="O29" s="3">
        <v>770.86204628229905</v>
      </c>
      <c r="P29" s="3">
        <v>209.82466125488199</v>
      </c>
      <c r="Q29" s="3">
        <v>550862.77178996103</v>
      </c>
      <c r="R29" s="3">
        <v>258327.43213915499</v>
      </c>
      <c r="S29" s="33">
        <v>4.2811348365333304</v>
      </c>
      <c r="T29" s="33">
        <v>1.00732584389019</v>
      </c>
      <c r="U29" s="33">
        <v>-3.1134836533334001E-2</v>
      </c>
      <c r="V29" s="3" t="s">
        <v>186</v>
      </c>
      <c r="W29" s="3">
        <v>3.90045768133333</v>
      </c>
      <c r="X29" s="3">
        <v>4.3061622309500001</v>
      </c>
      <c r="Y29" s="3">
        <v>0</v>
      </c>
      <c r="Z29" s="3">
        <v>0</v>
      </c>
      <c r="AA29" s="16" t="s">
        <v>202</v>
      </c>
      <c r="AB29" s="3">
        <v>30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1.1973126894487001E-2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1.1745633218139999E-3</v>
      </c>
      <c r="M30" s="16" t="s">
        <v>15</v>
      </c>
      <c r="O30" s="3">
        <v>674.91759372820502</v>
      </c>
      <c r="P30" s="3">
        <v>241.78346252441401</v>
      </c>
      <c r="Q30" s="3">
        <v>574611.50130757096</v>
      </c>
      <c r="R30" s="3">
        <v>294471.46427568397</v>
      </c>
      <c r="S30" s="33">
        <v>4.2811233421499999</v>
      </c>
      <c r="T30" s="33">
        <v>1.00732313932941</v>
      </c>
      <c r="U30" s="33">
        <v>-3.112334215E-2</v>
      </c>
      <c r="V30" s="3" t="s">
        <v>186</v>
      </c>
      <c r="W30" s="3">
        <v>4.0502098842833298</v>
      </c>
      <c r="X30" s="3">
        <v>4.2894647528166603</v>
      </c>
      <c r="Y30" s="3">
        <v>0</v>
      </c>
      <c r="Z30" s="3">
        <v>4.7409915924072203</v>
      </c>
      <c r="AA30" s="16" t="s">
        <v>202</v>
      </c>
      <c r="AB30" s="3">
        <v>30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1.2162544698854E-2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1.1931455393509999E-3</v>
      </c>
      <c r="M31" s="16" t="s">
        <v>15</v>
      </c>
      <c r="O31" s="3">
        <v>643.29712188429801</v>
      </c>
      <c r="P31" s="3">
        <v>297.17108154296801</v>
      </c>
      <c r="Q31" s="3">
        <v>539160.64777330495</v>
      </c>
      <c r="R31" s="3">
        <v>246728.375675858</v>
      </c>
      <c r="S31" s="33">
        <v>4.2644527562333296</v>
      </c>
      <c r="T31" s="33">
        <v>1.00340064852549</v>
      </c>
      <c r="U31" s="33">
        <v>-1.4452756233332999E-2</v>
      </c>
      <c r="V31" s="3" t="s">
        <v>186</v>
      </c>
      <c r="W31" s="3">
        <v>4.0168495216000002</v>
      </c>
      <c r="X31" s="3">
        <v>4.2978193370333297</v>
      </c>
      <c r="Y31" s="3">
        <v>0</v>
      </c>
      <c r="Z31" s="3">
        <v>9.5547084808349592</v>
      </c>
      <c r="AA31" s="16" t="s">
        <v>202</v>
      </c>
      <c r="AB31" s="3">
        <v>30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1.2155212272300001E-2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1.1924262153020001E-3</v>
      </c>
      <c r="M32" s="16" t="s">
        <v>15</v>
      </c>
      <c r="O32" s="3">
        <v>609.56968556405297</v>
      </c>
      <c r="P32" s="3">
        <v>248.47511291503901</v>
      </c>
      <c r="Q32" s="3">
        <v>511201.17768447002</v>
      </c>
      <c r="R32" s="3">
        <v>238221.37719192199</v>
      </c>
      <c r="S32" s="33">
        <v>4.2561016064166601</v>
      </c>
      <c r="T32" s="33">
        <v>1.00143567209803</v>
      </c>
      <c r="U32" s="33">
        <v>-6.1016064166660002E-3</v>
      </c>
      <c r="V32" s="3" t="s">
        <v>186</v>
      </c>
      <c r="W32" s="3">
        <v>4.0335165253333303</v>
      </c>
      <c r="X32" s="3">
        <v>4.30615754481666</v>
      </c>
      <c r="Y32" s="3">
        <v>0</v>
      </c>
      <c r="Z32" s="3">
        <v>0</v>
      </c>
      <c r="AA32" s="16" t="s">
        <v>202</v>
      </c>
      <c r="AB32" s="3">
        <v>30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231</v>
      </c>
      <c r="C3" s="7" t="s">
        <v>164</v>
      </c>
      <c r="D3" s="7" t="s">
        <v>165</v>
      </c>
      <c r="E3" s="21" t="s">
        <v>166</v>
      </c>
      <c r="F3" s="21" t="s">
        <v>232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1.06839684733786</v>
      </c>
      <c r="G6" s="7" t="s">
        <v>67</v>
      </c>
      <c r="H6" s="11">
        <v>6.8396847337861999E-2</v>
      </c>
      <c r="I6" s="9" t="s">
        <v>68</v>
      </c>
      <c r="J6" s="13">
        <v>0</v>
      </c>
      <c r="L6" s="3">
        <v>0.79053809697099897</v>
      </c>
      <c r="M6" s="16" t="s">
        <v>15</v>
      </c>
      <c r="N6" s="7" t="s">
        <v>232</v>
      </c>
      <c r="O6" s="3">
        <v>459479.29411161097</v>
      </c>
      <c r="P6" s="3">
        <v>233201.90257751799</v>
      </c>
      <c r="Q6" s="3">
        <v>581223.46775207703</v>
      </c>
      <c r="R6" s="3">
        <v>333933.50964215299</v>
      </c>
      <c r="S6" s="33">
        <v>4.4762897071833301</v>
      </c>
      <c r="T6" s="33">
        <v>1.00590779936704</v>
      </c>
      <c r="U6" s="33">
        <v>-2.6289707183333001E-2</v>
      </c>
      <c r="V6" s="3">
        <v>2258.9044125913802</v>
      </c>
      <c r="W6" s="3">
        <v>4.4012027429333296</v>
      </c>
      <c r="X6" s="3">
        <v>4.5837363087833296</v>
      </c>
      <c r="Y6" s="3">
        <v>74.869482815472594</v>
      </c>
      <c r="Z6" s="3">
        <v>-44.371745231982104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2.4594631495406598</v>
      </c>
      <c r="G7" s="7" t="s">
        <v>67</v>
      </c>
      <c r="H7" s="11">
        <v>-1.6214740183733999E-2</v>
      </c>
      <c r="I7" s="9" t="s">
        <v>76</v>
      </c>
      <c r="J7" s="13">
        <v>0</v>
      </c>
      <c r="L7" s="3">
        <v>1.82716482134897</v>
      </c>
      <c r="M7" s="16" t="s">
        <v>15</v>
      </c>
      <c r="O7" s="3">
        <v>1000629.50763367</v>
      </c>
      <c r="P7" s="3">
        <v>503721.036036662</v>
      </c>
      <c r="Q7" s="3">
        <v>547640.52806955902</v>
      </c>
      <c r="R7" s="3">
        <v>295658.85861473798</v>
      </c>
      <c r="S7" s="33">
        <v>4.5252683373666596</v>
      </c>
      <c r="T7" s="33">
        <v>1.0169142331161001</v>
      </c>
      <c r="U7" s="33">
        <v>-7.5268337366665994E-2</v>
      </c>
      <c r="V7" s="3">
        <v>6745.0780586259298</v>
      </c>
      <c r="W7" s="3">
        <v>4.4344999317333302</v>
      </c>
      <c r="X7" s="3">
        <v>4.7006064554833298</v>
      </c>
      <c r="Y7" s="3">
        <v>14.9049261960994</v>
      </c>
      <c r="Z7" s="3">
        <v>-78.796233730740894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4.7367572709011299</v>
      </c>
      <c r="G8" s="7" t="s">
        <v>67</v>
      </c>
      <c r="H8" s="11">
        <v>-5.2648545819771998E-2</v>
      </c>
      <c r="I8" s="9" t="s">
        <v>80</v>
      </c>
      <c r="J8" s="13">
        <v>0</v>
      </c>
      <c r="L8" s="3">
        <v>3.5421240218020902</v>
      </c>
      <c r="M8" s="16" t="s">
        <v>15</v>
      </c>
      <c r="O8" s="3">
        <v>2277808.29143854</v>
      </c>
      <c r="P8" s="3">
        <v>1058301.59561281</v>
      </c>
      <c r="Q8" s="3">
        <v>643062.82824046502</v>
      </c>
      <c r="R8" s="3">
        <v>353025.921363795</v>
      </c>
      <c r="S8" s="33">
        <v>4.5336315706333297</v>
      </c>
      <c r="T8" s="33">
        <v>1.0187936113782701</v>
      </c>
      <c r="U8" s="33">
        <v>-8.3631570633332999E-2</v>
      </c>
      <c r="V8" s="3">
        <v>15790.3933922085</v>
      </c>
      <c r="W8" s="3">
        <v>4.4428596183666604</v>
      </c>
      <c r="X8" s="3">
        <v>4.7415290543999999</v>
      </c>
      <c r="Y8" s="3">
        <v>167.28846940196499</v>
      </c>
      <c r="Z8" s="3">
        <v>399.42039267895802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19.759960873513801</v>
      </c>
      <c r="G9" s="7" t="s">
        <v>67</v>
      </c>
      <c r="H9" s="11">
        <v>0.97599608735138899</v>
      </c>
      <c r="I9" s="9" t="s">
        <v>84</v>
      </c>
      <c r="J9" s="13" t="s">
        <v>66</v>
      </c>
      <c r="K9" s="9" t="s">
        <v>168</v>
      </c>
      <c r="L9" s="3">
        <v>15.4129385619321</v>
      </c>
      <c r="M9" s="16" t="s">
        <v>15</v>
      </c>
      <c r="O9" s="3">
        <v>4642393.1491097203</v>
      </c>
      <c r="P9" s="3">
        <v>2165785.9479688401</v>
      </c>
      <c r="Q9" s="3">
        <v>301201.04160901601</v>
      </c>
      <c r="R9" s="3">
        <v>156515.584836022</v>
      </c>
      <c r="S9" s="33">
        <v>4.5336301303999997</v>
      </c>
      <c r="T9" s="33">
        <v>1.0187932877303301</v>
      </c>
      <c r="U9" s="33">
        <v>-8.3630130400000002E-2</v>
      </c>
      <c r="V9" s="3">
        <v>18213.182474603302</v>
      </c>
      <c r="W9" s="3">
        <v>4.4345149317333297</v>
      </c>
      <c r="X9" s="3">
        <v>4.7331956349333302</v>
      </c>
      <c r="Y9" s="3">
        <v>-7.2976503153349404</v>
      </c>
      <c r="Z9" s="3">
        <v>55.114230597086397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24.8654521847734</v>
      </c>
      <c r="G10" s="7" t="s">
        <v>67</v>
      </c>
      <c r="H10" s="11">
        <v>-5.3819126090619996E-3</v>
      </c>
      <c r="I10" s="9" t="s">
        <v>88</v>
      </c>
      <c r="J10" s="13">
        <v>0</v>
      </c>
      <c r="L10" s="3">
        <v>19.6674780987526</v>
      </c>
      <c r="M10" s="16" t="s">
        <v>15</v>
      </c>
      <c r="O10" s="3">
        <v>9674441.5934041496</v>
      </c>
      <c r="P10" s="3">
        <v>4513711.5515992902</v>
      </c>
      <c r="Q10" s="3">
        <v>491900.46353821602</v>
      </c>
      <c r="R10" s="3">
        <v>245966.94744846801</v>
      </c>
      <c r="S10" s="33">
        <v>4.5253293724999999</v>
      </c>
      <c r="T10" s="33">
        <v>1.0169279488764</v>
      </c>
      <c r="U10" s="33">
        <v>-7.5329372500000005E-2</v>
      </c>
      <c r="V10" s="3">
        <v>38772.439468637102</v>
      </c>
      <c r="W10" s="3">
        <v>4.4345540701166604</v>
      </c>
      <c r="X10" s="3">
        <v>4.7983135554333298</v>
      </c>
      <c r="Y10" s="3">
        <v>45.961221520296299</v>
      </c>
      <c r="Z10" s="3">
        <v>587.46457617233102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50.307419185533703</v>
      </c>
      <c r="G11" s="7" t="s">
        <v>67</v>
      </c>
      <c r="H11" s="11">
        <v>6.1483837106750001E-3</v>
      </c>
      <c r="I11" s="9" t="s">
        <v>92</v>
      </c>
      <c r="J11" s="13">
        <v>0</v>
      </c>
      <c r="K11" s="9" t="s">
        <v>169</v>
      </c>
      <c r="L11" s="3">
        <v>42.535415194545898</v>
      </c>
      <c r="M11" s="16" t="s">
        <v>15</v>
      </c>
      <c r="O11" s="3">
        <v>20185864.922061902</v>
      </c>
      <c r="P11" s="3">
        <v>9332121.5397618804</v>
      </c>
      <c r="Q11" s="3">
        <v>474566.07228910201</v>
      </c>
      <c r="R11" s="3">
        <v>213908.074383575</v>
      </c>
      <c r="S11" s="33">
        <v>4.5252943954499996</v>
      </c>
      <c r="T11" s="33">
        <v>1.0169200888651599</v>
      </c>
      <c r="U11" s="33">
        <v>-7.5294395449999996E-2</v>
      </c>
      <c r="V11" s="3">
        <v>60510.620943745103</v>
      </c>
      <c r="W11" s="3">
        <v>4.4261763621166601</v>
      </c>
      <c r="X11" s="3">
        <v>4.8066168882833296</v>
      </c>
      <c r="Y11" s="3">
        <v>152.365475467648</v>
      </c>
      <c r="Z11" s="3">
        <v>138.36794512073499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 t="s">
        <v>97</v>
      </c>
      <c r="G24" s="7" t="s">
        <v>67</v>
      </c>
      <c r="H24" s="11" t="s">
        <v>97</v>
      </c>
      <c r="I24" s="9" t="s">
        <v>66</v>
      </c>
      <c r="J24" s="13" t="s">
        <v>97</v>
      </c>
      <c r="K24" s="9" t="s">
        <v>98</v>
      </c>
      <c r="L24" s="3" t="s">
        <v>97</v>
      </c>
      <c r="M24" s="16" t="s">
        <v>15</v>
      </c>
      <c r="O24" s="3" t="s">
        <v>97</v>
      </c>
      <c r="P24" s="3" t="s">
        <v>97</v>
      </c>
      <c r="Q24" s="3">
        <v>525654.22290690301</v>
      </c>
      <c r="R24" s="3">
        <v>260035.84442497799</v>
      </c>
      <c r="S24" s="33" t="s">
        <v>97</v>
      </c>
      <c r="T24" s="33" t="s">
        <v>97</v>
      </c>
      <c r="U24" s="33" t="s">
        <v>97</v>
      </c>
      <c r="V24" s="3" t="s">
        <v>97</v>
      </c>
      <c r="W24" s="3" t="s">
        <v>97</v>
      </c>
      <c r="X24" s="3" t="s">
        <v>97</v>
      </c>
      <c r="Y24" s="3" t="s">
        <v>97</v>
      </c>
      <c r="Z24" s="3" t="s">
        <v>97</v>
      </c>
      <c r="AA24" s="16" t="s">
        <v>97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0</v>
      </c>
      <c r="AN24" s="18">
        <v>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 t="s">
        <v>97</v>
      </c>
      <c r="G25" s="7" t="s">
        <v>67</v>
      </c>
      <c r="H25" s="11" t="s">
        <v>97</v>
      </c>
      <c r="I25" s="9" t="s">
        <v>66</v>
      </c>
      <c r="J25" s="13" t="s">
        <v>97</v>
      </c>
      <c r="K25" s="9" t="s">
        <v>98</v>
      </c>
      <c r="L25" s="3" t="s">
        <v>97</v>
      </c>
      <c r="M25" s="16" t="s">
        <v>15</v>
      </c>
      <c r="O25" s="3" t="s">
        <v>97</v>
      </c>
      <c r="P25" s="3" t="s">
        <v>97</v>
      </c>
      <c r="Q25" s="3">
        <v>537777.69836625096</v>
      </c>
      <c r="R25" s="3">
        <v>236336.63769192301</v>
      </c>
      <c r="S25" s="33" t="s">
        <v>97</v>
      </c>
      <c r="T25" s="33" t="s">
        <v>97</v>
      </c>
      <c r="U25" s="33" t="s">
        <v>97</v>
      </c>
      <c r="V25" s="3" t="s">
        <v>97</v>
      </c>
      <c r="W25" s="3" t="s">
        <v>97</v>
      </c>
      <c r="X25" s="3" t="s">
        <v>97</v>
      </c>
      <c r="Y25" s="3" t="s">
        <v>97</v>
      </c>
      <c r="Z25" s="3" t="s">
        <v>97</v>
      </c>
      <c r="AA25" s="16" t="s">
        <v>97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0</v>
      </c>
      <c r="AN25" s="18">
        <v>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 t="s">
        <v>97</v>
      </c>
      <c r="G26" s="7" t="s">
        <v>67</v>
      </c>
      <c r="H26" s="11" t="s">
        <v>97</v>
      </c>
      <c r="I26" s="9" t="s">
        <v>66</v>
      </c>
      <c r="J26" s="13" t="s">
        <v>97</v>
      </c>
      <c r="K26" s="9" t="s">
        <v>98</v>
      </c>
      <c r="L26" s="3" t="s">
        <v>97</v>
      </c>
      <c r="M26" s="16" t="s">
        <v>15</v>
      </c>
      <c r="O26" s="3" t="s">
        <v>97</v>
      </c>
      <c r="P26" s="3" t="s">
        <v>97</v>
      </c>
      <c r="Q26" s="3">
        <v>536143.65048635902</v>
      </c>
      <c r="R26" s="3">
        <v>218931.96254310099</v>
      </c>
      <c r="S26" s="33" t="s">
        <v>97</v>
      </c>
      <c r="T26" s="33" t="s">
        <v>97</v>
      </c>
      <c r="U26" s="33" t="s">
        <v>97</v>
      </c>
      <c r="V26" s="3" t="s">
        <v>97</v>
      </c>
      <c r="W26" s="3" t="s">
        <v>97</v>
      </c>
      <c r="X26" s="3" t="s">
        <v>97</v>
      </c>
      <c r="Y26" s="3" t="s">
        <v>97</v>
      </c>
      <c r="Z26" s="3" t="s">
        <v>97</v>
      </c>
      <c r="AA26" s="16" t="s">
        <v>97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0</v>
      </c>
      <c r="AN26" s="18">
        <v>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 t="s">
        <v>97</v>
      </c>
      <c r="G27" s="7" t="s">
        <v>67</v>
      </c>
      <c r="H27" s="11" t="s">
        <v>97</v>
      </c>
      <c r="I27" s="9" t="s">
        <v>66</v>
      </c>
      <c r="J27" s="13" t="s">
        <v>97</v>
      </c>
      <c r="K27" s="9" t="s">
        <v>98</v>
      </c>
      <c r="L27" s="3" t="s">
        <v>97</v>
      </c>
      <c r="M27" s="16" t="s">
        <v>15</v>
      </c>
      <c r="O27" s="3" t="s">
        <v>97</v>
      </c>
      <c r="P27" s="3" t="s">
        <v>97</v>
      </c>
      <c r="Q27" s="3">
        <v>542238.61580885295</v>
      </c>
      <c r="R27" s="3">
        <v>234822.749935217</v>
      </c>
      <c r="S27" s="33" t="s">
        <v>97</v>
      </c>
      <c r="T27" s="33" t="s">
        <v>97</v>
      </c>
      <c r="U27" s="33" t="s">
        <v>97</v>
      </c>
      <c r="V27" s="3" t="s">
        <v>97</v>
      </c>
      <c r="W27" s="3" t="s">
        <v>97</v>
      </c>
      <c r="X27" s="3" t="s">
        <v>97</v>
      </c>
      <c r="Y27" s="3" t="s">
        <v>97</v>
      </c>
      <c r="Z27" s="3" t="s">
        <v>97</v>
      </c>
      <c r="AA27" s="16" t="s">
        <v>97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0</v>
      </c>
      <c r="AN27" s="18">
        <v>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 t="s">
        <v>97</v>
      </c>
      <c r="G28" s="7" t="s">
        <v>67</v>
      </c>
      <c r="H28" s="11" t="s">
        <v>97</v>
      </c>
      <c r="I28" s="9" t="s">
        <v>66</v>
      </c>
      <c r="J28" s="13" t="s">
        <v>97</v>
      </c>
      <c r="K28" s="9" t="s">
        <v>98</v>
      </c>
      <c r="L28" s="3" t="s">
        <v>97</v>
      </c>
      <c r="M28" s="16" t="s">
        <v>15</v>
      </c>
      <c r="O28" s="3" t="s">
        <v>97</v>
      </c>
      <c r="P28" s="3" t="s">
        <v>97</v>
      </c>
      <c r="Q28" s="3">
        <v>564570.752414405</v>
      </c>
      <c r="R28" s="3">
        <v>239567.219407859</v>
      </c>
      <c r="S28" s="33" t="s">
        <v>97</v>
      </c>
      <c r="T28" s="33" t="s">
        <v>97</v>
      </c>
      <c r="U28" s="33" t="s">
        <v>97</v>
      </c>
      <c r="V28" s="3" t="s">
        <v>97</v>
      </c>
      <c r="W28" s="3" t="s">
        <v>97</v>
      </c>
      <c r="X28" s="3" t="s">
        <v>97</v>
      </c>
      <c r="Y28" s="3" t="s">
        <v>97</v>
      </c>
      <c r="Z28" s="3" t="s">
        <v>97</v>
      </c>
      <c r="AA28" s="16" t="s">
        <v>97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0</v>
      </c>
      <c r="AN28" s="18">
        <v>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 t="s">
        <v>97</v>
      </c>
      <c r="G29" s="7" t="s">
        <v>67</v>
      </c>
      <c r="H29" s="11" t="s">
        <v>97</v>
      </c>
      <c r="I29" s="9" t="s">
        <v>66</v>
      </c>
      <c r="J29" s="13" t="s">
        <v>97</v>
      </c>
      <c r="K29" s="9" t="s">
        <v>98</v>
      </c>
      <c r="L29" s="3" t="s">
        <v>97</v>
      </c>
      <c r="M29" s="16" t="s">
        <v>15</v>
      </c>
      <c r="O29" s="3" t="s">
        <v>97</v>
      </c>
      <c r="P29" s="3" t="s">
        <v>97</v>
      </c>
      <c r="Q29" s="3">
        <v>550862.77178996103</v>
      </c>
      <c r="R29" s="3">
        <v>258327.43213915499</v>
      </c>
      <c r="S29" s="33" t="s">
        <v>97</v>
      </c>
      <c r="T29" s="33" t="s">
        <v>97</v>
      </c>
      <c r="U29" s="33" t="s">
        <v>97</v>
      </c>
      <c r="V29" s="3" t="s">
        <v>97</v>
      </c>
      <c r="W29" s="3" t="s">
        <v>97</v>
      </c>
      <c r="X29" s="3" t="s">
        <v>97</v>
      </c>
      <c r="Y29" s="3" t="s">
        <v>97</v>
      </c>
      <c r="Z29" s="3" t="s">
        <v>97</v>
      </c>
      <c r="AA29" s="16" t="s">
        <v>97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0</v>
      </c>
      <c r="AN29" s="18">
        <v>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 t="s">
        <v>97</v>
      </c>
      <c r="G30" s="7" t="s">
        <v>67</v>
      </c>
      <c r="H30" s="11" t="s">
        <v>97</v>
      </c>
      <c r="I30" s="9" t="s">
        <v>66</v>
      </c>
      <c r="J30" s="13" t="s">
        <v>97</v>
      </c>
      <c r="K30" s="9" t="s">
        <v>98</v>
      </c>
      <c r="L30" s="3" t="s">
        <v>97</v>
      </c>
      <c r="M30" s="16" t="s">
        <v>15</v>
      </c>
      <c r="O30" s="3" t="s">
        <v>97</v>
      </c>
      <c r="P30" s="3" t="s">
        <v>97</v>
      </c>
      <c r="Q30" s="3">
        <v>574611.50130757096</v>
      </c>
      <c r="R30" s="3">
        <v>294471.46427568397</v>
      </c>
      <c r="S30" s="33" t="s">
        <v>97</v>
      </c>
      <c r="T30" s="33" t="s">
        <v>97</v>
      </c>
      <c r="U30" s="33" t="s">
        <v>97</v>
      </c>
      <c r="V30" s="3" t="s">
        <v>97</v>
      </c>
      <c r="W30" s="3" t="s">
        <v>97</v>
      </c>
      <c r="X30" s="3" t="s">
        <v>97</v>
      </c>
      <c r="Y30" s="3" t="s">
        <v>97</v>
      </c>
      <c r="Z30" s="3" t="s">
        <v>97</v>
      </c>
      <c r="AA30" s="16" t="s">
        <v>97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0</v>
      </c>
      <c r="AN30" s="18">
        <v>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 t="s">
        <v>97</v>
      </c>
      <c r="G31" s="7" t="s">
        <v>67</v>
      </c>
      <c r="H31" s="11" t="s">
        <v>97</v>
      </c>
      <c r="I31" s="9" t="s">
        <v>66</v>
      </c>
      <c r="J31" s="13" t="s">
        <v>97</v>
      </c>
      <c r="K31" s="9" t="s">
        <v>98</v>
      </c>
      <c r="L31" s="3" t="s">
        <v>97</v>
      </c>
      <c r="M31" s="16" t="s">
        <v>15</v>
      </c>
      <c r="O31" s="3" t="s">
        <v>97</v>
      </c>
      <c r="P31" s="3" t="s">
        <v>97</v>
      </c>
      <c r="Q31" s="3">
        <v>539160.64777330495</v>
      </c>
      <c r="R31" s="3">
        <v>246728.375675858</v>
      </c>
      <c r="S31" s="33" t="s">
        <v>97</v>
      </c>
      <c r="T31" s="33" t="s">
        <v>97</v>
      </c>
      <c r="U31" s="33" t="s">
        <v>97</v>
      </c>
      <c r="V31" s="3" t="s">
        <v>97</v>
      </c>
      <c r="W31" s="3" t="s">
        <v>97</v>
      </c>
      <c r="X31" s="3" t="s">
        <v>97</v>
      </c>
      <c r="Y31" s="3" t="s">
        <v>97</v>
      </c>
      <c r="Z31" s="3" t="s">
        <v>97</v>
      </c>
      <c r="AA31" s="16" t="s">
        <v>97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0</v>
      </c>
      <c r="AN31" s="18">
        <v>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 t="s">
        <v>97</v>
      </c>
      <c r="G32" s="7" t="s">
        <v>67</v>
      </c>
      <c r="H32" s="11" t="s">
        <v>97</v>
      </c>
      <c r="I32" s="9" t="s">
        <v>66</v>
      </c>
      <c r="J32" s="13" t="s">
        <v>97</v>
      </c>
      <c r="K32" s="9" t="s">
        <v>98</v>
      </c>
      <c r="L32" s="3" t="s">
        <v>97</v>
      </c>
      <c r="M32" s="16" t="s">
        <v>15</v>
      </c>
      <c r="O32" s="3" t="s">
        <v>97</v>
      </c>
      <c r="P32" s="3" t="s">
        <v>97</v>
      </c>
      <c r="Q32" s="3">
        <v>511201.17768447002</v>
      </c>
      <c r="R32" s="3">
        <v>238221.37719192199</v>
      </c>
      <c r="S32" s="33" t="s">
        <v>97</v>
      </c>
      <c r="T32" s="33" t="s">
        <v>97</v>
      </c>
      <c r="U32" s="33" t="s">
        <v>97</v>
      </c>
      <c r="V32" s="3" t="s">
        <v>97</v>
      </c>
      <c r="W32" s="3" t="s">
        <v>97</v>
      </c>
      <c r="X32" s="3" t="s">
        <v>97</v>
      </c>
      <c r="Y32" s="3" t="s">
        <v>97</v>
      </c>
      <c r="Z32" s="3" t="s">
        <v>97</v>
      </c>
      <c r="AA32" s="16" t="s">
        <v>97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0</v>
      </c>
      <c r="AN32" s="18">
        <v>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233</v>
      </c>
      <c r="C3" s="7" t="s">
        <v>164</v>
      </c>
      <c r="D3" s="7" t="s">
        <v>165</v>
      </c>
      <c r="E3" s="21" t="s">
        <v>166</v>
      </c>
      <c r="F3" s="21" t="s">
        <v>234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1.05638826475305</v>
      </c>
      <c r="G6" s="7" t="s">
        <v>67</v>
      </c>
      <c r="H6" s="11">
        <v>5.6388264753057998E-2</v>
      </c>
      <c r="I6" s="9" t="s">
        <v>68</v>
      </c>
      <c r="J6" s="13">
        <v>0</v>
      </c>
      <c r="L6" s="3">
        <v>8.0867728259894994E-2</v>
      </c>
      <c r="M6" s="16" t="s">
        <v>15</v>
      </c>
      <c r="N6" s="7" t="s">
        <v>234</v>
      </c>
      <c r="O6" s="3">
        <v>47002.221448448501</v>
      </c>
      <c r="P6" s="3">
        <v>22796.999307533199</v>
      </c>
      <c r="Q6" s="3">
        <v>581223.46775207703</v>
      </c>
      <c r="R6" s="3">
        <v>333933.50964215299</v>
      </c>
      <c r="S6" s="33">
        <v>4.6845422437333299</v>
      </c>
      <c r="T6" s="33">
        <v>1.0074284395125399</v>
      </c>
      <c r="U6" s="33">
        <v>-3.4542243733332999E-2</v>
      </c>
      <c r="V6" s="3">
        <v>408.61255587612101</v>
      </c>
      <c r="W6" s="3">
        <v>4.6093530191833301</v>
      </c>
      <c r="X6" s="3">
        <v>4.7506888335833297</v>
      </c>
      <c r="Y6" s="3">
        <v>0</v>
      </c>
      <c r="Z6" s="3">
        <v>44.770092964172299</v>
      </c>
      <c r="AA6" s="16" t="s">
        <v>70</v>
      </c>
      <c r="AB6" s="3">
        <v>30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2.4951934903639801</v>
      </c>
      <c r="G7" s="7" t="s">
        <v>67</v>
      </c>
      <c r="H7" s="11">
        <v>-1.922603854405E-3</v>
      </c>
      <c r="I7" s="9" t="s">
        <v>76</v>
      </c>
      <c r="J7" s="13">
        <v>0</v>
      </c>
      <c r="L7" s="3">
        <v>0.19178955416379001</v>
      </c>
      <c r="M7" s="16" t="s">
        <v>15</v>
      </c>
      <c r="O7" s="3">
        <v>105031.73272048301</v>
      </c>
      <c r="P7" s="3">
        <v>48128.438290760598</v>
      </c>
      <c r="Q7" s="3">
        <v>547640.52806955902</v>
      </c>
      <c r="R7" s="3">
        <v>295658.85861473798</v>
      </c>
      <c r="S7" s="33">
        <v>4.7422811234666602</v>
      </c>
      <c r="T7" s="33">
        <v>1.01984540289605</v>
      </c>
      <c r="U7" s="33">
        <v>-9.2281123466666004E-2</v>
      </c>
      <c r="V7" s="3">
        <v>1679.17450971177</v>
      </c>
      <c r="W7" s="3">
        <v>4.6426499114833302</v>
      </c>
      <c r="X7" s="3">
        <v>4.8488279223999999</v>
      </c>
      <c r="Y7" s="3">
        <v>0</v>
      </c>
      <c r="Z7" s="3">
        <v>17.526933670043899</v>
      </c>
      <c r="AA7" s="16" t="s">
        <v>70</v>
      </c>
      <c r="AB7" s="3">
        <v>30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4.6718041969433104</v>
      </c>
      <c r="G8" s="7" t="s">
        <v>67</v>
      </c>
      <c r="H8" s="11">
        <v>-6.5639160611337996E-2</v>
      </c>
      <c r="I8" s="9" t="s">
        <v>80</v>
      </c>
      <c r="J8" s="13">
        <v>0</v>
      </c>
      <c r="L8" s="3">
        <v>0.36129997135755498</v>
      </c>
      <c r="M8" s="16" t="s">
        <v>15</v>
      </c>
      <c r="O8" s="3">
        <v>232338.58142438799</v>
      </c>
      <c r="P8" s="3">
        <v>103280.944496336</v>
      </c>
      <c r="Q8" s="3">
        <v>643062.82824046502</v>
      </c>
      <c r="R8" s="3">
        <v>353025.921363795</v>
      </c>
      <c r="S8" s="33">
        <v>4.7506304840000002</v>
      </c>
      <c r="T8" s="33">
        <v>1.02164096430107</v>
      </c>
      <c r="U8" s="33">
        <v>-0.10063048400000001</v>
      </c>
      <c r="V8" s="3">
        <v>3767.4599077807902</v>
      </c>
      <c r="W8" s="3">
        <v>4.6594637845166602</v>
      </c>
      <c r="X8" s="3">
        <v>4.8071272927999997</v>
      </c>
      <c r="Y8" s="3">
        <v>0</v>
      </c>
      <c r="Z8" s="3">
        <v>203.67405939102099</v>
      </c>
      <c r="AA8" s="16" t="s">
        <v>70</v>
      </c>
      <c r="AB8" s="3">
        <v>30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20.021463490517998</v>
      </c>
      <c r="G9" s="7" t="s">
        <v>67</v>
      </c>
      <c r="H9" s="11">
        <v>1.0021463490517999</v>
      </c>
      <c r="I9" s="9" t="s">
        <v>84</v>
      </c>
      <c r="J9" s="13" t="s">
        <v>66</v>
      </c>
      <c r="K9" s="9" t="s">
        <v>168</v>
      </c>
      <c r="L9" s="3">
        <v>1.61512520129074</v>
      </c>
      <c r="M9" s="16" t="s">
        <v>15</v>
      </c>
      <c r="O9" s="3">
        <v>486477.39295774401</v>
      </c>
      <c r="P9" s="3">
        <v>212916.258759266</v>
      </c>
      <c r="Q9" s="3">
        <v>301201.04160901601</v>
      </c>
      <c r="R9" s="3">
        <v>156515.584836022</v>
      </c>
      <c r="S9" s="33">
        <v>4.75064159706666</v>
      </c>
      <c r="T9" s="33">
        <v>1.02164335420788</v>
      </c>
      <c r="U9" s="33">
        <v>-0.10064159706666601</v>
      </c>
      <c r="V9" s="3">
        <v>3864.2983776644301</v>
      </c>
      <c r="W9" s="3">
        <v>4.6510102887999896</v>
      </c>
      <c r="X9" s="3">
        <v>4.8738647706666596</v>
      </c>
      <c r="Y9" s="3">
        <v>79.142248535156199</v>
      </c>
      <c r="Z9" s="3">
        <v>11.168434143066399</v>
      </c>
      <c r="AA9" s="16" t="s">
        <v>70</v>
      </c>
      <c r="AB9" s="3">
        <v>30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25.304844957445699</v>
      </c>
      <c r="G10" s="7" t="s">
        <v>67</v>
      </c>
      <c r="H10" s="11">
        <v>1.2193798297830001E-2</v>
      </c>
      <c r="I10" s="9" t="s">
        <v>88</v>
      </c>
      <c r="J10" s="13">
        <v>0</v>
      </c>
      <c r="L10" s="3">
        <v>2.0703678020785499</v>
      </c>
      <c r="M10" s="16" t="s">
        <v>15</v>
      </c>
      <c r="O10" s="3">
        <v>1018414.88153703</v>
      </c>
      <c r="P10" s="3">
        <v>445983.79044971499</v>
      </c>
      <c r="Q10" s="3">
        <v>491900.46353821602</v>
      </c>
      <c r="R10" s="3">
        <v>245966.94744846801</v>
      </c>
      <c r="S10" s="33">
        <v>4.7423324951666599</v>
      </c>
      <c r="T10" s="33">
        <v>1.01985645057347</v>
      </c>
      <c r="U10" s="33">
        <v>-9.2332495166666001E-2</v>
      </c>
      <c r="V10" s="3">
        <v>11187.541252605901</v>
      </c>
      <c r="W10" s="3">
        <v>4.6427144234500002</v>
      </c>
      <c r="X10" s="3">
        <v>4.9987469253166603</v>
      </c>
      <c r="Y10" s="3">
        <v>0</v>
      </c>
      <c r="Z10" s="3">
        <v>-23.427892477941501</v>
      </c>
      <c r="AA10" s="16" t="s">
        <v>70</v>
      </c>
      <c r="AB10" s="3">
        <v>30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49.950875792212301</v>
      </c>
      <c r="G11" s="7" t="s">
        <v>67</v>
      </c>
      <c r="H11" s="11">
        <v>-9.824841557520001E-4</v>
      </c>
      <c r="I11" s="9" t="s">
        <v>92</v>
      </c>
      <c r="J11" s="13">
        <v>0</v>
      </c>
      <c r="L11" s="3">
        <v>4.3541828677131802</v>
      </c>
      <c r="M11" s="16" t="s">
        <v>15</v>
      </c>
      <c r="O11" s="3">
        <v>2066347.4615591399</v>
      </c>
      <c r="P11" s="3">
        <v>861872.49447584397</v>
      </c>
      <c r="Q11" s="3">
        <v>474566.07228910201</v>
      </c>
      <c r="R11" s="3">
        <v>213908.074383575</v>
      </c>
      <c r="S11" s="33">
        <v>4.7422981853166597</v>
      </c>
      <c r="T11" s="33">
        <v>1.01984907211111</v>
      </c>
      <c r="U11" s="33">
        <v>-9.2298185316666004E-2</v>
      </c>
      <c r="V11" s="3">
        <v>21551.527007618199</v>
      </c>
      <c r="W11" s="3">
        <v>4.6343265199833299</v>
      </c>
      <c r="X11" s="3">
        <v>5.0318275695833297</v>
      </c>
      <c r="Y11" s="3">
        <v>-21.498025894165</v>
      </c>
      <c r="Z11" s="3">
        <v>0</v>
      </c>
      <c r="AA11" s="16" t="s">
        <v>70</v>
      </c>
      <c r="AB11" s="3">
        <v>30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30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30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30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30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30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30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30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30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30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30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30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30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28.592326721063301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2.3597526450476001</v>
      </c>
      <c r="M24" s="16" t="s">
        <v>15</v>
      </c>
      <c r="O24" s="3">
        <v>1240413.94288501</v>
      </c>
      <c r="P24" s="3">
        <v>520485.35815910302</v>
      </c>
      <c r="Q24" s="3">
        <v>525654.22290690301</v>
      </c>
      <c r="R24" s="3">
        <v>260035.84442497799</v>
      </c>
      <c r="S24" s="33">
        <v>4.7172969864000001</v>
      </c>
      <c r="T24" s="33">
        <v>1.0144724701935399</v>
      </c>
      <c r="U24" s="33">
        <v>-6.7296986399999995E-2</v>
      </c>
      <c r="V24" s="3">
        <v>6254.8592013754196</v>
      </c>
      <c r="W24" s="3">
        <v>4.6093353005499997</v>
      </c>
      <c r="X24" s="3">
        <v>4.9570225363000002</v>
      </c>
      <c r="Y24" s="3">
        <v>-19.981568307246501</v>
      </c>
      <c r="Z24" s="3">
        <v>29.610239184268</v>
      </c>
      <c r="AA24" s="16" t="s">
        <v>70</v>
      </c>
      <c r="AB24" s="3">
        <v>30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1.1668900316499999E-4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8.9059097739999998E-6</v>
      </c>
      <c r="M25" s="16" t="s">
        <v>15</v>
      </c>
      <c r="O25" s="3">
        <v>4.7893996602934799</v>
      </c>
      <c r="P25" s="3">
        <v>9.5637540817260707</v>
      </c>
      <c r="Q25" s="3">
        <v>537777.69836625096</v>
      </c>
      <c r="R25" s="3">
        <v>236336.63769192301</v>
      </c>
      <c r="S25" s="33">
        <v>4.7255957344333304</v>
      </c>
      <c r="T25" s="33">
        <v>1.01625714718996</v>
      </c>
      <c r="U25" s="33">
        <v>-7.5595734433333006E-2</v>
      </c>
      <c r="V25" s="3" t="s">
        <v>186</v>
      </c>
      <c r="W25" s="3">
        <v>4.70890344186666</v>
      </c>
      <c r="X25" s="3">
        <v>4.7422822976166596</v>
      </c>
      <c r="Y25" s="3">
        <v>0</v>
      </c>
      <c r="Z25" s="3">
        <v>0</v>
      </c>
      <c r="AA25" s="16" t="s">
        <v>202</v>
      </c>
      <c r="AB25" s="3">
        <v>30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 t="s">
        <v>97</v>
      </c>
      <c r="G26" s="7" t="s">
        <v>67</v>
      </c>
      <c r="H26" s="11" t="s">
        <v>97</v>
      </c>
      <c r="I26" s="9" t="s">
        <v>66</v>
      </c>
      <c r="J26" s="13" t="s">
        <v>97</v>
      </c>
      <c r="K26" s="9" t="s">
        <v>98</v>
      </c>
      <c r="L26" s="3" t="s">
        <v>97</v>
      </c>
      <c r="M26" s="16" t="s">
        <v>15</v>
      </c>
      <c r="O26" s="3" t="s">
        <v>97</v>
      </c>
      <c r="P26" s="3" t="s">
        <v>97</v>
      </c>
      <c r="Q26" s="3">
        <v>536143.65048635902</v>
      </c>
      <c r="R26" s="3">
        <v>218931.96254310099</v>
      </c>
      <c r="S26" s="33" t="s">
        <v>97</v>
      </c>
      <c r="T26" s="33" t="s">
        <v>97</v>
      </c>
      <c r="U26" s="33" t="s">
        <v>97</v>
      </c>
      <c r="V26" s="3" t="s">
        <v>97</v>
      </c>
      <c r="W26" s="3" t="s">
        <v>97</v>
      </c>
      <c r="X26" s="3" t="s">
        <v>97</v>
      </c>
      <c r="Y26" s="3" t="s">
        <v>97</v>
      </c>
      <c r="Z26" s="3" t="s">
        <v>97</v>
      </c>
      <c r="AA26" s="16" t="s">
        <v>97</v>
      </c>
      <c r="AB26" s="3">
        <v>30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0</v>
      </c>
      <c r="AN26" s="18">
        <v>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6.8866202626000005E-5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5.2559888840000001E-6</v>
      </c>
      <c r="M27" s="16" t="s">
        <v>15</v>
      </c>
      <c r="O27" s="3">
        <v>2.8500001370383101</v>
      </c>
      <c r="P27" s="3">
        <v>5.9066290855407697</v>
      </c>
      <c r="Q27" s="3">
        <v>542238.61580885295</v>
      </c>
      <c r="R27" s="3">
        <v>234822.749935217</v>
      </c>
      <c r="S27" s="33">
        <v>4.7089441919833304</v>
      </c>
      <c r="T27" s="33">
        <v>1.0126761703189899</v>
      </c>
      <c r="U27" s="33">
        <v>-5.8944191983332998E-2</v>
      </c>
      <c r="V27" s="3" t="s">
        <v>186</v>
      </c>
      <c r="W27" s="3">
        <v>4.6928602912166602</v>
      </c>
      <c r="X27" s="3">
        <v>4.7256314922666602</v>
      </c>
      <c r="Y27" s="3">
        <v>0</v>
      </c>
      <c r="Z27" s="3">
        <v>0</v>
      </c>
      <c r="AA27" s="16" t="s">
        <v>202</v>
      </c>
      <c r="AB27" s="3">
        <v>30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 t="s">
        <v>97</v>
      </c>
      <c r="G28" s="7" t="s">
        <v>67</v>
      </c>
      <c r="H28" s="11" t="s">
        <v>97</v>
      </c>
      <c r="I28" s="9" t="s">
        <v>66</v>
      </c>
      <c r="J28" s="13" t="s">
        <v>97</v>
      </c>
      <c r="K28" s="9" t="s">
        <v>98</v>
      </c>
      <c r="L28" s="3" t="s">
        <v>97</v>
      </c>
      <c r="M28" s="16" t="s">
        <v>15</v>
      </c>
      <c r="O28" s="3" t="s">
        <v>97</v>
      </c>
      <c r="P28" s="3" t="s">
        <v>97</v>
      </c>
      <c r="Q28" s="3">
        <v>564570.752414405</v>
      </c>
      <c r="R28" s="3">
        <v>239567.219407859</v>
      </c>
      <c r="S28" s="33" t="s">
        <v>97</v>
      </c>
      <c r="T28" s="33" t="s">
        <v>97</v>
      </c>
      <c r="U28" s="33" t="s">
        <v>97</v>
      </c>
      <c r="V28" s="3" t="s">
        <v>97</v>
      </c>
      <c r="W28" s="3" t="s">
        <v>97</v>
      </c>
      <c r="X28" s="3" t="s">
        <v>97</v>
      </c>
      <c r="Y28" s="3" t="s">
        <v>97</v>
      </c>
      <c r="Z28" s="3" t="s">
        <v>97</v>
      </c>
      <c r="AA28" s="16" t="s">
        <v>97</v>
      </c>
      <c r="AB28" s="3">
        <v>30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0</v>
      </c>
      <c r="AN28" s="18">
        <v>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 t="s">
        <v>97</v>
      </c>
      <c r="G29" s="7" t="s">
        <v>67</v>
      </c>
      <c r="H29" s="11" t="s">
        <v>97</v>
      </c>
      <c r="I29" s="9" t="s">
        <v>66</v>
      </c>
      <c r="J29" s="13" t="s">
        <v>97</v>
      </c>
      <c r="K29" s="9" t="s">
        <v>98</v>
      </c>
      <c r="L29" s="3" t="s">
        <v>97</v>
      </c>
      <c r="M29" s="16" t="s">
        <v>15</v>
      </c>
      <c r="O29" s="3" t="s">
        <v>97</v>
      </c>
      <c r="P29" s="3" t="s">
        <v>97</v>
      </c>
      <c r="Q29" s="3">
        <v>550862.77178996103</v>
      </c>
      <c r="R29" s="3">
        <v>258327.43213915499</v>
      </c>
      <c r="S29" s="33" t="s">
        <v>97</v>
      </c>
      <c r="T29" s="33" t="s">
        <v>97</v>
      </c>
      <c r="U29" s="33" t="s">
        <v>97</v>
      </c>
      <c r="V29" s="3" t="s">
        <v>97</v>
      </c>
      <c r="W29" s="3" t="s">
        <v>97</v>
      </c>
      <c r="X29" s="3" t="s">
        <v>97</v>
      </c>
      <c r="Y29" s="3" t="s">
        <v>97</v>
      </c>
      <c r="Z29" s="3" t="s">
        <v>97</v>
      </c>
      <c r="AA29" s="16" t="s">
        <v>97</v>
      </c>
      <c r="AB29" s="3">
        <v>30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0</v>
      </c>
      <c r="AN29" s="18">
        <v>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 t="s">
        <v>97</v>
      </c>
      <c r="G30" s="7" t="s">
        <v>67</v>
      </c>
      <c r="H30" s="11" t="s">
        <v>97</v>
      </c>
      <c r="I30" s="9" t="s">
        <v>66</v>
      </c>
      <c r="J30" s="13" t="s">
        <v>97</v>
      </c>
      <c r="K30" s="9" t="s">
        <v>98</v>
      </c>
      <c r="L30" s="3" t="s">
        <v>97</v>
      </c>
      <c r="M30" s="16" t="s">
        <v>15</v>
      </c>
      <c r="O30" s="3" t="s">
        <v>97</v>
      </c>
      <c r="P30" s="3" t="s">
        <v>97</v>
      </c>
      <c r="Q30" s="3">
        <v>574611.50130757096</v>
      </c>
      <c r="R30" s="3">
        <v>294471.46427568397</v>
      </c>
      <c r="S30" s="33" t="s">
        <v>97</v>
      </c>
      <c r="T30" s="33" t="s">
        <v>97</v>
      </c>
      <c r="U30" s="33" t="s">
        <v>97</v>
      </c>
      <c r="V30" s="3" t="s">
        <v>97</v>
      </c>
      <c r="W30" s="3" t="s">
        <v>97</v>
      </c>
      <c r="X30" s="3" t="s">
        <v>97</v>
      </c>
      <c r="Y30" s="3" t="s">
        <v>97</v>
      </c>
      <c r="Z30" s="3" t="s">
        <v>97</v>
      </c>
      <c r="AA30" s="16" t="s">
        <v>97</v>
      </c>
      <c r="AB30" s="3">
        <v>30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0</v>
      </c>
      <c r="AN30" s="18">
        <v>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 t="s">
        <v>97</v>
      </c>
      <c r="G31" s="7" t="s">
        <v>67</v>
      </c>
      <c r="H31" s="11" t="s">
        <v>97</v>
      </c>
      <c r="I31" s="9" t="s">
        <v>66</v>
      </c>
      <c r="J31" s="13" t="s">
        <v>97</v>
      </c>
      <c r="K31" s="9" t="s">
        <v>98</v>
      </c>
      <c r="L31" s="3" t="s">
        <v>97</v>
      </c>
      <c r="M31" s="16" t="s">
        <v>15</v>
      </c>
      <c r="O31" s="3" t="s">
        <v>97</v>
      </c>
      <c r="P31" s="3" t="s">
        <v>97</v>
      </c>
      <c r="Q31" s="3">
        <v>539160.64777330495</v>
      </c>
      <c r="R31" s="3">
        <v>246728.375675858</v>
      </c>
      <c r="S31" s="33" t="s">
        <v>97</v>
      </c>
      <c r="T31" s="33" t="s">
        <v>97</v>
      </c>
      <c r="U31" s="33" t="s">
        <v>97</v>
      </c>
      <c r="V31" s="3" t="s">
        <v>97</v>
      </c>
      <c r="W31" s="3" t="s">
        <v>97</v>
      </c>
      <c r="X31" s="3" t="s">
        <v>97</v>
      </c>
      <c r="Y31" s="3" t="s">
        <v>97</v>
      </c>
      <c r="Z31" s="3" t="s">
        <v>97</v>
      </c>
      <c r="AA31" s="16" t="s">
        <v>97</v>
      </c>
      <c r="AB31" s="3">
        <v>30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0</v>
      </c>
      <c r="AN31" s="18">
        <v>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 t="s">
        <v>97</v>
      </c>
      <c r="G32" s="7" t="s">
        <v>67</v>
      </c>
      <c r="H32" s="11" t="s">
        <v>97</v>
      </c>
      <c r="I32" s="9" t="s">
        <v>66</v>
      </c>
      <c r="J32" s="13" t="s">
        <v>97</v>
      </c>
      <c r="K32" s="9" t="s">
        <v>98</v>
      </c>
      <c r="L32" s="3" t="s">
        <v>97</v>
      </c>
      <c r="M32" s="16" t="s">
        <v>15</v>
      </c>
      <c r="O32" s="3" t="s">
        <v>97</v>
      </c>
      <c r="P32" s="3" t="s">
        <v>97</v>
      </c>
      <c r="Q32" s="3">
        <v>511201.17768447002</v>
      </c>
      <c r="R32" s="3">
        <v>238221.37719192199</v>
      </c>
      <c r="S32" s="33" t="s">
        <v>97</v>
      </c>
      <c r="T32" s="33" t="s">
        <v>97</v>
      </c>
      <c r="U32" s="33" t="s">
        <v>97</v>
      </c>
      <c r="V32" s="3" t="s">
        <v>97</v>
      </c>
      <c r="W32" s="3" t="s">
        <v>97</v>
      </c>
      <c r="X32" s="3" t="s">
        <v>97</v>
      </c>
      <c r="Y32" s="3" t="s">
        <v>97</v>
      </c>
      <c r="Z32" s="3" t="s">
        <v>97</v>
      </c>
      <c r="AA32" s="16" t="s">
        <v>97</v>
      </c>
      <c r="AB32" s="3">
        <v>30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0</v>
      </c>
      <c r="AN32" s="18">
        <v>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235</v>
      </c>
      <c r="C3" s="7" t="s">
        <v>164</v>
      </c>
      <c r="D3" s="7" t="s">
        <v>165</v>
      </c>
      <c r="E3" s="21" t="s">
        <v>166</v>
      </c>
      <c r="F3" s="21" t="s">
        <v>236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1.11036971047813</v>
      </c>
      <c r="G6" s="7" t="s">
        <v>67</v>
      </c>
      <c r="H6" s="11">
        <v>0.11036971047813</v>
      </c>
      <c r="I6" s="9" t="s">
        <v>68</v>
      </c>
      <c r="J6" s="13">
        <v>0</v>
      </c>
      <c r="L6" s="3">
        <v>0.156852402252699</v>
      </c>
      <c r="M6" s="16" t="s">
        <v>15</v>
      </c>
      <c r="N6" s="7" t="s">
        <v>236</v>
      </c>
      <c r="O6" s="3">
        <v>91166.297162557094</v>
      </c>
      <c r="P6" s="3">
        <v>40001.276235746198</v>
      </c>
      <c r="Q6" s="3">
        <v>581223.46775207703</v>
      </c>
      <c r="R6" s="3">
        <v>333933.50964215299</v>
      </c>
      <c r="S6" s="33">
        <v>4.7001145581333299</v>
      </c>
      <c r="T6" s="33">
        <v>1.00002437407092</v>
      </c>
      <c r="U6" s="33">
        <v>-1.1455813333300001E-4</v>
      </c>
      <c r="V6" s="3">
        <v>1345.3343772314199</v>
      </c>
      <c r="W6" s="3">
        <v>4.6165043837166602</v>
      </c>
      <c r="X6" s="3">
        <v>4.7644447242833303</v>
      </c>
      <c r="Y6" s="3">
        <v>-0.178997993469238</v>
      </c>
      <c r="Z6" s="3">
        <v>8.2210769653320295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2.44805113629049</v>
      </c>
      <c r="G7" s="7" t="s">
        <v>67</v>
      </c>
      <c r="H7" s="11">
        <v>-2.07795454838E-2</v>
      </c>
      <c r="I7" s="9" t="s">
        <v>76</v>
      </c>
      <c r="J7" s="13">
        <v>0</v>
      </c>
      <c r="L7" s="3">
        <v>0.34452439872608698</v>
      </c>
      <c r="M7" s="16" t="s">
        <v>15</v>
      </c>
      <c r="O7" s="3">
        <v>188675.52365120099</v>
      </c>
      <c r="P7" s="3">
        <v>87258.199492913205</v>
      </c>
      <c r="Q7" s="3">
        <v>547640.52806955902</v>
      </c>
      <c r="R7" s="3">
        <v>295658.85861473798</v>
      </c>
      <c r="S7" s="33">
        <v>4.7560368130833304</v>
      </c>
      <c r="T7" s="33">
        <v>1.01192272618794</v>
      </c>
      <c r="U7" s="33">
        <v>-5.6036813083332998E-2</v>
      </c>
      <c r="V7" s="3">
        <v>527.60499292763495</v>
      </c>
      <c r="W7" s="3">
        <v>4.6833693194666601</v>
      </c>
      <c r="X7" s="3">
        <v>4.8060829059000003</v>
      </c>
      <c r="Y7" s="3">
        <v>579.52345581054601</v>
      </c>
      <c r="Z7" s="3">
        <v>-15.9635272502899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4.5166756157027796</v>
      </c>
      <c r="G8" s="7" t="s">
        <v>67</v>
      </c>
      <c r="H8" s="11">
        <v>-9.6664876859443E-2</v>
      </c>
      <c r="I8" s="9" t="s">
        <v>80</v>
      </c>
      <c r="J8" s="13">
        <v>0</v>
      </c>
      <c r="L8" s="3">
        <v>0.63196769215347703</v>
      </c>
      <c r="M8" s="16" t="s">
        <v>15</v>
      </c>
      <c r="O8" s="3">
        <v>406394.931472814</v>
      </c>
      <c r="P8" s="3">
        <v>174341.41641284499</v>
      </c>
      <c r="Q8" s="3">
        <v>643062.82824046502</v>
      </c>
      <c r="R8" s="3">
        <v>353025.921363795</v>
      </c>
      <c r="S8" s="33">
        <v>4.7643861661000004</v>
      </c>
      <c r="T8" s="33">
        <v>1.0136991842765899</v>
      </c>
      <c r="U8" s="33">
        <v>-6.4386166099999004E-2</v>
      </c>
      <c r="V8" s="3">
        <v>2684.2471061378701</v>
      </c>
      <c r="W8" s="3">
        <v>4.6666950698499896</v>
      </c>
      <c r="X8" s="3">
        <v>4.8477879146499996</v>
      </c>
      <c r="Y8" s="3">
        <v>73.126818847656196</v>
      </c>
      <c r="Z8" s="3">
        <v>-96.869338989257798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20.5683472093272</v>
      </c>
      <c r="G9" s="7" t="s">
        <v>67</v>
      </c>
      <c r="H9" s="11">
        <v>1.05683472093272</v>
      </c>
      <c r="I9" s="9" t="s">
        <v>84</v>
      </c>
      <c r="J9" s="13" t="s">
        <v>66</v>
      </c>
      <c r="K9" s="9" t="s">
        <v>168</v>
      </c>
      <c r="L9" s="3">
        <v>2.7477612938586198</v>
      </c>
      <c r="M9" s="16" t="s">
        <v>15</v>
      </c>
      <c r="O9" s="3">
        <v>827628.56380315404</v>
      </c>
      <c r="P9" s="3">
        <v>344689.3750006</v>
      </c>
      <c r="Q9" s="3">
        <v>301201.04160901601</v>
      </c>
      <c r="R9" s="3">
        <v>156515.584836022</v>
      </c>
      <c r="S9" s="33">
        <v>4.7643950234833303</v>
      </c>
      <c r="T9" s="33">
        <v>1.01370106882624</v>
      </c>
      <c r="U9" s="33">
        <v>-6.4395023483332994E-2</v>
      </c>
      <c r="V9" s="3">
        <v>8326.9294321374491</v>
      </c>
      <c r="W9" s="3">
        <v>4.6667054403000003</v>
      </c>
      <c r="X9" s="3">
        <v>4.9147378818999998</v>
      </c>
      <c r="Y9" s="3">
        <v>147.392878211853</v>
      </c>
      <c r="Z9" s="3">
        <v>-29.305347893652801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24.804796586593199</v>
      </c>
      <c r="G10" s="7" t="s">
        <v>67</v>
      </c>
      <c r="H10" s="11">
        <v>-7.80813653627E-3</v>
      </c>
      <c r="I10" s="9" t="s">
        <v>88</v>
      </c>
      <c r="J10" s="13">
        <v>0</v>
      </c>
      <c r="L10" s="3">
        <v>3.2722952557085399</v>
      </c>
      <c r="M10" s="16" t="s">
        <v>15</v>
      </c>
      <c r="O10" s="3">
        <v>1609643.55311693</v>
      </c>
      <c r="P10" s="3">
        <v>632541.99627791299</v>
      </c>
      <c r="Q10" s="3">
        <v>491900.46353821602</v>
      </c>
      <c r="R10" s="3">
        <v>245966.94744846801</v>
      </c>
      <c r="S10" s="33">
        <v>4.7644314765000004</v>
      </c>
      <c r="T10" s="33">
        <v>1.0137088247872299</v>
      </c>
      <c r="U10" s="33">
        <v>-6.4431476499999002E-2</v>
      </c>
      <c r="V10" s="3">
        <v>5931.1610033936104</v>
      </c>
      <c r="W10" s="3">
        <v>4.65840608796666</v>
      </c>
      <c r="X10" s="3">
        <v>4.9064329482333298</v>
      </c>
      <c r="Y10" s="3">
        <v>46.246068859892603</v>
      </c>
      <c r="Z10" s="3">
        <v>-39.2452577082625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50.806298608653996</v>
      </c>
      <c r="G11" s="7" t="s">
        <v>67</v>
      </c>
      <c r="H11" s="11">
        <v>1.6125972173081E-2</v>
      </c>
      <c r="I11" s="9" t="s">
        <v>92</v>
      </c>
      <c r="J11" s="13">
        <v>0</v>
      </c>
      <c r="K11" s="9" t="s">
        <v>169</v>
      </c>
      <c r="L11" s="3">
        <v>6.1817525786119898</v>
      </c>
      <c r="M11" s="16" t="s">
        <v>15</v>
      </c>
      <c r="O11" s="3">
        <v>2933650.0410949201</v>
      </c>
      <c r="P11" s="3">
        <v>1089087.5648667901</v>
      </c>
      <c r="Q11" s="3">
        <v>474566.07228910201</v>
      </c>
      <c r="R11" s="3">
        <v>213908.074383575</v>
      </c>
      <c r="S11" s="33">
        <v>4.7643964666500001</v>
      </c>
      <c r="T11" s="33">
        <v>1.01370137588297</v>
      </c>
      <c r="U11" s="33">
        <v>-6.4396466649999998E-2</v>
      </c>
      <c r="V11" s="3">
        <v>13520.474475593899</v>
      </c>
      <c r="W11" s="3">
        <v>4.6498235765166598</v>
      </c>
      <c r="X11" s="3">
        <v>4.9898062413166597</v>
      </c>
      <c r="Y11" s="3">
        <v>234.91998043743601</v>
      </c>
      <c r="Z11" s="3">
        <v>20.517848871996001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11.1220220570167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1.5272222788876499</v>
      </c>
      <c r="M24" s="16" t="s">
        <v>15</v>
      </c>
      <c r="O24" s="3">
        <v>802790.84021479904</v>
      </c>
      <c r="P24" s="3">
        <v>308524.78505564702</v>
      </c>
      <c r="Q24" s="3">
        <v>525654.22290690301</v>
      </c>
      <c r="R24" s="3">
        <v>260035.84442497799</v>
      </c>
      <c r="S24" s="33">
        <v>4.7324717088000003</v>
      </c>
      <c r="T24" s="33">
        <v>1.0069088742127601</v>
      </c>
      <c r="U24" s="33">
        <v>-3.2471708799999999E-2</v>
      </c>
      <c r="V24" s="3">
        <v>1710.78737011467</v>
      </c>
      <c r="W24" s="3">
        <v>4.6415134642666596</v>
      </c>
      <c r="X24" s="3">
        <v>4.8228150277333297</v>
      </c>
      <c r="Y24" s="3">
        <v>562.62574153539697</v>
      </c>
      <c r="Z24" s="3">
        <v>69.762643745304999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11.9478898537551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1.63673706230155</v>
      </c>
      <c r="M25" s="16" t="s">
        <v>15</v>
      </c>
      <c r="O25" s="3">
        <v>880200.69019526895</v>
      </c>
      <c r="P25" s="3">
        <v>309549.12300366402</v>
      </c>
      <c r="Q25" s="3">
        <v>537777.69836625096</v>
      </c>
      <c r="R25" s="3">
        <v>236336.63769192301</v>
      </c>
      <c r="S25" s="33">
        <v>4.7240769701666601</v>
      </c>
      <c r="T25" s="33">
        <v>1.0051227596099199</v>
      </c>
      <c r="U25" s="33">
        <v>-2.4076970166666E-2</v>
      </c>
      <c r="V25" s="3">
        <v>3138.2192758432302</v>
      </c>
      <c r="W25" s="3">
        <v>4.6247896610666599</v>
      </c>
      <c r="X25" s="3">
        <v>4.8394510520166598</v>
      </c>
      <c r="Y25" s="3">
        <v>100.130361114308</v>
      </c>
      <c r="Z25" s="3">
        <v>-0.16809574343653799</v>
      </c>
      <c r="AA25" s="16" t="s">
        <v>70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11.4076091281798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1.5651535732480499</v>
      </c>
      <c r="M26" s="16" t="s">
        <v>15</v>
      </c>
      <c r="O26" s="3">
        <v>839147.15033298405</v>
      </c>
      <c r="P26" s="3">
        <v>280076.25730338902</v>
      </c>
      <c r="Q26" s="3">
        <v>536143.65048635902</v>
      </c>
      <c r="R26" s="3">
        <v>218931.96254310099</v>
      </c>
      <c r="S26" s="33">
        <v>4.7241344143999999</v>
      </c>
      <c r="T26" s="33">
        <v>1.0051349817872299</v>
      </c>
      <c r="U26" s="33">
        <v>-2.4134414399999998E-2</v>
      </c>
      <c r="V26" s="3">
        <v>1634.43101205378</v>
      </c>
      <c r="W26" s="3">
        <v>4.6248288327999996</v>
      </c>
      <c r="X26" s="3">
        <v>4.8061376629166599</v>
      </c>
      <c r="Y26" s="3">
        <v>313.60188615919901</v>
      </c>
      <c r="Z26" s="3">
        <v>219.92123602062301</v>
      </c>
      <c r="AA26" s="16" t="s">
        <v>70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11.870252002115601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1.6264647375674199</v>
      </c>
      <c r="M27" s="16" t="s">
        <v>15</v>
      </c>
      <c r="O27" s="3">
        <v>881931.98796046805</v>
      </c>
      <c r="P27" s="3">
        <v>301910.90849108697</v>
      </c>
      <c r="Q27" s="3">
        <v>542238.61580885295</v>
      </c>
      <c r="R27" s="3">
        <v>234822.749935217</v>
      </c>
      <c r="S27" s="33">
        <v>4.7241149575999897</v>
      </c>
      <c r="T27" s="33">
        <v>1.00513084204255</v>
      </c>
      <c r="U27" s="33">
        <v>-2.4114957599999001E-2</v>
      </c>
      <c r="V27" s="3">
        <v>1216.52128139203</v>
      </c>
      <c r="W27" s="3">
        <v>4.6248172871666604</v>
      </c>
      <c r="X27" s="3">
        <v>4.80612391068333</v>
      </c>
      <c r="Y27" s="3">
        <v>256.02674301065701</v>
      </c>
      <c r="Z27" s="3">
        <v>238.85909052519699</v>
      </c>
      <c r="AA27" s="16" t="s">
        <v>70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10.8119640024956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1.48596798467146</v>
      </c>
      <c r="M28" s="16" t="s">
        <v>15</v>
      </c>
      <c r="O28" s="3">
        <v>838934.06316968706</v>
      </c>
      <c r="P28" s="3">
        <v>282744.663901639</v>
      </c>
      <c r="Q28" s="3">
        <v>564570.752414405</v>
      </c>
      <c r="R28" s="3">
        <v>239567.219407859</v>
      </c>
      <c r="S28" s="33">
        <v>4.7241251096000001</v>
      </c>
      <c r="T28" s="33">
        <v>1.00513300204255</v>
      </c>
      <c r="U28" s="33">
        <v>-2.41251096E-2</v>
      </c>
      <c r="V28" s="3">
        <v>2699.74800873105</v>
      </c>
      <c r="W28" s="3">
        <v>4.6248310707</v>
      </c>
      <c r="X28" s="3">
        <v>4.8144733618666598</v>
      </c>
      <c r="Y28" s="3">
        <v>169.921356462159</v>
      </c>
      <c r="Z28" s="3">
        <v>83.736162856257295</v>
      </c>
      <c r="AA28" s="16" t="s">
        <v>70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11.239688228134201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1.5428583311710899</v>
      </c>
      <c r="M29" s="16" t="s">
        <v>15</v>
      </c>
      <c r="O29" s="3">
        <v>849903.21678814199</v>
      </c>
      <c r="P29" s="3">
        <v>317712.91918801703</v>
      </c>
      <c r="Q29" s="3">
        <v>550862.77178996103</v>
      </c>
      <c r="R29" s="3">
        <v>258327.43213915499</v>
      </c>
      <c r="S29" s="33">
        <v>4.7241159069333296</v>
      </c>
      <c r="T29" s="33">
        <v>1.0051310440283601</v>
      </c>
      <c r="U29" s="33">
        <v>-2.4115906933333001E-2</v>
      </c>
      <c r="V29" s="3">
        <v>2507.70347245214</v>
      </c>
      <c r="W29" s="3">
        <v>4.6248219242999999</v>
      </c>
      <c r="X29" s="3">
        <v>4.8144637413333298</v>
      </c>
      <c r="Y29" s="3">
        <v>444.603501080044</v>
      </c>
      <c r="Z29" s="3">
        <v>49.257436209192001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11.0556153976303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1.5183930213171499</v>
      </c>
      <c r="M30" s="16" t="s">
        <v>15</v>
      </c>
      <c r="O30" s="3">
        <v>872486.09355398698</v>
      </c>
      <c r="P30" s="3">
        <v>349590.24161926901</v>
      </c>
      <c r="Q30" s="3">
        <v>574611.50130757096</v>
      </c>
      <c r="R30" s="3">
        <v>294471.46427568397</v>
      </c>
      <c r="S30" s="33">
        <v>4.7240908741333296</v>
      </c>
      <c r="T30" s="33">
        <v>1.0051257179007</v>
      </c>
      <c r="U30" s="33">
        <v>-2.4090874133333998E-2</v>
      </c>
      <c r="V30" s="3">
        <v>650.25832929798401</v>
      </c>
      <c r="W30" s="3">
        <v>4.6414826440166603</v>
      </c>
      <c r="X30" s="3">
        <v>4.7810782103999996</v>
      </c>
      <c r="Y30" s="3">
        <v>824.10941938017402</v>
      </c>
      <c r="Z30" s="3">
        <v>888.28285173437996</v>
      </c>
      <c r="AA30" s="16" t="s">
        <v>70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11.3448710761983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1.5568262996419899</v>
      </c>
      <c r="M31" s="16" t="s">
        <v>15</v>
      </c>
      <c r="O31" s="3">
        <v>839379.47618549503</v>
      </c>
      <c r="P31" s="3">
        <v>301073.02187433798</v>
      </c>
      <c r="Q31" s="3">
        <v>539160.64777330495</v>
      </c>
      <c r="R31" s="3">
        <v>246728.375675858</v>
      </c>
      <c r="S31" s="33">
        <v>4.7241092133166598</v>
      </c>
      <c r="T31" s="33">
        <v>1.00512961985461</v>
      </c>
      <c r="U31" s="33">
        <v>-2.4109213316666999E-2</v>
      </c>
      <c r="V31" s="3">
        <v>5952.2036023983501</v>
      </c>
      <c r="W31" s="3">
        <v>4.6248079580999999</v>
      </c>
      <c r="X31" s="3">
        <v>4.8811870882666604</v>
      </c>
      <c r="Y31" s="3">
        <v>101.98077709336</v>
      </c>
      <c r="Z31" s="3">
        <v>-20.106929716038501</v>
      </c>
      <c r="AA31" s="16" t="s">
        <v>70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12.006043571929901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1.6444283134858999</v>
      </c>
      <c r="M32" s="16" t="s">
        <v>15</v>
      </c>
      <c r="O32" s="3">
        <v>840633.69047168002</v>
      </c>
      <c r="P32" s="3">
        <v>299417.802664157</v>
      </c>
      <c r="Q32" s="3">
        <v>511201.17768447002</v>
      </c>
      <c r="R32" s="3">
        <v>238221.37719192199</v>
      </c>
      <c r="S32" s="33">
        <v>4.7241095669666597</v>
      </c>
      <c r="T32" s="33">
        <v>1.0051296950992901</v>
      </c>
      <c r="U32" s="33">
        <v>-2.4109566966666E-2</v>
      </c>
      <c r="V32" s="3">
        <v>5157.1300828478998</v>
      </c>
      <c r="W32" s="3">
        <v>4.6164715522666597</v>
      </c>
      <c r="X32" s="3">
        <v>4.8144534912000001</v>
      </c>
      <c r="Y32" s="3">
        <v>0</v>
      </c>
      <c r="Z32" s="3">
        <v>143.26332034059999</v>
      </c>
      <c r="AA32" s="16" t="s">
        <v>70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X41"/>
  <sheetViews>
    <sheetView showGridLines="0" workbookViewId="0">
      <selection activeCell="O6" sqref="O6:O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237</v>
      </c>
      <c r="C3" s="7" t="s">
        <v>54</v>
      </c>
      <c r="D3" s="7" t="s">
        <v>55</v>
      </c>
      <c r="E3" s="21" t="s">
        <v>56</v>
      </c>
      <c r="F3" s="21" t="s">
        <v>238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10</v>
      </c>
      <c r="F6" s="18" t="s">
        <v>66</v>
      </c>
      <c r="G6" s="7" t="s">
        <v>67</v>
      </c>
      <c r="H6" s="11" t="s">
        <v>66</v>
      </c>
      <c r="I6" s="9" t="s">
        <v>68</v>
      </c>
      <c r="J6" s="13" t="s">
        <v>66</v>
      </c>
      <c r="L6" s="3" t="s">
        <v>66</v>
      </c>
      <c r="M6" s="16" t="s">
        <v>66</v>
      </c>
      <c r="N6" s="7" t="s">
        <v>239</v>
      </c>
      <c r="O6" s="3">
        <v>3958739.2048929702</v>
      </c>
      <c r="P6" s="3">
        <v>1784947.2107947499</v>
      </c>
      <c r="Q6" s="3" t="s">
        <v>66</v>
      </c>
      <c r="R6" s="3" t="s">
        <v>66</v>
      </c>
      <c r="S6" s="33">
        <v>4.6984489765333297</v>
      </c>
      <c r="T6" s="33">
        <v>0.99966999500709197</v>
      </c>
      <c r="U6" s="33">
        <v>1.5510234666670001E-3</v>
      </c>
      <c r="V6" s="3">
        <v>20344.934281080801</v>
      </c>
      <c r="W6" s="3">
        <v>4.5980388991999996</v>
      </c>
      <c r="X6" s="3">
        <v>4.8879877303833297</v>
      </c>
      <c r="Y6" s="3">
        <v>88.486678303148906</v>
      </c>
      <c r="Z6" s="3">
        <v>68.739348911914107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 t="s">
        <v>66</v>
      </c>
      <c r="AN6" s="18" t="s">
        <v>66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10</v>
      </c>
      <c r="F7" s="18" t="s">
        <v>66</v>
      </c>
      <c r="G7" s="7" t="s">
        <v>67</v>
      </c>
      <c r="H7" s="11" t="s">
        <v>66</v>
      </c>
      <c r="I7" s="9" t="s">
        <v>76</v>
      </c>
      <c r="J7" s="13" t="s">
        <v>66</v>
      </c>
      <c r="L7" s="3" t="s">
        <v>66</v>
      </c>
      <c r="M7" s="16" t="s">
        <v>66</v>
      </c>
      <c r="O7" s="3">
        <v>3606731.6245234599</v>
      </c>
      <c r="P7" s="3">
        <v>1594556.9987014399</v>
      </c>
      <c r="Q7" s="3" t="s">
        <v>66</v>
      </c>
      <c r="R7" s="3" t="s">
        <v>66</v>
      </c>
      <c r="S7" s="33">
        <v>4.7544721037500004</v>
      </c>
      <c r="T7" s="33">
        <v>1.0115898093085101</v>
      </c>
      <c r="U7" s="33">
        <v>-5.447210375E-2</v>
      </c>
      <c r="V7" s="3">
        <v>19269.160390308502</v>
      </c>
      <c r="W7" s="3">
        <v>4.6480166016166597</v>
      </c>
      <c r="X7" s="3">
        <v>4.8962633770666599</v>
      </c>
      <c r="Y7" s="3">
        <v>149.091409270734</v>
      </c>
      <c r="Z7" s="3">
        <v>471.09833687719998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 t="s">
        <v>66</v>
      </c>
      <c r="AN7" s="18" t="s">
        <v>66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10</v>
      </c>
      <c r="F8" s="18" t="s">
        <v>66</v>
      </c>
      <c r="G8" s="7" t="s">
        <v>67</v>
      </c>
      <c r="H8" s="11" t="s">
        <v>66</v>
      </c>
      <c r="I8" s="9" t="s">
        <v>80</v>
      </c>
      <c r="J8" s="13" t="s">
        <v>66</v>
      </c>
      <c r="L8" s="3" t="s">
        <v>66</v>
      </c>
      <c r="M8" s="16" t="s">
        <v>66</v>
      </c>
      <c r="O8" s="3">
        <v>4110842.9332485301</v>
      </c>
      <c r="P8" s="3">
        <v>1764901.88439635</v>
      </c>
      <c r="Q8" s="3" t="s">
        <v>66</v>
      </c>
      <c r="R8" s="3" t="s">
        <v>66</v>
      </c>
      <c r="S8" s="33">
        <v>4.7628214500999997</v>
      </c>
      <c r="T8" s="33">
        <v>1.0133662659787199</v>
      </c>
      <c r="U8" s="33">
        <v>-6.2821450099999995E-2</v>
      </c>
      <c r="V8" s="3">
        <v>16083.620795217499</v>
      </c>
      <c r="W8" s="3">
        <v>4.6650292487999998</v>
      </c>
      <c r="X8" s="3">
        <v>4.9547552730333297</v>
      </c>
      <c r="Y8" s="3">
        <v>341.616089620948</v>
      </c>
      <c r="Z8" s="3">
        <v>-52.068751137352699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 t="s">
        <v>66</v>
      </c>
      <c r="AN8" s="18" t="s">
        <v>66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 t="s">
        <v>66</v>
      </c>
      <c r="G9" s="7" t="s">
        <v>67</v>
      </c>
      <c r="H9" s="11" t="s">
        <v>66</v>
      </c>
      <c r="I9" s="9" t="s">
        <v>84</v>
      </c>
      <c r="J9" s="13" t="s">
        <v>66</v>
      </c>
      <c r="L9" s="3" t="s">
        <v>66</v>
      </c>
      <c r="M9" s="16" t="s">
        <v>66</v>
      </c>
      <c r="O9" s="3">
        <v>1897595.3217909101</v>
      </c>
      <c r="P9" s="3">
        <v>805692.570951064</v>
      </c>
      <c r="Q9" s="3" t="s">
        <v>66</v>
      </c>
      <c r="R9" s="3" t="s">
        <v>66</v>
      </c>
      <c r="S9" s="33">
        <v>4.7628309175999997</v>
      </c>
      <c r="T9" s="33">
        <v>1.01336828034042</v>
      </c>
      <c r="U9" s="33">
        <v>-6.2830917599998995E-2</v>
      </c>
      <c r="V9" s="3">
        <v>10901.422462746899</v>
      </c>
      <c r="W9" s="3">
        <v>4.65669525201666</v>
      </c>
      <c r="X9" s="3">
        <v>4.94643331548333</v>
      </c>
      <c r="Y9" s="3">
        <v>-12.460421973800299</v>
      </c>
      <c r="Z9" s="3">
        <v>102.35953319467001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 t="s">
        <v>66</v>
      </c>
      <c r="AN9" s="18" t="s">
        <v>66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10</v>
      </c>
      <c r="F10" s="18" t="s">
        <v>66</v>
      </c>
      <c r="G10" s="7" t="s">
        <v>67</v>
      </c>
      <c r="H10" s="11" t="s">
        <v>66</v>
      </c>
      <c r="I10" s="9" t="s">
        <v>88</v>
      </c>
      <c r="J10" s="13" t="s">
        <v>66</v>
      </c>
      <c r="L10" s="3" t="s">
        <v>66</v>
      </c>
      <c r="M10" s="16" t="s">
        <v>66</v>
      </c>
      <c r="O10" s="3">
        <v>3083605.9532830399</v>
      </c>
      <c r="P10" s="3">
        <v>1202345.0147545</v>
      </c>
      <c r="Q10" s="3" t="s">
        <v>66</v>
      </c>
      <c r="R10" s="3" t="s">
        <v>66</v>
      </c>
      <c r="S10" s="33">
        <v>4.7628671551833301</v>
      </c>
      <c r="T10" s="33">
        <v>1.0133759904645301</v>
      </c>
      <c r="U10" s="33">
        <v>-6.2867155183332996E-2</v>
      </c>
      <c r="V10" s="3">
        <v>15248.0714937461</v>
      </c>
      <c r="W10" s="3">
        <v>4.6480818658666596</v>
      </c>
      <c r="X10" s="3">
        <v>4.9548111970333304</v>
      </c>
      <c r="Y10" s="3">
        <v>3.8592192167103199</v>
      </c>
      <c r="Z10" s="3">
        <v>69.305458405340602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 t="s">
        <v>66</v>
      </c>
      <c r="AN10" s="18" t="s">
        <v>66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10</v>
      </c>
      <c r="F11" s="18" t="s">
        <v>66</v>
      </c>
      <c r="G11" s="7" t="s">
        <v>67</v>
      </c>
      <c r="H11" s="11" t="s">
        <v>66</v>
      </c>
      <c r="I11" s="9" t="s">
        <v>92</v>
      </c>
      <c r="J11" s="13" t="s">
        <v>66</v>
      </c>
      <c r="L11" s="3" t="s">
        <v>66</v>
      </c>
      <c r="M11" s="16" t="s">
        <v>66</v>
      </c>
      <c r="O11" s="3">
        <v>2823732.4697213802</v>
      </c>
      <c r="P11" s="3">
        <v>1058510.9407512301</v>
      </c>
      <c r="Q11" s="3" t="s">
        <v>66</v>
      </c>
      <c r="R11" s="3" t="s">
        <v>66</v>
      </c>
      <c r="S11" s="33">
        <v>4.7544907231833298</v>
      </c>
      <c r="T11" s="33">
        <v>1.01159377089007</v>
      </c>
      <c r="U11" s="33">
        <v>-5.4490723183332999E-2</v>
      </c>
      <c r="V11" s="3">
        <v>15609.0418699088</v>
      </c>
      <c r="W11" s="3">
        <v>4.6480374282500003</v>
      </c>
      <c r="X11" s="3">
        <v>5.00471602</v>
      </c>
      <c r="Y11" s="3">
        <v>18.851238216898501</v>
      </c>
      <c r="Z11" s="3">
        <v>-28.856584528803602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 t="s">
        <v>66</v>
      </c>
      <c r="AN11" s="18" t="s">
        <v>66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66</v>
      </c>
      <c r="O12" s="3" t="s">
        <v>97</v>
      </c>
      <c r="P12" s="3" t="s">
        <v>97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66</v>
      </c>
      <c r="O13" s="3" t="s">
        <v>97</v>
      </c>
      <c r="P13" s="3" t="s">
        <v>97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66</v>
      </c>
      <c r="O14" s="3" t="s">
        <v>97</v>
      </c>
      <c r="P14" s="3" t="s">
        <v>97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66</v>
      </c>
      <c r="O15" s="3" t="s">
        <v>97</v>
      </c>
      <c r="P15" s="3" t="s">
        <v>97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66</v>
      </c>
      <c r="O16" s="3" t="s">
        <v>97</v>
      </c>
      <c r="P16" s="3" t="s">
        <v>97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66</v>
      </c>
      <c r="O17" s="3" t="s">
        <v>97</v>
      </c>
      <c r="P17" s="3" t="s">
        <v>97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66</v>
      </c>
      <c r="O18" s="3" t="s">
        <v>97</v>
      </c>
      <c r="P18" s="3" t="s">
        <v>97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66</v>
      </c>
      <c r="O19" s="3" t="s">
        <v>97</v>
      </c>
      <c r="P19" s="3" t="s">
        <v>97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66</v>
      </c>
      <c r="O20" s="3" t="s">
        <v>97</v>
      </c>
      <c r="P20" s="3" t="s">
        <v>97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66</v>
      </c>
      <c r="O21" s="3" t="s">
        <v>97</v>
      </c>
      <c r="P21" s="3" t="s">
        <v>97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66</v>
      </c>
      <c r="O22" s="3" t="s">
        <v>97</v>
      </c>
      <c r="P22" s="3" t="s">
        <v>97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66</v>
      </c>
      <c r="O23" s="3" t="s">
        <v>97</v>
      </c>
      <c r="P23" s="3" t="s">
        <v>97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 t="s">
        <v>66</v>
      </c>
      <c r="G24" s="7" t="s">
        <v>67</v>
      </c>
      <c r="H24" s="11" t="s">
        <v>66</v>
      </c>
      <c r="I24" s="9" t="s">
        <v>66</v>
      </c>
      <c r="J24" s="13" t="s">
        <v>66</v>
      </c>
      <c r="L24" s="3" t="s">
        <v>66</v>
      </c>
      <c r="M24" s="16" t="s">
        <v>66</v>
      </c>
      <c r="O24" s="3">
        <v>3267600.6329360399</v>
      </c>
      <c r="P24" s="3">
        <v>1284570.39625077</v>
      </c>
      <c r="Q24" s="3" t="s">
        <v>66</v>
      </c>
      <c r="R24" s="3" t="s">
        <v>66</v>
      </c>
      <c r="S24" s="33">
        <v>4.7301976160166603</v>
      </c>
      <c r="T24" s="33">
        <v>1.00642502468439</v>
      </c>
      <c r="U24" s="33">
        <v>-3.0197616016665998E-2</v>
      </c>
      <c r="V24" s="3">
        <v>17398.998093521401</v>
      </c>
      <c r="W24" s="3">
        <v>4.6230427346666598</v>
      </c>
      <c r="X24" s="3">
        <v>4.9381168768166601</v>
      </c>
      <c r="Y24" s="3">
        <v>65.498091291898007</v>
      </c>
      <c r="Z24" s="3">
        <v>87.952817867693796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 t="s">
        <v>66</v>
      </c>
      <c r="AN24" s="18" t="s">
        <v>66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 t="s">
        <v>66</v>
      </c>
      <c r="G25" s="7" t="s">
        <v>67</v>
      </c>
      <c r="H25" s="11" t="s">
        <v>66</v>
      </c>
      <c r="I25" s="9" t="s">
        <v>66</v>
      </c>
      <c r="J25" s="13" t="s">
        <v>66</v>
      </c>
      <c r="L25" s="3" t="s">
        <v>66</v>
      </c>
      <c r="M25" s="16" t="s">
        <v>66</v>
      </c>
      <c r="O25" s="3">
        <v>3659850.2956407601</v>
      </c>
      <c r="P25" s="3">
        <v>1308220.91754652</v>
      </c>
      <c r="Q25" s="3" t="s">
        <v>66</v>
      </c>
      <c r="R25" s="3" t="s">
        <v>66</v>
      </c>
      <c r="S25" s="33">
        <v>4.72180382453333</v>
      </c>
      <c r="T25" s="33">
        <v>1.0046391116028299</v>
      </c>
      <c r="U25" s="33">
        <v>-2.1803824533332999E-2</v>
      </c>
      <c r="V25" s="3">
        <v>14585.776901716399</v>
      </c>
      <c r="W25" s="3">
        <v>4.6063232143999997</v>
      </c>
      <c r="X25" s="3">
        <v>4.8879282024000004</v>
      </c>
      <c r="Y25" s="3">
        <v>-60.753176032887403</v>
      </c>
      <c r="Z25" s="3">
        <v>0</v>
      </c>
      <c r="AA25" s="16" t="s">
        <v>70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 t="s">
        <v>66</v>
      </c>
      <c r="AN25" s="18" t="s">
        <v>66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 t="s">
        <v>66</v>
      </c>
      <c r="G26" s="7" t="s">
        <v>67</v>
      </c>
      <c r="H26" s="11" t="s">
        <v>66</v>
      </c>
      <c r="I26" s="9" t="s">
        <v>66</v>
      </c>
      <c r="J26" s="13" t="s">
        <v>66</v>
      </c>
      <c r="L26" s="3" t="s">
        <v>66</v>
      </c>
      <c r="M26" s="16" t="s">
        <v>66</v>
      </c>
      <c r="O26" s="3">
        <v>3680312.2654526201</v>
      </c>
      <c r="P26" s="3">
        <v>1262261.2389643099</v>
      </c>
      <c r="Q26" s="3" t="s">
        <v>66</v>
      </c>
      <c r="R26" s="3" t="s">
        <v>66</v>
      </c>
      <c r="S26" s="33">
        <v>4.7218574802499997</v>
      </c>
      <c r="T26" s="33">
        <v>1.00465052771276</v>
      </c>
      <c r="U26" s="33">
        <v>-2.1857480249999998E-2</v>
      </c>
      <c r="V26" s="3">
        <v>15750.3514331067</v>
      </c>
      <c r="W26" s="3">
        <v>4.6063612090499904</v>
      </c>
      <c r="X26" s="3">
        <v>4.8796397973499896</v>
      </c>
      <c r="Y26" s="3">
        <v>165.90240387244799</v>
      </c>
      <c r="Z26" s="3">
        <v>-35.580453943763501</v>
      </c>
      <c r="AA26" s="16" t="s">
        <v>70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 t="s">
        <v>66</v>
      </c>
      <c r="AN26" s="18" t="s">
        <v>66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 t="s">
        <v>66</v>
      </c>
      <c r="G27" s="7" t="s">
        <v>67</v>
      </c>
      <c r="H27" s="11" t="s">
        <v>66</v>
      </c>
      <c r="I27" s="9" t="s">
        <v>66</v>
      </c>
      <c r="J27" s="13" t="s">
        <v>66</v>
      </c>
      <c r="L27" s="3" t="s">
        <v>66</v>
      </c>
      <c r="M27" s="16" t="s">
        <v>66</v>
      </c>
      <c r="O27" s="3">
        <v>3736615.1036022501</v>
      </c>
      <c r="P27" s="3">
        <v>1272066.9718812599</v>
      </c>
      <c r="Q27" s="3" t="s">
        <v>66</v>
      </c>
      <c r="R27" s="3" t="s">
        <v>66</v>
      </c>
      <c r="S27" s="33">
        <v>4.7218427818833302</v>
      </c>
      <c r="T27" s="33">
        <v>1.0046474004007</v>
      </c>
      <c r="U27" s="33">
        <v>-2.1842781883333998E-2</v>
      </c>
      <c r="V27" s="3">
        <v>18380.515717438499</v>
      </c>
      <c r="W27" s="3">
        <v>4.6146929426499996</v>
      </c>
      <c r="X27" s="3">
        <v>4.9131002751999997</v>
      </c>
      <c r="Y27" s="3">
        <v>79.154293898232396</v>
      </c>
      <c r="Z27" s="3">
        <v>59.403516085008697</v>
      </c>
      <c r="AA27" s="16" t="s">
        <v>70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 t="s">
        <v>66</v>
      </c>
      <c r="AN27" s="18" t="s">
        <v>66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 t="s">
        <v>66</v>
      </c>
      <c r="G28" s="7" t="s">
        <v>67</v>
      </c>
      <c r="H28" s="11" t="s">
        <v>66</v>
      </c>
      <c r="I28" s="9" t="s">
        <v>66</v>
      </c>
      <c r="J28" s="13" t="s">
        <v>66</v>
      </c>
      <c r="L28" s="3" t="s">
        <v>66</v>
      </c>
      <c r="M28" s="16" t="s">
        <v>66</v>
      </c>
      <c r="O28" s="3">
        <v>3902774.3567058202</v>
      </c>
      <c r="P28" s="3">
        <v>1303420.96055279</v>
      </c>
      <c r="Q28" s="3" t="s">
        <v>66</v>
      </c>
      <c r="R28" s="3" t="s">
        <v>66</v>
      </c>
      <c r="S28" s="33">
        <v>4.7218530120000004</v>
      </c>
      <c r="T28" s="33">
        <v>1.00464957702127</v>
      </c>
      <c r="U28" s="33">
        <v>-2.1853011999998999E-2</v>
      </c>
      <c r="V28" s="3">
        <v>13502.7076874224</v>
      </c>
      <c r="W28" s="3">
        <v>4.6063653882833302</v>
      </c>
      <c r="X28" s="3">
        <v>4.9214518477500002</v>
      </c>
      <c r="Y28" s="3">
        <v>60.633088740887501</v>
      </c>
      <c r="Z28" s="3">
        <v>144.459842710982</v>
      </c>
      <c r="AA28" s="16" t="s">
        <v>70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 t="s">
        <v>66</v>
      </c>
      <c r="AN28" s="18" t="s">
        <v>66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 t="s">
        <v>66</v>
      </c>
      <c r="G29" s="7" t="s">
        <v>67</v>
      </c>
      <c r="H29" s="11" t="s">
        <v>66</v>
      </c>
      <c r="I29" s="9" t="s">
        <v>66</v>
      </c>
      <c r="J29" s="13" t="s">
        <v>66</v>
      </c>
      <c r="L29" s="3" t="s">
        <v>66</v>
      </c>
      <c r="M29" s="16" t="s">
        <v>66</v>
      </c>
      <c r="O29" s="3">
        <v>3741731.9304199498</v>
      </c>
      <c r="P29" s="3">
        <v>1423049.0773672301</v>
      </c>
      <c r="Q29" s="3" t="s">
        <v>66</v>
      </c>
      <c r="R29" s="3" t="s">
        <v>66</v>
      </c>
      <c r="S29" s="33">
        <v>4.7218436984166603</v>
      </c>
      <c r="T29" s="33">
        <v>1.0046475954078</v>
      </c>
      <c r="U29" s="33">
        <v>-2.1843698416665999E-2</v>
      </c>
      <c r="V29" s="3">
        <v>39770.107766300898</v>
      </c>
      <c r="W29" s="3">
        <v>4.6146972589499997</v>
      </c>
      <c r="X29" s="3">
        <v>4.9464571181499997</v>
      </c>
      <c r="Y29" s="3">
        <v>38.607508506151902</v>
      </c>
      <c r="Z29" s="3">
        <v>54.683237514760798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 t="s">
        <v>66</v>
      </c>
      <c r="AN29" s="18" t="s">
        <v>66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 t="s">
        <v>66</v>
      </c>
      <c r="G30" s="7" t="s">
        <v>67</v>
      </c>
      <c r="H30" s="11" t="s">
        <v>66</v>
      </c>
      <c r="I30" s="9" t="s">
        <v>66</v>
      </c>
      <c r="J30" s="13" t="s">
        <v>66</v>
      </c>
      <c r="L30" s="3" t="s">
        <v>66</v>
      </c>
      <c r="M30" s="16" t="s">
        <v>66</v>
      </c>
      <c r="O30" s="3">
        <v>3867514.2131968401</v>
      </c>
      <c r="P30" s="3">
        <v>1521401.5345407999</v>
      </c>
      <c r="Q30" s="3" t="s">
        <v>66</v>
      </c>
      <c r="R30" s="3" t="s">
        <v>66</v>
      </c>
      <c r="S30" s="33">
        <v>4.7218187866666597</v>
      </c>
      <c r="T30" s="33">
        <v>1.0046422950354601</v>
      </c>
      <c r="U30" s="33">
        <v>-2.1818786666666E-2</v>
      </c>
      <c r="V30" s="3">
        <v>16911.9296074464</v>
      </c>
      <c r="W30" s="3">
        <v>4.6230171250833303</v>
      </c>
      <c r="X30" s="3">
        <v>4.9380963394666599</v>
      </c>
      <c r="Y30" s="3">
        <v>277.37770280183599</v>
      </c>
      <c r="Z30" s="3">
        <v>65.283356666294694</v>
      </c>
      <c r="AA30" s="16" t="s">
        <v>70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 t="s">
        <v>66</v>
      </c>
      <c r="AN30" s="18" t="s">
        <v>66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 t="s">
        <v>66</v>
      </c>
      <c r="G31" s="7" t="s">
        <v>67</v>
      </c>
      <c r="H31" s="11" t="s">
        <v>66</v>
      </c>
      <c r="I31" s="9" t="s">
        <v>66</v>
      </c>
      <c r="J31" s="13" t="s">
        <v>66</v>
      </c>
      <c r="L31" s="3" t="s">
        <v>66</v>
      </c>
      <c r="M31" s="16" t="s">
        <v>66</v>
      </c>
      <c r="O31" s="3">
        <v>3646649.6931630098</v>
      </c>
      <c r="P31" s="3">
        <v>1335119.4719629299</v>
      </c>
      <c r="Q31" s="3" t="s">
        <v>66</v>
      </c>
      <c r="R31" s="3" t="s">
        <v>66</v>
      </c>
      <c r="S31" s="33">
        <v>4.7218366903666604</v>
      </c>
      <c r="T31" s="33">
        <v>1.0046461043333299</v>
      </c>
      <c r="U31" s="33">
        <v>-2.1836690366665999E-2</v>
      </c>
      <c r="V31" s="3">
        <v>6339.4337480638696</v>
      </c>
      <c r="W31" s="3">
        <v>4.6230238124999996</v>
      </c>
      <c r="X31" s="3">
        <v>4.8545996565333303</v>
      </c>
      <c r="Y31" s="3">
        <v>627.98991772658098</v>
      </c>
      <c r="Z31" s="3">
        <v>-49.566177944713402</v>
      </c>
      <c r="AA31" s="16" t="s">
        <v>70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 t="s">
        <v>66</v>
      </c>
      <c r="AN31" s="18" t="s">
        <v>66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 t="s">
        <v>66</v>
      </c>
      <c r="G32" s="7" t="s">
        <v>67</v>
      </c>
      <c r="H32" s="11" t="s">
        <v>66</v>
      </c>
      <c r="I32" s="9" t="s">
        <v>66</v>
      </c>
      <c r="J32" s="13" t="s">
        <v>66</v>
      </c>
      <c r="L32" s="3" t="s">
        <v>66</v>
      </c>
      <c r="M32" s="16" t="s">
        <v>66</v>
      </c>
      <c r="O32" s="3">
        <v>3513221.7600812698</v>
      </c>
      <c r="P32" s="3">
        <v>1297608.97947267</v>
      </c>
      <c r="Q32" s="3" t="s">
        <v>66</v>
      </c>
      <c r="R32" s="3" t="s">
        <v>66</v>
      </c>
      <c r="S32" s="33">
        <v>4.72183703628333</v>
      </c>
      <c r="T32" s="33">
        <v>1.0046461779326199</v>
      </c>
      <c r="U32" s="33">
        <v>-2.1837036283333E-2</v>
      </c>
      <c r="V32" s="3">
        <v>21897.648023789301</v>
      </c>
      <c r="W32" s="3">
        <v>4.6146872399999896</v>
      </c>
      <c r="X32" s="3">
        <v>4.9464423829666604</v>
      </c>
      <c r="Y32" s="3">
        <v>157.29213773133301</v>
      </c>
      <c r="Z32" s="3">
        <v>14.523648825994901</v>
      </c>
      <c r="AA32" s="16" t="s">
        <v>70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 t="s">
        <v>66</v>
      </c>
      <c r="AN32" s="18" t="s">
        <v>66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240</v>
      </c>
      <c r="C3" s="7" t="s">
        <v>164</v>
      </c>
      <c r="D3" s="7" t="s">
        <v>165</v>
      </c>
      <c r="E3" s="21" t="s">
        <v>166</v>
      </c>
      <c r="F3" s="21" t="s">
        <v>241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1.02311827757669</v>
      </c>
      <c r="G6" s="7" t="s">
        <v>67</v>
      </c>
      <c r="H6" s="11">
        <v>2.3118277576691999E-2</v>
      </c>
      <c r="I6" s="9" t="s">
        <v>68</v>
      </c>
      <c r="J6" s="13">
        <v>0</v>
      </c>
      <c r="L6" s="3">
        <v>0.10121394698457301</v>
      </c>
      <c r="M6" s="16" t="s">
        <v>15</v>
      </c>
      <c r="N6" s="7" t="s">
        <v>241</v>
      </c>
      <c r="O6" s="3">
        <v>400679.62000978598</v>
      </c>
      <c r="P6" s="3">
        <v>178197.111268938</v>
      </c>
      <c r="Q6" s="3">
        <v>3958739.2048929702</v>
      </c>
      <c r="R6" s="3">
        <v>1784947.2107947499</v>
      </c>
      <c r="S6" s="33">
        <v>4.6990041093333303</v>
      </c>
      <c r="T6" s="33">
        <v>0.99978810836879395</v>
      </c>
      <c r="U6" s="33">
        <v>9.9589066666699996E-4</v>
      </c>
      <c r="V6" s="3">
        <v>2242.76091202405</v>
      </c>
      <c r="W6" s="3">
        <v>4.6069736245333299</v>
      </c>
      <c r="X6" s="3">
        <v>4.7800810357333301</v>
      </c>
      <c r="Y6" s="3">
        <v>28.463661491870798</v>
      </c>
      <c r="Z6" s="3">
        <v>104.3798828125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2.49144560260254</v>
      </c>
      <c r="G7" s="7" t="s">
        <v>67</v>
      </c>
      <c r="H7" s="11">
        <v>-3.4217589589820002E-3</v>
      </c>
      <c r="I7" s="9" t="s">
        <v>76</v>
      </c>
      <c r="J7" s="13">
        <v>0</v>
      </c>
      <c r="L7" s="3">
        <v>0.24690807238828699</v>
      </c>
      <c r="M7" s="16" t="s">
        <v>15</v>
      </c>
      <c r="O7" s="3">
        <v>890531.15303296095</v>
      </c>
      <c r="P7" s="3">
        <v>389773.36495911202</v>
      </c>
      <c r="Q7" s="3">
        <v>3606731.6245234599</v>
      </c>
      <c r="R7" s="3">
        <v>1594556.9987014399</v>
      </c>
      <c r="S7" s="33">
        <v>4.7549933504166599</v>
      </c>
      <c r="T7" s="33">
        <v>1.0117007128546101</v>
      </c>
      <c r="U7" s="33">
        <v>-5.4993350416667003E-2</v>
      </c>
      <c r="V7" s="3">
        <v>10929.039748987399</v>
      </c>
      <c r="W7" s="3">
        <v>4.6572344242833301</v>
      </c>
      <c r="X7" s="3">
        <v>4.8967849517499999</v>
      </c>
      <c r="Y7" s="3">
        <v>-45.252644091914803</v>
      </c>
      <c r="Z7" s="3">
        <v>57.449589161248703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4.8930347180558504</v>
      </c>
      <c r="G8" s="7" t="s">
        <v>67</v>
      </c>
      <c r="H8" s="11">
        <v>-2.139305638883E-2</v>
      </c>
      <c r="I8" s="9" t="s">
        <v>80</v>
      </c>
      <c r="J8" s="13">
        <v>0</v>
      </c>
      <c r="L8" s="3">
        <v>0.48631493905641099</v>
      </c>
      <c r="M8" s="16" t="s">
        <v>15</v>
      </c>
      <c r="O8" s="3">
        <v>1999164.3305532299</v>
      </c>
      <c r="P8" s="3">
        <v>852781.91298163997</v>
      </c>
      <c r="Q8" s="3">
        <v>4110842.9332485301</v>
      </c>
      <c r="R8" s="3">
        <v>1764901.88439635</v>
      </c>
      <c r="S8" s="33">
        <v>4.7633429562333296</v>
      </c>
      <c r="T8" s="33">
        <v>1.01347722473049</v>
      </c>
      <c r="U8" s="33">
        <v>-6.3342956233332998E-2</v>
      </c>
      <c r="V8" s="3">
        <v>9417.7866942343499</v>
      </c>
      <c r="W8" s="3">
        <v>4.6655840813333302</v>
      </c>
      <c r="X8" s="3">
        <v>4.9386305247666602</v>
      </c>
      <c r="Y8" s="3">
        <v>190.74159427556501</v>
      </c>
      <c r="Z8" s="3">
        <v>31.082191147683599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20.999618616068599</v>
      </c>
      <c r="G9" s="7" t="s">
        <v>67</v>
      </c>
      <c r="H9" s="11">
        <v>1.09996186160686</v>
      </c>
      <c r="I9" s="9" t="s">
        <v>84</v>
      </c>
      <c r="J9" s="13" t="s">
        <v>66</v>
      </c>
      <c r="K9" s="9" t="s">
        <v>168</v>
      </c>
      <c r="L9" s="3">
        <v>2.1275410827671499</v>
      </c>
      <c r="M9" s="16" t="s">
        <v>15</v>
      </c>
      <c r="O9" s="3">
        <v>4037212.0055769398</v>
      </c>
      <c r="P9" s="3">
        <v>1704706.7587174601</v>
      </c>
      <c r="Q9" s="3">
        <v>1897595.3217909101</v>
      </c>
      <c r="R9" s="3">
        <v>805692.570951064</v>
      </c>
      <c r="S9" s="33">
        <v>4.7633523539000002</v>
      </c>
      <c r="T9" s="33">
        <v>1.01347922423404</v>
      </c>
      <c r="U9" s="33">
        <v>-6.3352353900000005E-2</v>
      </c>
      <c r="V9" s="3">
        <v>18200.0651163029</v>
      </c>
      <c r="W9" s="3">
        <v>4.6572521608333304</v>
      </c>
      <c r="X9" s="3">
        <v>4.9469896842999903</v>
      </c>
      <c r="Y9" s="3">
        <v>38.270932325456698</v>
      </c>
      <c r="Z9" s="3">
        <v>36.131195460184003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25.002027784795899</v>
      </c>
      <c r="G10" s="7" t="s">
        <v>67</v>
      </c>
      <c r="H10" s="11">
        <v>8.1111391837999998E-5</v>
      </c>
      <c r="I10" s="9" t="s">
        <v>88</v>
      </c>
      <c r="J10" s="13">
        <v>0</v>
      </c>
      <c r="L10" s="3">
        <v>2.5449926112476402</v>
      </c>
      <c r="M10" s="16" t="s">
        <v>15</v>
      </c>
      <c r="O10" s="3">
        <v>7847754.3671045704</v>
      </c>
      <c r="P10" s="3">
        <v>3139736.08632915</v>
      </c>
      <c r="Q10" s="3">
        <v>3083605.9532830399</v>
      </c>
      <c r="R10" s="3">
        <v>1202345.0147545</v>
      </c>
      <c r="S10" s="33">
        <v>4.7550484184000004</v>
      </c>
      <c r="T10" s="33">
        <v>1.0117124294468001</v>
      </c>
      <c r="U10" s="33">
        <v>-5.5048418399999001E-2</v>
      </c>
      <c r="V10" s="3">
        <v>28960.621643185299</v>
      </c>
      <c r="W10" s="3">
        <v>4.6486767106499904</v>
      </c>
      <c r="X10" s="3">
        <v>5.0219634775833297</v>
      </c>
      <c r="Y10" s="3">
        <v>-110.50083328499301</v>
      </c>
      <c r="Z10" s="3">
        <v>-90.887077201891998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50.081646044986002</v>
      </c>
      <c r="G11" s="7" t="s">
        <v>67</v>
      </c>
      <c r="H11" s="11">
        <v>1.6329208997209999E-3</v>
      </c>
      <c r="I11" s="9" t="s">
        <v>92</v>
      </c>
      <c r="J11" s="13">
        <v>0</v>
      </c>
      <c r="K11" s="9" t="s">
        <v>169</v>
      </c>
      <c r="L11" s="3">
        <v>5.2479284753950903</v>
      </c>
      <c r="M11" s="16" t="s">
        <v>15</v>
      </c>
      <c r="O11" s="3">
        <v>14818746.0347485</v>
      </c>
      <c r="P11" s="3">
        <v>5693622.4611265603</v>
      </c>
      <c r="Q11" s="3">
        <v>2823732.4697213802</v>
      </c>
      <c r="R11" s="3">
        <v>1058510.9407512301</v>
      </c>
      <c r="S11" s="33">
        <v>4.7550119066666596</v>
      </c>
      <c r="T11" s="33">
        <v>1.0117046609928999</v>
      </c>
      <c r="U11" s="33">
        <v>-5.5011906666666999E-2</v>
      </c>
      <c r="V11" s="3">
        <v>33656.334945291303</v>
      </c>
      <c r="W11" s="3">
        <v>4.6402875402500001</v>
      </c>
      <c r="X11" s="3">
        <v>4.9803520813500004</v>
      </c>
      <c r="Y11" s="3">
        <v>-200.38220187177799</v>
      </c>
      <c r="Z11" s="3">
        <v>306.250569294846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10.984375476854799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1.09972160890691</v>
      </c>
      <c r="M24" s="16" t="s">
        <v>15</v>
      </c>
      <c r="O24" s="3">
        <v>3593451.0253176601</v>
      </c>
      <c r="P24" s="3">
        <v>1376403.22517002</v>
      </c>
      <c r="Q24" s="3">
        <v>3267600.6329360399</v>
      </c>
      <c r="R24" s="3">
        <v>1284570.39625077</v>
      </c>
      <c r="S24" s="33">
        <v>4.7309553168166598</v>
      </c>
      <c r="T24" s="33">
        <v>1.0065862376205601</v>
      </c>
      <c r="U24" s="33">
        <v>-3.0955316816665999E-2</v>
      </c>
      <c r="V24" s="3">
        <v>14658.4564292943</v>
      </c>
      <c r="W24" s="3">
        <v>4.61529702641666</v>
      </c>
      <c r="X24" s="3">
        <v>4.92199048746666</v>
      </c>
      <c r="Y24" s="3">
        <v>-57.596061420614703</v>
      </c>
      <c r="Z24" s="3">
        <v>-117.57567048772999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11.760382419330501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1.1785032262378199</v>
      </c>
      <c r="M25" s="16" t="s">
        <v>15</v>
      </c>
      <c r="O25" s="3">
        <v>4313145.3809600901</v>
      </c>
      <c r="P25" s="3">
        <v>1553753.22796973</v>
      </c>
      <c r="Q25" s="3">
        <v>3659850.2956407601</v>
      </c>
      <c r="R25" s="3">
        <v>1308220.91754652</v>
      </c>
      <c r="S25" s="33">
        <v>4.7225613725333302</v>
      </c>
      <c r="T25" s="33">
        <v>1.0048002920283601</v>
      </c>
      <c r="U25" s="33">
        <v>-2.2561372533334002E-2</v>
      </c>
      <c r="V25" s="3">
        <v>30883.618931212</v>
      </c>
      <c r="W25" s="3">
        <v>4.6069178909333299</v>
      </c>
      <c r="X25" s="3">
        <v>4.9636617679999997</v>
      </c>
      <c r="Y25" s="3">
        <v>118.91349521876499</v>
      </c>
      <c r="Z25" s="3">
        <v>0</v>
      </c>
      <c r="AA25" s="16" t="s">
        <v>70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11.174335577274199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1.1189934002322799</v>
      </c>
      <c r="M26" s="16" t="s">
        <v>15</v>
      </c>
      <c r="O26" s="3">
        <v>4118245.1358354301</v>
      </c>
      <c r="P26" s="3">
        <v>1402421.8509331599</v>
      </c>
      <c r="Q26" s="3">
        <v>3680312.2654526201</v>
      </c>
      <c r="R26" s="3">
        <v>1262261.2389643099</v>
      </c>
      <c r="S26" s="33">
        <v>4.7226149549166596</v>
      </c>
      <c r="T26" s="33">
        <v>1.00481169253546</v>
      </c>
      <c r="U26" s="33">
        <v>-2.2614954916666999E-2</v>
      </c>
      <c r="V26" s="3">
        <v>13190.8330808667</v>
      </c>
      <c r="W26" s="3">
        <v>4.6069564231833304</v>
      </c>
      <c r="X26" s="3">
        <v>4.8885022751999996</v>
      </c>
      <c r="Y26" s="3">
        <v>107.516291108777</v>
      </c>
      <c r="Z26" s="3">
        <v>35.705292739196999</v>
      </c>
      <c r="AA26" s="16" t="s">
        <v>70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11.6094952696572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1.1631736242650501</v>
      </c>
      <c r="M27" s="16" t="s">
        <v>15</v>
      </c>
      <c r="O27" s="3">
        <v>4346332.1325405603</v>
      </c>
      <c r="P27" s="3">
        <v>1514855.4283582401</v>
      </c>
      <c r="Q27" s="3">
        <v>3736615.1036022501</v>
      </c>
      <c r="R27" s="3">
        <v>1272066.9718812599</v>
      </c>
      <c r="S27" s="33">
        <v>4.7226000792000002</v>
      </c>
      <c r="T27" s="33">
        <v>1.0048085274893599</v>
      </c>
      <c r="U27" s="33">
        <v>-2.2600079200000001E-2</v>
      </c>
      <c r="V27" s="3">
        <v>15781.4394619823</v>
      </c>
      <c r="W27" s="3">
        <v>4.6069472253499999</v>
      </c>
      <c r="X27" s="3">
        <v>4.8968353194500001</v>
      </c>
      <c r="Y27" s="3">
        <v>4.1984779328766102</v>
      </c>
      <c r="Z27" s="3">
        <v>27.6387345025808</v>
      </c>
      <c r="AA27" s="16" t="s">
        <v>70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10.6095932828018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1.06172457057203</v>
      </c>
      <c r="M28" s="16" t="s">
        <v>15</v>
      </c>
      <c r="O28" s="3">
        <v>4143671.4279130301</v>
      </c>
      <c r="P28" s="3">
        <v>1363151.12545703</v>
      </c>
      <c r="Q28" s="3">
        <v>3902774.3567058202</v>
      </c>
      <c r="R28" s="3">
        <v>1303420.96055279</v>
      </c>
      <c r="S28" s="33">
        <v>4.7226103989499997</v>
      </c>
      <c r="T28" s="33">
        <v>1.0048107231808501</v>
      </c>
      <c r="U28" s="33">
        <v>-2.2610398949999999E-2</v>
      </c>
      <c r="V28" s="3">
        <v>12508.8504505572</v>
      </c>
      <c r="W28" s="3">
        <v>4.5986185672166604</v>
      </c>
      <c r="X28" s="3">
        <v>4.8884995464166598</v>
      </c>
      <c r="Y28" s="3">
        <v>-264.86749738411498</v>
      </c>
      <c r="Z28" s="3">
        <v>-34.788299504271997</v>
      </c>
      <c r="AA28" s="16" t="s">
        <v>70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11.158853719372599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1.1174224154171599</v>
      </c>
      <c r="M29" s="16" t="s">
        <v>15</v>
      </c>
      <c r="O29" s="3">
        <v>4181095.1315333899</v>
      </c>
      <c r="P29" s="3">
        <v>1581222.18213366</v>
      </c>
      <c r="Q29" s="3">
        <v>3741731.9304199498</v>
      </c>
      <c r="R29" s="3">
        <v>1423049.0773672301</v>
      </c>
      <c r="S29" s="33">
        <v>4.7226011938666597</v>
      </c>
      <c r="T29" s="33">
        <v>1.0048087646524799</v>
      </c>
      <c r="U29" s="33">
        <v>-2.2601193866667001E-2</v>
      </c>
      <c r="V29" s="3">
        <v>12376.0852688591</v>
      </c>
      <c r="W29" s="3">
        <v>4.6152919101499998</v>
      </c>
      <c r="X29" s="3">
        <v>4.9053116138833301</v>
      </c>
      <c r="Y29" s="3">
        <v>49.422775454745803</v>
      </c>
      <c r="Z29" s="3">
        <v>-9.8077871263768603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11.1505130879126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1.11657609335574</v>
      </c>
      <c r="M30" s="16" t="s">
        <v>15</v>
      </c>
      <c r="O30" s="3">
        <v>4318373.9111691602</v>
      </c>
      <c r="P30" s="3">
        <v>1739194.37050478</v>
      </c>
      <c r="Q30" s="3">
        <v>3867514.2131968401</v>
      </c>
      <c r="R30" s="3">
        <v>1521401.5345407999</v>
      </c>
      <c r="S30" s="33">
        <v>4.7225759266666598</v>
      </c>
      <c r="T30" s="33">
        <v>1.0048033886524801</v>
      </c>
      <c r="U30" s="33">
        <v>-2.2575926666666999E-2</v>
      </c>
      <c r="V30" s="3">
        <v>17164.930466779701</v>
      </c>
      <c r="W30" s="3">
        <v>4.6152713464166597</v>
      </c>
      <c r="X30" s="3">
        <v>4.8884606317333299</v>
      </c>
      <c r="Y30" s="3">
        <v>-54.5471664126582</v>
      </c>
      <c r="Z30" s="3">
        <v>106.591752020898</v>
      </c>
      <c r="AA30" s="16" t="s">
        <v>70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11.051882550948299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1.1065693345850001</v>
      </c>
      <c r="M31" s="16" t="s">
        <v>15</v>
      </c>
      <c r="O31" s="3">
        <v>4035270.72442802</v>
      </c>
      <c r="P31" s="3">
        <v>1441755.95805274</v>
      </c>
      <c r="Q31" s="3">
        <v>3646649.6931630098</v>
      </c>
      <c r="R31" s="3">
        <v>1335119.4719629299</v>
      </c>
      <c r="S31" s="33">
        <v>4.7225940852999999</v>
      </c>
      <c r="T31" s="33">
        <v>1.0048072521914799</v>
      </c>
      <c r="U31" s="33">
        <v>-2.25940853E-2</v>
      </c>
      <c r="V31" s="3">
        <v>21741.367307709999</v>
      </c>
      <c r="W31" s="3">
        <v>4.6152787956999903</v>
      </c>
      <c r="X31" s="3">
        <v>4.9553583892999997</v>
      </c>
      <c r="Y31" s="3">
        <v>138.438984577593</v>
      </c>
      <c r="Z31" s="3">
        <v>136.85805525325301</v>
      </c>
      <c r="AA31" s="16" t="s">
        <v>70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11.861386581460501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1.18876793200828</v>
      </c>
      <c r="M32" s="16" t="s">
        <v>15</v>
      </c>
      <c r="O32" s="3">
        <v>4176405.36641831</v>
      </c>
      <c r="P32" s="3">
        <v>1539187.3305852499</v>
      </c>
      <c r="Q32" s="3">
        <v>3513221.7600812698</v>
      </c>
      <c r="R32" s="3">
        <v>1297608.97947267</v>
      </c>
      <c r="S32" s="33">
        <v>4.7225947013666598</v>
      </c>
      <c r="T32" s="33">
        <v>1.0048073832694999</v>
      </c>
      <c r="U32" s="33">
        <v>-2.2594701366666001E-2</v>
      </c>
      <c r="V32" s="3">
        <v>21579.150411095099</v>
      </c>
      <c r="W32" s="3">
        <v>4.6152819493666604</v>
      </c>
      <c r="X32" s="3">
        <v>4.91363471281666</v>
      </c>
      <c r="Y32" s="3">
        <v>87.453691710338603</v>
      </c>
      <c r="Z32" s="3">
        <v>0</v>
      </c>
      <c r="AA32" s="16" t="s">
        <v>70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242</v>
      </c>
      <c r="C3" s="7" t="s">
        <v>164</v>
      </c>
      <c r="D3" s="7" t="s">
        <v>165</v>
      </c>
      <c r="E3" s="21" t="s">
        <v>166</v>
      </c>
      <c r="F3" s="21" t="s">
        <v>243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1.11150725532372</v>
      </c>
      <c r="G6" s="7" t="s">
        <v>67</v>
      </c>
      <c r="H6" s="11">
        <v>0.111507255323727</v>
      </c>
      <c r="I6" s="9" t="s">
        <v>68</v>
      </c>
      <c r="J6" s="13">
        <v>0</v>
      </c>
      <c r="L6" s="3">
        <v>0.16426509541870099</v>
      </c>
      <c r="M6" s="16" t="s">
        <v>15</v>
      </c>
      <c r="N6" s="7" t="s">
        <v>243</v>
      </c>
      <c r="O6" s="3">
        <v>95474.728389883196</v>
      </c>
      <c r="P6" s="3">
        <v>43044.755605655097</v>
      </c>
      <c r="Q6" s="3">
        <v>581223.46775207703</v>
      </c>
      <c r="R6" s="3">
        <v>333933.50964215299</v>
      </c>
      <c r="S6" s="33">
        <v>4.69955946668333</v>
      </c>
      <c r="T6" s="33">
        <v>0.99990626950709205</v>
      </c>
      <c r="U6" s="33">
        <v>4.4053331666699997E-4</v>
      </c>
      <c r="V6" s="3" t="s">
        <v>186</v>
      </c>
      <c r="W6" s="3">
        <v>4.6159096301166596</v>
      </c>
      <c r="X6" s="3">
        <v>4.7639225304000004</v>
      </c>
      <c r="Y6" s="3">
        <v>0</v>
      </c>
      <c r="Z6" s="3">
        <v>173.495063363783</v>
      </c>
      <c r="AA6" s="16" t="s">
        <v>173</v>
      </c>
      <c r="AB6" s="3">
        <v>30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2.4765671083110399</v>
      </c>
      <c r="G7" s="7" t="s">
        <v>67</v>
      </c>
      <c r="H7" s="11">
        <v>-9.3731566755829998E-3</v>
      </c>
      <c r="I7" s="9" t="s">
        <v>76</v>
      </c>
      <c r="J7" s="13">
        <v>0</v>
      </c>
      <c r="L7" s="3">
        <v>0.36397540516765098</v>
      </c>
      <c r="M7" s="16" t="s">
        <v>15</v>
      </c>
      <c r="O7" s="3">
        <v>199327.68309034299</v>
      </c>
      <c r="P7" s="3">
        <v>85912.816174860796</v>
      </c>
      <c r="Q7" s="3">
        <v>547640.52806955902</v>
      </c>
      <c r="R7" s="3">
        <v>295658.85861473798</v>
      </c>
      <c r="S7" s="33">
        <v>4.7555152546833304</v>
      </c>
      <c r="T7" s="33">
        <v>1.0118117563155999</v>
      </c>
      <c r="U7" s="33">
        <v>-5.5515254683333001E-2</v>
      </c>
      <c r="V7" s="3">
        <v>1184.13658171725</v>
      </c>
      <c r="W7" s="3">
        <v>4.6744724690833301</v>
      </c>
      <c r="X7" s="3">
        <v>4.8639449688000003</v>
      </c>
      <c r="Y7" s="3">
        <v>99.261985791692794</v>
      </c>
      <c r="Z7" s="3">
        <v>-18.649774932861298</v>
      </c>
      <c r="AA7" s="16" t="s">
        <v>70</v>
      </c>
      <c r="AB7" s="3">
        <v>30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4.5042188075067102</v>
      </c>
      <c r="G8" s="7" t="s">
        <v>67</v>
      </c>
      <c r="H8" s="11">
        <v>-9.9156238498656998E-2</v>
      </c>
      <c r="I8" s="9" t="s">
        <v>80</v>
      </c>
      <c r="J8" s="13">
        <v>0</v>
      </c>
      <c r="L8" s="3">
        <v>0.65650065788327605</v>
      </c>
      <c r="M8" s="16" t="s">
        <v>15</v>
      </c>
      <c r="O8" s="3">
        <v>422171.16980014503</v>
      </c>
      <c r="P8" s="3">
        <v>181959.75</v>
      </c>
      <c r="Q8" s="3">
        <v>643062.82824046502</v>
      </c>
      <c r="R8" s="3">
        <v>353025.921363795</v>
      </c>
      <c r="S8" s="33">
        <v>4.7638649068999896</v>
      </c>
      <c r="T8" s="33">
        <v>1.0135882780638299</v>
      </c>
      <c r="U8" s="33">
        <v>-6.3864906899999005E-2</v>
      </c>
      <c r="V8" s="3" t="s">
        <v>186</v>
      </c>
      <c r="W8" s="3">
        <v>4.6744817544000004</v>
      </c>
      <c r="X8" s="3">
        <v>4.8139053146333302</v>
      </c>
      <c r="Y8" s="3">
        <v>156.95169067382801</v>
      </c>
      <c r="Z8" s="3">
        <v>1086.77990722656</v>
      </c>
      <c r="AA8" s="16" t="s">
        <v>191</v>
      </c>
      <c r="AB8" s="3">
        <v>30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20.405291212775701</v>
      </c>
      <c r="G9" s="7" t="s">
        <v>67</v>
      </c>
      <c r="H9" s="11">
        <v>1.04052912127758</v>
      </c>
      <c r="I9" s="9" t="s">
        <v>84</v>
      </c>
      <c r="J9" s="13" t="s">
        <v>66</v>
      </c>
      <c r="K9" s="9" t="s">
        <v>168</v>
      </c>
      <c r="L9" s="3">
        <v>2.7796432531809998</v>
      </c>
      <c r="M9" s="16" t="s">
        <v>15</v>
      </c>
      <c r="O9" s="3">
        <v>837231.44315959199</v>
      </c>
      <c r="P9" s="3">
        <v>346973.64565738197</v>
      </c>
      <c r="Q9" s="3">
        <v>301201.04160901601</v>
      </c>
      <c r="R9" s="3">
        <v>156515.584836022</v>
      </c>
      <c r="S9" s="33">
        <v>4.7638738171000004</v>
      </c>
      <c r="T9" s="33">
        <v>1.01359017385106</v>
      </c>
      <c r="U9" s="33">
        <v>-6.3873817099999994E-2</v>
      </c>
      <c r="V9" s="3">
        <v>7053.4900659965097</v>
      </c>
      <c r="W9" s="3">
        <v>4.6578075283000002</v>
      </c>
      <c r="X9" s="3">
        <v>4.9058396287999999</v>
      </c>
      <c r="Y9" s="3">
        <v>0</v>
      </c>
      <c r="Z9" s="3">
        <v>0</v>
      </c>
      <c r="AA9" s="16" t="s">
        <v>70</v>
      </c>
      <c r="AB9" s="3">
        <v>30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24.138988959032101</v>
      </c>
      <c r="G10" s="7" t="s">
        <v>67</v>
      </c>
      <c r="H10" s="11">
        <v>-3.4440441638714001E-2</v>
      </c>
      <c r="I10" s="9" t="s">
        <v>88</v>
      </c>
      <c r="J10" s="13">
        <v>0</v>
      </c>
      <c r="L10" s="3">
        <v>3.2342336142397499</v>
      </c>
      <c r="M10" s="16" t="s">
        <v>15</v>
      </c>
      <c r="O10" s="3">
        <v>1590921.01403541</v>
      </c>
      <c r="P10" s="3">
        <v>621957.5625</v>
      </c>
      <c r="Q10" s="3">
        <v>491900.46353821602</v>
      </c>
      <c r="R10" s="3">
        <v>245966.94744846801</v>
      </c>
      <c r="S10" s="33">
        <v>4.7639099346333298</v>
      </c>
      <c r="T10" s="33">
        <v>1.01359785843262</v>
      </c>
      <c r="U10" s="33">
        <v>-6.3909934633332999E-2</v>
      </c>
      <c r="V10" s="3">
        <v>5200.3500931272702</v>
      </c>
      <c r="W10" s="3">
        <v>4.6492711884999904</v>
      </c>
      <c r="X10" s="3">
        <v>4.9475815380999997</v>
      </c>
      <c r="Y10" s="3">
        <v>0</v>
      </c>
      <c r="Z10" s="3">
        <v>232.30122375488199</v>
      </c>
      <c r="AA10" s="16" t="s">
        <v>173</v>
      </c>
      <c r="AB10" s="3">
        <v>30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51.832979573131098</v>
      </c>
      <c r="G11" s="7" t="s">
        <v>67</v>
      </c>
      <c r="H11" s="11">
        <v>3.6659591462623001E-2</v>
      </c>
      <c r="I11" s="9" t="s">
        <v>92</v>
      </c>
      <c r="J11" s="13">
        <v>0</v>
      </c>
      <c r="K11" s="9" t="s">
        <v>169</v>
      </c>
      <c r="L11" s="3">
        <v>6.0844002549700402</v>
      </c>
      <c r="M11" s="16" t="s">
        <v>15</v>
      </c>
      <c r="O11" s="3">
        <v>2887449.9312359402</v>
      </c>
      <c r="P11" s="3">
        <v>1055188.66433747</v>
      </c>
      <c r="Q11" s="3">
        <v>474566.07228910201</v>
      </c>
      <c r="R11" s="3">
        <v>213908.074383575</v>
      </c>
      <c r="S11" s="33">
        <v>4.7638747551833296</v>
      </c>
      <c r="T11" s="33">
        <v>1.0135903734432601</v>
      </c>
      <c r="U11" s="33">
        <v>-6.3874755183334006E-2</v>
      </c>
      <c r="V11" s="3">
        <v>9618.3055619225706</v>
      </c>
      <c r="W11" s="3">
        <v>4.6492285039833297</v>
      </c>
      <c r="X11" s="3">
        <v>4.8806366730666602</v>
      </c>
      <c r="Y11" s="3">
        <v>144.78602966142199</v>
      </c>
      <c r="Z11" s="3">
        <v>971.46112317462701</v>
      </c>
      <c r="AA11" s="16" t="s">
        <v>70</v>
      </c>
      <c r="AB11" s="3">
        <v>30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30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30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30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30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30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30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30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30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30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30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30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30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27.5156882002324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3.6309674069198801</v>
      </c>
      <c r="M24" s="16" t="s">
        <v>15</v>
      </c>
      <c r="O24" s="3">
        <v>1908633.3506847599</v>
      </c>
      <c r="P24" s="3">
        <v>722228.24707558902</v>
      </c>
      <c r="Q24" s="3">
        <v>525654.22290690301</v>
      </c>
      <c r="R24" s="3">
        <v>260035.84442497799</v>
      </c>
      <c r="S24" s="33">
        <v>4.7317138448166602</v>
      </c>
      <c r="T24" s="33">
        <v>1.0067476265567299</v>
      </c>
      <c r="U24" s="33">
        <v>-3.1713844816665997E-2</v>
      </c>
      <c r="V24" s="3">
        <v>14656.449227020001</v>
      </c>
      <c r="W24" s="3">
        <v>4.6242325786666596</v>
      </c>
      <c r="X24" s="3">
        <v>4.9892797218666596</v>
      </c>
      <c r="Y24" s="3">
        <v>39.268112232043897</v>
      </c>
      <c r="Z24" s="3">
        <v>26.652382828405099</v>
      </c>
      <c r="AA24" s="16" t="s">
        <v>70</v>
      </c>
      <c r="AB24" s="3">
        <v>30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1.4579724939810001E-3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2.1643781185899999E-4</v>
      </c>
      <c r="M25" s="16" t="s">
        <v>15</v>
      </c>
      <c r="O25" s="3">
        <v>116.39542830088099</v>
      </c>
      <c r="P25" s="3">
        <v>105.091995239257</v>
      </c>
      <c r="Q25" s="3">
        <v>537777.69836625096</v>
      </c>
      <c r="R25" s="3">
        <v>236336.63769192301</v>
      </c>
      <c r="S25" s="33">
        <v>4.7316676725333302</v>
      </c>
      <c r="T25" s="33">
        <v>1.00673780266666</v>
      </c>
      <c r="U25" s="33">
        <v>-3.1667672533334003E-2</v>
      </c>
      <c r="V25" s="3" t="s">
        <v>186</v>
      </c>
      <c r="W25" s="3">
        <v>4.6995008810833303</v>
      </c>
      <c r="X25" s="3">
        <v>4.74835388508333</v>
      </c>
      <c r="Y25" s="3">
        <v>0</v>
      </c>
      <c r="Z25" s="3">
        <v>0</v>
      </c>
      <c r="AA25" s="16" t="s">
        <v>70</v>
      </c>
      <c r="AB25" s="3">
        <v>30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5.1037340711600004E-4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7.5765850561E-5</v>
      </c>
      <c r="M26" s="16" t="s">
        <v>15</v>
      </c>
      <c r="O26" s="3">
        <v>40.621379701906903</v>
      </c>
      <c r="P26" s="3">
        <v>33.6815376281738</v>
      </c>
      <c r="Q26" s="3">
        <v>536143.65048635902</v>
      </c>
      <c r="R26" s="3">
        <v>218931.96254310099</v>
      </c>
      <c r="S26" s="33">
        <v>4.7233768693333298</v>
      </c>
      <c r="T26" s="33">
        <v>1.0049738019858101</v>
      </c>
      <c r="U26" s="33">
        <v>-2.3376869333333002E-2</v>
      </c>
      <c r="V26" s="3" t="s">
        <v>186</v>
      </c>
      <c r="W26" s="3">
        <v>4.6912098477166602</v>
      </c>
      <c r="X26" s="3">
        <v>4.77225329148333</v>
      </c>
      <c r="Y26" s="3">
        <v>0</v>
      </c>
      <c r="Z26" s="3">
        <v>0</v>
      </c>
      <c r="AA26" s="16" t="s">
        <v>191</v>
      </c>
      <c r="AB26" s="3">
        <v>30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1.39071947667E-3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2.0645407469500001E-4</v>
      </c>
      <c r="M27" s="16" t="s">
        <v>15</v>
      </c>
      <c r="O27" s="3">
        <v>111.947371690631</v>
      </c>
      <c r="P27" s="3">
        <v>162.15228271484301</v>
      </c>
      <c r="Q27" s="3">
        <v>542238.61580885295</v>
      </c>
      <c r="R27" s="3">
        <v>234822.749935217</v>
      </c>
      <c r="S27" s="33">
        <v>4.6995371242499999</v>
      </c>
      <c r="T27" s="33">
        <v>0.99990151579787201</v>
      </c>
      <c r="U27" s="33">
        <v>4.6287575E-4</v>
      </c>
      <c r="V27" s="3" t="s">
        <v>186</v>
      </c>
      <c r="W27" s="3">
        <v>4.6745113493500003</v>
      </c>
      <c r="X27" s="3">
        <v>4.7150145496000002</v>
      </c>
      <c r="Y27" s="3">
        <v>9.1457186499600005E-4</v>
      </c>
      <c r="Z27" s="3">
        <v>9.4139184951782209</v>
      </c>
      <c r="AA27" s="16" t="s">
        <v>191</v>
      </c>
      <c r="AB27" s="3">
        <v>30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2.5407804657299999E-4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3.7718382185999997E-5</v>
      </c>
      <c r="M28" s="16" t="s">
        <v>15</v>
      </c>
      <c r="O28" s="3">
        <v>21.2946954105164</v>
      </c>
      <c r="P28" s="3">
        <v>33.710128784179602</v>
      </c>
      <c r="Q28" s="3">
        <v>564570.752414405</v>
      </c>
      <c r="R28" s="3">
        <v>239567.219407859</v>
      </c>
      <c r="S28" s="33">
        <v>4.7484038517333298</v>
      </c>
      <c r="T28" s="33">
        <v>1.01029869185815</v>
      </c>
      <c r="U28" s="33">
        <v>-4.8403851733333003E-2</v>
      </c>
      <c r="V28" s="3" t="s">
        <v>186</v>
      </c>
      <c r="W28" s="3">
        <v>4.7233675346833301</v>
      </c>
      <c r="X28" s="3">
        <v>4.7555680794666602</v>
      </c>
      <c r="Y28" s="3">
        <v>0</v>
      </c>
      <c r="Z28" s="3">
        <v>0</v>
      </c>
      <c r="AA28" s="16" t="s">
        <v>70</v>
      </c>
      <c r="AB28" s="3">
        <v>30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9.8908035323299996E-4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1.4683047421599999E-4</v>
      </c>
      <c r="M29" s="16" t="s">
        <v>15</v>
      </c>
      <c r="O29" s="3">
        <v>80.8834420096467</v>
      </c>
      <c r="P29" s="3">
        <v>122.67024993896401</v>
      </c>
      <c r="Q29" s="3">
        <v>550862.77178996103</v>
      </c>
      <c r="R29" s="3">
        <v>258327.43213915499</v>
      </c>
      <c r="S29" s="33">
        <v>4.7150147754666598</v>
      </c>
      <c r="T29" s="33">
        <v>1.0031946330780099</v>
      </c>
      <c r="U29" s="33">
        <v>-1.5014775466666999E-2</v>
      </c>
      <c r="V29" s="3" t="s">
        <v>186</v>
      </c>
      <c r="W29" s="3">
        <v>4.6995408728166597</v>
      </c>
      <c r="X29" s="3">
        <v>4.7317072168000003</v>
      </c>
      <c r="Y29" s="3">
        <v>0</v>
      </c>
      <c r="Z29" s="3">
        <v>0</v>
      </c>
      <c r="AA29" s="16" t="s">
        <v>191</v>
      </c>
      <c r="AB29" s="3">
        <v>30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1.585939572884E-3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2.3543456064E-4</v>
      </c>
      <c r="M30" s="16" t="s">
        <v>15</v>
      </c>
      <c r="O30" s="3">
        <v>135.283406348809</v>
      </c>
      <c r="P30" s="3">
        <v>106.690872192382</v>
      </c>
      <c r="Q30" s="3">
        <v>574611.50130757096</v>
      </c>
      <c r="R30" s="3">
        <v>294471.46427568397</v>
      </c>
      <c r="S30" s="33">
        <v>4.7483688258666596</v>
      </c>
      <c r="T30" s="33">
        <v>1.0102912395460899</v>
      </c>
      <c r="U30" s="33">
        <v>-4.8368825866666999E-2</v>
      </c>
      <c r="V30" s="3" t="s">
        <v>186</v>
      </c>
      <c r="W30" s="3">
        <v>4.6744930357333301</v>
      </c>
      <c r="X30" s="3">
        <v>4.7555341490833296</v>
      </c>
      <c r="Y30" s="3">
        <v>0</v>
      </c>
      <c r="Z30" s="3">
        <v>0</v>
      </c>
      <c r="AA30" s="16" t="s">
        <v>191</v>
      </c>
      <c r="AB30" s="3">
        <v>30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9.3463854722500002E-4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1.38748536281E-4</v>
      </c>
      <c r="M31" s="16" t="s">
        <v>15</v>
      </c>
      <c r="O31" s="3">
        <v>74.8077506988148</v>
      </c>
      <c r="P31" s="3">
        <v>81.438285827636705</v>
      </c>
      <c r="Q31" s="3">
        <v>539160.64777330495</v>
      </c>
      <c r="R31" s="3">
        <v>246728.375675858</v>
      </c>
      <c r="S31" s="33">
        <v>4.7150020965000001</v>
      </c>
      <c r="T31" s="33">
        <v>1.0031919354255301</v>
      </c>
      <c r="U31" s="33">
        <v>-1.5002096499999999E-2</v>
      </c>
      <c r="V31" s="3" t="s">
        <v>186</v>
      </c>
      <c r="W31" s="3">
        <v>4.6911875082666601</v>
      </c>
      <c r="X31" s="3">
        <v>4.7400410666499999</v>
      </c>
      <c r="Y31" s="3">
        <v>0</v>
      </c>
      <c r="Z31" s="3">
        <v>0</v>
      </c>
      <c r="AA31" s="16" t="s">
        <v>191</v>
      </c>
      <c r="AB31" s="3">
        <v>30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2.2289354298999999E-5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3.3089012709999998E-6</v>
      </c>
      <c r="M32" s="16" t="s">
        <v>15</v>
      </c>
      <c r="O32" s="3">
        <v>1.6915142267302501</v>
      </c>
      <c r="P32" s="3">
        <v>3.6355755329132</v>
      </c>
      <c r="Q32" s="3">
        <v>511201.17768447002</v>
      </c>
      <c r="R32" s="3">
        <v>238221.37719192199</v>
      </c>
      <c r="S32" s="33">
        <v>4.7483828013666596</v>
      </c>
      <c r="T32" s="33">
        <v>1.0102942130567301</v>
      </c>
      <c r="U32" s="33">
        <v>-4.8382801366665999E-2</v>
      </c>
      <c r="V32" s="3" t="s">
        <v>186</v>
      </c>
      <c r="W32" s="3">
        <v>4.7316959136333301</v>
      </c>
      <c r="X32" s="3">
        <v>4.7638882565333303</v>
      </c>
      <c r="Y32" s="3">
        <v>0</v>
      </c>
      <c r="Z32" s="3">
        <v>0</v>
      </c>
      <c r="AA32" s="16" t="s">
        <v>191</v>
      </c>
      <c r="AB32" s="3">
        <v>30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244</v>
      </c>
      <c r="C3" s="7" t="s">
        <v>164</v>
      </c>
      <c r="D3" s="7" t="s">
        <v>165</v>
      </c>
      <c r="E3" s="21" t="s">
        <v>166</v>
      </c>
      <c r="F3" s="21" t="s">
        <v>245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1.0406992694219901</v>
      </c>
      <c r="G6" s="7" t="s">
        <v>67</v>
      </c>
      <c r="H6" s="11">
        <v>4.0699269421992999E-2</v>
      </c>
      <c r="I6" s="9" t="s">
        <v>68</v>
      </c>
      <c r="J6" s="13">
        <v>0</v>
      </c>
      <c r="L6" s="3">
        <v>0.103658787230757</v>
      </c>
      <c r="M6" s="16" t="s">
        <v>15</v>
      </c>
      <c r="N6" s="7" t="s">
        <v>245</v>
      </c>
      <c r="O6" s="3">
        <v>410358.10494205798</v>
      </c>
      <c r="P6" s="3">
        <v>179472.805664771</v>
      </c>
      <c r="Q6" s="3">
        <v>3958739.2048929702</v>
      </c>
      <c r="R6" s="3">
        <v>1784947.2107947499</v>
      </c>
      <c r="S6" s="33">
        <v>4.6978940946833303</v>
      </c>
      <c r="T6" s="33">
        <v>0.99955193503900697</v>
      </c>
      <c r="U6" s="33">
        <v>2.1059053166660002E-3</v>
      </c>
      <c r="V6" s="3">
        <v>1623.1893023032701</v>
      </c>
      <c r="W6" s="3">
        <v>4.6057841594666602</v>
      </c>
      <c r="X6" s="3">
        <v>4.7873785727999998</v>
      </c>
      <c r="Y6" s="3">
        <v>-163.16446014861799</v>
      </c>
      <c r="Z6" s="3">
        <v>50.405951976582003</v>
      </c>
      <c r="AA6" s="16" t="s">
        <v>70</v>
      </c>
      <c r="AB6" s="3">
        <v>30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2.52622067184716</v>
      </c>
      <c r="G7" s="7" t="s">
        <v>67</v>
      </c>
      <c r="H7" s="11">
        <v>1.0488268738866E-2</v>
      </c>
      <c r="I7" s="9" t="s">
        <v>76</v>
      </c>
      <c r="J7" s="13">
        <v>0</v>
      </c>
      <c r="L7" s="3">
        <v>0.251542292973569</v>
      </c>
      <c r="M7" s="16" t="s">
        <v>15</v>
      </c>
      <c r="O7" s="3">
        <v>907245.54297291499</v>
      </c>
      <c r="P7" s="3">
        <v>398028.588245955</v>
      </c>
      <c r="Q7" s="3">
        <v>3606731.6245234599</v>
      </c>
      <c r="R7" s="3">
        <v>1594556.9987014399</v>
      </c>
      <c r="S7" s="33">
        <v>4.7539503973666601</v>
      </c>
      <c r="T7" s="33">
        <v>1.0114788079503501</v>
      </c>
      <c r="U7" s="33">
        <v>-5.3950397366666E-2</v>
      </c>
      <c r="V7" s="3">
        <v>4496.6916401849303</v>
      </c>
      <c r="W7" s="3">
        <v>4.6644643520000004</v>
      </c>
      <c r="X7" s="3">
        <v>4.8623801351999996</v>
      </c>
      <c r="Y7" s="3">
        <v>131.17315239958299</v>
      </c>
      <c r="Z7" s="3">
        <v>-4.2102587772993703</v>
      </c>
      <c r="AA7" s="16" t="s">
        <v>70</v>
      </c>
      <c r="AB7" s="3">
        <v>30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4.7908241873574697</v>
      </c>
      <c r="G8" s="7" t="s">
        <v>67</v>
      </c>
      <c r="H8" s="11">
        <v>-4.1835162528504999E-2</v>
      </c>
      <c r="I8" s="9" t="s">
        <v>80</v>
      </c>
      <c r="J8" s="13">
        <v>0</v>
      </c>
      <c r="L8" s="3">
        <v>0.47679831367695202</v>
      </c>
      <c r="M8" s="16" t="s">
        <v>15</v>
      </c>
      <c r="O8" s="3">
        <v>1960042.97836371</v>
      </c>
      <c r="P8" s="3">
        <v>863835.32886903395</v>
      </c>
      <c r="Q8" s="3">
        <v>4110842.9332485301</v>
      </c>
      <c r="R8" s="3">
        <v>1764901.88439635</v>
      </c>
      <c r="S8" s="33">
        <v>4.7623002138499997</v>
      </c>
      <c r="T8" s="33">
        <v>1.01325536464893</v>
      </c>
      <c r="U8" s="33">
        <v>-6.2300213850000001E-2</v>
      </c>
      <c r="V8" s="3">
        <v>8357.2200646112906</v>
      </c>
      <c r="W8" s="3">
        <v>4.656132768</v>
      </c>
      <c r="X8" s="3">
        <v>4.8957458005166599</v>
      </c>
      <c r="Y8" s="3">
        <v>233.76833801893599</v>
      </c>
      <c r="Z8" s="3">
        <v>-100.62263171084</v>
      </c>
      <c r="AA8" s="16" t="s">
        <v>70</v>
      </c>
      <c r="AB8" s="3">
        <v>30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20.2349401368107</v>
      </c>
      <c r="G9" s="7" t="s">
        <v>67</v>
      </c>
      <c r="H9" s="11">
        <v>1.02349401368107</v>
      </c>
      <c r="I9" s="9" t="s">
        <v>84</v>
      </c>
      <c r="J9" s="13" t="s">
        <v>66</v>
      </c>
      <c r="K9" s="9" t="s">
        <v>168</v>
      </c>
      <c r="L9" s="3">
        <v>2.0070378616370399</v>
      </c>
      <c r="M9" s="16" t="s">
        <v>15</v>
      </c>
      <c r="O9" s="3">
        <v>3808545.6568996999</v>
      </c>
      <c r="P9" s="3">
        <v>1614196.6215995401</v>
      </c>
      <c r="Q9" s="3">
        <v>1897595.3217909101</v>
      </c>
      <c r="R9" s="3">
        <v>805692.570951064</v>
      </c>
      <c r="S9" s="33">
        <v>4.7623094903999998</v>
      </c>
      <c r="T9" s="33">
        <v>1.0132573383829699</v>
      </c>
      <c r="U9" s="33">
        <v>-6.23094904E-2</v>
      </c>
      <c r="V9" s="3">
        <v>11699.805814977401</v>
      </c>
      <c r="W9" s="3">
        <v>4.6561400984333297</v>
      </c>
      <c r="X9" s="3">
        <v>4.9625602944000002</v>
      </c>
      <c r="Y9" s="3">
        <v>-78.208021323976496</v>
      </c>
      <c r="Z9" s="3">
        <v>0</v>
      </c>
      <c r="AA9" s="16" t="s">
        <v>70</v>
      </c>
      <c r="AB9" s="3">
        <v>30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24.3808458006088</v>
      </c>
      <c r="G10" s="7" t="s">
        <v>67</v>
      </c>
      <c r="H10" s="11">
        <v>-2.4766167975646999E-2</v>
      </c>
      <c r="I10" s="9" t="s">
        <v>88</v>
      </c>
      <c r="J10" s="13">
        <v>0</v>
      </c>
      <c r="L10" s="3">
        <v>2.4160544634900099</v>
      </c>
      <c r="M10" s="16" t="s">
        <v>15</v>
      </c>
      <c r="O10" s="3">
        <v>7450159.9270738801</v>
      </c>
      <c r="P10" s="3">
        <v>3037993.2168979798</v>
      </c>
      <c r="Q10" s="3">
        <v>3083605.9532830399</v>
      </c>
      <c r="R10" s="3">
        <v>1202345.0147545</v>
      </c>
      <c r="S10" s="33">
        <v>4.7623455140999997</v>
      </c>
      <c r="T10" s="33">
        <v>1.0132650030000001</v>
      </c>
      <c r="U10" s="33">
        <v>-6.2345514099999999E-2</v>
      </c>
      <c r="V10" s="3">
        <v>11295.9507257441</v>
      </c>
      <c r="W10" s="3">
        <v>4.6561852391833298</v>
      </c>
      <c r="X10" s="3">
        <v>4.9208896818333301</v>
      </c>
      <c r="Y10" s="3">
        <v>357.854570037781</v>
      </c>
      <c r="Z10" s="3">
        <v>142.607012486169</v>
      </c>
      <c r="AA10" s="16" t="s">
        <v>70</v>
      </c>
      <c r="AB10" s="3">
        <v>30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50.771320937317498</v>
      </c>
      <c r="G11" s="7" t="s">
        <v>67</v>
      </c>
      <c r="H11" s="11">
        <v>1.5426418746350999E-2</v>
      </c>
      <c r="I11" s="9" t="s">
        <v>92</v>
      </c>
      <c r="J11" s="13">
        <v>0</v>
      </c>
      <c r="K11" s="9" t="s">
        <v>169</v>
      </c>
      <c r="L11" s="3">
        <v>5.00206346055369</v>
      </c>
      <c r="M11" s="16" t="s">
        <v>15</v>
      </c>
      <c r="O11" s="3">
        <v>14124489.0091723</v>
      </c>
      <c r="P11" s="3">
        <v>5277646.4073199499</v>
      </c>
      <c r="Q11" s="3">
        <v>2823732.4697213802</v>
      </c>
      <c r="R11" s="3">
        <v>1058510.9407512301</v>
      </c>
      <c r="S11" s="33">
        <v>4.7539692231833302</v>
      </c>
      <c r="T11" s="33">
        <v>1.0114828134432601</v>
      </c>
      <c r="U11" s="33">
        <v>-5.3969223183333997E-2</v>
      </c>
      <c r="V11" s="3">
        <v>30375.665730413999</v>
      </c>
      <c r="W11" s="3">
        <v>4.6390984360000003</v>
      </c>
      <c r="X11" s="3">
        <v>5.0208774469333299</v>
      </c>
      <c r="Y11" s="3">
        <v>-206.00035410420699</v>
      </c>
      <c r="Z11" s="3">
        <v>-319.69041141993301</v>
      </c>
      <c r="AA11" s="16" t="s">
        <v>70</v>
      </c>
      <c r="AB11" s="3">
        <v>30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30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30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30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30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30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30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30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30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30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30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30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30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27.571998738199198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2.7303692864524298</v>
      </c>
      <c r="M24" s="16" t="s">
        <v>15</v>
      </c>
      <c r="O24" s="3">
        <v>8921756.40856109</v>
      </c>
      <c r="P24" s="3">
        <v>3479625.79276028</v>
      </c>
      <c r="Q24" s="3">
        <v>3267600.6329360399</v>
      </c>
      <c r="R24" s="3">
        <v>1284570.39625077</v>
      </c>
      <c r="S24" s="33">
        <v>4.7294401917500002</v>
      </c>
      <c r="T24" s="33">
        <v>1.0062638705850999</v>
      </c>
      <c r="U24" s="33">
        <v>-2.9440191750000001E-2</v>
      </c>
      <c r="V24" s="3">
        <v>18046.3941511507</v>
      </c>
      <c r="W24" s="3">
        <v>4.6224481082833302</v>
      </c>
      <c r="X24" s="3">
        <v>4.8791033010833296</v>
      </c>
      <c r="Y24" s="3">
        <v>319.50809518271802</v>
      </c>
      <c r="Z24" s="3">
        <v>1111.21408241837</v>
      </c>
      <c r="AA24" s="16" t="s">
        <v>70</v>
      </c>
      <c r="AB24" s="3">
        <v>30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1.3450373072575E-2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1.34002462361E-3</v>
      </c>
      <c r="M25" s="16" t="s">
        <v>15</v>
      </c>
      <c r="O25" s="3">
        <v>4904.2895148833304</v>
      </c>
      <c r="P25" s="3">
        <v>1297.8135094187301</v>
      </c>
      <c r="Q25" s="3">
        <v>3659850.2956407601</v>
      </c>
      <c r="R25" s="3">
        <v>1308220.91754652</v>
      </c>
      <c r="S25" s="33">
        <v>4.7210463133499996</v>
      </c>
      <c r="T25" s="33">
        <v>1.00447793901063</v>
      </c>
      <c r="U25" s="33">
        <v>-2.1046313350000002E-2</v>
      </c>
      <c r="V25" s="3">
        <v>14.7405325410427</v>
      </c>
      <c r="W25" s="3">
        <v>4.6561319640166596</v>
      </c>
      <c r="X25" s="3">
        <v>4.79565938456666</v>
      </c>
      <c r="Y25" s="3">
        <v>64.565747945580497</v>
      </c>
      <c r="Z25" s="3">
        <v>208.974322426502</v>
      </c>
      <c r="AA25" s="16" t="s">
        <v>70</v>
      </c>
      <c r="AB25" s="3">
        <v>30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1.0732556322979999E-2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1.06925645982E-3</v>
      </c>
      <c r="M26" s="16" t="s">
        <v>15</v>
      </c>
      <c r="O26" s="3">
        <v>3935.19766399031</v>
      </c>
      <c r="P26" s="3">
        <v>1602.28765561004</v>
      </c>
      <c r="Q26" s="3">
        <v>3680312.2654526201</v>
      </c>
      <c r="R26" s="3">
        <v>1262261.2389643099</v>
      </c>
      <c r="S26" s="33">
        <v>4.71275434238333</v>
      </c>
      <c r="T26" s="33">
        <v>1.0027136898687901</v>
      </c>
      <c r="U26" s="33">
        <v>-1.2754342383332999E-2</v>
      </c>
      <c r="V26" s="3">
        <v>17.4302805350036</v>
      </c>
      <c r="W26" s="3">
        <v>4.6645200416166599</v>
      </c>
      <c r="X26" s="3">
        <v>4.7623496421166598</v>
      </c>
      <c r="Y26" s="3">
        <v>-177.67467634546901</v>
      </c>
      <c r="Z26" s="3">
        <v>158.40367918586699</v>
      </c>
      <c r="AA26" s="16" t="s">
        <v>70</v>
      </c>
      <c r="AB26" s="3">
        <v>30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1.5617748613448E-2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1.555953702887E-3</v>
      </c>
      <c r="M27" s="16" t="s">
        <v>15</v>
      </c>
      <c r="O27" s="3">
        <v>5814.0001067143303</v>
      </c>
      <c r="P27" s="3">
        <v>1767.2936960207301</v>
      </c>
      <c r="Q27" s="3">
        <v>3736615.1036022501</v>
      </c>
      <c r="R27" s="3">
        <v>1272066.9718812599</v>
      </c>
      <c r="S27" s="33">
        <v>4.7210852823833296</v>
      </c>
      <c r="T27" s="33">
        <v>1.00448623029432</v>
      </c>
      <c r="U27" s="33">
        <v>-2.1085282383333001E-2</v>
      </c>
      <c r="V27" s="3">
        <v>17.964534093323799</v>
      </c>
      <c r="W27" s="3">
        <v>4.6645042786499999</v>
      </c>
      <c r="X27" s="3">
        <v>4.77901206958333</v>
      </c>
      <c r="Y27" s="3">
        <v>-21.985331847195798</v>
      </c>
      <c r="Z27" s="3">
        <v>-142.47209872878801</v>
      </c>
      <c r="AA27" s="16" t="s">
        <v>70</v>
      </c>
      <c r="AB27" s="3">
        <v>30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1.2154734515262E-2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1.210943969408E-3</v>
      </c>
      <c r="M28" s="16" t="s">
        <v>15</v>
      </c>
      <c r="O28" s="3">
        <v>4726.04107121364</v>
      </c>
      <c r="P28" s="3">
        <v>1363.1113665041801</v>
      </c>
      <c r="Q28" s="3">
        <v>3902774.3567058202</v>
      </c>
      <c r="R28" s="3">
        <v>1303420.96055279</v>
      </c>
      <c r="S28" s="33">
        <v>4.7210958613499896</v>
      </c>
      <c r="T28" s="33">
        <v>1.0044884811382899</v>
      </c>
      <c r="U28" s="33">
        <v>-2.1095861349998999E-2</v>
      </c>
      <c r="V28" s="3">
        <v>12.7498044909886</v>
      </c>
      <c r="W28" s="3">
        <v>4.6645204341333297</v>
      </c>
      <c r="X28" s="3">
        <v>4.7623443200333302</v>
      </c>
      <c r="Y28" s="3">
        <v>33.371096160837403</v>
      </c>
      <c r="Z28" s="3">
        <v>99.689028811661601</v>
      </c>
      <c r="AA28" s="16" t="s">
        <v>70</v>
      </c>
      <c r="AB28" s="3">
        <v>30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 t="s">
        <v>97</v>
      </c>
      <c r="G29" s="7" t="s">
        <v>67</v>
      </c>
      <c r="H29" s="11" t="s">
        <v>97</v>
      </c>
      <c r="I29" s="9" t="s">
        <v>66</v>
      </c>
      <c r="J29" s="13" t="s">
        <v>97</v>
      </c>
      <c r="K29" s="9" t="s">
        <v>98</v>
      </c>
      <c r="L29" s="3" t="s">
        <v>97</v>
      </c>
      <c r="M29" s="16" t="s">
        <v>15</v>
      </c>
      <c r="O29" s="3" t="s">
        <v>97</v>
      </c>
      <c r="P29" s="3" t="s">
        <v>97</v>
      </c>
      <c r="Q29" s="3">
        <v>3741731.9304199498</v>
      </c>
      <c r="R29" s="3">
        <v>1423049.0773672301</v>
      </c>
      <c r="S29" s="33" t="s">
        <v>97</v>
      </c>
      <c r="T29" s="33" t="s">
        <v>97</v>
      </c>
      <c r="U29" s="33" t="s">
        <v>97</v>
      </c>
      <c r="V29" s="3" t="s">
        <v>97</v>
      </c>
      <c r="W29" s="3" t="s">
        <v>97</v>
      </c>
      <c r="X29" s="3" t="s">
        <v>97</v>
      </c>
      <c r="Y29" s="3" t="s">
        <v>97</v>
      </c>
      <c r="Z29" s="3" t="s">
        <v>97</v>
      </c>
      <c r="AA29" s="16" t="s">
        <v>97</v>
      </c>
      <c r="AB29" s="3">
        <v>30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0</v>
      </c>
      <c r="AN29" s="18">
        <v>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9.1907681831810001E-3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9.1565245673399999E-4</v>
      </c>
      <c r="M30" s="16" t="s">
        <v>15</v>
      </c>
      <c r="O30" s="3">
        <v>3541.2988907658701</v>
      </c>
      <c r="P30" s="3">
        <v>1124.72613057083</v>
      </c>
      <c r="Q30" s="3">
        <v>3867514.2131968401</v>
      </c>
      <c r="R30" s="3">
        <v>1521401.5345407999</v>
      </c>
      <c r="S30" s="33">
        <v>4.7043741336166596</v>
      </c>
      <c r="T30" s="33">
        <v>1.00093066672695</v>
      </c>
      <c r="U30" s="33">
        <v>-4.374133616666E-3</v>
      </c>
      <c r="V30" s="3">
        <v>12.1324290352995</v>
      </c>
      <c r="W30" s="3">
        <v>4.6811684235</v>
      </c>
      <c r="X30" s="3">
        <v>4.7789924272000004</v>
      </c>
      <c r="Y30" s="3">
        <v>-19.293508339226801</v>
      </c>
      <c r="Z30" s="3">
        <v>42.846363728664798</v>
      </c>
      <c r="AA30" s="16" t="s">
        <v>70</v>
      </c>
      <c r="AB30" s="3">
        <v>30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1.7327598294913999E-2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1.7263007181570001E-3</v>
      </c>
      <c r="M31" s="16" t="s">
        <v>15</v>
      </c>
      <c r="O31" s="3">
        <v>6295.2139841752496</v>
      </c>
      <c r="P31" s="3">
        <v>2601.4702300230001</v>
      </c>
      <c r="Q31" s="3">
        <v>3646649.6931630098</v>
      </c>
      <c r="R31" s="3">
        <v>1335119.4719629299</v>
      </c>
      <c r="S31" s="33">
        <v>4.7294230186500004</v>
      </c>
      <c r="T31" s="33">
        <v>1.00626021673404</v>
      </c>
      <c r="U31" s="33">
        <v>-2.9423018649999001E-2</v>
      </c>
      <c r="V31" s="3">
        <v>26.047068152653601</v>
      </c>
      <c r="W31" s="3">
        <v>4.6644953709000001</v>
      </c>
      <c r="X31" s="3">
        <v>4.7623277277166602</v>
      </c>
      <c r="Y31" s="3">
        <v>67.426729794631598</v>
      </c>
      <c r="Z31" s="3">
        <v>6.6361107834166502</v>
      </c>
      <c r="AA31" s="16" t="s">
        <v>70</v>
      </c>
      <c r="AB31" s="3">
        <v>30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5.8782477012480003E-3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5.8563503515699996E-4</v>
      </c>
      <c r="M32" s="16" t="s">
        <v>15</v>
      </c>
      <c r="O32" s="3">
        <v>2057.4657489800902</v>
      </c>
      <c r="P32" s="3">
        <v>959.76492218666897</v>
      </c>
      <c r="Q32" s="3">
        <v>3513221.7600812698</v>
      </c>
      <c r="R32" s="3">
        <v>1297608.97947267</v>
      </c>
      <c r="S32" s="33">
        <v>4.7210755107000004</v>
      </c>
      <c r="T32" s="33">
        <v>1.00448415121276</v>
      </c>
      <c r="U32" s="33">
        <v>-2.1075510700000001E-2</v>
      </c>
      <c r="V32" s="3">
        <v>1.40050161071126</v>
      </c>
      <c r="W32" s="3">
        <v>4.6978648535999996</v>
      </c>
      <c r="X32" s="3">
        <v>4.7461102480333297</v>
      </c>
      <c r="Y32" s="3">
        <v>163.209502264794</v>
      </c>
      <c r="Z32" s="3">
        <v>121.999297186669</v>
      </c>
      <c r="AA32" s="16" t="s">
        <v>202</v>
      </c>
      <c r="AB32" s="3">
        <v>30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246</v>
      </c>
      <c r="C3" s="7" t="s">
        <v>164</v>
      </c>
      <c r="D3" s="7" t="s">
        <v>165</v>
      </c>
      <c r="E3" s="21" t="s">
        <v>166</v>
      </c>
      <c r="F3" s="21" t="s">
        <v>247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1.02655500986804</v>
      </c>
      <c r="G6" s="7" t="s">
        <v>67</v>
      </c>
      <c r="H6" s="11">
        <v>2.6555009868043E-2</v>
      </c>
      <c r="I6" s="9" t="s">
        <v>68</v>
      </c>
      <c r="J6" s="13">
        <v>0</v>
      </c>
      <c r="L6" s="3">
        <v>0.193917560128814</v>
      </c>
      <c r="M6" s="16" t="s">
        <v>15</v>
      </c>
      <c r="N6" s="7" t="s">
        <v>247</v>
      </c>
      <c r="O6" s="3">
        <v>112709.436756091</v>
      </c>
      <c r="P6" s="3">
        <v>46521.051409316002</v>
      </c>
      <c r="Q6" s="3">
        <v>581223.46775207703</v>
      </c>
      <c r="R6" s="3">
        <v>333933.50964215299</v>
      </c>
      <c r="S6" s="33">
        <v>4.9342340738666604</v>
      </c>
      <c r="T6" s="33">
        <v>0.99681496441750805</v>
      </c>
      <c r="U6" s="33">
        <v>1.5765926133334E-2</v>
      </c>
      <c r="V6" s="3">
        <v>660.15726639146203</v>
      </c>
      <c r="W6" s="3">
        <v>4.8509631309166599</v>
      </c>
      <c r="X6" s="3">
        <v>5.0009689957166596</v>
      </c>
      <c r="Y6" s="3">
        <v>25.845431220190399</v>
      </c>
      <c r="Z6" s="3">
        <v>0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2.46187812747938</v>
      </c>
      <c r="G7" s="7" t="s">
        <v>67</v>
      </c>
      <c r="H7" s="11">
        <v>-1.5248749008245001E-2</v>
      </c>
      <c r="I7" s="9" t="s">
        <v>76</v>
      </c>
      <c r="J7" s="13">
        <v>0</v>
      </c>
      <c r="L7" s="3">
        <v>0.46825037119212798</v>
      </c>
      <c r="M7" s="16" t="s">
        <v>15</v>
      </c>
      <c r="O7" s="3">
        <v>256432.880548424</v>
      </c>
      <c r="P7" s="3">
        <v>107867.372808691</v>
      </c>
      <c r="Q7" s="3">
        <v>547640.52806955902</v>
      </c>
      <c r="R7" s="3">
        <v>295658.85861473798</v>
      </c>
      <c r="S7" s="33">
        <v>5.0008963525499999</v>
      </c>
      <c r="T7" s="33">
        <v>1.0102820914242401</v>
      </c>
      <c r="U7" s="33">
        <v>-5.0896352550000003E-2</v>
      </c>
      <c r="V7" s="3">
        <v>1797.6013129801599</v>
      </c>
      <c r="W7" s="3">
        <v>4.9009438320166598</v>
      </c>
      <c r="X7" s="3">
        <v>5.1254730986666601</v>
      </c>
      <c r="Y7" s="3">
        <v>0.186850229899093</v>
      </c>
      <c r="Z7" s="3">
        <v>17.235078175862601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4.8622989615455801</v>
      </c>
      <c r="G8" s="7" t="s">
        <v>67</v>
      </c>
      <c r="H8" s="11">
        <v>-2.7540207690883001E-2</v>
      </c>
      <c r="I8" s="9" t="s">
        <v>80</v>
      </c>
      <c r="J8" s="13">
        <v>0</v>
      </c>
      <c r="L8" s="3">
        <v>0.93537605477470598</v>
      </c>
      <c r="M8" s="16" t="s">
        <v>15</v>
      </c>
      <c r="O8" s="3">
        <v>601505.57125182997</v>
      </c>
      <c r="P8" s="3">
        <v>246312.708582755</v>
      </c>
      <c r="Q8" s="3">
        <v>643062.82824046502</v>
      </c>
      <c r="R8" s="3">
        <v>353025.921363795</v>
      </c>
      <c r="S8" s="33">
        <v>5.00886221038333</v>
      </c>
      <c r="T8" s="33">
        <v>1.01189135563299</v>
      </c>
      <c r="U8" s="33">
        <v>-5.8862210383333002E-2</v>
      </c>
      <c r="V8" s="3">
        <v>3718.8375825807102</v>
      </c>
      <c r="W8" s="3">
        <v>4.9009432575666603</v>
      </c>
      <c r="X8" s="3">
        <v>5.1991623125166599</v>
      </c>
      <c r="Y8" s="3">
        <v>17.5545366349285</v>
      </c>
      <c r="Z8" s="3">
        <v>1.0625224445677399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20.481863068817201</v>
      </c>
      <c r="G9" s="7" t="s">
        <v>67</v>
      </c>
      <c r="H9" s="11">
        <v>1.0481863068817201</v>
      </c>
      <c r="I9" s="9" t="s">
        <v>84</v>
      </c>
      <c r="J9" s="13" t="s">
        <v>66</v>
      </c>
      <c r="K9" s="9" t="s">
        <v>168</v>
      </c>
      <c r="L9" s="3">
        <v>4.2297353656979899</v>
      </c>
      <c r="M9" s="16" t="s">
        <v>15</v>
      </c>
      <c r="O9" s="3">
        <v>1274000.69787872</v>
      </c>
      <c r="P9" s="3">
        <v>513492.40857968898</v>
      </c>
      <c r="Q9" s="3">
        <v>301201.04160901601</v>
      </c>
      <c r="R9" s="3">
        <v>156515.584836022</v>
      </c>
      <c r="S9" s="33">
        <v>5.00887716323333</v>
      </c>
      <c r="T9" s="33">
        <v>1.01189437641077</v>
      </c>
      <c r="U9" s="33">
        <v>-5.8877163233333002E-2</v>
      </c>
      <c r="V9" s="3">
        <v>10273.042845824801</v>
      </c>
      <c r="W9" s="3">
        <v>4.8926194216333299</v>
      </c>
      <c r="X9" s="3">
        <v>5.2492265637499997</v>
      </c>
      <c r="Y9" s="3">
        <v>38.986210042209997</v>
      </c>
      <c r="Z9" s="3">
        <v>43.749814510747299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25.5837133641154</v>
      </c>
      <c r="G10" s="7" t="s">
        <v>67</v>
      </c>
      <c r="H10" s="11">
        <v>2.3348534564617999E-2</v>
      </c>
      <c r="I10" s="9" t="s">
        <v>88</v>
      </c>
      <c r="J10" s="13">
        <v>0</v>
      </c>
      <c r="L10" s="3">
        <v>5.40146897776944</v>
      </c>
      <c r="M10" s="16" t="s">
        <v>15</v>
      </c>
      <c r="O10" s="3">
        <v>2656985.0939520798</v>
      </c>
      <c r="P10" s="3">
        <v>1015196.36931814</v>
      </c>
      <c r="Q10" s="3">
        <v>491900.46353821602</v>
      </c>
      <c r="R10" s="3">
        <v>245966.94744846801</v>
      </c>
      <c r="S10" s="33">
        <v>5.0089144565333301</v>
      </c>
      <c r="T10" s="33">
        <v>1.01190191041077</v>
      </c>
      <c r="U10" s="33">
        <v>-5.8914456533333E-2</v>
      </c>
      <c r="V10" s="3">
        <v>14648.6393750599</v>
      </c>
      <c r="W10" s="3">
        <v>4.8843155124999997</v>
      </c>
      <c r="X10" s="3">
        <v>5.3486734351666598</v>
      </c>
      <c r="Y10" s="3">
        <v>-72.205799978232903</v>
      </c>
      <c r="Z10" s="3">
        <v>68.5491383505545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49.615164419353398</v>
      </c>
      <c r="G11" s="7" t="s">
        <v>67</v>
      </c>
      <c r="H11" s="11">
        <v>-7.6967116129319996E-3</v>
      </c>
      <c r="I11" s="9" t="s">
        <v>92</v>
      </c>
      <c r="J11" s="13">
        <v>0</v>
      </c>
      <c r="L11" s="3">
        <v>11.554442728226601</v>
      </c>
      <c r="M11" s="16" t="s">
        <v>15</v>
      </c>
      <c r="O11" s="3">
        <v>5483346.5030239001</v>
      </c>
      <c r="P11" s="3">
        <v>2052530.0867095401</v>
      </c>
      <c r="Q11" s="3">
        <v>474566.07228910201</v>
      </c>
      <c r="R11" s="3">
        <v>213908.074383575</v>
      </c>
      <c r="S11" s="33">
        <v>5.0009137178833303</v>
      </c>
      <c r="T11" s="33">
        <v>1.0102855995723901</v>
      </c>
      <c r="U11" s="33">
        <v>-5.0913717883334E-2</v>
      </c>
      <c r="V11" s="3">
        <v>16832.402166529599</v>
      </c>
      <c r="W11" s="3">
        <v>4.8842704391833296</v>
      </c>
      <c r="X11" s="3">
        <v>5.2575641279833301</v>
      </c>
      <c r="Y11" s="3">
        <v>-68.976883582649506</v>
      </c>
      <c r="Z11" s="3">
        <v>67.566421834315705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11.241613319900701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2.2274969773314699</v>
      </c>
      <c r="M24" s="16" t="s">
        <v>15</v>
      </c>
      <c r="O24" s="3">
        <v>1170893.1926466499</v>
      </c>
      <c r="P24" s="3">
        <v>440532.48535988899</v>
      </c>
      <c r="Q24" s="3">
        <v>525654.22290690301</v>
      </c>
      <c r="R24" s="3">
        <v>260035.84442497799</v>
      </c>
      <c r="S24" s="33">
        <v>4.9675771775999999</v>
      </c>
      <c r="T24" s="33">
        <v>1.00355094496969</v>
      </c>
      <c r="U24" s="33">
        <v>-1.75771776E-2</v>
      </c>
      <c r="V24" s="3">
        <v>7644.1948229281797</v>
      </c>
      <c r="W24" s="3">
        <v>4.8426053234666604</v>
      </c>
      <c r="X24" s="3">
        <v>5.0756363927999999</v>
      </c>
      <c r="Y24" s="3">
        <v>-57.4442878220935</v>
      </c>
      <c r="Z24" s="3">
        <v>470.20231152349101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11.6177471477365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2.3059822854324601</v>
      </c>
      <c r="M25" s="16" t="s">
        <v>15</v>
      </c>
      <c r="O25" s="3">
        <v>1240105.8459332101</v>
      </c>
      <c r="P25" s="3">
        <v>408369.57057346799</v>
      </c>
      <c r="Q25" s="3">
        <v>537777.69836625096</v>
      </c>
      <c r="R25" s="3">
        <v>236336.63769192301</v>
      </c>
      <c r="S25" s="33">
        <v>4.9675404226833297</v>
      </c>
      <c r="T25" s="33">
        <v>1.0035435197339999</v>
      </c>
      <c r="U25" s="33">
        <v>-1.7540422683333001E-2</v>
      </c>
      <c r="V25" s="3">
        <v>2274.9144048257099</v>
      </c>
      <c r="W25" s="3">
        <v>4.8509028024166598</v>
      </c>
      <c r="X25" s="3">
        <v>5.1087937042666596</v>
      </c>
      <c r="Y25" s="3">
        <v>29.250525558624101</v>
      </c>
      <c r="Z25" s="3">
        <v>14.481411923144901</v>
      </c>
      <c r="AA25" s="16" t="s">
        <v>70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11.281118016849099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2.2357281188294502</v>
      </c>
      <c r="M26" s="16" t="s">
        <v>15</v>
      </c>
      <c r="O26" s="3">
        <v>1198671.4351242201</v>
      </c>
      <c r="P26" s="3">
        <v>382423.38791630801</v>
      </c>
      <c r="Q26" s="3">
        <v>536143.65048635902</v>
      </c>
      <c r="R26" s="3">
        <v>218931.96254310099</v>
      </c>
      <c r="S26" s="33">
        <v>4.96759708531666</v>
      </c>
      <c r="T26" s="33">
        <v>1.00355496673064</v>
      </c>
      <c r="U26" s="33">
        <v>-1.7597085316667E-2</v>
      </c>
      <c r="V26" s="3">
        <v>6608.5406631793103</v>
      </c>
      <c r="W26" s="3">
        <v>4.8509544618833296</v>
      </c>
      <c r="X26" s="3">
        <v>5.1422304823833302</v>
      </c>
      <c r="Y26" s="3">
        <v>34.1573782263631</v>
      </c>
      <c r="Z26" s="3">
        <v>8.13930264003735</v>
      </c>
      <c r="AA26" s="16" t="s">
        <v>70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11.760990414126899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2.33593923208175</v>
      </c>
      <c r="M27" s="16" t="s">
        <v>15</v>
      </c>
      <c r="O27" s="3">
        <v>1266636.4558176</v>
      </c>
      <c r="P27" s="3">
        <v>415853.925276472</v>
      </c>
      <c r="Q27" s="3">
        <v>542238.61580885295</v>
      </c>
      <c r="R27" s="3">
        <v>234822.749935217</v>
      </c>
      <c r="S27" s="33">
        <v>4.9675886738833297</v>
      </c>
      <c r="T27" s="33">
        <v>1.00355326745117</v>
      </c>
      <c r="U27" s="33">
        <v>-1.7588673883333E-2</v>
      </c>
      <c r="V27" s="3">
        <v>8848.8745332099297</v>
      </c>
      <c r="W27" s="3">
        <v>4.83426050935</v>
      </c>
      <c r="X27" s="3">
        <v>5.3152926890833303</v>
      </c>
      <c r="Y27" s="3">
        <v>-12.946960290272999</v>
      </c>
      <c r="Z27" s="3">
        <v>-18.997804858979499</v>
      </c>
      <c r="AA27" s="16" t="s">
        <v>70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10.676539032600299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2.1100681447300502</v>
      </c>
      <c r="M28" s="16" t="s">
        <v>15</v>
      </c>
      <c r="O28" s="3">
        <v>1191282.7601159101</v>
      </c>
      <c r="P28" s="3">
        <v>370695.552429476</v>
      </c>
      <c r="Q28" s="3">
        <v>564570.752414405</v>
      </c>
      <c r="R28" s="3">
        <v>239567.219407859</v>
      </c>
      <c r="S28" s="33">
        <v>4.9675959354666599</v>
      </c>
      <c r="T28" s="33">
        <v>1.00355473443771</v>
      </c>
      <c r="U28" s="33">
        <v>-1.7595935466666001E-2</v>
      </c>
      <c r="V28" s="3">
        <v>2924.7011320684101</v>
      </c>
      <c r="W28" s="3">
        <v>4.8509506565500002</v>
      </c>
      <c r="X28" s="3">
        <v>5.0923384701333303</v>
      </c>
      <c r="Y28" s="3">
        <v>66.584487780489397</v>
      </c>
      <c r="Z28" s="3">
        <v>0</v>
      </c>
      <c r="AA28" s="16" t="s">
        <v>70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10.9354697374793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2.16380512463541</v>
      </c>
      <c r="M29" s="16" t="s">
        <v>15</v>
      </c>
      <c r="O29" s="3">
        <v>1191959.68856998</v>
      </c>
      <c r="P29" s="3">
        <v>426800.42028643499</v>
      </c>
      <c r="Q29" s="3">
        <v>550862.77178996103</v>
      </c>
      <c r="R29" s="3">
        <v>258327.43213915499</v>
      </c>
      <c r="S29" s="33">
        <v>4.9675735957499896</v>
      </c>
      <c r="T29" s="33">
        <v>1.00355022136363</v>
      </c>
      <c r="U29" s="33">
        <v>-1.7573595749999001E-2</v>
      </c>
      <c r="V29" s="3">
        <v>5576.8353617312296</v>
      </c>
      <c r="W29" s="3">
        <v>4.8509405365499996</v>
      </c>
      <c r="X29" s="3">
        <v>5.2492460202666598</v>
      </c>
      <c r="Y29" s="3">
        <v>78.143868675457895</v>
      </c>
      <c r="Z29" s="3">
        <v>-13.558336568747301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10.9721576916468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2.1714289472451802</v>
      </c>
      <c r="M30" s="16" t="s">
        <v>15</v>
      </c>
      <c r="O30" s="3">
        <v>1247728.04735927</v>
      </c>
      <c r="P30" s="3">
        <v>462398.331054279</v>
      </c>
      <c r="Q30" s="3">
        <v>574611.50130757096</v>
      </c>
      <c r="R30" s="3">
        <v>294471.46427568397</v>
      </c>
      <c r="S30" s="33">
        <v>4.9675556650999999</v>
      </c>
      <c r="T30" s="33">
        <v>1.0035465990101</v>
      </c>
      <c r="U30" s="33">
        <v>-1.7555665099999999E-2</v>
      </c>
      <c r="V30" s="3">
        <v>9124.5976512270809</v>
      </c>
      <c r="W30" s="3">
        <v>4.8425757317500002</v>
      </c>
      <c r="X30" s="3">
        <v>5.2242127626666601</v>
      </c>
      <c r="Y30" s="3">
        <v>-23.477750396728499</v>
      </c>
      <c r="Z30" s="3">
        <v>4.43717511539593</v>
      </c>
      <c r="AA30" s="16" t="s">
        <v>70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10.967106946150301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2.1703792486463098</v>
      </c>
      <c r="M31" s="16" t="s">
        <v>15</v>
      </c>
      <c r="O31" s="3">
        <v>1170183.0816138799</v>
      </c>
      <c r="P31" s="3">
        <v>387476.26107138197</v>
      </c>
      <c r="Q31" s="3">
        <v>539160.64777330495</v>
      </c>
      <c r="R31" s="3">
        <v>246728.375675858</v>
      </c>
      <c r="S31" s="33">
        <v>4.9675821196999896</v>
      </c>
      <c r="T31" s="33">
        <v>1.0035519433737301</v>
      </c>
      <c r="U31" s="33">
        <v>-1.7582119699999E-2</v>
      </c>
      <c r="V31" s="3">
        <v>3994.0316310712401</v>
      </c>
      <c r="W31" s="3">
        <v>4.8509367727833297</v>
      </c>
      <c r="X31" s="3">
        <v>5.1255243340999996</v>
      </c>
      <c r="Y31" s="3">
        <v>55.575978102344699</v>
      </c>
      <c r="Z31" s="3">
        <v>-7.4185161883105399</v>
      </c>
      <c r="AA31" s="16" t="s">
        <v>70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11.924010809688101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2.3700774279874799</v>
      </c>
      <c r="M32" s="16" t="s">
        <v>15</v>
      </c>
      <c r="O32" s="3">
        <v>1211586.3723905799</v>
      </c>
      <c r="P32" s="3">
        <v>425855.23362360301</v>
      </c>
      <c r="Q32" s="3">
        <v>511201.17768447002</v>
      </c>
      <c r="R32" s="3">
        <v>238221.37719192199</v>
      </c>
      <c r="S32" s="33">
        <v>4.9675587965499997</v>
      </c>
      <c r="T32" s="33">
        <v>1.0035472316262599</v>
      </c>
      <c r="U32" s="33">
        <v>-1.7558796549998999E-2</v>
      </c>
      <c r="V32" s="3">
        <v>7753.0994584358496</v>
      </c>
      <c r="W32" s="3">
        <v>4.8425850637499996</v>
      </c>
      <c r="X32" s="3">
        <v>5.1658242178666596</v>
      </c>
      <c r="Y32" s="3">
        <v>32.610672538079697</v>
      </c>
      <c r="Z32" s="3">
        <v>-1.92165316648124</v>
      </c>
      <c r="AA32" s="16" t="s">
        <v>70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248</v>
      </c>
      <c r="C3" s="7" t="s">
        <v>164</v>
      </c>
      <c r="D3" s="7" t="s">
        <v>165</v>
      </c>
      <c r="E3" s="21" t="s">
        <v>166</v>
      </c>
      <c r="F3" s="21" t="s">
        <v>249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1.0484366765557001</v>
      </c>
      <c r="G6" s="7" t="s">
        <v>67</v>
      </c>
      <c r="H6" s="11">
        <v>4.8436676555707998E-2</v>
      </c>
      <c r="I6" s="9" t="s">
        <v>68</v>
      </c>
      <c r="J6" s="13">
        <v>0</v>
      </c>
      <c r="L6" s="3">
        <v>0.17150069373075899</v>
      </c>
      <c r="M6" s="16" t="s">
        <v>15</v>
      </c>
      <c r="N6" s="7" t="s">
        <v>249</v>
      </c>
      <c r="O6" s="3">
        <v>99680.227932078502</v>
      </c>
      <c r="P6" s="3">
        <v>37778.17578125</v>
      </c>
      <c r="Q6" s="3">
        <v>581223.46775207703</v>
      </c>
      <c r="R6" s="3">
        <v>333933.50964215299</v>
      </c>
      <c r="S6" s="33">
        <v>4.9414794391833299</v>
      </c>
      <c r="T6" s="33">
        <v>0.99827867458249198</v>
      </c>
      <c r="U6" s="33">
        <v>8.5205608166669996E-3</v>
      </c>
      <c r="V6" s="3" t="s">
        <v>186</v>
      </c>
      <c r="W6" s="3">
        <v>4.6433163567833304</v>
      </c>
      <c r="X6" s="3">
        <v>5.0079014397333301</v>
      </c>
      <c r="Y6" s="3">
        <v>18.900304794311499</v>
      </c>
      <c r="Z6" s="3">
        <v>70.533523559570298</v>
      </c>
      <c r="AA6" s="16" t="s">
        <v>191</v>
      </c>
      <c r="AB6" s="3">
        <v>30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2.5078945620234498</v>
      </c>
      <c r="G7" s="7" t="s">
        <v>67</v>
      </c>
      <c r="H7" s="11">
        <v>3.1578248093819998E-3</v>
      </c>
      <c r="I7" s="9" t="s">
        <v>76</v>
      </c>
      <c r="J7" s="13">
        <v>0</v>
      </c>
      <c r="L7" s="3">
        <v>0.411985324014223</v>
      </c>
      <c r="M7" s="16" t="s">
        <v>15</v>
      </c>
      <c r="O7" s="3">
        <v>225619.86040005699</v>
      </c>
      <c r="P7" s="3">
        <v>83337.827124835007</v>
      </c>
      <c r="Q7" s="3">
        <v>547640.52806955902</v>
      </c>
      <c r="R7" s="3">
        <v>295658.85861473798</v>
      </c>
      <c r="S7" s="33">
        <v>5.0078280160000004</v>
      </c>
      <c r="T7" s="33">
        <v>1.01168242747474</v>
      </c>
      <c r="U7" s="33">
        <v>-5.7828016000000003E-2</v>
      </c>
      <c r="V7" s="3">
        <v>12662.8103673387</v>
      </c>
      <c r="W7" s="3">
        <v>4.6766933872000003</v>
      </c>
      <c r="X7" s="3">
        <v>5.1243771557333302</v>
      </c>
      <c r="Y7" s="3">
        <v>0</v>
      </c>
      <c r="Z7" s="3">
        <v>-338.113411136379</v>
      </c>
      <c r="AA7" s="16" t="s">
        <v>191</v>
      </c>
      <c r="AB7" s="3">
        <v>30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4.71712708048919</v>
      </c>
      <c r="G8" s="7" t="s">
        <v>67</v>
      </c>
      <c r="H8" s="11">
        <v>-5.6574583902159997E-2</v>
      </c>
      <c r="I8" s="9" t="s">
        <v>80</v>
      </c>
      <c r="J8" s="13">
        <v>0</v>
      </c>
      <c r="L8" s="3">
        <v>0.779890708875835</v>
      </c>
      <c r="M8" s="16" t="s">
        <v>15</v>
      </c>
      <c r="O8" s="3">
        <v>501518.72496815602</v>
      </c>
      <c r="P8" s="3">
        <v>187264.71875</v>
      </c>
      <c r="Q8" s="3">
        <v>643062.82824046502</v>
      </c>
      <c r="R8" s="3">
        <v>353025.921363795</v>
      </c>
      <c r="S8" s="33">
        <v>5.0161772556999997</v>
      </c>
      <c r="T8" s="33">
        <v>1.0133691425656499</v>
      </c>
      <c r="U8" s="33">
        <v>-6.6177255700000007E-2</v>
      </c>
      <c r="V8" s="3">
        <v>10537.725570307501</v>
      </c>
      <c r="W8" s="3">
        <v>4.6850420133000004</v>
      </c>
      <c r="X8" s="3">
        <v>5.1160379789166601</v>
      </c>
      <c r="Y8" s="3">
        <v>0</v>
      </c>
      <c r="Z8" s="3">
        <v>144.91667175292901</v>
      </c>
      <c r="AA8" s="16" t="s">
        <v>191</v>
      </c>
      <c r="AB8" s="3">
        <v>30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19.9172045415784</v>
      </c>
      <c r="G9" s="7" t="s">
        <v>67</v>
      </c>
      <c r="H9" s="11">
        <v>0.99172045415784404</v>
      </c>
      <c r="I9" s="9" t="s">
        <v>84</v>
      </c>
      <c r="J9" s="13" t="s">
        <v>66</v>
      </c>
      <c r="K9" s="9" t="s">
        <v>168</v>
      </c>
      <c r="L9" s="3">
        <v>3.4377012749174098</v>
      </c>
      <c r="M9" s="16" t="s">
        <v>15</v>
      </c>
      <c r="O9" s="3">
        <v>1035439.20474576</v>
      </c>
      <c r="P9" s="3">
        <v>365025.45407501003</v>
      </c>
      <c r="Q9" s="3">
        <v>301201.04160901601</v>
      </c>
      <c r="R9" s="3">
        <v>156515.584836022</v>
      </c>
      <c r="S9" s="33">
        <v>5.01619286908333</v>
      </c>
      <c r="T9" s="33">
        <v>1.01337229678451</v>
      </c>
      <c r="U9" s="33">
        <v>-6.6192869083331995E-2</v>
      </c>
      <c r="V9" s="3">
        <v>3865.3664833962298</v>
      </c>
      <c r="W9" s="3">
        <v>4.6767120973500003</v>
      </c>
      <c r="X9" s="3">
        <v>5.1243971912166604</v>
      </c>
      <c r="Y9" s="3">
        <v>0</v>
      </c>
      <c r="Z9" s="3">
        <v>181.88142870618299</v>
      </c>
      <c r="AA9" s="16" t="s">
        <v>191</v>
      </c>
      <c r="AB9" s="3">
        <v>30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25.068485389933102</v>
      </c>
      <c r="G10" s="7" t="s">
        <v>67</v>
      </c>
      <c r="H10" s="11">
        <v>2.739415597325E-3</v>
      </c>
      <c r="I10" s="9" t="s">
        <v>88</v>
      </c>
      <c r="J10" s="13">
        <v>0</v>
      </c>
      <c r="L10" s="3">
        <v>4.3885556480361902</v>
      </c>
      <c r="M10" s="16" t="s">
        <v>15</v>
      </c>
      <c r="O10" s="3">
        <v>2158732.5575322499</v>
      </c>
      <c r="P10" s="3">
        <v>714619.8125</v>
      </c>
      <c r="Q10" s="3">
        <v>491900.46353821602</v>
      </c>
      <c r="R10" s="3">
        <v>245966.94744846801</v>
      </c>
      <c r="S10" s="33">
        <v>5.0162286316999998</v>
      </c>
      <c r="T10" s="33">
        <v>1.0133795215555499</v>
      </c>
      <c r="U10" s="33">
        <v>-6.6228631699999999E-2</v>
      </c>
      <c r="V10" s="3">
        <v>7394.1036954297297</v>
      </c>
      <c r="W10" s="3">
        <v>4.6850921812999999</v>
      </c>
      <c r="X10" s="3">
        <v>5.11608567943333</v>
      </c>
      <c r="Y10" s="3">
        <v>239.96733093261699</v>
      </c>
      <c r="Z10" s="3">
        <v>900.98455810546795</v>
      </c>
      <c r="AA10" s="16" t="s">
        <v>191</v>
      </c>
      <c r="AB10" s="3">
        <v>30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50.120330906898801</v>
      </c>
      <c r="G11" s="7" t="s">
        <v>67</v>
      </c>
      <c r="H11" s="11">
        <v>2.4066181379770002E-3</v>
      </c>
      <c r="I11" s="9" t="s">
        <v>92</v>
      </c>
      <c r="J11" s="13">
        <v>0</v>
      </c>
      <c r="K11" s="9" t="s">
        <v>169</v>
      </c>
      <c r="L11" s="3">
        <v>9.3745629487848099</v>
      </c>
      <c r="M11" s="16" t="s">
        <v>15</v>
      </c>
      <c r="O11" s="3">
        <v>4448849.5180317499</v>
      </c>
      <c r="P11" s="3">
        <v>1436838.77810082</v>
      </c>
      <c r="Q11" s="3">
        <v>474566.07228910201</v>
      </c>
      <c r="R11" s="3">
        <v>213908.074383575</v>
      </c>
      <c r="S11" s="33">
        <v>5.0078463090833303</v>
      </c>
      <c r="T11" s="33">
        <v>1.0116861230471299</v>
      </c>
      <c r="U11" s="33">
        <v>-5.7846309083332999E-2</v>
      </c>
      <c r="V11" s="3">
        <v>5534.3602595541997</v>
      </c>
      <c r="W11" s="3">
        <v>4.6683693664000003</v>
      </c>
      <c r="X11" s="3">
        <v>5.2475720269166599</v>
      </c>
      <c r="Y11" s="3">
        <v>180.84550476074199</v>
      </c>
      <c r="Z11" s="3">
        <v>-437.30405517134898</v>
      </c>
      <c r="AA11" s="16" t="s">
        <v>191</v>
      </c>
      <c r="AB11" s="3">
        <v>30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30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30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30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30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30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30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30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30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30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30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30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30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27.6479795691587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4.87422914795639</v>
      </c>
      <c r="M24" s="16" t="s">
        <v>15</v>
      </c>
      <c r="O24" s="3">
        <v>2562159.1350391898</v>
      </c>
      <c r="P24" s="3">
        <v>922547.50224859198</v>
      </c>
      <c r="Q24" s="3">
        <v>525654.22290690301</v>
      </c>
      <c r="R24" s="3">
        <v>260035.84442497799</v>
      </c>
      <c r="S24" s="33">
        <v>4.9748230624166601</v>
      </c>
      <c r="T24" s="33">
        <v>1.0050147600841699</v>
      </c>
      <c r="U24" s="33">
        <v>-2.4823062416666E-2</v>
      </c>
      <c r="V24" s="3">
        <v>1191.8920993166901</v>
      </c>
      <c r="W24" s="3">
        <v>4.7263987205666602</v>
      </c>
      <c r="X24" s="3">
        <v>5.1244170298666596</v>
      </c>
      <c r="Y24" s="3">
        <v>587.59393310546795</v>
      </c>
      <c r="Z24" s="3">
        <v>579.33266620352504</v>
      </c>
      <c r="AA24" s="16" t="s">
        <v>191</v>
      </c>
      <c r="AB24" s="3">
        <v>30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1.369414902301E-3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2.23319922234E-4</v>
      </c>
      <c r="M25" s="16" t="s">
        <v>15</v>
      </c>
      <c r="O25" s="3">
        <v>120.096473778213</v>
      </c>
      <c r="P25" s="3">
        <v>105.085571289062</v>
      </c>
      <c r="Q25" s="3">
        <v>537777.69836625096</v>
      </c>
      <c r="R25" s="3">
        <v>236336.63769192301</v>
      </c>
      <c r="S25" s="33">
        <v>4.9831321682833298</v>
      </c>
      <c r="T25" s="33">
        <v>1.0066933673299601</v>
      </c>
      <c r="U25" s="33">
        <v>-3.3132168283332999E-2</v>
      </c>
      <c r="V25" s="3" t="s">
        <v>186</v>
      </c>
      <c r="W25" s="3">
        <v>4.9581031727999996</v>
      </c>
      <c r="X25" s="3">
        <v>5.00784233095</v>
      </c>
      <c r="Y25" s="3">
        <v>0</v>
      </c>
      <c r="Z25" s="3">
        <v>0</v>
      </c>
      <c r="AA25" s="16" t="s">
        <v>70</v>
      </c>
      <c r="AB25" s="3">
        <v>30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2.1893406446839999E-3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3.5703171995999999E-4</v>
      </c>
      <c r="M26" s="16" t="s">
        <v>15</v>
      </c>
      <c r="O26" s="3">
        <v>191.42028967863399</v>
      </c>
      <c r="P26" s="3">
        <v>178.58891296386699</v>
      </c>
      <c r="Q26" s="3">
        <v>536143.65048635902</v>
      </c>
      <c r="R26" s="3">
        <v>218931.96254310099</v>
      </c>
      <c r="S26" s="33">
        <v>4.9748461999833298</v>
      </c>
      <c r="T26" s="33">
        <v>1.00501943434006</v>
      </c>
      <c r="U26" s="33">
        <v>-2.4846199983333001E-2</v>
      </c>
      <c r="V26" s="3" t="s">
        <v>186</v>
      </c>
      <c r="W26" s="3">
        <v>4.9581610002666601</v>
      </c>
      <c r="X26" s="3">
        <v>4.9998689613333296</v>
      </c>
      <c r="Y26" s="3">
        <v>0</v>
      </c>
      <c r="Z26" s="3">
        <v>0</v>
      </c>
      <c r="AA26" s="16" t="s">
        <v>70</v>
      </c>
      <c r="AB26" s="3">
        <v>30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7.91733173614E-4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1.2911316430199999E-4</v>
      </c>
      <c r="M27" s="16" t="s">
        <v>15</v>
      </c>
      <c r="O27" s="3">
        <v>70.010143493894205</v>
      </c>
      <c r="P27" s="3">
        <v>139.85073852539</v>
      </c>
      <c r="Q27" s="3">
        <v>542238.61580885295</v>
      </c>
      <c r="R27" s="3">
        <v>234822.749935217</v>
      </c>
      <c r="S27" s="33">
        <v>4.9664932063833298</v>
      </c>
      <c r="T27" s="33">
        <v>1.00333196088552</v>
      </c>
      <c r="U27" s="33">
        <v>-1.6493206383333001E-2</v>
      </c>
      <c r="V27" s="3" t="s">
        <v>186</v>
      </c>
      <c r="W27" s="3">
        <v>4.9581464335833303</v>
      </c>
      <c r="X27" s="3">
        <v>4.9748333061333296</v>
      </c>
      <c r="Y27" s="3">
        <v>0</v>
      </c>
      <c r="Z27" s="3">
        <v>0</v>
      </c>
      <c r="AA27" s="16" t="s">
        <v>191</v>
      </c>
      <c r="AB27" s="3">
        <v>30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6.9808941747899998E-4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1.1384202647200001E-4</v>
      </c>
      <c r="M28" s="16" t="s">
        <v>15</v>
      </c>
      <c r="O28" s="3">
        <v>64.271878541654004</v>
      </c>
      <c r="P28" s="3">
        <v>58.192718505859297</v>
      </c>
      <c r="Q28" s="3">
        <v>564570.752414405</v>
      </c>
      <c r="R28" s="3">
        <v>239567.219407859</v>
      </c>
      <c r="S28" s="33">
        <v>4.9748394498833299</v>
      </c>
      <c r="T28" s="33">
        <v>1.0050180706834999</v>
      </c>
      <c r="U28" s="33">
        <v>-2.4839449883333E-2</v>
      </c>
      <c r="V28" s="3" t="s">
        <v>186</v>
      </c>
      <c r="W28" s="3">
        <v>4.9498159168333302</v>
      </c>
      <c r="X28" s="3">
        <v>4.9998678594666597</v>
      </c>
      <c r="Y28" s="3">
        <v>0</v>
      </c>
      <c r="Z28" s="3">
        <v>0</v>
      </c>
      <c r="AA28" s="16" t="s">
        <v>70</v>
      </c>
      <c r="AB28" s="3">
        <v>30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2.3871447777139999E-3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3.8928930595999998E-4</v>
      </c>
      <c r="M29" s="16" t="s">
        <v>15</v>
      </c>
      <c r="O29" s="3">
        <v>214.44498610914599</v>
      </c>
      <c r="P29" s="3">
        <v>168.13700866699199</v>
      </c>
      <c r="Q29" s="3">
        <v>550862.77178996103</v>
      </c>
      <c r="R29" s="3">
        <v>258327.43213915499</v>
      </c>
      <c r="S29" s="33">
        <v>4.9831627464166601</v>
      </c>
      <c r="T29" s="33">
        <v>1.0066995447306399</v>
      </c>
      <c r="U29" s="33">
        <v>-3.3162746416666E-2</v>
      </c>
      <c r="V29" s="3" t="s">
        <v>186</v>
      </c>
      <c r="W29" s="3">
        <v>4.9331143941333302</v>
      </c>
      <c r="X29" s="3">
        <v>5.0078728426833301</v>
      </c>
      <c r="Y29" s="3">
        <v>0</v>
      </c>
      <c r="Z29" s="3">
        <v>0</v>
      </c>
      <c r="AA29" s="16" t="s">
        <v>70</v>
      </c>
      <c r="AB29" s="3">
        <v>30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6.6741299772980003E-3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1.0884132830139999E-3</v>
      </c>
      <c r="M30" s="16" t="s">
        <v>15</v>
      </c>
      <c r="O30" s="3">
        <v>625.41479059559197</v>
      </c>
      <c r="P30" s="3">
        <v>279.09860229492102</v>
      </c>
      <c r="Q30" s="3">
        <v>574611.50130757096</v>
      </c>
      <c r="R30" s="3">
        <v>294471.46427568397</v>
      </c>
      <c r="S30" s="33">
        <v>4.9748010410999903</v>
      </c>
      <c r="T30" s="33">
        <v>1.00501031133333</v>
      </c>
      <c r="U30" s="33">
        <v>-2.4801041099999001E-2</v>
      </c>
      <c r="V30" s="3" t="s">
        <v>186</v>
      </c>
      <c r="W30" s="3">
        <v>4.8915904602833304</v>
      </c>
      <c r="X30" s="3">
        <v>5.0328868034666598</v>
      </c>
      <c r="Y30" s="3">
        <v>0</v>
      </c>
      <c r="Z30" s="3">
        <v>0</v>
      </c>
      <c r="AA30" s="16" t="s">
        <v>191</v>
      </c>
      <c r="AB30" s="3">
        <v>30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3.0394194910099998E-3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4.9566150243699999E-4</v>
      </c>
      <c r="M31" s="16" t="s">
        <v>15</v>
      </c>
      <c r="O31" s="3">
        <v>267.24117673048102</v>
      </c>
      <c r="P31" s="3">
        <v>171.83369445800699</v>
      </c>
      <c r="Q31" s="3">
        <v>539160.64777330495</v>
      </c>
      <c r="R31" s="3">
        <v>246728.375675858</v>
      </c>
      <c r="S31" s="33">
        <v>4.9748271807666598</v>
      </c>
      <c r="T31" s="33">
        <v>1.00501559207407</v>
      </c>
      <c r="U31" s="33">
        <v>-2.4827180766667001E-2</v>
      </c>
      <c r="V31" s="3" t="s">
        <v>186</v>
      </c>
      <c r="W31" s="3">
        <v>4.9331176538500001</v>
      </c>
      <c r="X31" s="3">
        <v>4.9998521709333303</v>
      </c>
      <c r="Y31" s="3">
        <v>0</v>
      </c>
      <c r="Z31" s="3">
        <v>0</v>
      </c>
      <c r="AA31" s="16" t="s">
        <v>70</v>
      </c>
      <c r="AB31" s="3">
        <v>30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2.493117361187E-3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4.06571163106E-4</v>
      </c>
      <c r="M32" s="16" t="s">
        <v>15</v>
      </c>
      <c r="O32" s="3">
        <v>207.839657392113</v>
      </c>
      <c r="P32" s="3">
        <v>150.95988464355401</v>
      </c>
      <c r="Q32" s="3">
        <v>511201.17768447002</v>
      </c>
      <c r="R32" s="3">
        <v>238221.37719192199</v>
      </c>
      <c r="S32" s="33">
        <v>4.9831475010666599</v>
      </c>
      <c r="T32" s="33">
        <v>1.0066964648619501</v>
      </c>
      <c r="U32" s="33">
        <v>-3.3147501066667001E-2</v>
      </c>
      <c r="V32" s="3" t="s">
        <v>186</v>
      </c>
      <c r="W32" s="3">
        <v>4.9664630227000002</v>
      </c>
      <c r="X32" s="3">
        <v>5.0162017746833296</v>
      </c>
      <c r="Y32" s="3">
        <v>0</v>
      </c>
      <c r="Z32" s="3">
        <v>0</v>
      </c>
      <c r="AA32" s="16" t="s">
        <v>191</v>
      </c>
      <c r="AB32" s="3">
        <v>30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250</v>
      </c>
      <c r="C3" s="7" t="s">
        <v>164</v>
      </c>
      <c r="D3" s="7" t="s">
        <v>165</v>
      </c>
      <c r="E3" s="21" t="s">
        <v>166</v>
      </c>
      <c r="F3" s="21" t="s">
        <v>251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1.0287607091345401</v>
      </c>
      <c r="G6" s="7" t="s">
        <v>67</v>
      </c>
      <c r="H6" s="11">
        <v>2.8760709134546002E-2</v>
      </c>
      <c r="I6" s="9" t="s">
        <v>68</v>
      </c>
      <c r="J6" s="13">
        <v>0</v>
      </c>
      <c r="L6" s="3">
        <v>0.27564209499105602</v>
      </c>
      <c r="M6" s="16" t="s">
        <v>15</v>
      </c>
      <c r="N6" s="7" t="s">
        <v>251</v>
      </c>
      <c r="O6" s="3">
        <v>160209.65430914899</v>
      </c>
      <c r="P6" s="3">
        <v>66474.412730642507</v>
      </c>
      <c r="Q6" s="3">
        <v>581223.46775207703</v>
      </c>
      <c r="R6" s="3">
        <v>333933.50964215299</v>
      </c>
      <c r="S6" s="33">
        <v>5.1038715871833302</v>
      </c>
      <c r="T6" s="33">
        <v>1.0007591347418301</v>
      </c>
      <c r="U6" s="33">
        <v>-3.871587183334E-3</v>
      </c>
      <c r="V6" s="3">
        <v>2520.8944689908899</v>
      </c>
      <c r="W6" s="3">
        <v>5.0204122554500001</v>
      </c>
      <c r="X6" s="3">
        <v>5.2125956159833304</v>
      </c>
      <c r="Y6" s="3">
        <v>31.8321819305419</v>
      </c>
      <c r="Z6" s="3">
        <v>-0.52864360809326205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2.4664146160750802</v>
      </c>
      <c r="G7" s="7" t="s">
        <v>67</v>
      </c>
      <c r="H7" s="11">
        <v>-1.3434153569967E-2</v>
      </c>
      <c r="I7" s="9" t="s">
        <v>76</v>
      </c>
      <c r="J7" s="13">
        <v>0</v>
      </c>
      <c r="L7" s="3">
        <v>0.66468456044259905</v>
      </c>
      <c r="M7" s="16" t="s">
        <v>15</v>
      </c>
      <c r="O7" s="3">
        <v>364008.20368046698</v>
      </c>
      <c r="P7" s="3">
        <v>148296.05904655499</v>
      </c>
      <c r="Q7" s="3">
        <v>547640.52806955902</v>
      </c>
      <c r="R7" s="3">
        <v>295658.85861473798</v>
      </c>
      <c r="S7" s="33">
        <v>5.1708170637333302</v>
      </c>
      <c r="T7" s="33">
        <v>1.0138856987712399</v>
      </c>
      <c r="U7" s="33">
        <v>-7.0817063733334004E-2</v>
      </c>
      <c r="V7" s="3">
        <v>3005.8639340423301</v>
      </c>
      <c r="W7" s="3">
        <v>5.07039490053333</v>
      </c>
      <c r="X7" s="3">
        <v>5.2959255303999999</v>
      </c>
      <c r="Y7" s="3">
        <v>29.034079148462599</v>
      </c>
      <c r="Z7" s="3">
        <v>3.3558709512889702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4.8354650540902</v>
      </c>
      <c r="G8" s="7" t="s">
        <v>67</v>
      </c>
      <c r="H8" s="11">
        <v>-3.290698918196E-2</v>
      </c>
      <c r="I8" s="9" t="s">
        <v>80</v>
      </c>
      <c r="J8" s="13">
        <v>0</v>
      </c>
      <c r="L8" s="3">
        <v>1.3155459268627701</v>
      </c>
      <c r="M8" s="16" t="s">
        <v>15</v>
      </c>
      <c r="O8" s="3">
        <v>845978.68440859998</v>
      </c>
      <c r="P8" s="3">
        <v>334308.64165276597</v>
      </c>
      <c r="Q8" s="3">
        <v>643062.82824046502</v>
      </c>
      <c r="R8" s="3">
        <v>353025.921363795</v>
      </c>
      <c r="S8" s="33">
        <v>5.1791606064</v>
      </c>
      <c r="T8" s="33">
        <v>1.01552168752941</v>
      </c>
      <c r="U8" s="33">
        <v>-7.91606064E-2</v>
      </c>
      <c r="V8" s="3">
        <v>5644.8425063492596</v>
      </c>
      <c r="W8" s="3">
        <v>5.0787379869166598</v>
      </c>
      <c r="X8" s="3">
        <v>5.3458620162666604</v>
      </c>
      <c r="Y8" s="3">
        <v>51.580988210758399</v>
      </c>
      <c r="Z8" s="3">
        <v>39.551681463489302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19.565679481640501</v>
      </c>
      <c r="G9" s="7" t="s">
        <v>67</v>
      </c>
      <c r="H9" s="11">
        <v>0.95656794816405999</v>
      </c>
      <c r="I9" s="9" t="s">
        <v>84</v>
      </c>
      <c r="J9" s="13" t="s">
        <v>66</v>
      </c>
      <c r="K9" s="9" t="s">
        <v>168</v>
      </c>
      <c r="L9" s="3">
        <v>5.6354464541597196</v>
      </c>
      <c r="M9" s="16" t="s">
        <v>15</v>
      </c>
      <c r="O9" s="3">
        <v>1697402.34192474</v>
      </c>
      <c r="P9" s="3">
        <v>636222.02619596</v>
      </c>
      <c r="Q9" s="3">
        <v>301201.04160901601</v>
      </c>
      <c r="R9" s="3">
        <v>156515.584836022</v>
      </c>
      <c r="S9" s="33">
        <v>5.1791781994833297</v>
      </c>
      <c r="T9" s="33">
        <v>1.0155251371535901</v>
      </c>
      <c r="U9" s="33">
        <v>-7.9178199483334002E-2</v>
      </c>
      <c r="V9" s="3">
        <v>6049.2691467858003</v>
      </c>
      <c r="W9" s="3">
        <v>5.0787544984333302</v>
      </c>
      <c r="X9" s="3">
        <v>5.3542222277500002</v>
      </c>
      <c r="Y9" s="3">
        <v>216.74909046672201</v>
      </c>
      <c r="Z9" s="3">
        <v>0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25.638703962095398</v>
      </c>
      <c r="G10" s="7" t="s">
        <v>67</v>
      </c>
      <c r="H10" s="11">
        <v>2.5548158483819E-2</v>
      </c>
      <c r="I10" s="9" t="s">
        <v>88</v>
      </c>
      <c r="J10" s="13">
        <v>0</v>
      </c>
      <c r="L10" s="3">
        <v>7.5534010684757504</v>
      </c>
      <c r="M10" s="16" t="s">
        <v>15</v>
      </c>
      <c r="O10" s="3">
        <v>3715521.4868732798</v>
      </c>
      <c r="P10" s="3">
        <v>1343288.1292433999</v>
      </c>
      <c r="Q10" s="3">
        <v>491900.46353821602</v>
      </c>
      <c r="R10" s="3">
        <v>245966.94744846801</v>
      </c>
      <c r="S10" s="33">
        <v>5.18754847146666</v>
      </c>
      <c r="T10" s="33">
        <v>1.0171663669542399</v>
      </c>
      <c r="U10" s="33">
        <v>-8.7548471466666999E-2</v>
      </c>
      <c r="V10" s="3">
        <v>15995.031034579601</v>
      </c>
      <c r="W10" s="3">
        <v>5.0704487336000001</v>
      </c>
      <c r="X10" s="3">
        <v>5.3625988874333297</v>
      </c>
      <c r="Y10" s="3">
        <v>174.57831679769501</v>
      </c>
      <c r="Z10" s="3">
        <v>571.48081243209595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49.577276708244298</v>
      </c>
      <c r="G11" s="7" t="s">
        <v>67</v>
      </c>
      <c r="H11" s="11">
        <v>-8.4544658351119999E-3</v>
      </c>
      <c r="I11" s="9" t="s">
        <v>92</v>
      </c>
      <c r="J11" s="13">
        <v>0</v>
      </c>
      <c r="L11" s="3">
        <v>15.8922395763175</v>
      </c>
      <c r="M11" s="16" t="s">
        <v>15</v>
      </c>
      <c r="O11" s="3">
        <v>7541917.7156104399</v>
      </c>
      <c r="P11" s="3">
        <v>2598270.8609318002</v>
      </c>
      <c r="Q11" s="3">
        <v>474566.07228910201</v>
      </c>
      <c r="R11" s="3">
        <v>213908.074383575</v>
      </c>
      <c r="S11" s="33">
        <v>5.1875177818833302</v>
      </c>
      <c r="T11" s="33">
        <v>1.0171603493888799</v>
      </c>
      <c r="U11" s="33">
        <v>-8.7517781883333007E-2</v>
      </c>
      <c r="V11" s="3">
        <v>17374.556951497001</v>
      </c>
      <c r="W11" s="3">
        <v>5.0704117594666602</v>
      </c>
      <c r="X11" s="3">
        <v>5.4044339866833297</v>
      </c>
      <c r="Y11" s="3">
        <v>328.08110390460899</v>
      </c>
      <c r="Z11" s="3">
        <v>157.11491845728099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11.5923022730196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3.2387183620300002</v>
      </c>
      <c r="M24" s="16" t="s">
        <v>15</v>
      </c>
      <c r="O24" s="3">
        <v>1702445.9838072001</v>
      </c>
      <c r="P24" s="3">
        <v>588159.32325341494</v>
      </c>
      <c r="Q24" s="3">
        <v>525654.22290690301</v>
      </c>
      <c r="R24" s="3">
        <v>260035.84442497799</v>
      </c>
      <c r="S24" s="33">
        <v>5.14555583386666</v>
      </c>
      <c r="T24" s="33">
        <v>1.00893251644444</v>
      </c>
      <c r="U24" s="33">
        <v>-4.5555833866666999E-2</v>
      </c>
      <c r="V24" s="3">
        <v>10063.3191816579</v>
      </c>
      <c r="W24" s="3">
        <v>5.04541026588333</v>
      </c>
      <c r="X24" s="3">
        <v>5.3625981570999999</v>
      </c>
      <c r="Y24" s="3">
        <v>95.395326992380205</v>
      </c>
      <c r="Z24" s="3">
        <v>-32.741131779095802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11.8505785151512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3.3141942720383502</v>
      </c>
      <c r="M25" s="16" t="s">
        <v>15</v>
      </c>
      <c r="O25" s="3">
        <v>1782299.76755539</v>
      </c>
      <c r="P25" s="3">
        <v>549127.40337709396</v>
      </c>
      <c r="Q25" s="3">
        <v>537777.69836625096</v>
      </c>
      <c r="R25" s="3">
        <v>236336.63769192301</v>
      </c>
      <c r="S25" s="33">
        <v>5.14552299413333</v>
      </c>
      <c r="T25" s="33">
        <v>1.00892607728104</v>
      </c>
      <c r="U25" s="33">
        <v>-4.5522994133333002E-2</v>
      </c>
      <c r="V25" s="3">
        <v>2868.5861435264601</v>
      </c>
      <c r="W25" s="3">
        <v>5.0370349456000003</v>
      </c>
      <c r="X25" s="3">
        <v>5.2709089213666598</v>
      </c>
      <c r="Y25" s="3">
        <v>321.85933367208202</v>
      </c>
      <c r="Z25" s="3">
        <v>55.331068410745203</v>
      </c>
      <c r="AA25" s="16" t="s">
        <v>70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11.503123287834701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3.2126912246950701</v>
      </c>
      <c r="M26" s="16" t="s">
        <v>15</v>
      </c>
      <c r="O26" s="3">
        <v>1722464.0010935101</v>
      </c>
      <c r="P26" s="3">
        <v>515365.99139276397</v>
      </c>
      <c r="Q26" s="3">
        <v>536143.65048635902</v>
      </c>
      <c r="R26" s="3">
        <v>218931.96254310099</v>
      </c>
      <c r="S26" s="33">
        <v>5.1542041519833299</v>
      </c>
      <c r="T26" s="33">
        <v>1.01062826509477</v>
      </c>
      <c r="U26" s="33">
        <v>-5.4204151983333997E-2</v>
      </c>
      <c r="V26" s="3">
        <v>5215.1514933529897</v>
      </c>
      <c r="W26" s="3">
        <v>5.02874932078333</v>
      </c>
      <c r="X26" s="3">
        <v>5.3208896832166603</v>
      </c>
      <c r="Y26" s="3">
        <v>219.102823346826</v>
      </c>
      <c r="Z26" s="3">
        <v>35.435802873403503</v>
      </c>
      <c r="AA26" s="16" t="s">
        <v>70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11.665914691785799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3.26021534139745</v>
      </c>
      <c r="M27" s="16" t="s">
        <v>15</v>
      </c>
      <c r="O27" s="3">
        <v>1767814.6539581399</v>
      </c>
      <c r="P27" s="3">
        <v>529398.28506097</v>
      </c>
      <c r="Q27" s="3">
        <v>542238.61580885295</v>
      </c>
      <c r="R27" s="3">
        <v>234822.749935217</v>
      </c>
      <c r="S27" s="33">
        <v>5.1541902882666601</v>
      </c>
      <c r="T27" s="33">
        <v>1.01062554671895</v>
      </c>
      <c r="U27" s="33">
        <v>-5.4190288266666997E-2</v>
      </c>
      <c r="V27" s="3">
        <v>3753.5331231781302</v>
      </c>
      <c r="W27" s="3">
        <v>5.0370800634833302</v>
      </c>
      <c r="X27" s="3">
        <v>5.2876356298499996</v>
      </c>
      <c r="Y27" s="3">
        <v>249.645450074254</v>
      </c>
      <c r="Z27" s="3">
        <v>5.1590525941029401</v>
      </c>
      <c r="AA27" s="16" t="s">
        <v>70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10.9854849244141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3.0619574614999601</v>
      </c>
      <c r="M28" s="16" t="s">
        <v>15</v>
      </c>
      <c r="O28" s="3">
        <v>1728691.6278999301</v>
      </c>
      <c r="P28" s="3">
        <v>522172.72654061799</v>
      </c>
      <c r="Q28" s="3">
        <v>564570.752414405</v>
      </c>
      <c r="R28" s="3">
        <v>239567.219407859</v>
      </c>
      <c r="S28" s="33">
        <v>5.1541918704</v>
      </c>
      <c r="T28" s="33">
        <v>1.0106258569411699</v>
      </c>
      <c r="U28" s="33">
        <v>-5.4191870400000001E-2</v>
      </c>
      <c r="V28" s="3">
        <v>3973.13891423524</v>
      </c>
      <c r="W28" s="3">
        <v>5.0370891863999896</v>
      </c>
      <c r="X28" s="3">
        <v>5.3041728725499997</v>
      </c>
      <c r="Y28" s="3">
        <v>257.02574158523299</v>
      </c>
      <c r="Z28" s="3">
        <v>-20.8884883083707</v>
      </c>
      <c r="AA28" s="16" t="s">
        <v>70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11.1599898266259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3.1127075380000999</v>
      </c>
      <c r="M29" s="16" t="s">
        <v>15</v>
      </c>
      <c r="O29" s="3">
        <v>1714674.7021542401</v>
      </c>
      <c r="P29" s="3">
        <v>582659.02804721904</v>
      </c>
      <c r="Q29" s="3">
        <v>550862.77178996103</v>
      </c>
      <c r="R29" s="3">
        <v>258327.43213915499</v>
      </c>
      <c r="S29" s="33">
        <v>5.1455539192166597</v>
      </c>
      <c r="T29" s="33">
        <v>1.00893214102287</v>
      </c>
      <c r="U29" s="33">
        <v>-4.5553919216667002E-2</v>
      </c>
      <c r="V29" s="3">
        <v>6352.54990074124</v>
      </c>
      <c r="W29" s="3">
        <v>5.03706628933333</v>
      </c>
      <c r="X29" s="3">
        <v>5.3625839375999904</v>
      </c>
      <c r="Y29" s="3">
        <v>188.33016035790999</v>
      </c>
      <c r="Z29" s="3">
        <v>-93.383436829589002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11.321424064496901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3.1597151408131898</v>
      </c>
      <c r="M30" s="16" t="s">
        <v>15</v>
      </c>
      <c r="O30" s="3">
        <v>1815608.6607669301</v>
      </c>
      <c r="P30" s="3">
        <v>638908.31014438102</v>
      </c>
      <c r="Q30" s="3">
        <v>574611.50130757096</v>
      </c>
      <c r="R30" s="3">
        <v>294471.46427568397</v>
      </c>
      <c r="S30" s="33">
        <v>5.1455392730666603</v>
      </c>
      <c r="T30" s="33">
        <v>1.0089292692287499</v>
      </c>
      <c r="U30" s="33">
        <v>-4.5539273066667003E-2</v>
      </c>
      <c r="V30" s="3">
        <v>10988.652217647001</v>
      </c>
      <c r="W30" s="3">
        <v>5.0287118175999996</v>
      </c>
      <c r="X30" s="3">
        <v>5.3959583520166596</v>
      </c>
      <c r="Y30" s="3">
        <v>43.496024244005099</v>
      </c>
      <c r="Z30" s="3">
        <v>-32.9401863736664</v>
      </c>
      <c r="AA30" s="16" t="s">
        <v>70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11.116067118783301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3.0999275785499401</v>
      </c>
      <c r="M31" s="16" t="s">
        <v>15</v>
      </c>
      <c r="O31" s="3">
        <v>1671358.96130132</v>
      </c>
      <c r="P31" s="3">
        <v>541423.61221030494</v>
      </c>
      <c r="Q31" s="3">
        <v>539160.64777330495</v>
      </c>
      <c r="R31" s="3">
        <v>246728.375675858</v>
      </c>
      <c r="S31" s="33">
        <v>5.1455633266333303</v>
      </c>
      <c r="T31" s="33">
        <v>1.00893398561437</v>
      </c>
      <c r="U31" s="33">
        <v>-4.5563326633333998E-2</v>
      </c>
      <c r="V31" s="3">
        <v>9384.0407367051794</v>
      </c>
      <c r="W31" s="3">
        <v>5.0370734610333301</v>
      </c>
      <c r="X31" s="3">
        <v>5.2959640284999896</v>
      </c>
      <c r="Y31" s="3">
        <v>113.07005066479201</v>
      </c>
      <c r="Z31" s="3">
        <v>236.20869489703401</v>
      </c>
      <c r="AA31" s="16" t="s">
        <v>70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12.2906116634722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3.4431179345295</v>
      </c>
      <c r="M32" s="16" t="s">
        <v>15</v>
      </c>
      <c r="O32" s="3">
        <v>1760125.943038</v>
      </c>
      <c r="P32" s="3">
        <v>579963.34725079895</v>
      </c>
      <c r="Q32" s="3">
        <v>511201.17768447002</v>
      </c>
      <c r="R32" s="3">
        <v>238221.37719192199</v>
      </c>
      <c r="S32" s="33">
        <v>5.1455417290666601</v>
      </c>
      <c r="T32" s="33">
        <v>1.00892975079738</v>
      </c>
      <c r="U32" s="33">
        <v>-4.5541729066667001E-2</v>
      </c>
      <c r="V32" s="3">
        <v>9362.9397578272001</v>
      </c>
      <c r="W32" s="3">
        <v>5.0287120997666603</v>
      </c>
      <c r="X32" s="3">
        <v>5.3458740320000002</v>
      </c>
      <c r="Y32" s="3">
        <v>13.8531519755243</v>
      </c>
      <c r="Z32" s="3">
        <v>-42.096845661972097</v>
      </c>
      <c r="AA32" s="16" t="s">
        <v>70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252</v>
      </c>
      <c r="C3" s="7" t="s">
        <v>164</v>
      </c>
      <c r="D3" s="7" t="s">
        <v>165</v>
      </c>
      <c r="E3" s="21" t="s">
        <v>166</v>
      </c>
      <c r="F3" s="21" t="s">
        <v>253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1.04995507599147</v>
      </c>
      <c r="G6" s="7" t="s">
        <v>67</v>
      </c>
      <c r="H6" s="11">
        <v>4.9955075991474002E-2</v>
      </c>
      <c r="I6" s="9" t="s">
        <v>68</v>
      </c>
      <c r="J6" s="13">
        <v>0</v>
      </c>
      <c r="L6" s="3">
        <v>0.294723107797212</v>
      </c>
      <c r="M6" s="16" t="s">
        <v>15</v>
      </c>
      <c r="N6" s="7" t="s">
        <v>253</v>
      </c>
      <c r="O6" s="3">
        <v>171299.986740564</v>
      </c>
      <c r="P6" s="3">
        <v>67643.996195708896</v>
      </c>
      <c r="Q6" s="3">
        <v>581223.46775207703</v>
      </c>
      <c r="R6" s="3">
        <v>333933.50964215299</v>
      </c>
      <c r="S6" s="33">
        <v>5.1033028741333304</v>
      </c>
      <c r="T6" s="33">
        <v>1.0006476223790799</v>
      </c>
      <c r="U6" s="33">
        <v>-3.3028741333329999E-3</v>
      </c>
      <c r="V6" s="3">
        <v>2236.12278165728</v>
      </c>
      <c r="W6" s="3">
        <v>5.0198783682499997</v>
      </c>
      <c r="X6" s="3">
        <v>5.2034086701166604</v>
      </c>
      <c r="Y6" s="3">
        <v>73.698701477050705</v>
      </c>
      <c r="Z6" s="3">
        <v>-12.0488567352294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2.4994109063213799</v>
      </c>
      <c r="G7" s="7" t="s">
        <v>67</v>
      </c>
      <c r="H7" s="11">
        <v>-2.35637471447E-4</v>
      </c>
      <c r="I7" s="9" t="s">
        <v>76</v>
      </c>
      <c r="J7" s="13">
        <v>0</v>
      </c>
      <c r="L7" s="3">
        <v>0.70387093469654305</v>
      </c>
      <c r="M7" s="16" t="s">
        <v>15</v>
      </c>
      <c r="O7" s="3">
        <v>385468.25037002901</v>
      </c>
      <c r="P7" s="3">
        <v>154886.36818709099</v>
      </c>
      <c r="Q7" s="3">
        <v>547640.52806955902</v>
      </c>
      <c r="R7" s="3">
        <v>295658.85861473798</v>
      </c>
      <c r="S7" s="33">
        <v>5.1699699482666599</v>
      </c>
      <c r="T7" s="33">
        <v>1.0137195976993401</v>
      </c>
      <c r="U7" s="33">
        <v>-6.9969948266666998E-2</v>
      </c>
      <c r="V7" s="3">
        <v>3238.0260401720302</v>
      </c>
      <c r="W7" s="3">
        <v>5.06986115121666</v>
      </c>
      <c r="X7" s="3">
        <v>5.3117651482833299</v>
      </c>
      <c r="Y7" s="3">
        <v>79.838155653843103</v>
      </c>
      <c r="Z7" s="3">
        <v>44.763330471606501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4.7421705034053403</v>
      </c>
      <c r="G8" s="7" t="s">
        <v>67</v>
      </c>
      <c r="H8" s="11">
        <v>-5.1565899318931997E-2</v>
      </c>
      <c r="I8" s="9" t="s">
        <v>80</v>
      </c>
      <c r="J8" s="13">
        <v>0</v>
      </c>
      <c r="L8" s="3">
        <v>1.34217201928889</v>
      </c>
      <c r="M8" s="16" t="s">
        <v>15</v>
      </c>
      <c r="O8" s="3">
        <v>863100.93470913498</v>
      </c>
      <c r="P8" s="3">
        <v>331982.57384385902</v>
      </c>
      <c r="Q8" s="3">
        <v>643062.82824046502</v>
      </c>
      <c r="R8" s="3">
        <v>353025.921363795</v>
      </c>
      <c r="S8" s="33">
        <v>5.1783135519999997</v>
      </c>
      <c r="T8" s="33">
        <v>1.01535559843137</v>
      </c>
      <c r="U8" s="33">
        <v>-7.8313552000000994E-2</v>
      </c>
      <c r="V8" s="3">
        <v>5048.3876539928397</v>
      </c>
      <c r="W8" s="3">
        <v>5.0782039170499997</v>
      </c>
      <c r="X8" s="3">
        <v>5.3117714626333301</v>
      </c>
      <c r="Y8" s="3">
        <v>41.238891227481403</v>
      </c>
      <c r="Z8" s="3">
        <v>-25.185622470451101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19.295869649845699</v>
      </c>
      <c r="G9" s="7" t="s">
        <v>67</v>
      </c>
      <c r="H9" s="11">
        <v>0.92958696498457205</v>
      </c>
      <c r="I9" s="9" t="s">
        <v>84</v>
      </c>
      <c r="J9" s="13" t="s">
        <v>66</v>
      </c>
      <c r="K9" s="9" t="s">
        <v>168</v>
      </c>
      <c r="L9" s="3">
        <v>5.6383850395528698</v>
      </c>
      <c r="M9" s="16" t="s">
        <v>15</v>
      </c>
      <c r="O9" s="3">
        <v>1698287.4469060199</v>
      </c>
      <c r="P9" s="3">
        <v>633163.44353055104</v>
      </c>
      <c r="Q9" s="3">
        <v>301201.04160901601</v>
      </c>
      <c r="R9" s="3">
        <v>156515.584836022</v>
      </c>
      <c r="S9" s="33">
        <v>5.1866709936166604</v>
      </c>
      <c r="T9" s="33">
        <v>1.0169943124738501</v>
      </c>
      <c r="U9" s="33">
        <v>-8.6670993616666997E-2</v>
      </c>
      <c r="V9" s="3">
        <v>7350.7069654434899</v>
      </c>
      <c r="W9" s="3">
        <v>5.0782201746999904</v>
      </c>
      <c r="X9" s="3">
        <v>5.3618584970833298</v>
      </c>
      <c r="Y9" s="3">
        <v>260.34316547427198</v>
      </c>
      <c r="Z9" s="3">
        <v>47.804822231182797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24.9313156847378</v>
      </c>
      <c r="G10" s="7" t="s">
        <v>67</v>
      </c>
      <c r="H10" s="11">
        <v>-2.747372610486E-3</v>
      </c>
      <c r="I10" s="9" t="s">
        <v>88</v>
      </c>
      <c r="J10" s="13">
        <v>0</v>
      </c>
      <c r="L10" s="3">
        <v>7.3737017762758601</v>
      </c>
      <c r="M10" s="16" t="s">
        <v>15</v>
      </c>
      <c r="O10" s="3">
        <v>3627127.3217426599</v>
      </c>
      <c r="P10" s="3">
        <v>1312493.2218664801</v>
      </c>
      <c r="Q10" s="3">
        <v>491900.46353821602</v>
      </c>
      <c r="R10" s="3">
        <v>245966.94744846801</v>
      </c>
      <c r="S10" s="33">
        <v>5.1867013728</v>
      </c>
      <c r="T10" s="33">
        <v>1.0170002691764699</v>
      </c>
      <c r="U10" s="33">
        <v>-8.6701372799999996E-2</v>
      </c>
      <c r="V10" s="3">
        <v>4254.56353759595</v>
      </c>
      <c r="W10" s="3">
        <v>5.0782551868999999</v>
      </c>
      <c r="X10" s="3">
        <v>5.3451980119833298</v>
      </c>
      <c r="Y10" s="3">
        <v>309.63014863878999</v>
      </c>
      <c r="Z10" s="3">
        <v>-36.289603468991999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50.236842459408798</v>
      </c>
      <c r="G11" s="7" t="s">
        <v>67</v>
      </c>
      <c r="H11" s="11">
        <v>4.7368491881769996E-3</v>
      </c>
      <c r="I11" s="9" t="s">
        <v>92</v>
      </c>
      <c r="J11" s="13">
        <v>0</v>
      </c>
      <c r="K11" s="9" t="s">
        <v>169</v>
      </c>
      <c r="L11" s="3">
        <v>15.659762652887</v>
      </c>
      <c r="M11" s="16" t="s">
        <v>15</v>
      </c>
      <c r="O11" s="3">
        <v>7431592.0551601602</v>
      </c>
      <c r="P11" s="3">
        <v>2580600.67655063</v>
      </c>
      <c r="Q11" s="3">
        <v>474566.07228910201</v>
      </c>
      <c r="R11" s="3">
        <v>213908.074383575</v>
      </c>
      <c r="S11" s="33">
        <v>5.18667038826666</v>
      </c>
      <c r="T11" s="33">
        <v>1.01699419377777</v>
      </c>
      <c r="U11" s="33">
        <v>-8.6670388266666995E-2</v>
      </c>
      <c r="V11" s="3">
        <v>16858.048773418101</v>
      </c>
      <c r="W11" s="3">
        <v>5.0698779573333299</v>
      </c>
      <c r="X11" s="3">
        <v>5.4870041277499997</v>
      </c>
      <c r="Y11" s="3">
        <v>259.16008056337301</v>
      </c>
      <c r="Z11" s="3">
        <v>283.56334251580398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24.6846548090212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7.2969095470303103</v>
      </c>
      <c r="M24" s="16" t="s">
        <v>15</v>
      </c>
      <c r="O24" s="3">
        <v>3835651.3175661801</v>
      </c>
      <c r="P24" s="3">
        <v>1354232.6652615799</v>
      </c>
      <c r="Q24" s="3">
        <v>525654.22290690301</v>
      </c>
      <c r="R24" s="3">
        <v>260035.84442497799</v>
      </c>
      <c r="S24" s="33">
        <v>5.1533295607999996</v>
      </c>
      <c r="T24" s="33">
        <v>1.0104567766274499</v>
      </c>
      <c r="U24" s="33">
        <v>-5.3329560800001001E-2</v>
      </c>
      <c r="V24" s="3">
        <v>6206.0936863860497</v>
      </c>
      <c r="W24" s="3">
        <v>5.0448762551999904</v>
      </c>
      <c r="X24" s="3">
        <v>5.3118155543999999</v>
      </c>
      <c r="Y24" s="3">
        <v>151.24311050819099</v>
      </c>
      <c r="Z24" s="3">
        <v>-132.36801105238499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 t="s">
        <v>97</v>
      </c>
      <c r="G25" s="7" t="s">
        <v>67</v>
      </c>
      <c r="H25" s="11" t="s">
        <v>97</v>
      </c>
      <c r="I25" s="9" t="s">
        <v>66</v>
      </c>
      <c r="J25" s="13" t="s">
        <v>97</v>
      </c>
      <c r="K25" s="9" t="s">
        <v>98</v>
      </c>
      <c r="L25" s="3" t="s">
        <v>97</v>
      </c>
      <c r="M25" s="16" t="s">
        <v>15</v>
      </c>
      <c r="O25" s="3" t="s">
        <v>97</v>
      </c>
      <c r="P25" s="3" t="s">
        <v>97</v>
      </c>
      <c r="Q25" s="3">
        <v>537777.69836625096</v>
      </c>
      <c r="R25" s="3">
        <v>236336.63769192301</v>
      </c>
      <c r="S25" s="33" t="s">
        <v>97</v>
      </c>
      <c r="T25" s="33" t="s">
        <v>97</v>
      </c>
      <c r="U25" s="33" t="s">
        <v>97</v>
      </c>
      <c r="V25" s="3" t="s">
        <v>97</v>
      </c>
      <c r="W25" s="3" t="s">
        <v>97</v>
      </c>
      <c r="X25" s="3" t="s">
        <v>97</v>
      </c>
      <c r="Y25" s="3" t="s">
        <v>97</v>
      </c>
      <c r="Z25" s="3" t="s">
        <v>97</v>
      </c>
      <c r="AA25" s="16" t="s">
        <v>97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0</v>
      </c>
      <c r="AN25" s="18">
        <v>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 t="s">
        <v>97</v>
      </c>
      <c r="G26" s="7" t="s">
        <v>67</v>
      </c>
      <c r="H26" s="11" t="s">
        <v>97</v>
      </c>
      <c r="I26" s="9" t="s">
        <v>66</v>
      </c>
      <c r="J26" s="13" t="s">
        <v>97</v>
      </c>
      <c r="K26" s="9" t="s">
        <v>98</v>
      </c>
      <c r="L26" s="3" t="s">
        <v>97</v>
      </c>
      <c r="M26" s="16" t="s">
        <v>15</v>
      </c>
      <c r="O26" s="3" t="s">
        <v>97</v>
      </c>
      <c r="P26" s="3" t="s">
        <v>97</v>
      </c>
      <c r="Q26" s="3">
        <v>536143.65048635902</v>
      </c>
      <c r="R26" s="3">
        <v>218931.96254310099</v>
      </c>
      <c r="S26" s="33" t="s">
        <v>97</v>
      </c>
      <c r="T26" s="33" t="s">
        <v>97</v>
      </c>
      <c r="U26" s="33" t="s">
        <v>97</v>
      </c>
      <c r="V26" s="3" t="s">
        <v>97</v>
      </c>
      <c r="W26" s="3" t="s">
        <v>97</v>
      </c>
      <c r="X26" s="3" t="s">
        <v>97</v>
      </c>
      <c r="Y26" s="3" t="s">
        <v>97</v>
      </c>
      <c r="Z26" s="3" t="s">
        <v>97</v>
      </c>
      <c r="AA26" s="16" t="s">
        <v>97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0</v>
      </c>
      <c r="AN26" s="18">
        <v>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 t="s">
        <v>97</v>
      </c>
      <c r="G27" s="7" t="s">
        <v>67</v>
      </c>
      <c r="H27" s="11" t="s">
        <v>97</v>
      </c>
      <c r="I27" s="9" t="s">
        <v>66</v>
      </c>
      <c r="J27" s="13" t="s">
        <v>97</v>
      </c>
      <c r="K27" s="9" t="s">
        <v>98</v>
      </c>
      <c r="L27" s="3" t="s">
        <v>97</v>
      </c>
      <c r="M27" s="16" t="s">
        <v>15</v>
      </c>
      <c r="O27" s="3" t="s">
        <v>97</v>
      </c>
      <c r="P27" s="3" t="s">
        <v>97</v>
      </c>
      <c r="Q27" s="3">
        <v>542238.61580885295</v>
      </c>
      <c r="R27" s="3">
        <v>234822.749935217</v>
      </c>
      <c r="S27" s="33" t="s">
        <v>97</v>
      </c>
      <c r="T27" s="33" t="s">
        <v>97</v>
      </c>
      <c r="U27" s="33" t="s">
        <v>97</v>
      </c>
      <c r="V27" s="3" t="s">
        <v>97</v>
      </c>
      <c r="W27" s="3" t="s">
        <v>97</v>
      </c>
      <c r="X27" s="3" t="s">
        <v>97</v>
      </c>
      <c r="Y27" s="3" t="s">
        <v>97</v>
      </c>
      <c r="Z27" s="3" t="s">
        <v>97</v>
      </c>
      <c r="AA27" s="16" t="s">
        <v>97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0</v>
      </c>
      <c r="AN27" s="18">
        <v>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 t="s">
        <v>97</v>
      </c>
      <c r="G28" s="7" t="s">
        <v>67</v>
      </c>
      <c r="H28" s="11" t="s">
        <v>97</v>
      </c>
      <c r="I28" s="9" t="s">
        <v>66</v>
      </c>
      <c r="J28" s="13" t="s">
        <v>97</v>
      </c>
      <c r="K28" s="9" t="s">
        <v>98</v>
      </c>
      <c r="L28" s="3" t="s">
        <v>97</v>
      </c>
      <c r="M28" s="16" t="s">
        <v>15</v>
      </c>
      <c r="O28" s="3" t="s">
        <v>97</v>
      </c>
      <c r="P28" s="3" t="s">
        <v>97</v>
      </c>
      <c r="Q28" s="3">
        <v>564570.752414405</v>
      </c>
      <c r="R28" s="3">
        <v>239567.219407859</v>
      </c>
      <c r="S28" s="33" t="s">
        <v>97</v>
      </c>
      <c r="T28" s="33" t="s">
        <v>97</v>
      </c>
      <c r="U28" s="33" t="s">
        <v>97</v>
      </c>
      <c r="V28" s="3" t="s">
        <v>97</v>
      </c>
      <c r="W28" s="3" t="s">
        <v>97</v>
      </c>
      <c r="X28" s="3" t="s">
        <v>97</v>
      </c>
      <c r="Y28" s="3" t="s">
        <v>97</v>
      </c>
      <c r="Z28" s="3" t="s">
        <v>97</v>
      </c>
      <c r="AA28" s="16" t="s">
        <v>97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0</v>
      </c>
      <c r="AN28" s="18">
        <v>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 t="s">
        <v>97</v>
      </c>
      <c r="G29" s="7" t="s">
        <v>67</v>
      </c>
      <c r="H29" s="11" t="s">
        <v>97</v>
      </c>
      <c r="I29" s="9" t="s">
        <v>66</v>
      </c>
      <c r="J29" s="13" t="s">
        <v>97</v>
      </c>
      <c r="K29" s="9" t="s">
        <v>98</v>
      </c>
      <c r="L29" s="3" t="s">
        <v>97</v>
      </c>
      <c r="M29" s="16" t="s">
        <v>15</v>
      </c>
      <c r="O29" s="3" t="s">
        <v>97</v>
      </c>
      <c r="P29" s="3" t="s">
        <v>97</v>
      </c>
      <c r="Q29" s="3">
        <v>550862.77178996103</v>
      </c>
      <c r="R29" s="3">
        <v>258327.43213915499</v>
      </c>
      <c r="S29" s="33" t="s">
        <v>97</v>
      </c>
      <c r="T29" s="33" t="s">
        <v>97</v>
      </c>
      <c r="U29" s="33" t="s">
        <v>97</v>
      </c>
      <c r="V29" s="3" t="s">
        <v>97</v>
      </c>
      <c r="W29" s="3" t="s">
        <v>97</v>
      </c>
      <c r="X29" s="3" t="s">
        <v>97</v>
      </c>
      <c r="Y29" s="3" t="s">
        <v>97</v>
      </c>
      <c r="Z29" s="3" t="s">
        <v>97</v>
      </c>
      <c r="AA29" s="16" t="s">
        <v>97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0</v>
      </c>
      <c r="AN29" s="18">
        <v>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 t="s">
        <v>97</v>
      </c>
      <c r="G30" s="7" t="s">
        <v>67</v>
      </c>
      <c r="H30" s="11" t="s">
        <v>97</v>
      </c>
      <c r="I30" s="9" t="s">
        <v>66</v>
      </c>
      <c r="J30" s="13" t="s">
        <v>97</v>
      </c>
      <c r="K30" s="9" t="s">
        <v>98</v>
      </c>
      <c r="L30" s="3" t="s">
        <v>97</v>
      </c>
      <c r="M30" s="16" t="s">
        <v>15</v>
      </c>
      <c r="O30" s="3" t="s">
        <v>97</v>
      </c>
      <c r="P30" s="3" t="s">
        <v>97</v>
      </c>
      <c r="Q30" s="3">
        <v>574611.50130757096</v>
      </c>
      <c r="R30" s="3">
        <v>294471.46427568397</v>
      </c>
      <c r="S30" s="33" t="s">
        <v>97</v>
      </c>
      <c r="T30" s="33" t="s">
        <v>97</v>
      </c>
      <c r="U30" s="33" t="s">
        <v>97</v>
      </c>
      <c r="V30" s="3" t="s">
        <v>97</v>
      </c>
      <c r="W30" s="3" t="s">
        <v>97</v>
      </c>
      <c r="X30" s="3" t="s">
        <v>97</v>
      </c>
      <c r="Y30" s="3" t="s">
        <v>97</v>
      </c>
      <c r="Z30" s="3" t="s">
        <v>97</v>
      </c>
      <c r="AA30" s="16" t="s">
        <v>97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0</v>
      </c>
      <c r="AN30" s="18">
        <v>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 t="s">
        <v>97</v>
      </c>
      <c r="G31" s="7" t="s">
        <v>67</v>
      </c>
      <c r="H31" s="11" t="s">
        <v>97</v>
      </c>
      <c r="I31" s="9" t="s">
        <v>66</v>
      </c>
      <c r="J31" s="13" t="s">
        <v>97</v>
      </c>
      <c r="K31" s="9" t="s">
        <v>98</v>
      </c>
      <c r="L31" s="3" t="s">
        <v>97</v>
      </c>
      <c r="M31" s="16" t="s">
        <v>15</v>
      </c>
      <c r="O31" s="3" t="s">
        <v>97</v>
      </c>
      <c r="P31" s="3" t="s">
        <v>97</v>
      </c>
      <c r="Q31" s="3">
        <v>539160.64777330495</v>
      </c>
      <c r="R31" s="3">
        <v>246728.375675858</v>
      </c>
      <c r="S31" s="33" t="s">
        <v>97</v>
      </c>
      <c r="T31" s="33" t="s">
        <v>97</v>
      </c>
      <c r="U31" s="33" t="s">
        <v>97</v>
      </c>
      <c r="V31" s="3" t="s">
        <v>97</v>
      </c>
      <c r="W31" s="3" t="s">
        <v>97</v>
      </c>
      <c r="X31" s="3" t="s">
        <v>97</v>
      </c>
      <c r="Y31" s="3" t="s">
        <v>97</v>
      </c>
      <c r="Z31" s="3" t="s">
        <v>97</v>
      </c>
      <c r="AA31" s="16" t="s">
        <v>97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0</v>
      </c>
      <c r="AN31" s="18">
        <v>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 t="s">
        <v>97</v>
      </c>
      <c r="G32" s="7" t="s">
        <v>67</v>
      </c>
      <c r="H32" s="11" t="s">
        <v>97</v>
      </c>
      <c r="I32" s="9" t="s">
        <v>66</v>
      </c>
      <c r="J32" s="13" t="s">
        <v>97</v>
      </c>
      <c r="K32" s="9" t="s">
        <v>98</v>
      </c>
      <c r="L32" s="3" t="s">
        <v>97</v>
      </c>
      <c r="M32" s="16" t="s">
        <v>15</v>
      </c>
      <c r="O32" s="3" t="s">
        <v>97</v>
      </c>
      <c r="P32" s="3" t="s">
        <v>97</v>
      </c>
      <c r="Q32" s="3">
        <v>511201.17768447002</v>
      </c>
      <c r="R32" s="3">
        <v>238221.37719192199</v>
      </c>
      <c r="S32" s="33" t="s">
        <v>97</v>
      </c>
      <c r="T32" s="33" t="s">
        <v>97</v>
      </c>
      <c r="U32" s="33" t="s">
        <v>97</v>
      </c>
      <c r="V32" s="3" t="s">
        <v>97</v>
      </c>
      <c r="W32" s="3" t="s">
        <v>97</v>
      </c>
      <c r="X32" s="3" t="s">
        <v>97</v>
      </c>
      <c r="Y32" s="3" t="s">
        <v>97</v>
      </c>
      <c r="Z32" s="3" t="s">
        <v>97</v>
      </c>
      <c r="AA32" s="16" t="s">
        <v>97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0</v>
      </c>
      <c r="AN32" s="18">
        <v>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254</v>
      </c>
      <c r="C3" s="7" t="s">
        <v>164</v>
      </c>
      <c r="D3" s="7" t="s">
        <v>165</v>
      </c>
      <c r="E3" s="21" t="s">
        <v>166</v>
      </c>
      <c r="F3" s="21" t="s">
        <v>255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1.0275581154623299</v>
      </c>
      <c r="G6" s="7" t="s">
        <v>67</v>
      </c>
      <c r="H6" s="11">
        <v>2.7558115462337E-2</v>
      </c>
      <c r="I6" s="9" t="s">
        <v>68</v>
      </c>
      <c r="J6" s="13">
        <v>0</v>
      </c>
      <c r="L6" s="3">
        <v>8.2041740158088003E-2</v>
      </c>
      <c r="M6" s="16" t="s">
        <v>15</v>
      </c>
      <c r="N6" s="7" t="s">
        <v>255</v>
      </c>
      <c r="O6" s="3">
        <v>324781.85320146399</v>
      </c>
      <c r="P6" s="3">
        <v>130163.215772938</v>
      </c>
      <c r="Q6" s="3">
        <v>3958739.2048929702</v>
      </c>
      <c r="R6" s="3">
        <v>1784947.2107947499</v>
      </c>
      <c r="S6" s="33">
        <v>5.2234426733499904</v>
      </c>
      <c r="T6" s="33">
        <v>1.0045082064134601</v>
      </c>
      <c r="U6" s="33">
        <v>-2.3442673349998999E-2</v>
      </c>
      <c r="V6" s="3">
        <v>3946.49878853365</v>
      </c>
      <c r="W6" s="3">
        <v>5.1250127632</v>
      </c>
      <c r="X6" s="3">
        <v>5.2901635104000002</v>
      </c>
      <c r="Y6" s="3">
        <v>93.074247932434005</v>
      </c>
      <c r="Z6" s="3">
        <v>57.240928649902301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2.4694348102557702</v>
      </c>
      <c r="G7" s="7" t="s">
        <v>67</v>
      </c>
      <c r="H7" s="11">
        <v>-1.2226075897689001E-2</v>
      </c>
      <c r="I7" s="9" t="s">
        <v>76</v>
      </c>
      <c r="J7" s="13">
        <v>0</v>
      </c>
      <c r="L7" s="3">
        <v>0.197527186950264</v>
      </c>
      <c r="M7" s="16" t="s">
        <v>15</v>
      </c>
      <c r="O7" s="3">
        <v>712427.55187667301</v>
      </c>
      <c r="P7" s="3">
        <v>296337.71461489197</v>
      </c>
      <c r="Q7" s="3">
        <v>3606731.6245234599</v>
      </c>
      <c r="R7" s="3">
        <v>1594556.9987014399</v>
      </c>
      <c r="S7" s="33">
        <v>5.2900893552166597</v>
      </c>
      <c r="T7" s="33">
        <v>1.0173248760032001</v>
      </c>
      <c r="U7" s="33">
        <v>-9.0089355216667E-2</v>
      </c>
      <c r="V7" s="3">
        <v>4732.8709227248801</v>
      </c>
      <c r="W7" s="3">
        <v>5.1733209946666596</v>
      </c>
      <c r="X7" s="3">
        <v>5.3813252784166599</v>
      </c>
      <c r="Y7" s="3">
        <v>158.767936496744</v>
      </c>
      <c r="Z7" s="3">
        <v>2.0184406385473599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4.9270666060110804</v>
      </c>
      <c r="G8" s="7" t="s">
        <v>67</v>
      </c>
      <c r="H8" s="11">
        <v>-1.4586678797783E-2</v>
      </c>
      <c r="I8" s="9" t="s">
        <v>80</v>
      </c>
      <c r="J8" s="13">
        <v>0</v>
      </c>
      <c r="L8" s="3">
        <v>0.39534783304274201</v>
      </c>
      <c r="M8" s="16" t="s">
        <v>15</v>
      </c>
      <c r="O8" s="3">
        <v>1625212.84563887</v>
      </c>
      <c r="P8" s="3">
        <v>643359.32601326797</v>
      </c>
      <c r="Q8" s="3">
        <v>4110842.9332485301</v>
      </c>
      <c r="R8" s="3">
        <v>1764901.88439635</v>
      </c>
      <c r="S8" s="33">
        <v>5.2984339735666603</v>
      </c>
      <c r="T8" s="33">
        <v>1.0189296103012799</v>
      </c>
      <c r="U8" s="33">
        <v>-9.8433973566666999E-2</v>
      </c>
      <c r="V8" s="3">
        <v>12653.8334298926</v>
      </c>
      <c r="W8" s="3">
        <v>5.1816650992</v>
      </c>
      <c r="X8" s="3">
        <v>5.4561285154666601</v>
      </c>
      <c r="Y8" s="3">
        <v>176.36300263234301</v>
      </c>
      <c r="Z8" s="3">
        <v>3.92371259931405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20.6794700783507</v>
      </c>
      <c r="G9" s="7" t="s">
        <v>67</v>
      </c>
      <c r="H9" s="11">
        <v>1.0679470078350699</v>
      </c>
      <c r="I9" s="9" t="s">
        <v>84</v>
      </c>
      <c r="J9" s="13" t="s">
        <v>66</v>
      </c>
      <c r="K9" s="9" t="s">
        <v>168</v>
      </c>
      <c r="L9" s="3">
        <v>1.69261350511304</v>
      </c>
      <c r="M9" s="16" t="s">
        <v>15</v>
      </c>
      <c r="O9" s="3">
        <v>3211895.4689026298</v>
      </c>
      <c r="P9" s="3">
        <v>1229853.3557005599</v>
      </c>
      <c r="Q9" s="3">
        <v>1897595.3217909101</v>
      </c>
      <c r="R9" s="3">
        <v>805692.570951064</v>
      </c>
      <c r="S9" s="33">
        <v>5.2984508573333304</v>
      </c>
      <c r="T9" s="33">
        <v>1.01893285717948</v>
      </c>
      <c r="U9" s="33">
        <v>-9.8450857333333003E-2</v>
      </c>
      <c r="V9" s="3">
        <v>14874.1385811122</v>
      </c>
      <c r="W9" s="3">
        <v>5.1816817274666596</v>
      </c>
      <c r="X9" s="3">
        <v>5.4978510469333299</v>
      </c>
      <c r="Y9" s="3">
        <v>133.367559436373</v>
      </c>
      <c r="Z9" s="3">
        <v>11.1818155223253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24.901625584086101</v>
      </c>
      <c r="G10" s="7" t="s">
        <v>67</v>
      </c>
      <c r="H10" s="11">
        <v>-3.9349766365530002E-3</v>
      </c>
      <c r="I10" s="9" t="s">
        <v>88</v>
      </c>
      <c r="J10" s="13">
        <v>0</v>
      </c>
      <c r="L10" s="3">
        <v>2.0489421859717498</v>
      </c>
      <c r="M10" s="16" t="s">
        <v>15</v>
      </c>
      <c r="O10" s="3">
        <v>6318130.3225952499</v>
      </c>
      <c r="P10" s="3">
        <v>2303532.8055855501</v>
      </c>
      <c r="Q10" s="3">
        <v>3083605.9532830399</v>
      </c>
      <c r="R10" s="3">
        <v>1202345.0147545</v>
      </c>
      <c r="S10" s="33">
        <v>5.2984775759666602</v>
      </c>
      <c r="T10" s="33">
        <v>1.0189379953782001</v>
      </c>
      <c r="U10" s="33">
        <v>-9.8477575966666994E-2</v>
      </c>
      <c r="V10" s="3">
        <v>25610.482506468299</v>
      </c>
      <c r="W10" s="3">
        <v>5.1733702335666596</v>
      </c>
      <c r="X10" s="3">
        <v>5.5715066842333298</v>
      </c>
      <c r="Y10" s="3">
        <v>112.276355209985</v>
      </c>
      <c r="Z10" s="3">
        <v>139.36235503072399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50.160989907067503</v>
      </c>
      <c r="G11" s="7" t="s">
        <v>67</v>
      </c>
      <c r="H11" s="11">
        <v>3.2197981413500001E-3</v>
      </c>
      <c r="I11" s="9" t="s">
        <v>92</v>
      </c>
      <c r="J11" s="13">
        <v>0</v>
      </c>
      <c r="K11" s="9" t="s">
        <v>169</v>
      </c>
      <c r="L11" s="3">
        <v>4.2568144821426896</v>
      </c>
      <c r="M11" s="16" t="s">
        <v>15</v>
      </c>
      <c r="O11" s="3">
        <v>12020105.270806501</v>
      </c>
      <c r="P11" s="3">
        <v>4116954.7056807098</v>
      </c>
      <c r="Q11" s="3">
        <v>2823732.4697213802</v>
      </c>
      <c r="R11" s="3">
        <v>1058510.9407512301</v>
      </c>
      <c r="S11" s="33">
        <v>5.2984496335999998</v>
      </c>
      <c r="T11" s="33">
        <v>1.0189326218461501</v>
      </c>
      <c r="U11" s="33">
        <v>-9.8449633600000003E-2</v>
      </c>
      <c r="V11" s="3">
        <v>18574.4143070756</v>
      </c>
      <c r="W11" s="3">
        <v>5.1733392679833301</v>
      </c>
      <c r="X11" s="3">
        <v>5.5312163117499997</v>
      </c>
      <c r="Y11" s="3">
        <v>564.46678499562904</v>
      </c>
      <c r="Z11" s="3">
        <v>-341.54023471988398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11.1558707943482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0.90224895206449995</v>
      </c>
      <c r="M24" s="16" t="s">
        <v>15</v>
      </c>
      <c r="O24" s="3">
        <v>2948189.2468318399</v>
      </c>
      <c r="P24" s="3">
        <v>1042173.5991127701</v>
      </c>
      <c r="Q24" s="3">
        <v>3267600.6329360399</v>
      </c>
      <c r="R24" s="3">
        <v>1284570.39625077</v>
      </c>
      <c r="S24" s="33">
        <v>5.2567732338666602</v>
      </c>
      <c r="T24" s="33">
        <v>1.0109179295897399</v>
      </c>
      <c r="U24" s="33">
        <v>-5.6773233866666002E-2</v>
      </c>
      <c r="V24" s="3">
        <v>13195.0273672291</v>
      </c>
      <c r="W24" s="3">
        <v>5.1416647720333302</v>
      </c>
      <c r="X24" s="3">
        <v>5.4645270808166604</v>
      </c>
      <c r="Y24" s="3">
        <v>40.140758467822899</v>
      </c>
      <c r="Z24" s="3">
        <v>-144.16171286033699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11.5540748395491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0.93492456722153605</v>
      </c>
      <c r="M25" s="16" t="s">
        <v>15</v>
      </c>
      <c r="O25" s="3">
        <v>3421683.9537475398</v>
      </c>
      <c r="P25" s="3">
        <v>1060433.4558095301</v>
      </c>
      <c r="Q25" s="3">
        <v>3659850.2956407601</v>
      </c>
      <c r="R25" s="3">
        <v>1308220.91754652</v>
      </c>
      <c r="S25" s="33">
        <v>5.24838895523333</v>
      </c>
      <c r="T25" s="33">
        <v>1.0093055683140999</v>
      </c>
      <c r="U25" s="33">
        <v>-4.8388955233333003E-2</v>
      </c>
      <c r="V25" s="3">
        <v>5947.9273965008897</v>
      </c>
      <c r="W25" s="3">
        <v>5.12494204748333</v>
      </c>
      <c r="X25" s="3">
        <v>5.4060799269500004</v>
      </c>
      <c r="Y25" s="3">
        <v>112.114070015359</v>
      </c>
      <c r="Z25" s="3">
        <v>121.381876436011</v>
      </c>
      <c r="AA25" s="16" t="s">
        <v>70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11.1992701202698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0.90580861705159799</v>
      </c>
      <c r="M26" s="16" t="s">
        <v>15</v>
      </c>
      <c r="O26" s="3">
        <v>3333658.5634876699</v>
      </c>
      <c r="P26" s="3">
        <v>1025309.3558365999</v>
      </c>
      <c r="Q26" s="3">
        <v>3680312.2654526201</v>
      </c>
      <c r="R26" s="3">
        <v>1262261.2389643099</v>
      </c>
      <c r="S26" s="33">
        <v>5.2484559152000001</v>
      </c>
      <c r="T26" s="33">
        <v>1.00931844523076</v>
      </c>
      <c r="U26" s="33">
        <v>-4.8455915199999998E-2</v>
      </c>
      <c r="V26" s="3">
        <v>9151.2570917778194</v>
      </c>
      <c r="W26" s="3">
        <v>5.1333443029166599</v>
      </c>
      <c r="X26" s="3">
        <v>5.3647036909166603</v>
      </c>
      <c r="Y26" s="3">
        <v>259.22456221912398</v>
      </c>
      <c r="Z26" s="3">
        <v>380.03670264250701</v>
      </c>
      <c r="AA26" s="16" t="s">
        <v>70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11.5053520402719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0.93092475746122905</v>
      </c>
      <c r="M27" s="16" t="s">
        <v>15</v>
      </c>
      <c r="O27" s="3">
        <v>3478507.5090468898</v>
      </c>
      <c r="P27" s="3">
        <v>1047221.89814578</v>
      </c>
      <c r="Q27" s="3">
        <v>3736615.1036022501</v>
      </c>
      <c r="R27" s="3">
        <v>1272066.9718812599</v>
      </c>
      <c r="S27" s="33">
        <v>5.2484368375999999</v>
      </c>
      <c r="T27" s="33">
        <v>1.00931477646153</v>
      </c>
      <c r="U27" s="33">
        <v>-4.8436837599999998E-2</v>
      </c>
      <c r="V27" s="3">
        <v>16183.5910645358</v>
      </c>
      <c r="W27" s="3">
        <v>5.1166460783999996</v>
      </c>
      <c r="X27" s="3">
        <v>5.3813815602500004</v>
      </c>
      <c r="Y27" s="3">
        <v>43.419582790698001</v>
      </c>
      <c r="Z27" s="3">
        <v>319.73994531553899</v>
      </c>
      <c r="AA27" s="16" t="s">
        <v>70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10.529783001067701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0.85093931633615405</v>
      </c>
      <c r="M28" s="16" t="s">
        <v>15</v>
      </c>
      <c r="O28" s="3">
        <v>3321024.1429095198</v>
      </c>
      <c r="P28" s="3">
        <v>979294.066348464</v>
      </c>
      <c r="Q28" s="3">
        <v>3902774.3567058202</v>
      </c>
      <c r="R28" s="3">
        <v>1303420.96055279</v>
      </c>
      <c r="S28" s="33">
        <v>5.2484369800166597</v>
      </c>
      <c r="T28" s="33">
        <v>1.00931480384935</v>
      </c>
      <c r="U28" s="33">
        <v>-4.8436980016666999E-2</v>
      </c>
      <c r="V28" s="3">
        <v>9765.1297759297595</v>
      </c>
      <c r="W28" s="3">
        <v>5.11664899706666</v>
      </c>
      <c r="X28" s="3">
        <v>5.3980648597333296</v>
      </c>
      <c r="Y28" s="3">
        <v>-31.809946346651401</v>
      </c>
      <c r="Z28" s="3">
        <v>146.44357502810601</v>
      </c>
      <c r="AA28" s="16" t="s">
        <v>70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10.965637700626401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0.88665034695595701</v>
      </c>
      <c r="M29" s="16" t="s">
        <v>15</v>
      </c>
      <c r="O29" s="3">
        <v>3317607.91432303</v>
      </c>
      <c r="P29" s="3">
        <v>1121252.7952310899</v>
      </c>
      <c r="Q29" s="3">
        <v>3741731.9304199498</v>
      </c>
      <c r="R29" s="3">
        <v>1423049.0773672301</v>
      </c>
      <c r="S29" s="33">
        <v>5.2484290672166596</v>
      </c>
      <c r="T29" s="33">
        <v>1.0093132821570501</v>
      </c>
      <c r="U29" s="33">
        <v>-4.8429067216667003E-2</v>
      </c>
      <c r="V29" s="3">
        <v>4970.3202511679001</v>
      </c>
      <c r="W29" s="3">
        <v>5.1416628949333303</v>
      </c>
      <c r="X29" s="3">
        <v>5.3646725962833299</v>
      </c>
      <c r="Y29" s="3">
        <v>742.77597229332298</v>
      </c>
      <c r="Z29" s="3">
        <v>114.191777111348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11.1733291474252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0.90368086092626199</v>
      </c>
      <c r="M30" s="16" t="s">
        <v>15</v>
      </c>
      <c r="O30" s="3">
        <v>3494998.5738262702</v>
      </c>
      <c r="P30" s="3">
        <v>1197352.24074437</v>
      </c>
      <c r="Q30" s="3">
        <v>3867514.2131968401</v>
      </c>
      <c r="R30" s="3">
        <v>1521401.5345407999</v>
      </c>
      <c r="S30" s="33">
        <v>5.2567583759999996</v>
      </c>
      <c r="T30" s="33">
        <v>1.0109150723076901</v>
      </c>
      <c r="U30" s="33">
        <v>-5.6758375999999E-2</v>
      </c>
      <c r="V30" s="3">
        <v>12992.5847827858</v>
      </c>
      <c r="W30" s="3">
        <v>5.1333057666666599</v>
      </c>
      <c r="X30" s="3">
        <v>5.45615404026666</v>
      </c>
      <c r="Y30" s="3">
        <v>184.69894623638399</v>
      </c>
      <c r="Z30" s="3">
        <v>0</v>
      </c>
      <c r="AA30" s="16" t="s">
        <v>70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11.107435131387399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0.89827665525543399</v>
      </c>
      <c r="M31" s="16" t="s">
        <v>15</v>
      </c>
      <c r="O31" s="3">
        <v>3275700.2892627199</v>
      </c>
      <c r="P31" s="3">
        <v>1032242.94232031</v>
      </c>
      <c r="Q31" s="3">
        <v>3646649.6931630098</v>
      </c>
      <c r="R31" s="3">
        <v>1335119.4719629299</v>
      </c>
      <c r="S31" s="33">
        <v>5.2484291341166598</v>
      </c>
      <c r="T31" s="33">
        <v>1.0093132950224299</v>
      </c>
      <c r="U31" s="33">
        <v>-4.8429134116666002E-2</v>
      </c>
      <c r="V31" s="3">
        <v>11871.1743054529</v>
      </c>
      <c r="W31" s="3">
        <v>5.1166406597166603</v>
      </c>
      <c r="X31" s="3">
        <v>5.4561659645166598</v>
      </c>
      <c r="Y31" s="3">
        <v>-47.453076192708203</v>
      </c>
      <c r="Z31" s="3">
        <v>82.932079285608296</v>
      </c>
      <c r="AA31" s="16" t="s">
        <v>70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11.8633176765575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0.96032261026557297</v>
      </c>
      <c r="M32" s="16" t="s">
        <v>15</v>
      </c>
      <c r="O32" s="3">
        <v>3373826.29108305</v>
      </c>
      <c r="P32" s="3">
        <v>1082011.5110817801</v>
      </c>
      <c r="Q32" s="3">
        <v>3513221.7600812698</v>
      </c>
      <c r="R32" s="3">
        <v>1297608.97947267</v>
      </c>
      <c r="S32" s="33">
        <v>5.2484087997333297</v>
      </c>
      <c r="T32" s="33">
        <v>1.0093093845640999</v>
      </c>
      <c r="U32" s="33">
        <v>-4.8408799733334E-2</v>
      </c>
      <c r="V32" s="3">
        <v>18908.651578967801</v>
      </c>
      <c r="W32" s="3">
        <v>5.1166183229333297</v>
      </c>
      <c r="X32" s="3">
        <v>5.4811602832333302</v>
      </c>
      <c r="Y32" s="3">
        <v>6.4686775177445197</v>
      </c>
      <c r="Z32" s="3">
        <v>-60.625816472799201</v>
      </c>
      <c r="AA32" s="16" t="s">
        <v>70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256</v>
      </c>
      <c r="C3" s="7" t="s">
        <v>164</v>
      </c>
      <c r="D3" s="7" t="s">
        <v>165</v>
      </c>
      <c r="E3" s="21" t="s">
        <v>166</v>
      </c>
      <c r="F3" s="21" t="s">
        <v>257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1.01422378383516</v>
      </c>
      <c r="G6" s="7" t="s">
        <v>67</v>
      </c>
      <c r="H6" s="11">
        <v>1.4223783835167E-2</v>
      </c>
      <c r="I6" s="9" t="s">
        <v>68</v>
      </c>
      <c r="J6" s="13">
        <v>0</v>
      </c>
      <c r="L6" s="3">
        <v>0.15424115537212901</v>
      </c>
      <c r="M6" s="16" t="s">
        <v>15</v>
      </c>
      <c r="N6" s="7" t="s">
        <v>257</v>
      </c>
      <c r="O6" s="3">
        <v>89648.579195475395</v>
      </c>
      <c r="P6" s="3">
        <v>37264.049351752001</v>
      </c>
      <c r="Q6" s="3">
        <v>581223.46775207703</v>
      </c>
      <c r="R6" s="3">
        <v>333933.50964215299</v>
      </c>
      <c r="S6" s="33">
        <v>5.2092461594500001</v>
      </c>
      <c r="T6" s="33">
        <v>1.00177810758653</v>
      </c>
      <c r="U6" s="33">
        <v>-9.2461594499999994E-3</v>
      </c>
      <c r="V6" s="3">
        <v>562.02166624980998</v>
      </c>
      <c r="W6" s="3">
        <v>5.1183202101166598</v>
      </c>
      <c r="X6" s="3">
        <v>5.25928683305</v>
      </c>
      <c r="Y6" s="3">
        <v>32.212778502612203</v>
      </c>
      <c r="Z6" s="3">
        <v>48.651702916615299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2.5113341030926</v>
      </c>
      <c r="G7" s="7" t="s">
        <v>67</v>
      </c>
      <c r="H7" s="11">
        <v>4.5336412370430004E-3</v>
      </c>
      <c r="I7" s="9" t="s">
        <v>76</v>
      </c>
      <c r="J7" s="13">
        <v>0</v>
      </c>
      <c r="L7" s="3">
        <v>0.38163342604407202</v>
      </c>
      <c r="M7" s="16" t="s">
        <v>15</v>
      </c>
      <c r="O7" s="3">
        <v>208997.93096776999</v>
      </c>
      <c r="P7" s="3">
        <v>85561.383447044704</v>
      </c>
      <c r="Q7" s="3">
        <v>547640.52806955902</v>
      </c>
      <c r="R7" s="3">
        <v>295658.85861473798</v>
      </c>
      <c r="S7" s="33">
        <v>5.2758945874666603</v>
      </c>
      <c r="T7" s="33">
        <v>1.01459511297435</v>
      </c>
      <c r="U7" s="33">
        <v>-7.5894587466665997E-2</v>
      </c>
      <c r="V7" s="3">
        <v>938.85264686391201</v>
      </c>
      <c r="W7" s="3">
        <v>5.1758068266666601</v>
      </c>
      <c r="X7" s="3">
        <v>5.3416697215999998</v>
      </c>
      <c r="Y7" s="3">
        <v>-13.413100336486799</v>
      </c>
      <c r="Z7" s="3">
        <v>94.531101073378196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4.8983961219002596</v>
      </c>
      <c r="G8" s="7" t="s">
        <v>67</v>
      </c>
      <c r="H8" s="11">
        <v>-2.0320775619946999E-2</v>
      </c>
      <c r="I8" s="9" t="s">
        <v>80</v>
      </c>
      <c r="J8" s="13">
        <v>0</v>
      </c>
      <c r="L8" s="3">
        <v>0.74349458067816698</v>
      </c>
      <c r="M8" s="16" t="s">
        <v>15</v>
      </c>
      <c r="O8" s="3">
        <v>478113.72783236002</v>
      </c>
      <c r="P8" s="3">
        <v>178558.19558286</v>
      </c>
      <c r="Q8" s="3">
        <v>643062.82824046502</v>
      </c>
      <c r="R8" s="3">
        <v>353025.921363795</v>
      </c>
      <c r="S8" s="33">
        <v>5.2842368367833297</v>
      </c>
      <c r="T8" s="33">
        <v>1.0161993916890999</v>
      </c>
      <c r="U8" s="33">
        <v>-8.4236836783333005E-2</v>
      </c>
      <c r="V8" s="3">
        <v>3138.6472895369102</v>
      </c>
      <c r="W8" s="3">
        <v>5.1674711423833299</v>
      </c>
      <c r="X8" s="3">
        <v>5.4077484298499998</v>
      </c>
      <c r="Y8" s="3">
        <v>-4.9630974736927502</v>
      </c>
      <c r="Z8" s="3">
        <v>-7.85053303474134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20.786346200758199</v>
      </c>
      <c r="G9" s="7" t="s">
        <v>67</v>
      </c>
      <c r="H9" s="11">
        <v>1.0786346200758199</v>
      </c>
      <c r="I9" s="9" t="s">
        <v>84</v>
      </c>
      <c r="J9" s="13" t="s">
        <v>66</v>
      </c>
      <c r="K9" s="9" t="s">
        <v>168</v>
      </c>
      <c r="L9" s="3">
        <v>3.1299575382369702</v>
      </c>
      <c r="M9" s="16" t="s">
        <v>15</v>
      </c>
      <c r="O9" s="3">
        <v>942746.47070896905</v>
      </c>
      <c r="P9" s="3">
        <v>352149.64579204802</v>
      </c>
      <c r="Q9" s="3">
        <v>301201.04160901601</v>
      </c>
      <c r="R9" s="3">
        <v>156515.584836022</v>
      </c>
      <c r="S9" s="33">
        <v>5.28425468401666</v>
      </c>
      <c r="T9" s="33">
        <v>1.0162028238493499</v>
      </c>
      <c r="U9" s="33">
        <v>-8.4254684016666997E-2</v>
      </c>
      <c r="V9" s="3">
        <v>4885.4701807128704</v>
      </c>
      <c r="W9" s="3">
        <v>5.1674864765499997</v>
      </c>
      <c r="X9" s="3">
        <v>5.38341442988333</v>
      </c>
      <c r="Y9" s="3">
        <v>10.949233170836999</v>
      </c>
      <c r="Z9" s="3">
        <v>163.13596392429099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24.9988160025325</v>
      </c>
      <c r="G10" s="7" t="s">
        <v>67</v>
      </c>
      <c r="H10" s="11">
        <v>-4.7359898697000002E-5</v>
      </c>
      <c r="I10" s="9" t="s">
        <v>88</v>
      </c>
      <c r="J10" s="13">
        <v>0</v>
      </c>
      <c r="L10" s="3">
        <v>3.7562695375108999</v>
      </c>
      <c r="M10" s="16" t="s">
        <v>15</v>
      </c>
      <c r="O10" s="3">
        <v>1847710.7266760899</v>
      </c>
      <c r="P10" s="3">
        <v>642966.19156931795</v>
      </c>
      <c r="Q10" s="3">
        <v>491900.46353821602</v>
      </c>
      <c r="R10" s="3">
        <v>245966.94744846801</v>
      </c>
      <c r="S10" s="33">
        <v>5.2759427613166601</v>
      </c>
      <c r="T10" s="33">
        <v>1.01460437717628</v>
      </c>
      <c r="U10" s="33">
        <v>-7.5942761316666996E-2</v>
      </c>
      <c r="V10" s="3">
        <v>7206.3100163865302</v>
      </c>
      <c r="W10" s="3">
        <v>5.16751427383333</v>
      </c>
      <c r="X10" s="3">
        <v>5.5079025461333302</v>
      </c>
      <c r="Y10" s="3">
        <v>182.77529162346701</v>
      </c>
      <c r="Z10" s="3">
        <v>69.283364591475603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50.080773316424597</v>
      </c>
      <c r="G11" s="7" t="s">
        <v>67</v>
      </c>
      <c r="H11" s="11">
        <v>1.615466328493E-3</v>
      </c>
      <c r="I11" s="9" t="s">
        <v>92</v>
      </c>
      <c r="J11" s="13">
        <v>0</v>
      </c>
      <c r="K11" s="9" t="s">
        <v>169</v>
      </c>
      <c r="L11" s="3">
        <v>7.4297075178267402</v>
      </c>
      <c r="M11" s="16" t="s">
        <v>15</v>
      </c>
      <c r="O11" s="3">
        <v>3525887.1149918502</v>
      </c>
      <c r="P11" s="3">
        <v>1187625.09288488</v>
      </c>
      <c r="Q11" s="3">
        <v>474566.07228910201</v>
      </c>
      <c r="R11" s="3">
        <v>213908.074383575</v>
      </c>
      <c r="S11" s="33">
        <v>5.2759139626666602</v>
      </c>
      <c r="T11" s="33">
        <v>1.0145988389743501</v>
      </c>
      <c r="U11" s="33">
        <v>-7.5913962666666002E-2</v>
      </c>
      <c r="V11" s="3">
        <v>8733.7309915905807</v>
      </c>
      <c r="W11" s="3">
        <v>5.1591433210500002</v>
      </c>
      <c r="X11" s="3">
        <v>5.4077669704166604</v>
      </c>
      <c r="Y11" s="3">
        <v>174.40368306595701</v>
      </c>
      <c r="Z11" s="3">
        <v>962.32282451552305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10.3995684993574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1.5741389977749001</v>
      </c>
      <c r="M24" s="16" t="s">
        <v>15</v>
      </c>
      <c r="O24" s="3">
        <v>827452.81162281905</v>
      </c>
      <c r="P24" s="3">
        <v>283578.36668465601</v>
      </c>
      <c r="Q24" s="3">
        <v>525654.22290690301</v>
      </c>
      <c r="R24" s="3">
        <v>260035.84442497799</v>
      </c>
      <c r="S24" s="33">
        <v>5.2425784818666603</v>
      </c>
      <c r="T24" s="33">
        <v>1.0081881695897399</v>
      </c>
      <c r="U24" s="33">
        <v>-4.2578481866667003E-2</v>
      </c>
      <c r="V24" s="3">
        <v>4968.7411690507897</v>
      </c>
      <c r="W24" s="3">
        <v>5.1099412197499996</v>
      </c>
      <c r="X24" s="3">
        <v>5.4078029303999999</v>
      </c>
      <c r="Y24" s="3">
        <v>70.456048006255102</v>
      </c>
      <c r="Z24" s="3">
        <v>-30.622367686471701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12.154614746312999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1.83817414858204</v>
      </c>
      <c r="M25" s="16" t="s">
        <v>15</v>
      </c>
      <c r="O25" s="3">
        <v>988529.06282079604</v>
      </c>
      <c r="P25" s="3">
        <v>310159.86312768701</v>
      </c>
      <c r="Q25" s="3">
        <v>537777.69836625096</v>
      </c>
      <c r="R25" s="3">
        <v>236336.63769192301</v>
      </c>
      <c r="S25" s="33">
        <v>5.2341976165500004</v>
      </c>
      <c r="T25" s="33">
        <v>1.0065764647211499</v>
      </c>
      <c r="U25" s="33">
        <v>-3.4197616549999997E-2</v>
      </c>
      <c r="V25" s="3">
        <v>2096.16594187996</v>
      </c>
      <c r="W25" s="3">
        <v>5.1265938018833301</v>
      </c>
      <c r="X25" s="3">
        <v>5.32498619841666</v>
      </c>
      <c r="Y25" s="3">
        <v>152.31594273477899</v>
      </c>
      <c r="Z25" s="3">
        <v>78.115144519660802</v>
      </c>
      <c r="AA25" s="16" t="s">
        <v>70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11.641272899133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1.76099362022172</v>
      </c>
      <c r="M26" s="16" t="s">
        <v>15</v>
      </c>
      <c r="O26" s="3">
        <v>944145.54802886501</v>
      </c>
      <c r="P26" s="3">
        <v>282058.13181147299</v>
      </c>
      <c r="Q26" s="3">
        <v>536143.65048635902</v>
      </c>
      <c r="R26" s="3">
        <v>218931.96254310099</v>
      </c>
      <c r="S26" s="33">
        <v>5.2342611789166602</v>
      </c>
      <c r="T26" s="33">
        <v>1.0065886882532</v>
      </c>
      <c r="U26" s="33">
        <v>-3.4261178916666003E-2</v>
      </c>
      <c r="V26" s="3">
        <v>1918.84999296212</v>
      </c>
      <c r="W26" s="3">
        <v>5.1266540938833298</v>
      </c>
      <c r="X26" s="3">
        <v>5.3500827770499999</v>
      </c>
      <c r="Y26" s="3">
        <v>238.40182457378199</v>
      </c>
      <c r="Z26" s="3">
        <v>67.945525195443096</v>
      </c>
      <c r="AA26" s="16" t="s">
        <v>70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12.3113002679532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1.86172372211478</v>
      </c>
      <c r="M27" s="16" t="s">
        <v>15</v>
      </c>
      <c r="O27" s="3">
        <v>1009498.49409802</v>
      </c>
      <c r="P27" s="3">
        <v>300996.58789572201</v>
      </c>
      <c r="Q27" s="3">
        <v>542238.61580885295</v>
      </c>
      <c r="R27" s="3">
        <v>234822.749935217</v>
      </c>
      <c r="S27" s="33">
        <v>5.2425839677333297</v>
      </c>
      <c r="T27" s="33">
        <v>1.0081892245641</v>
      </c>
      <c r="U27" s="33">
        <v>-4.2583967733332999E-2</v>
      </c>
      <c r="V27" s="3">
        <v>3068.26375240267</v>
      </c>
      <c r="W27" s="3">
        <v>5.1182988655833297</v>
      </c>
      <c r="X27" s="3">
        <v>5.3751065106500002</v>
      </c>
      <c r="Y27" s="3">
        <v>152.538607811638</v>
      </c>
      <c r="Z27" s="3">
        <v>0</v>
      </c>
      <c r="AA27" s="16" t="s">
        <v>70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10.969962919513399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1.66000236088145</v>
      </c>
      <c r="M28" s="16" t="s">
        <v>15</v>
      </c>
      <c r="O28" s="3">
        <v>937188.78189253295</v>
      </c>
      <c r="P28" s="3">
        <v>267736.23933975497</v>
      </c>
      <c r="Q28" s="3">
        <v>564570.752414405</v>
      </c>
      <c r="R28" s="3">
        <v>239567.219407859</v>
      </c>
      <c r="S28" s="33">
        <v>5.2425833629666601</v>
      </c>
      <c r="T28" s="33">
        <v>1.00818910826282</v>
      </c>
      <c r="U28" s="33">
        <v>-4.2583362966667003E-2</v>
      </c>
      <c r="V28" s="3">
        <v>3181.8623509549002</v>
      </c>
      <c r="W28" s="3">
        <v>5.1099602327999998</v>
      </c>
      <c r="X28" s="3">
        <v>5.3500613210666597</v>
      </c>
      <c r="Y28" s="3">
        <v>74.596548572729901</v>
      </c>
      <c r="Z28" s="3">
        <v>-23.219006196946498</v>
      </c>
      <c r="AA28" s="16" t="s">
        <v>70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11.7618051182054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1.77911913411768</v>
      </c>
      <c r="M29" s="16" t="s">
        <v>15</v>
      </c>
      <c r="O29" s="3">
        <v>980050.49756461999</v>
      </c>
      <c r="P29" s="3">
        <v>331547.57021280797</v>
      </c>
      <c r="Q29" s="3">
        <v>550862.77178996103</v>
      </c>
      <c r="R29" s="3">
        <v>258327.43213915499</v>
      </c>
      <c r="S29" s="33">
        <v>5.2342338890833302</v>
      </c>
      <c r="T29" s="33">
        <v>1.00658344020833</v>
      </c>
      <c r="U29" s="33">
        <v>-3.4233889083332997E-2</v>
      </c>
      <c r="V29" s="3">
        <v>3832.8169516298899</v>
      </c>
      <c r="W29" s="3">
        <v>5.1182856360333302</v>
      </c>
      <c r="X29" s="3">
        <v>5.39177513466666</v>
      </c>
      <c r="Y29" s="3">
        <v>135.08150237725999</v>
      </c>
      <c r="Z29" s="3">
        <v>-69.272902706087294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11.594103954531001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1.75389980147341</v>
      </c>
      <c r="M30" s="16" t="s">
        <v>15</v>
      </c>
      <c r="O30" s="3">
        <v>1007810.99806768</v>
      </c>
      <c r="P30" s="3">
        <v>366730.98398541397</v>
      </c>
      <c r="Q30" s="3">
        <v>574611.50130757096</v>
      </c>
      <c r="R30" s="3">
        <v>294471.46427568397</v>
      </c>
      <c r="S30" s="33">
        <v>5.24256441626666</v>
      </c>
      <c r="T30" s="33">
        <v>1.0081854646666599</v>
      </c>
      <c r="U30" s="33">
        <v>-4.2564416266666003E-2</v>
      </c>
      <c r="V30" s="3">
        <v>2203.78049706717</v>
      </c>
      <c r="W30" s="3">
        <v>5.1349579997500001</v>
      </c>
      <c r="X30" s="3">
        <v>5.3333548773333304</v>
      </c>
      <c r="Y30" s="3">
        <v>287.57067488543902</v>
      </c>
      <c r="Z30" s="3">
        <v>35.694324909033</v>
      </c>
      <c r="AA30" s="16" t="s">
        <v>70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11.614606887275601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1.7569833143009901</v>
      </c>
      <c r="M31" s="16" t="s">
        <v>15</v>
      </c>
      <c r="O31" s="3">
        <v>947296.26186541398</v>
      </c>
      <c r="P31" s="3">
        <v>298721.51133040799</v>
      </c>
      <c r="Q31" s="3">
        <v>539160.64777330495</v>
      </c>
      <c r="R31" s="3">
        <v>246728.375675858</v>
      </c>
      <c r="S31" s="33">
        <v>5.2425765175666603</v>
      </c>
      <c r="T31" s="33">
        <v>1.0081877918397399</v>
      </c>
      <c r="U31" s="33">
        <v>-4.2576517566666E-2</v>
      </c>
      <c r="V31" s="3">
        <v>1868.0124387897299</v>
      </c>
      <c r="W31" s="3">
        <v>5.1349833775999896</v>
      </c>
      <c r="X31" s="3">
        <v>5.3417078333000001</v>
      </c>
      <c r="Y31" s="3">
        <v>277.456402350573</v>
      </c>
      <c r="Z31" s="3">
        <v>220.09384083439099</v>
      </c>
      <c r="AA31" s="16" t="s">
        <v>70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12.361429582703501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1.86925728805672</v>
      </c>
      <c r="M32" s="16" t="s">
        <v>15</v>
      </c>
      <c r="O32" s="3">
        <v>955566.52704987698</v>
      </c>
      <c r="P32" s="3">
        <v>302441.86341193801</v>
      </c>
      <c r="Q32" s="3">
        <v>511201.17768447002</v>
      </c>
      <c r="R32" s="3">
        <v>238221.37719192199</v>
      </c>
      <c r="S32" s="33">
        <v>5.2425563797333297</v>
      </c>
      <c r="T32" s="33">
        <v>1.0081839191794799</v>
      </c>
      <c r="U32" s="33">
        <v>-4.2556379733332997E-2</v>
      </c>
      <c r="V32" s="3">
        <v>5468.5228208460203</v>
      </c>
      <c r="W32" s="3">
        <v>5.1182706679999903</v>
      </c>
      <c r="X32" s="3">
        <v>5.3667225855999998</v>
      </c>
      <c r="Y32" s="3">
        <v>-11.197571465024801</v>
      </c>
      <c r="Z32" s="3">
        <v>74.095694528039402</v>
      </c>
      <c r="AA32" s="16" t="s">
        <v>70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258</v>
      </c>
      <c r="C3" s="7" t="s">
        <v>164</v>
      </c>
      <c r="D3" s="7" t="s">
        <v>165</v>
      </c>
      <c r="E3" s="21" t="s">
        <v>166</v>
      </c>
      <c r="F3" s="21" t="s">
        <v>259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1.09289297669829</v>
      </c>
      <c r="G6" s="7" t="s">
        <v>67</v>
      </c>
      <c r="H6" s="11">
        <v>9.2892976698298005E-2</v>
      </c>
      <c r="I6" s="9" t="s">
        <v>68</v>
      </c>
      <c r="J6" s="13">
        <v>0</v>
      </c>
      <c r="L6" s="3">
        <v>7.3409125998766006E-2</v>
      </c>
      <c r="M6" s="16" t="s">
        <v>15</v>
      </c>
      <c r="N6" s="7" t="s">
        <v>259</v>
      </c>
      <c r="O6" s="3">
        <v>42667.106777652101</v>
      </c>
      <c r="P6" s="3">
        <v>18203.0156147657</v>
      </c>
      <c r="Q6" s="3">
        <v>581223.46775207703</v>
      </c>
      <c r="R6" s="3">
        <v>333933.50964215299</v>
      </c>
      <c r="S6" s="33">
        <v>5.2017389546499997</v>
      </c>
      <c r="T6" s="33">
        <v>1.00033441435576</v>
      </c>
      <c r="U6" s="33">
        <v>-1.73895465E-3</v>
      </c>
      <c r="V6" s="3">
        <v>629.57932092172405</v>
      </c>
      <c r="W6" s="3">
        <v>5.1188767757500004</v>
      </c>
      <c r="X6" s="3">
        <v>5.3090581487833299</v>
      </c>
      <c r="Y6" s="3">
        <v>7.2544807335000002E-5</v>
      </c>
      <c r="Z6" s="3">
        <v>0</v>
      </c>
      <c r="AA6" s="16" t="s">
        <v>70</v>
      </c>
      <c r="AB6" s="3">
        <v>30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2.4064007112260799</v>
      </c>
      <c r="G7" s="7" t="s">
        <v>67</v>
      </c>
      <c r="H7" s="11">
        <v>-3.7439715509567997E-2</v>
      </c>
      <c r="I7" s="9" t="s">
        <v>76</v>
      </c>
      <c r="J7" s="13">
        <v>0</v>
      </c>
      <c r="L7" s="3">
        <v>0.16214866423627</v>
      </c>
      <c r="M7" s="16" t="s">
        <v>15</v>
      </c>
      <c r="O7" s="3">
        <v>88799.180108124507</v>
      </c>
      <c r="P7" s="3">
        <v>36788.820816490501</v>
      </c>
      <c r="Q7" s="3">
        <v>547640.52806955902</v>
      </c>
      <c r="R7" s="3">
        <v>295658.85861473798</v>
      </c>
      <c r="S7" s="33">
        <v>5.2683899330833297</v>
      </c>
      <c r="T7" s="33">
        <v>1.01315191020833</v>
      </c>
      <c r="U7" s="33">
        <v>-6.8389933083332993E-2</v>
      </c>
      <c r="V7" s="3">
        <v>458.00003171436498</v>
      </c>
      <c r="W7" s="3">
        <v>5.1766412978666603</v>
      </c>
      <c r="X7" s="3">
        <v>5.3924359357333298</v>
      </c>
      <c r="Y7" s="3">
        <v>13.874792480468701</v>
      </c>
      <c r="Z7" s="3">
        <v>34.658129125833497</v>
      </c>
      <c r="AA7" s="16" t="s">
        <v>70</v>
      </c>
      <c r="AB7" s="3">
        <v>30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4.7014974287761202</v>
      </c>
      <c r="G8" s="7" t="s">
        <v>67</v>
      </c>
      <c r="H8" s="11">
        <v>-5.9700514244775002E-2</v>
      </c>
      <c r="I8" s="9" t="s">
        <v>80</v>
      </c>
      <c r="J8" s="13">
        <v>0</v>
      </c>
      <c r="L8" s="3">
        <v>0.31854465791218001</v>
      </c>
      <c r="M8" s="16" t="s">
        <v>15</v>
      </c>
      <c r="O8" s="3">
        <v>204844.22863789799</v>
      </c>
      <c r="P8" s="3">
        <v>81770.683145977906</v>
      </c>
      <c r="Q8" s="3">
        <v>643062.82824046502</v>
      </c>
      <c r="R8" s="3">
        <v>353025.921363795</v>
      </c>
      <c r="S8" s="33">
        <v>5.2767301752</v>
      </c>
      <c r="T8" s="33">
        <v>1.0147558029230701</v>
      </c>
      <c r="U8" s="33">
        <v>-7.67301752E-2</v>
      </c>
      <c r="V8" s="3">
        <v>2245.20314059882</v>
      </c>
      <c r="W8" s="3">
        <v>5.1683054876999996</v>
      </c>
      <c r="X8" s="3">
        <v>5.42526147866666</v>
      </c>
      <c r="Y8" s="3">
        <v>0</v>
      </c>
      <c r="Z8" s="3">
        <v>-1.99520015716552</v>
      </c>
      <c r="AA8" s="16" t="s">
        <v>70</v>
      </c>
      <c r="AB8" s="3">
        <v>30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20.060471918144501</v>
      </c>
      <c r="G9" s="7" t="s">
        <v>67</v>
      </c>
      <c r="H9" s="11">
        <v>1.00604719181445</v>
      </c>
      <c r="I9" s="9" t="s">
        <v>84</v>
      </c>
      <c r="J9" s="13" t="s">
        <v>66</v>
      </c>
      <c r="K9" s="9" t="s">
        <v>168</v>
      </c>
      <c r="L9" s="3">
        <v>1.40906530476771</v>
      </c>
      <c r="M9" s="16" t="s">
        <v>15</v>
      </c>
      <c r="O9" s="3">
        <v>424411.93749116099</v>
      </c>
      <c r="P9" s="3">
        <v>168464.10758899001</v>
      </c>
      <c r="Q9" s="3">
        <v>301201.04160901601</v>
      </c>
      <c r="R9" s="3">
        <v>156515.584836022</v>
      </c>
      <c r="S9" s="33">
        <v>5.2767491144166598</v>
      </c>
      <c r="T9" s="33">
        <v>1.0147594450801201</v>
      </c>
      <c r="U9" s="33">
        <v>-7.6749114416666001E-2</v>
      </c>
      <c r="V9" s="3">
        <v>1790.9825945008199</v>
      </c>
      <c r="W9" s="3">
        <v>5.1599810461333302</v>
      </c>
      <c r="X9" s="3">
        <v>5.4753306722666597</v>
      </c>
      <c r="Y9" s="3">
        <v>0</v>
      </c>
      <c r="Z9" s="3">
        <v>38.293290931043103</v>
      </c>
      <c r="AA9" s="16" t="s">
        <v>70</v>
      </c>
      <c r="AB9" s="3">
        <v>30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24.976993908913201</v>
      </c>
      <c r="G10" s="7" t="s">
        <v>67</v>
      </c>
      <c r="H10" s="11">
        <v>-9.2024364346799997E-4</v>
      </c>
      <c r="I10" s="9" t="s">
        <v>88</v>
      </c>
      <c r="J10" s="13">
        <v>0</v>
      </c>
      <c r="L10" s="3">
        <v>1.7742906266084499</v>
      </c>
      <c r="M10" s="16" t="s">
        <v>15</v>
      </c>
      <c r="O10" s="3">
        <v>872774.38168021</v>
      </c>
      <c r="P10" s="3">
        <v>334634.39999027399</v>
      </c>
      <c r="Q10" s="3">
        <v>491900.46353821602</v>
      </c>
      <c r="R10" s="3">
        <v>245966.94744846801</v>
      </c>
      <c r="S10" s="33">
        <v>5.2684377906500002</v>
      </c>
      <c r="T10" s="33">
        <v>1.0131611135865299</v>
      </c>
      <c r="U10" s="33">
        <v>-6.8437790649999997E-2</v>
      </c>
      <c r="V10" s="3">
        <v>5373.6725567467802</v>
      </c>
      <c r="W10" s="3">
        <v>5.16000906905</v>
      </c>
      <c r="X10" s="3">
        <v>5.5996494564999999</v>
      </c>
      <c r="Y10" s="3">
        <v>33.0578912242093</v>
      </c>
      <c r="Z10" s="3">
        <v>10.77876918186</v>
      </c>
      <c r="AA10" s="16" t="s">
        <v>70</v>
      </c>
      <c r="AB10" s="3">
        <v>30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50.2677447621708</v>
      </c>
      <c r="G11" s="7" t="s">
        <v>67</v>
      </c>
      <c r="H11" s="11">
        <v>5.3548952434170002E-3</v>
      </c>
      <c r="I11" s="9" t="s">
        <v>92</v>
      </c>
      <c r="J11" s="13">
        <v>0</v>
      </c>
      <c r="K11" s="9" t="s">
        <v>169</v>
      </c>
      <c r="L11" s="3">
        <v>3.77672719454289</v>
      </c>
      <c r="M11" s="16" t="s">
        <v>15</v>
      </c>
      <c r="O11" s="3">
        <v>1792306.5908216599</v>
      </c>
      <c r="P11" s="3">
        <v>664109.13938382</v>
      </c>
      <c r="Q11" s="3">
        <v>474566.07228910201</v>
      </c>
      <c r="R11" s="3">
        <v>213908.074383575</v>
      </c>
      <c r="S11" s="33">
        <v>5.2684084367833304</v>
      </c>
      <c r="T11" s="33">
        <v>1.01315546861217</v>
      </c>
      <c r="U11" s="33">
        <v>-6.8408436783332999E-2</v>
      </c>
      <c r="V11" s="3">
        <v>2523.5996630425302</v>
      </c>
      <c r="W11" s="3">
        <v>5.1521937274500003</v>
      </c>
      <c r="X11" s="3">
        <v>5.4669884024000002</v>
      </c>
      <c r="Y11" s="3">
        <v>66.496149613385697</v>
      </c>
      <c r="Z11" s="3">
        <v>56.1086690593132</v>
      </c>
      <c r="AA11" s="16" t="s">
        <v>70</v>
      </c>
      <c r="AB11" s="3">
        <v>30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30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30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30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30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30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30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30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30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30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30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30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30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27.654390155194601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1.9764740773948599</v>
      </c>
      <c r="M24" s="16" t="s">
        <v>15</v>
      </c>
      <c r="O24" s="3">
        <v>1038941.94524863</v>
      </c>
      <c r="P24" s="3">
        <v>397394.34017587401</v>
      </c>
      <c r="Q24" s="3">
        <v>525654.22290690301</v>
      </c>
      <c r="R24" s="3">
        <v>260035.84442497799</v>
      </c>
      <c r="S24" s="33">
        <v>5.2350729575999999</v>
      </c>
      <c r="T24" s="33">
        <v>1.00674479953846</v>
      </c>
      <c r="U24" s="33">
        <v>-3.5072957600000003E-2</v>
      </c>
      <c r="V24" s="3">
        <v>8882.0050074568408</v>
      </c>
      <c r="W24" s="3">
        <v>5.11883894453333</v>
      </c>
      <c r="X24" s="3">
        <v>5.4837098802666597</v>
      </c>
      <c r="Y24" s="3">
        <v>-1.9458509445190399</v>
      </c>
      <c r="Z24" s="3">
        <v>0</v>
      </c>
      <c r="AA24" s="16" t="s">
        <v>70</v>
      </c>
      <c r="AB24" s="3">
        <v>30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 t="s">
        <v>97</v>
      </c>
      <c r="G25" s="7" t="s">
        <v>67</v>
      </c>
      <c r="H25" s="11" t="s">
        <v>97</v>
      </c>
      <c r="I25" s="9" t="s">
        <v>66</v>
      </c>
      <c r="J25" s="13" t="s">
        <v>97</v>
      </c>
      <c r="K25" s="9" t="s">
        <v>98</v>
      </c>
      <c r="L25" s="3" t="s">
        <v>97</v>
      </c>
      <c r="M25" s="16" t="s">
        <v>15</v>
      </c>
      <c r="O25" s="3" t="s">
        <v>97</v>
      </c>
      <c r="P25" s="3" t="s">
        <v>97</v>
      </c>
      <c r="Q25" s="3">
        <v>537777.69836625096</v>
      </c>
      <c r="R25" s="3">
        <v>236336.63769192301</v>
      </c>
      <c r="S25" s="33" t="s">
        <v>97</v>
      </c>
      <c r="T25" s="33" t="s">
        <v>97</v>
      </c>
      <c r="U25" s="33" t="s">
        <v>97</v>
      </c>
      <c r="V25" s="3" t="s">
        <v>97</v>
      </c>
      <c r="W25" s="3" t="s">
        <v>97</v>
      </c>
      <c r="X25" s="3" t="s">
        <v>97</v>
      </c>
      <c r="Y25" s="3" t="s">
        <v>97</v>
      </c>
      <c r="Z25" s="3" t="s">
        <v>97</v>
      </c>
      <c r="AA25" s="16" t="s">
        <v>97</v>
      </c>
      <c r="AB25" s="3">
        <v>30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0</v>
      </c>
      <c r="AN25" s="18">
        <v>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 t="s">
        <v>97</v>
      </c>
      <c r="G26" s="7" t="s">
        <v>67</v>
      </c>
      <c r="H26" s="11" t="s">
        <v>97</v>
      </c>
      <c r="I26" s="9" t="s">
        <v>66</v>
      </c>
      <c r="J26" s="13" t="s">
        <v>97</v>
      </c>
      <c r="K26" s="9" t="s">
        <v>98</v>
      </c>
      <c r="L26" s="3" t="s">
        <v>97</v>
      </c>
      <c r="M26" s="16" t="s">
        <v>15</v>
      </c>
      <c r="O26" s="3" t="s">
        <v>97</v>
      </c>
      <c r="P26" s="3" t="s">
        <v>97</v>
      </c>
      <c r="Q26" s="3">
        <v>536143.65048635902</v>
      </c>
      <c r="R26" s="3">
        <v>218931.96254310099</v>
      </c>
      <c r="S26" s="33" t="s">
        <v>97</v>
      </c>
      <c r="T26" s="33" t="s">
        <v>97</v>
      </c>
      <c r="U26" s="33" t="s">
        <v>97</v>
      </c>
      <c r="V26" s="3" t="s">
        <v>97</v>
      </c>
      <c r="W26" s="3" t="s">
        <v>97</v>
      </c>
      <c r="X26" s="3" t="s">
        <v>97</v>
      </c>
      <c r="Y26" s="3" t="s">
        <v>97</v>
      </c>
      <c r="Z26" s="3" t="s">
        <v>97</v>
      </c>
      <c r="AA26" s="16" t="s">
        <v>97</v>
      </c>
      <c r="AB26" s="3">
        <v>30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0</v>
      </c>
      <c r="AN26" s="18">
        <v>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 t="s">
        <v>97</v>
      </c>
      <c r="G27" s="7" t="s">
        <v>67</v>
      </c>
      <c r="H27" s="11" t="s">
        <v>97</v>
      </c>
      <c r="I27" s="9" t="s">
        <v>66</v>
      </c>
      <c r="J27" s="13" t="s">
        <v>97</v>
      </c>
      <c r="K27" s="9" t="s">
        <v>98</v>
      </c>
      <c r="L27" s="3" t="s">
        <v>97</v>
      </c>
      <c r="M27" s="16" t="s">
        <v>15</v>
      </c>
      <c r="O27" s="3" t="s">
        <v>97</v>
      </c>
      <c r="P27" s="3" t="s">
        <v>97</v>
      </c>
      <c r="Q27" s="3">
        <v>542238.61580885295</v>
      </c>
      <c r="R27" s="3">
        <v>234822.749935217</v>
      </c>
      <c r="S27" s="33" t="s">
        <v>97</v>
      </c>
      <c r="T27" s="33" t="s">
        <v>97</v>
      </c>
      <c r="U27" s="33" t="s">
        <v>97</v>
      </c>
      <c r="V27" s="3" t="s">
        <v>97</v>
      </c>
      <c r="W27" s="3" t="s">
        <v>97</v>
      </c>
      <c r="X27" s="3" t="s">
        <v>97</v>
      </c>
      <c r="Y27" s="3" t="s">
        <v>97</v>
      </c>
      <c r="Z27" s="3" t="s">
        <v>97</v>
      </c>
      <c r="AA27" s="16" t="s">
        <v>97</v>
      </c>
      <c r="AB27" s="3">
        <v>30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0</v>
      </c>
      <c r="AN27" s="18">
        <v>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 t="s">
        <v>97</v>
      </c>
      <c r="G28" s="7" t="s">
        <v>67</v>
      </c>
      <c r="H28" s="11" t="s">
        <v>97</v>
      </c>
      <c r="I28" s="9" t="s">
        <v>66</v>
      </c>
      <c r="J28" s="13" t="s">
        <v>97</v>
      </c>
      <c r="K28" s="9" t="s">
        <v>98</v>
      </c>
      <c r="L28" s="3" t="s">
        <v>97</v>
      </c>
      <c r="M28" s="16" t="s">
        <v>15</v>
      </c>
      <c r="O28" s="3" t="s">
        <v>97</v>
      </c>
      <c r="P28" s="3" t="s">
        <v>97</v>
      </c>
      <c r="Q28" s="3">
        <v>564570.752414405</v>
      </c>
      <c r="R28" s="3">
        <v>239567.219407859</v>
      </c>
      <c r="S28" s="33" t="s">
        <v>97</v>
      </c>
      <c r="T28" s="33" t="s">
        <v>97</v>
      </c>
      <c r="U28" s="33" t="s">
        <v>97</v>
      </c>
      <c r="V28" s="3" t="s">
        <v>97</v>
      </c>
      <c r="W28" s="3" t="s">
        <v>97</v>
      </c>
      <c r="X28" s="3" t="s">
        <v>97</v>
      </c>
      <c r="Y28" s="3" t="s">
        <v>97</v>
      </c>
      <c r="Z28" s="3" t="s">
        <v>97</v>
      </c>
      <c r="AA28" s="16" t="s">
        <v>97</v>
      </c>
      <c r="AB28" s="3">
        <v>30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0</v>
      </c>
      <c r="AN28" s="18">
        <v>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 t="s">
        <v>97</v>
      </c>
      <c r="G29" s="7" t="s">
        <v>67</v>
      </c>
      <c r="H29" s="11" t="s">
        <v>97</v>
      </c>
      <c r="I29" s="9" t="s">
        <v>66</v>
      </c>
      <c r="J29" s="13" t="s">
        <v>97</v>
      </c>
      <c r="K29" s="9" t="s">
        <v>98</v>
      </c>
      <c r="L29" s="3" t="s">
        <v>97</v>
      </c>
      <c r="M29" s="16" t="s">
        <v>15</v>
      </c>
      <c r="O29" s="3" t="s">
        <v>97</v>
      </c>
      <c r="P29" s="3" t="s">
        <v>97</v>
      </c>
      <c r="Q29" s="3">
        <v>550862.77178996103</v>
      </c>
      <c r="R29" s="3">
        <v>258327.43213915499</v>
      </c>
      <c r="S29" s="33" t="s">
        <v>97</v>
      </c>
      <c r="T29" s="33" t="s">
        <v>97</v>
      </c>
      <c r="U29" s="33" t="s">
        <v>97</v>
      </c>
      <c r="V29" s="3" t="s">
        <v>97</v>
      </c>
      <c r="W29" s="3" t="s">
        <v>97</v>
      </c>
      <c r="X29" s="3" t="s">
        <v>97</v>
      </c>
      <c r="Y29" s="3" t="s">
        <v>97</v>
      </c>
      <c r="Z29" s="3" t="s">
        <v>97</v>
      </c>
      <c r="AA29" s="16" t="s">
        <v>97</v>
      </c>
      <c r="AB29" s="3">
        <v>30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0</v>
      </c>
      <c r="AN29" s="18">
        <v>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 t="s">
        <v>97</v>
      </c>
      <c r="G30" s="7" t="s">
        <v>67</v>
      </c>
      <c r="H30" s="11" t="s">
        <v>97</v>
      </c>
      <c r="I30" s="9" t="s">
        <v>66</v>
      </c>
      <c r="J30" s="13" t="s">
        <v>97</v>
      </c>
      <c r="K30" s="9" t="s">
        <v>98</v>
      </c>
      <c r="L30" s="3" t="s">
        <v>97</v>
      </c>
      <c r="M30" s="16" t="s">
        <v>15</v>
      </c>
      <c r="O30" s="3" t="s">
        <v>97</v>
      </c>
      <c r="P30" s="3" t="s">
        <v>97</v>
      </c>
      <c r="Q30" s="3">
        <v>574611.50130757096</v>
      </c>
      <c r="R30" s="3">
        <v>294471.46427568397</v>
      </c>
      <c r="S30" s="33" t="s">
        <v>97</v>
      </c>
      <c r="T30" s="33" t="s">
        <v>97</v>
      </c>
      <c r="U30" s="33" t="s">
        <v>97</v>
      </c>
      <c r="V30" s="3" t="s">
        <v>97</v>
      </c>
      <c r="W30" s="3" t="s">
        <v>97</v>
      </c>
      <c r="X30" s="3" t="s">
        <v>97</v>
      </c>
      <c r="Y30" s="3" t="s">
        <v>97</v>
      </c>
      <c r="Z30" s="3" t="s">
        <v>97</v>
      </c>
      <c r="AA30" s="16" t="s">
        <v>97</v>
      </c>
      <c r="AB30" s="3">
        <v>30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0</v>
      </c>
      <c r="AN30" s="18">
        <v>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 t="s">
        <v>97</v>
      </c>
      <c r="G31" s="7" t="s">
        <v>67</v>
      </c>
      <c r="H31" s="11" t="s">
        <v>97</v>
      </c>
      <c r="I31" s="9" t="s">
        <v>66</v>
      </c>
      <c r="J31" s="13" t="s">
        <v>97</v>
      </c>
      <c r="K31" s="9" t="s">
        <v>98</v>
      </c>
      <c r="L31" s="3" t="s">
        <v>97</v>
      </c>
      <c r="M31" s="16" t="s">
        <v>15</v>
      </c>
      <c r="O31" s="3" t="s">
        <v>97</v>
      </c>
      <c r="P31" s="3" t="s">
        <v>97</v>
      </c>
      <c r="Q31" s="3">
        <v>539160.64777330495</v>
      </c>
      <c r="R31" s="3">
        <v>246728.375675858</v>
      </c>
      <c r="S31" s="33" t="s">
        <v>97</v>
      </c>
      <c r="T31" s="33" t="s">
        <v>97</v>
      </c>
      <c r="U31" s="33" t="s">
        <v>97</v>
      </c>
      <c r="V31" s="3" t="s">
        <v>97</v>
      </c>
      <c r="W31" s="3" t="s">
        <v>97</v>
      </c>
      <c r="X31" s="3" t="s">
        <v>97</v>
      </c>
      <c r="Y31" s="3" t="s">
        <v>97</v>
      </c>
      <c r="Z31" s="3" t="s">
        <v>97</v>
      </c>
      <c r="AA31" s="16" t="s">
        <v>97</v>
      </c>
      <c r="AB31" s="3">
        <v>30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0</v>
      </c>
      <c r="AN31" s="18">
        <v>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 t="s">
        <v>97</v>
      </c>
      <c r="G32" s="7" t="s">
        <v>67</v>
      </c>
      <c r="H32" s="11" t="s">
        <v>97</v>
      </c>
      <c r="I32" s="9" t="s">
        <v>66</v>
      </c>
      <c r="J32" s="13" t="s">
        <v>97</v>
      </c>
      <c r="K32" s="9" t="s">
        <v>98</v>
      </c>
      <c r="L32" s="3" t="s">
        <v>97</v>
      </c>
      <c r="M32" s="16" t="s">
        <v>15</v>
      </c>
      <c r="O32" s="3" t="s">
        <v>97</v>
      </c>
      <c r="P32" s="3" t="s">
        <v>97</v>
      </c>
      <c r="Q32" s="3">
        <v>511201.17768447002</v>
      </c>
      <c r="R32" s="3">
        <v>238221.37719192199</v>
      </c>
      <c r="S32" s="33" t="s">
        <v>97</v>
      </c>
      <c r="T32" s="33" t="s">
        <v>97</v>
      </c>
      <c r="U32" s="33" t="s">
        <v>97</v>
      </c>
      <c r="V32" s="3" t="s">
        <v>97</v>
      </c>
      <c r="W32" s="3" t="s">
        <v>97</v>
      </c>
      <c r="X32" s="3" t="s">
        <v>97</v>
      </c>
      <c r="Y32" s="3" t="s">
        <v>97</v>
      </c>
      <c r="Z32" s="3" t="s">
        <v>97</v>
      </c>
      <c r="AA32" s="16" t="s">
        <v>97</v>
      </c>
      <c r="AB32" s="3">
        <v>30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0</v>
      </c>
      <c r="AN32" s="18">
        <v>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260</v>
      </c>
      <c r="C3" s="7" t="s">
        <v>164</v>
      </c>
      <c r="D3" s="7" t="s">
        <v>165</v>
      </c>
      <c r="E3" s="21" t="s">
        <v>166</v>
      </c>
      <c r="F3" s="21" t="s">
        <v>261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1.0391693343931001</v>
      </c>
      <c r="G6" s="7" t="s">
        <v>67</v>
      </c>
      <c r="H6" s="11">
        <v>3.9169334393107998E-2</v>
      </c>
      <c r="I6" s="9" t="s">
        <v>68</v>
      </c>
      <c r="J6" s="13">
        <v>0</v>
      </c>
      <c r="L6" s="3">
        <v>0.103622505646442</v>
      </c>
      <c r="M6" s="16" t="s">
        <v>15</v>
      </c>
      <c r="N6" s="7" t="s">
        <v>261</v>
      </c>
      <c r="O6" s="3">
        <v>410214.475611815</v>
      </c>
      <c r="P6" s="3">
        <v>167063.76291332199</v>
      </c>
      <c r="Q6" s="3">
        <v>3958739.2048929702</v>
      </c>
      <c r="R6" s="3">
        <v>1784947.2107947499</v>
      </c>
      <c r="S6" s="33">
        <v>5.2217689210499998</v>
      </c>
      <c r="T6" s="33">
        <v>1.0041863309711501</v>
      </c>
      <c r="U6" s="33">
        <v>-2.1768921050000001E-2</v>
      </c>
      <c r="V6" s="3">
        <v>733.929236420557</v>
      </c>
      <c r="W6" s="3">
        <v>5.1322423306499996</v>
      </c>
      <c r="X6" s="3">
        <v>5.2968338615833304</v>
      </c>
      <c r="Y6" s="3">
        <v>-275.18415012006398</v>
      </c>
      <c r="Z6" s="3">
        <v>-173.05804770183499</v>
      </c>
      <c r="AA6" s="16" t="s">
        <v>70</v>
      </c>
      <c r="AB6" s="3">
        <v>30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2.5110533402432802</v>
      </c>
      <c r="G7" s="7" t="s">
        <v>67</v>
      </c>
      <c r="H7" s="11">
        <v>4.4213360973140003E-3</v>
      </c>
      <c r="I7" s="9" t="s">
        <v>76</v>
      </c>
      <c r="J7" s="13">
        <v>0</v>
      </c>
      <c r="L7" s="3">
        <v>0.25022271005855601</v>
      </c>
      <c r="M7" s="16" t="s">
        <v>15</v>
      </c>
      <c r="O7" s="3">
        <v>902486.16154215997</v>
      </c>
      <c r="P7" s="3">
        <v>363167.19026254199</v>
      </c>
      <c r="Q7" s="3">
        <v>3606731.6245234599</v>
      </c>
      <c r="R7" s="3">
        <v>1594556.9987014399</v>
      </c>
      <c r="S7" s="33">
        <v>5.2884202842999999</v>
      </c>
      <c r="T7" s="33">
        <v>1.01700390082692</v>
      </c>
      <c r="U7" s="33">
        <v>-8.8420284299999999E-2</v>
      </c>
      <c r="V7" s="3">
        <v>2063.8618820731599</v>
      </c>
      <c r="W7" s="3">
        <v>5.1799916589333304</v>
      </c>
      <c r="X7" s="3">
        <v>5.3882775162833303</v>
      </c>
      <c r="Y7" s="3">
        <v>-431.72232830581697</v>
      </c>
      <c r="Z7" s="3">
        <v>19.5342229668111</v>
      </c>
      <c r="AA7" s="16" t="s">
        <v>70</v>
      </c>
      <c r="AB7" s="3">
        <v>30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4.8375724619149096</v>
      </c>
      <c r="G8" s="7" t="s">
        <v>67</v>
      </c>
      <c r="H8" s="11">
        <v>-3.2485507617018003E-2</v>
      </c>
      <c r="I8" s="9" t="s">
        <v>80</v>
      </c>
      <c r="J8" s="13">
        <v>0</v>
      </c>
      <c r="L8" s="3">
        <v>0.48153563586414899</v>
      </c>
      <c r="M8" s="16" t="s">
        <v>15</v>
      </c>
      <c r="O8" s="3">
        <v>1979517.3657994701</v>
      </c>
      <c r="P8" s="3">
        <v>799748.99574404198</v>
      </c>
      <c r="Q8" s="3">
        <v>4110842.9332485301</v>
      </c>
      <c r="R8" s="3">
        <v>1764901.88439635</v>
      </c>
      <c r="S8" s="33">
        <v>5.2967639983833301</v>
      </c>
      <c r="T8" s="33">
        <v>1.0186084612275601</v>
      </c>
      <c r="U8" s="33">
        <v>-9.6763998383332994E-2</v>
      </c>
      <c r="V8" s="3">
        <v>4558.4495035909404</v>
      </c>
      <c r="W8" s="3">
        <v>5.1799953527999998</v>
      </c>
      <c r="X8" s="3">
        <v>5.4719758994333301</v>
      </c>
      <c r="Y8" s="3">
        <v>39.093373221858698</v>
      </c>
      <c r="Z8" s="3">
        <v>-34.669153875593103</v>
      </c>
      <c r="AA8" s="16" t="s">
        <v>70</v>
      </c>
      <c r="AB8" s="3">
        <v>30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20.516304808436299</v>
      </c>
      <c r="G9" s="7" t="s">
        <v>67</v>
      </c>
      <c r="H9" s="11">
        <v>1.0516304808436301</v>
      </c>
      <c r="I9" s="9" t="s">
        <v>84</v>
      </c>
      <c r="J9" s="13" t="s">
        <v>66</v>
      </c>
      <c r="K9" s="9" t="s">
        <v>168</v>
      </c>
      <c r="L9" s="3">
        <v>2.02731146581635</v>
      </c>
      <c r="M9" s="16" t="s">
        <v>15</v>
      </c>
      <c r="O9" s="3">
        <v>3847016.7533461899</v>
      </c>
      <c r="P9" s="3">
        <v>1484039.3183539901</v>
      </c>
      <c r="Q9" s="3">
        <v>1897595.3217909101</v>
      </c>
      <c r="R9" s="3">
        <v>805692.570951064</v>
      </c>
      <c r="S9" s="33">
        <v>5.2967811322833303</v>
      </c>
      <c r="T9" s="33">
        <v>1.0186117562083301</v>
      </c>
      <c r="U9" s="33">
        <v>-9.6781132283333002E-2</v>
      </c>
      <c r="V9" s="3">
        <v>6975.4308321989301</v>
      </c>
      <c r="W9" s="3">
        <v>5.1716729517499997</v>
      </c>
      <c r="X9" s="3">
        <v>5.4803384218833298</v>
      </c>
      <c r="Y9" s="3">
        <v>-85.295986190653196</v>
      </c>
      <c r="Z9" s="3">
        <v>119.63452935087599</v>
      </c>
      <c r="AA9" s="16" t="s">
        <v>70</v>
      </c>
      <c r="AB9" s="3">
        <v>30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24.3124270799849</v>
      </c>
      <c r="G10" s="7" t="s">
        <v>67</v>
      </c>
      <c r="H10" s="11">
        <v>-2.7502916800601001E-2</v>
      </c>
      <c r="I10" s="9" t="s">
        <v>88</v>
      </c>
      <c r="J10" s="13">
        <v>0</v>
      </c>
      <c r="L10" s="3">
        <v>2.3981497069747202</v>
      </c>
      <c r="M10" s="16" t="s">
        <v>15</v>
      </c>
      <c r="O10" s="3">
        <v>7394948.7132912399</v>
      </c>
      <c r="P10" s="3">
        <v>2758306.8953104098</v>
      </c>
      <c r="Q10" s="3">
        <v>3083605.9532830399</v>
      </c>
      <c r="R10" s="3">
        <v>1202345.0147545</v>
      </c>
      <c r="S10" s="33">
        <v>5.2968086692999998</v>
      </c>
      <c r="T10" s="33">
        <v>1.0186170517884601</v>
      </c>
      <c r="U10" s="33">
        <v>-9.6808669300000996E-2</v>
      </c>
      <c r="V10" s="3">
        <v>11739.505083857201</v>
      </c>
      <c r="W10" s="3">
        <v>5.1717014284999996</v>
      </c>
      <c r="X10" s="3">
        <v>5.4887210421166603</v>
      </c>
      <c r="Y10" s="3">
        <v>-51.590864340872599</v>
      </c>
      <c r="Z10" s="3">
        <v>0</v>
      </c>
      <c r="AA10" s="16" t="s">
        <v>70</v>
      </c>
      <c r="AB10" s="3">
        <v>30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50.8218226980309</v>
      </c>
      <c r="G11" s="7" t="s">
        <v>67</v>
      </c>
      <c r="H11" s="11">
        <v>1.6436453960619001E-2</v>
      </c>
      <c r="I11" s="9" t="s">
        <v>92</v>
      </c>
      <c r="J11" s="13">
        <v>0</v>
      </c>
      <c r="K11" s="9" t="s">
        <v>169</v>
      </c>
      <c r="L11" s="3">
        <v>4.9506120452644202</v>
      </c>
      <c r="M11" s="16" t="s">
        <v>15</v>
      </c>
      <c r="O11" s="3">
        <v>13979203.977206901</v>
      </c>
      <c r="P11" s="3">
        <v>4951268.2621281603</v>
      </c>
      <c r="Q11" s="3">
        <v>2823732.4697213802</v>
      </c>
      <c r="R11" s="3">
        <v>1058510.9407512301</v>
      </c>
      <c r="S11" s="33">
        <v>5.2967795895999998</v>
      </c>
      <c r="T11" s="33">
        <v>1.0186114595384601</v>
      </c>
      <c r="U11" s="33">
        <v>-9.6779589600001006E-2</v>
      </c>
      <c r="V11" s="3">
        <v>21766.261674208599</v>
      </c>
      <c r="W11" s="3">
        <v>5.1633290197166604</v>
      </c>
      <c r="X11" s="3">
        <v>5.5470651591833304</v>
      </c>
      <c r="Y11" s="3">
        <v>-311.96856845287101</v>
      </c>
      <c r="Z11" s="3">
        <v>-44.939534089651303</v>
      </c>
      <c r="AA11" s="16" t="s">
        <v>70</v>
      </c>
      <c r="AB11" s="3">
        <v>30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30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30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30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30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30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30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30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30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30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30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30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30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27.564595095519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2.71478819637082</v>
      </c>
      <c r="M24" s="16" t="s">
        <v>15</v>
      </c>
      <c r="O24" s="3">
        <v>8870843.6287486106</v>
      </c>
      <c r="P24" s="3">
        <v>3082202.93505794</v>
      </c>
      <c r="Q24" s="3">
        <v>3267600.6329360399</v>
      </c>
      <c r="R24" s="3">
        <v>1284570.39625077</v>
      </c>
      <c r="S24" s="33">
        <v>5.2634432890499996</v>
      </c>
      <c r="T24" s="33">
        <v>1.01220063250961</v>
      </c>
      <c r="U24" s="33">
        <v>-6.3443289050000004E-2</v>
      </c>
      <c r="V24" s="3">
        <v>11912.750095012199</v>
      </c>
      <c r="W24" s="3">
        <v>5.1322075101333304</v>
      </c>
      <c r="X24" s="3">
        <v>5.5053966776000003</v>
      </c>
      <c r="Y24" s="3">
        <v>-272.96404408912002</v>
      </c>
      <c r="Z24" s="3">
        <v>50.078083472143398</v>
      </c>
      <c r="AA24" s="16" t="s">
        <v>70</v>
      </c>
      <c r="AB24" s="3">
        <v>30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 t="s">
        <v>97</v>
      </c>
      <c r="G25" s="7" t="s">
        <v>67</v>
      </c>
      <c r="H25" s="11" t="s">
        <v>97</v>
      </c>
      <c r="I25" s="9" t="s">
        <v>66</v>
      </c>
      <c r="J25" s="13" t="s">
        <v>97</v>
      </c>
      <c r="K25" s="9" t="s">
        <v>98</v>
      </c>
      <c r="L25" s="3" t="s">
        <v>97</v>
      </c>
      <c r="M25" s="16" t="s">
        <v>15</v>
      </c>
      <c r="O25" s="3" t="s">
        <v>97</v>
      </c>
      <c r="P25" s="3" t="s">
        <v>97</v>
      </c>
      <c r="Q25" s="3">
        <v>3659850.2956407601</v>
      </c>
      <c r="R25" s="3">
        <v>1308220.91754652</v>
      </c>
      <c r="S25" s="33" t="s">
        <v>97</v>
      </c>
      <c r="T25" s="33" t="s">
        <v>97</v>
      </c>
      <c r="U25" s="33" t="s">
        <v>97</v>
      </c>
      <c r="V25" s="3" t="s">
        <v>97</v>
      </c>
      <c r="W25" s="3" t="s">
        <v>97</v>
      </c>
      <c r="X25" s="3" t="s">
        <v>97</v>
      </c>
      <c r="Y25" s="3" t="s">
        <v>97</v>
      </c>
      <c r="Z25" s="3" t="s">
        <v>97</v>
      </c>
      <c r="AA25" s="16" t="s">
        <v>97</v>
      </c>
      <c r="AB25" s="3">
        <v>30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0</v>
      </c>
      <c r="AN25" s="18">
        <v>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 t="s">
        <v>97</v>
      </c>
      <c r="G26" s="7" t="s">
        <v>67</v>
      </c>
      <c r="H26" s="11" t="s">
        <v>97</v>
      </c>
      <c r="I26" s="9" t="s">
        <v>66</v>
      </c>
      <c r="J26" s="13" t="s">
        <v>97</v>
      </c>
      <c r="K26" s="9" t="s">
        <v>98</v>
      </c>
      <c r="L26" s="3" t="s">
        <v>97</v>
      </c>
      <c r="M26" s="16" t="s">
        <v>15</v>
      </c>
      <c r="O26" s="3" t="s">
        <v>97</v>
      </c>
      <c r="P26" s="3" t="s">
        <v>97</v>
      </c>
      <c r="Q26" s="3">
        <v>3680312.2654526201</v>
      </c>
      <c r="R26" s="3">
        <v>1262261.2389643099</v>
      </c>
      <c r="S26" s="33" t="s">
        <v>97</v>
      </c>
      <c r="T26" s="33" t="s">
        <v>97</v>
      </c>
      <c r="U26" s="33" t="s">
        <v>97</v>
      </c>
      <c r="V26" s="3" t="s">
        <v>97</v>
      </c>
      <c r="W26" s="3" t="s">
        <v>97</v>
      </c>
      <c r="X26" s="3" t="s">
        <v>97</v>
      </c>
      <c r="Y26" s="3" t="s">
        <v>97</v>
      </c>
      <c r="Z26" s="3" t="s">
        <v>97</v>
      </c>
      <c r="AA26" s="16" t="s">
        <v>97</v>
      </c>
      <c r="AB26" s="3">
        <v>30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0</v>
      </c>
      <c r="AN26" s="18">
        <v>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 t="s">
        <v>97</v>
      </c>
      <c r="G27" s="7" t="s">
        <v>67</v>
      </c>
      <c r="H27" s="11" t="s">
        <v>97</v>
      </c>
      <c r="I27" s="9" t="s">
        <v>66</v>
      </c>
      <c r="J27" s="13" t="s">
        <v>97</v>
      </c>
      <c r="K27" s="9" t="s">
        <v>98</v>
      </c>
      <c r="L27" s="3" t="s">
        <v>97</v>
      </c>
      <c r="M27" s="16" t="s">
        <v>15</v>
      </c>
      <c r="O27" s="3" t="s">
        <v>97</v>
      </c>
      <c r="P27" s="3" t="s">
        <v>97</v>
      </c>
      <c r="Q27" s="3">
        <v>3736615.1036022501</v>
      </c>
      <c r="R27" s="3">
        <v>1272066.9718812599</v>
      </c>
      <c r="S27" s="33" t="s">
        <v>97</v>
      </c>
      <c r="T27" s="33" t="s">
        <v>97</v>
      </c>
      <c r="U27" s="33" t="s">
        <v>97</v>
      </c>
      <c r="V27" s="3" t="s">
        <v>97</v>
      </c>
      <c r="W27" s="3" t="s">
        <v>97</v>
      </c>
      <c r="X27" s="3" t="s">
        <v>97</v>
      </c>
      <c r="Y27" s="3" t="s">
        <v>97</v>
      </c>
      <c r="Z27" s="3" t="s">
        <v>97</v>
      </c>
      <c r="AA27" s="16" t="s">
        <v>97</v>
      </c>
      <c r="AB27" s="3">
        <v>30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0</v>
      </c>
      <c r="AN27" s="18">
        <v>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 t="s">
        <v>97</v>
      </c>
      <c r="G28" s="7" t="s">
        <v>67</v>
      </c>
      <c r="H28" s="11" t="s">
        <v>97</v>
      </c>
      <c r="I28" s="9" t="s">
        <v>66</v>
      </c>
      <c r="J28" s="13" t="s">
        <v>97</v>
      </c>
      <c r="K28" s="9" t="s">
        <v>98</v>
      </c>
      <c r="L28" s="3" t="s">
        <v>97</v>
      </c>
      <c r="M28" s="16" t="s">
        <v>15</v>
      </c>
      <c r="O28" s="3" t="s">
        <v>97</v>
      </c>
      <c r="P28" s="3" t="s">
        <v>97</v>
      </c>
      <c r="Q28" s="3">
        <v>3902774.3567058202</v>
      </c>
      <c r="R28" s="3">
        <v>1303420.96055279</v>
      </c>
      <c r="S28" s="33" t="s">
        <v>97</v>
      </c>
      <c r="T28" s="33" t="s">
        <v>97</v>
      </c>
      <c r="U28" s="33" t="s">
        <v>97</v>
      </c>
      <c r="V28" s="3" t="s">
        <v>97</v>
      </c>
      <c r="W28" s="3" t="s">
        <v>97</v>
      </c>
      <c r="X28" s="3" t="s">
        <v>97</v>
      </c>
      <c r="Y28" s="3" t="s">
        <v>97</v>
      </c>
      <c r="Z28" s="3" t="s">
        <v>97</v>
      </c>
      <c r="AA28" s="16" t="s">
        <v>97</v>
      </c>
      <c r="AB28" s="3">
        <v>30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0</v>
      </c>
      <c r="AN28" s="18">
        <v>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 t="s">
        <v>97</v>
      </c>
      <c r="G29" s="7" t="s">
        <v>67</v>
      </c>
      <c r="H29" s="11" t="s">
        <v>97</v>
      </c>
      <c r="I29" s="9" t="s">
        <v>66</v>
      </c>
      <c r="J29" s="13" t="s">
        <v>97</v>
      </c>
      <c r="K29" s="9" t="s">
        <v>98</v>
      </c>
      <c r="L29" s="3" t="s">
        <v>97</v>
      </c>
      <c r="M29" s="16" t="s">
        <v>15</v>
      </c>
      <c r="O29" s="3" t="s">
        <v>97</v>
      </c>
      <c r="P29" s="3" t="s">
        <v>97</v>
      </c>
      <c r="Q29" s="3">
        <v>3741731.9304199498</v>
      </c>
      <c r="R29" s="3">
        <v>1423049.0773672301</v>
      </c>
      <c r="S29" s="33" t="s">
        <v>97</v>
      </c>
      <c r="T29" s="33" t="s">
        <v>97</v>
      </c>
      <c r="U29" s="33" t="s">
        <v>97</v>
      </c>
      <c r="V29" s="3" t="s">
        <v>97</v>
      </c>
      <c r="W29" s="3" t="s">
        <v>97</v>
      </c>
      <c r="X29" s="3" t="s">
        <v>97</v>
      </c>
      <c r="Y29" s="3" t="s">
        <v>97</v>
      </c>
      <c r="Z29" s="3" t="s">
        <v>97</v>
      </c>
      <c r="AA29" s="16" t="s">
        <v>97</v>
      </c>
      <c r="AB29" s="3">
        <v>30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0</v>
      </c>
      <c r="AN29" s="18">
        <v>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 t="s">
        <v>97</v>
      </c>
      <c r="G30" s="7" t="s">
        <v>67</v>
      </c>
      <c r="H30" s="11" t="s">
        <v>97</v>
      </c>
      <c r="I30" s="9" t="s">
        <v>66</v>
      </c>
      <c r="J30" s="13" t="s">
        <v>97</v>
      </c>
      <c r="K30" s="9" t="s">
        <v>98</v>
      </c>
      <c r="L30" s="3" t="s">
        <v>97</v>
      </c>
      <c r="M30" s="16" t="s">
        <v>15</v>
      </c>
      <c r="O30" s="3" t="s">
        <v>97</v>
      </c>
      <c r="P30" s="3" t="s">
        <v>97</v>
      </c>
      <c r="Q30" s="3">
        <v>3867514.2131968401</v>
      </c>
      <c r="R30" s="3">
        <v>1521401.5345407999</v>
      </c>
      <c r="S30" s="33" t="s">
        <v>97</v>
      </c>
      <c r="T30" s="33" t="s">
        <v>97</v>
      </c>
      <c r="U30" s="33" t="s">
        <v>97</v>
      </c>
      <c r="V30" s="3" t="s">
        <v>97</v>
      </c>
      <c r="W30" s="3" t="s">
        <v>97</v>
      </c>
      <c r="X30" s="3" t="s">
        <v>97</v>
      </c>
      <c r="Y30" s="3" t="s">
        <v>97</v>
      </c>
      <c r="Z30" s="3" t="s">
        <v>97</v>
      </c>
      <c r="AA30" s="16" t="s">
        <v>97</v>
      </c>
      <c r="AB30" s="3">
        <v>30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0</v>
      </c>
      <c r="AN30" s="18">
        <v>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 t="s">
        <v>97</v>
      </c>
      <c r="G31" s="7" t="s">
        <v>67</v>
      </c>
      <c r="H31" s="11" t="s">
        <v>97</v>
      </c>
      <c r="I31" s="9" t="s">
        <v>66</v>
      </c>
      <c r="J31" s="13" t="s">
        <v>97</v>
      </c>
      <c r="K31" s="9" t="s">
        <v>98</v>
      </c>
      <c r="L31" s="3" t="s">
        <v>97</v>
      </c>
      <c r="M31" s="16" t="s">
        <v>15</v>
      </c>
      <c r="O31" s="3" t="s">
        <v>97</v>
      </c>
      <c r="P31" s="3" t="s">
        <v>97</v>
      </c>
      <c r="Q31" s="3">
        <v>3646649.6931630098</v>
      </c>
      <c r="R31" s="3">
        <v>1335119.4719629299</v>
      </c>
      <c r="S31" s="33" t="s">
        <v>97</v>
      </c>
      <c r="T31" s="33" t="s">
        <v>97</v>
      </c>
      <c r="U31" s="33" t="s">
        <v>97</v>
      </c>
      <c r="V31" s="3" t="s">
        <v>97</v>
      </c>
      <c r="W31" s="3" t="s">
        <v>97</v>
      </c>
      <c r="X31" s="3" t="s">
        <v>97</v>
      </c>
      <c r="Y31" s="3" t="s">
        <v>97</v>
      </c>
      <c r="Z31" s="3" t="s">
        <v>97</v>
      </c>
      <c r="AA31" s="16" t="s">
        <v>97</v>
      </c>
      <c r="AB31" s="3">
        <v>30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0</v>
      </c>
      <c r="AN31" s="18">
        <v>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 t="s">
        <v>97</v>
      </c>
      <c r="G32" s="7" t="s">
        <v>67</v>
      </c>
      <c r="H32" s="11" t="s">
        <v>97</v>
      </c>
      <c r="I32" s="9" t="s">
        <v>66</v>
      </c>
      <c r="J32" s="13" t="s">
        <v>97</v>
      </c>
      <c r="K32" s="9" t="s">
        <v>98</v>
      </c>
      <c r="L32" s="3" t="s">
        <v>97</v>
      </c>
      <c r="M32" s="16" t="s">
        <v>15</v>
      </c>
      <c r="O32" s="3" t="s">
        <v>97</v>
      </c>
      <c r="P32" s="3" t="s">
        <v>97</v>
      </c>
      <c r="Q32" s="3">
        <v>3513221.7600812698</v>
      </c>
      <c r="R32" s="3">
        <v>1297608.97947267</v>
      </c>
      <c r="S32" s="33" t="s">
        <v>97</v>
      </c>
      <c r="T32" s="33" t="s">
        <v>97</v>
      </c>
      <c r="U32" s="33" t="s">
        <v>97</v>
      </c>
      <c r="V32" s="3" t="s">
        <v>97</v>
      </c>
      <c r="W32" s="3" t="s">
        <v>97</v>
      </c>
      <c r="X32" s="3" t="s">
        <v>97</v>
      </c>
      <c r="Y32" s="3" t="s">
        <v>97</v>
      </c>
      <c r="Z32" s="3" t="s">
        <v>97</v>
      </c>
      <c r="AA32" s="16" t="s">
        <v>97</v>
      </c>
      <c r="AB32" s="3">
        <v>30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0</v>
      </c>
      <c r="AN32" s="18">
        <v>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262</v>
      </c>
      <c r="C3" s="7" t="s">
        <v>164</v>
      </c>
      <c r="D3" s="7" t="s">
        <v>165</v>
      </c>
      <c r="E3" s="21" t="s">
        <v>166</v>
      </c>
      <c r="F3" s="21" t="s">
        <v>263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1.0746279160339001</v>
      </c>
      <c r="G6" s="7" t="s">
        <v>67</v>
      </c>
      <c r="H6" s="11">
        <v>7.4627916033899996E-2</v>
      </c>
      <c r="I6" s="9" t="s">
        <v>68</v>
      </c>
      <c r="J6" s="13">
        <v>0</v>
      </c>
      <c r="L6" s="3">
        <v>0.15380370640227101</v>
      </c>
      <c r="M6" s="16" t="s">
        <v>15</v>
      </c>
      <c r="N6" s="7" t="s">
        <v>263</v>
      </c>
      <c r="O6" s="3">
        <v>89394.323588250394</v>
      </c>
      <c r="P6" s="3">
        <v>29642.466796875</v>
      </c>
      <c r="Q6" s="3">
        <v>581223.46775207703</v>
      </c>
      <c r="R6" s="3">
        <v>333933.50964215299</v>
      </c>
      <c r="S6" s="33">
        <v>5.2167509690499996</v>
      </c>
      <c r="T6" s="33">
        <v>0.993666851247619</v>
      </c>
      <c r="U6" s="33">
        <v>3.3249030950000001E-2</v>
      </c>
      <c r="V6" s="3">
        <v>106.755031548193</v>
      </c>
      <c r="W6" s="3">
        <v>4.8848462581166601</v>
      </c>
      <c r="X6" s="3">
        <v>5.2751338333333297</v>
      </c>
      <c r="Y6" s="3">
        <v>102.70134735107401</v>
      </c>
      <c r="Z6" s="3">
        <v>146.84335327148401</v>
      </c>
      <c r="AA6" s="16" t="s">
        <v>191</v>
      </c>
      <c r="AB6" s="3">
        <v>30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2.5174464489669699</v>
      </c>
      <c r="G7" s="7" t="s">
        <v>67</v>
      </c>
      <c r="H7" s="11">
        <v>6.9785795867899998E-3</v>
      </c>
      <c r="I7" s="9" t="s">
        <v>76</v>
      </c>
      <c r="J7" s="13">
        <v>0</v>
      </c>
      <c r="L7" s="3">
        <v>0.35945849765857302</v>
      </c>
      <c r="M7" s="16" t="s">
        <v>15</v>
      </c>
      <c r="O7" s="3">
        <v>196854.04147683099</v>
      </c>
      <c r="P7" s="3">
        <v>66549.549614210395</v>
      </c>
      <c r="Q7" s="3">
        <v>547640.52806955902</v>
      </c>
      <c r="R7" s="3">
        <v>295658.85861473798</v>
      </c>
      <c r="S7" s="33">
        <v>5.2834008317666603</v>
      </c>
      <c r="T7" s="33">
        <v>1.0063620631936501</v>
      </c>
      <c r="U7" s="33">
        <v>-3.3400831766667E-2</v>
      </c>
      <c r="V7" s="3">
        <v>263.31974333097099</v>
      </c>
      <c r="W7" s="3">
        <v>4.9430624933500003</v>
      </c>
      <c r="X7" s="3">
        <v>5.3743548621499997</v>
      </c>
      <c r="Y7" s="3">
        <v>99.232828370797506</v>
      </c>
      <c r="Z7" s="3">
        <v>-27.1290039021059</v>
      </c>
      <c r="AA7" s="16" t="s">
        <v>191</v>
      </c>
      <c r="AB7" s="3">
        <v>30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4.6208701105970098</v>
      </c>
      <c r="G8" s="7" t="s">
        <v>67</v>
      </c>
      <c r="H8" s="11">
        <v>-7.5825977880598E-2</v>
      </c>
      <c r="I8" s="9" t="s">
        <v>80</v>
      </c>
      <c r="J8" s="13">
        <v>0</v>
      </c>
      <c r="L8" s="3">
        <v>0.65753777369661104</v>
      </c>
      <c r="M8" s="16" t="s">
        <v>15</v>
      </c>
      <c r="O8" s="3">
        <v>422838.100428281</v>
      </c>
      <c r="P8" s="3">
        <v>139991.24997909399</v>
      </c>
      <c r="Q8" s="3">
        <v>643062.82824046502</v>
      </c>
      <c r="R8" s="3">
        <v>353025.921363795</v>
      </c>
      <c r="S8" s="33">
        <v>5.2917433301000001</v>
      </c>
      <c r="T8" s="33">
        <v>1.0079511104952299</v>
      </c>
      <c r="U8" s="33">
        <v>-4.1743330100000003E-2</v>
      </c>
      <c r="V8" s="3">
        <v>501.80074254527</v>
      </c>
      <c r="W8" s="3">
        <v>4.9430648522666596</v>
      </c>
      <c r="X8" s="3">
        <v>5.4235954341333299</v>
      </c>
      <c r="Y8" s="3">
        <v>483.81146240234301</v>
      </c>
      <c r="Z8" s="3">
        <v>-103.012944007416</v>
      </c>
      <c r="AA8" s="16" t="s">
        <v>191</v>
      </c>
      <c r="AB8" s="3">
        <v>30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19.941513555688299</v>
      </c>
      <c r="G9" s="7" t="s">
        <v>67</v>
      </c>
      <c r="H9" s="11">
        <v>0.99415135556883105</v>
      </c>
      <c r="I9" s="9" t="s">
        <v>84</v>
      </c>
      <c r="J9" s="13" t="s">
        <v>66</v>
      </c>
      <c r="K9" s="9" t="s">
        <v>168</v>
      </c>
      <c r="L9" s="3">
        <v>2.7665187860584499</v>
      </c>
      <c r="M9" s="16" t="s">
        <v>15</v>
      </c>
      <c r="O9" s="3">
        <v>833278.33999171504</v>
      </c>
      <c r="P9" s="3">
        <v>270594.213502625</v>
      </c>
      <c r="Q9" s="3">
        <v>301201.04160901601</v>
      </c>
      <c r="R9" s="3">
        <v>156515.584836022</v>
      </c>
      <c r="S9" s="33">
        <v>5.2917631746666602</v>
      </c>
      <c r="T9" s="33">
        <v>1.00795489041269</v>
      </c>
      <c r="U9" s="33">
        <v>-4.1763174666666E-2</v>
      </c>
      <c r="V9" s="3">
        <v>494.656583968782</v>
      </c>
      <c r="W9" s="3">
        <v>4.9264009282666601</v>
      </c>
      <c r="X9" s="3">
        <v>5.4236161866833301</v>
      </c>
      <c r="Y9" s="3">
        <v>314.28741455078102</v>
      </c>
      <c r="Z9" s="3">
        <v>35.875510914818697</v>
      </c>
      <c r="AA9" s="16" t="s">
        <v>191</v>
      </c>
      <c r="AB9" s="3">
        <v>30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24.332160651780399</v>
      </c>
      <c r="G10" s="7" t="s">
        <v>67</v>
      </c>
      <c r="H10" s="11">
        <v>-2.6713573928782E-2</v>
      </c>
      <c r="I10" s="9" t="s">
        <v>88</v>
      </c>
      <c r="J10" s="13">
        <v>0</v>
      </c>
      <c r="L10" s="3">
        <v>3.3507756862466098</v>
      </c>
      <c r="M10" s="16" t="s">
        <v>15</v>
      </c>
      <c r="O10" s="3">
        <v>1648248.11327729</v>
      </c>
      <c r="P10" s="3">
        <v>524043.19233827799</v>
      </c>
      <c r="Q10" s="3">
        <v>491900.46353821602</v>
      </c>
      <c r="R10" s="3">
        <v>245966.94744846801</v>
      </c>
      <c r="S10" s="33">
        <v>5.2917890898333297</v>
      </c>
      <c r="T10" s="33">
        <v>1.0079598266349199</v>
      </c>
      <c r="U10" s="33">
        <v>-4.1789089833333001E-2</v>
      </c>
      <c r="V10" s="3">
        <v>1081.886235679</v>
      </c>
      <c r="W10" s="3">
        <v>4.9347779381166603</v>
      </c>
      <c r="X10" s="3">
        <v>5.4987293517166602</v>
      </c>
      <c r="Y10" s="3">
        <v>681.65350341796795</v>
      </c>
      <c r="Z10" s="3">
        <v>-95.325482997257396</v>
      </c>
      <c r="AA10" s="16" t="s">
        <v>191</v>
      </c>
      <c r="AB10" s="3">
        <v>30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51.071726366363301</v>
      </c>
      <c r="G11" s="7" t="s">
        <v>67</v>
      </c>
      <c r="H11" s="11">
        <v>2.1434527327267E-2</v>
      </c>
      <c r="I11" s="9" t="s">
        <v>92</v>
      </c>
      <c r="J11" s="13">
        <v>0</v>
      </c>
      <c r="K11" s="9" t="s">
        <v>169</v>
      </c>
      <c r="L11" s="3">
        <v>6.7152335978964102</v>
      </c>
      <c r="M11" s="16" t="s">
        <v>15</v>
      </c>
      <c r="O11" s="3">
        <v>3186822.0330575099</v>
      </c>
      <c r="P11" s="3">
        <v>953786.712031462</v>
      </c>
      <c r="Q11" s="3">
        <v>474566.07228910201</v>
      </c>
      <c r="R11" s="3">
        <v>213908.074383575</v>
      </c>
      <c r="S11" s="33">
        <v>5.29176020613333</v>
      </c>
      <c r="T11" s="33">
        <v>1.00795432497777</v>
      </c>
      <c r="U11" s="33">
        <v>-4.1760206133333998E-2</v>
      </c>
      <c r="V11" s="3">
        <v>2297.2228881287401</v>
      </c>
      <c r="W11" s="3">
        <v>4.9263932469166596</v>
      </c>
      <c r="X11" s="3">
        <v>5.4319564877166604</v>
      </c>
      <c r="Y11" s="3">
        <v>648.27990255595</v>
      </c>
      <c r="Z11" s="3">
        <v>627.14306173563796</v>
      </c>
      <c r="AA11" s="16" t="s">
        <v>191</v>
      </c>
      <c r="AB11" s="3">
        <v>30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30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30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30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30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30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30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30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30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30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30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30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30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28.157818645087499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3.85253459497839</v>
      </c>
      <c r="M24" s="16" t="s">
        <v>15</v>
      </c>
      <c r="O24" s="3">
        <v>2025101.07874533</v>
      </c>
      <c r="P24" s="3">
        <v>663656.94107995695</v>
      </c>
      <c r="Q24" s="3">
        <v>525654.22290690301</v>
      </c>
      <c r="R24" s="3">
        <v>260035.84442497799</v>
      </c>
      <c r="S24" s="33">
        <v>5.2584243751999997</v>
      </c>
      <c r="T24" s="33">
        <v>1.0016046428952301</v>
      </c>
      <c r="U24" s="33">
        <v>-8.4243752000000005E-3</v>
      </c>
      <c r="V24" s="3">
        <v>1067.2129566354999</v>
      </c>
      <c r="W24" s="3">
        <v>5.0014995613500002</v>
      </c>
      <c r="X24" s="3">
        <v>5.4987225119999996</v>
      </c>
      <c r="Y24" s="3">
        <v>480.67980804954999</v>
      </c>
      <c r="Z24" s="3">
        <v>34.8444793803355</v>
      </c>
      <c r="AA24" s="16" t="s">
        <v>191</v>
      </c>
      <c r="AB24" s="3">
        <v>30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 t="s">
        <v>97</v>
      </c>
      <c r="G25" s="7" t="s">
        <v>67</v>
      </c>
      <c r="H25" s="11" t="s">
        <v>97</v>
      </c>
      <c r="I25" s="9" t="s">
        <v>66</v>
      </c>
      <c r="J25" s="13" t="s">
        <v>97</v>
      </c>
      <c r="K25" s="9" t="s">
        <v>98</v>
      </c>
      <c r="L25" s="3" t="s">
        <v>97</v>
      </c>
      <c r="M25" s="16" t="s">
        <v>15</v>
      </c>
      <c r="O25" s="3" t="s">
        <v>97</v>
      </c>
      <c r="P25" s="3" t="s">
        <v>97</v>
      </c>
      <c r="Q25" s="3">
        <v>537777.69836625096</v>
      </c>
      <c r="R25" s="3">
        <v>236336.63769192301</v>
      </c>
      <c r="S25" s="33" t="s">
        <v>97</v>
      </c>
      <c r="T25" s="33" t="s">
        <v>97</v>
      </c>
      <c r="U25" s="33" t="s">
        <v>97</v>
      </c>
      <c r="V25" s="3" t="s">
        <v>97</v>
      </c>
      <c r="W25" s="3" t="s">
        <v>97</v>
      </c>
      <c r="X25" s="3" t="s">
        <v>97</v>
      </c>
      <c r="Y25" s="3" t="s">
        <v>97</v>
      </c>
      <c r="Z25" s="3" t="s">
        <v>97</v>
      </c>
      <c r="AA25" s="16" t="s">
        <v>97</v>
      </c>
      <c r="AB25" s="3">
        <v>30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0</v>
      </c>
      <c r="AN25" s="18">
        <v>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 t="s">
        <v>97</v>
      </c>
      <c r="G26" s="7" t="s">
        <v>67</v>
      </c>
      <c r="H26" s="11" t="s">
        <v>97</v>
      </c>
      <c r="I26" s="9" t="s">
        <v>66</v>
      </c>
      <c r="J26" s="13" t="s">
        <v>97</v>
      </c>
      <c r="K26" s="9" t="s">
        <v>98</v>
      </c>
      <c r="L26" s="3" t="s">
        <v>97</v>
      </c>
      <c r="M26" s="16" t="s">
        <v>15</v>
      </c>
      <c r="O26" s="3" t="s">
        <v>97</v>
      </c>
      <c r="P26" s="3" t="s">
        <v>97</v>
      </c>
      <c r="Q26" s="3">
        <v>536143.65048635902</v>
      </c>
      <c r="R26" s="3">
        <v>218931.96254310099</v>
      </c>
      <c r="S26" s="33" t="s">
        <v>97</v>
      </c>
      <c r="T26" s="33" t="s">
        <v>97</v>
      </c>
      <c r="U26" s="33" t="s">
        <v>97</v>
      </c>
      <c r="V26" s="3" t="s">
        <v>97</v>
      </c>
      <c r="W26" s="3" t="s">
        <v>97</v>
      </c>
      <c r="X26" s="3" t="s">
        <v>97</v>
      </c>
      <c r="Y26" s="3" t="s">
        <v>97</v>
      </c>
      <c r="Z26" s="3" t="s">
        <v>97</v>
      </c>
      <c r="AA26" s="16" t="s">
        <v>97</v>
      </c>
      <c r="AB26" s="3">
        <v>30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0</v>
      </c>
      <c r="AN26" s="18">
        <v>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 t="s">
        <v>97</v>
      </c>
      <c r="G27" s="7" t="s">
        <v>67</v>
      </c>
      <c r="H27" s="11" t="s">
        <v>97</v>
      </c>
      <c r="I27" s="9" t="s">
        <v>66</v>
      </c>
      <c r="J27" s="13" t="s">
        <v>97</v>
      </c>
      <c r="K27" s="9" t="s">
        <v>98</v>
      </c>
      <c r="L27" s="3" t="s">
        <v>97</v>
      </c>
      <c r="M27" s="16" t="s">
        <v>15</v>
      </c>
      <c r="O27" s="3" t="s">
        <v>97</v>
      </c>
      <c r="P27" s="3" t="s">
        <v>97</v>
      </c>
      <c r="Q27" s="3">
        <v>542238.61580885295</v>
      </c>
      <c r="R27" s="3">
        <v>234822.749935217</v>
      </c>
      <c r="S27" s="33" t="s">
        <v>97</v>
      </c>
      <c r="T27" s="33" t="s">
        <v>97</v>
      </c>
      <c r="U27" s="33" t="s">
        <v>97</v>
      </c>
      <c r="V27" s="3" t="s">
        <v>97</v>
      </c>
      <c r="W27" s="3" t="s">
        <v>97</v>
      </c>
      <c r="X27" s="3" t="s">
        <v>97</v>
      </c>
      <c r="Y27" s="3" t="s">
        <v>97</v>
      </c>
      <c r="Z27" s="3" t="s">
        <v>97</v>
      </c>
      <c r="AA27" s="16" t="s">
        <v>97</v>
      </c>
      <c r="AB27" s="3">
        <v>30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0</v>
      </c>
      <c r="AN27" s="18">
        <v>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 t="s">
        <v>97</v>
      </c>
      <c r="G28" s="7" t="s">
        <v>67</v>
      </c>
      <c r="H28" s="11" t="s">
        <v>97</v>
      </c>
      <c r="I28" s="9" t="s">
        <v>66</v>
      </c>
      <c r="J28" s="13" t="s">
        <v>97</v>
      </c>
      <c r="K28" s="9" t="s">
        <v>98</v>
      </c>
      <c r="L28" s="3" t="s">
        <v>97</v>
      </c>
      <c r="M28" s="16" t="s">
        <v>15</v>
      </c>
      <c r="O28" s="3" t="s">
        <v>97</v>
      </c>
      <c r="P28" s="3" t="s">
        <v>97</v>
      </c>
      <c r="Q28" s="3">
        <v>564570.752414405</v>
      </c>
      <c r="R28" s="3">
        <v>239567.219407859</v>
      </c>
      <c r="S28" s="33" t="s">
        <v>97</v>
      </c>
      <c r="T28" s="33" t="s">
        <v>97</v>
      </c>
      <c r="U28" s="33" t="s">
        <v>97</v>
      </c>
      <c r="V28" s="3" t="s">
        <v>97</v>
      </c>
      <c r="W28" s="3" t="s">
        <v>97</v>
      </c>
      <c r="X28" s="3" t="s">
        <v>97</v>
      </c>
      <c r="Y28" s="3" t="s">
        <v>97</v>
      </c>
      <c r="Z28" s="3" t="s">
        <v>97</v>
      </c>
      <c r="AA28" s="16" t="s">
        <v>97</v>
      </c>
      <c r="AB28" s="3">
        <v>30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0</v>
      </c>
      <c r="AN28" s="18">
        <v>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 t="s">
        <v>97</v>
      </c>
      <c r="G29" s="7" t="s">
        <v>67</v>
      </c>
      <c r="H29" s="11" t="s">
        <v>97</v>
      </c>
      <c r="I29" s="9" t="s">
        <v>66</v>
      </c>
      <c r="J29" s="13" t="s">
        <v>97</v>
      </c>
      <c r="K29" s="9" t="s">
        <v>98</v>
      </c>
      <c r="L29" s="3" t="s">
        <v>97</v>
      </c>
      <c r="M29" s="16" t="s">
        <v>15</v>
      </c>
      <c r="O29" s="3" t="s">
        <v>97</v>
      </c>
      <c r="P29" s="3" t="s">
        <v>97</v>
      </c>
      <c r="Q29" s="3">
        <v>550862.77178996103</v>
      </c>
      <c r="R29" s="3">
        <v>258327.43213915499</v>
      </c>
      <c r="S29" s="33" t="s">
        <v>97</v>
      </c>
      <c r="T29" s="33" t="s">
        <v>97</v>
      </c>
      <c r="U29" s="33" t="s">
        <v>97</v>
      </c>
      <c r="V29" s="3" t="s">
        <v>97</v>
      </c>
      <c r="W29" s="3" t="s">
        <v>97</v>
      </c>
      <c r="X29" s="3" t="s">
        <v>97</v>
      </c>
      <c r="Y29" s="3" t="s">
        <v>97</v>
      </c>
      <c r="Z29" s="3" t="s">
        <v>97</v>
      </c>
      <c r="AA29" s="16" t="s">
        <v>97</v>
      </c>
      <c r="AB29" s="3">
        <v>30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0</v>
      </c>
      <c r="AN29" s="18">
        <v>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 t="s">
        <v>97</v>
      </c>
      <c r="G30" s="7" t="s">
        <v>67</v>
      </c>
      <c r="H30" s="11" t="s">
        <v>97</v>
      </c>
      <c r="I30" s="9" t="s">
        <v>66</v>
      </c>
      <c r="J30" s="13" t="s">
        <v>97</v>
      </c>
      <c r="K30" s="9" t="s">
        <v>98</v>
      </c>
      <c r="L30" s="3" t="s">
        <v>97</v>
      </c>
      <c r="M30" s="16" t="s">
        <v>15</v>
      </c>
      <c r="O30" s="3" t="s">
        <v>97</v>
      </c>
      <c r="P30" s="3" t="s">
        <v>97</v>
      </c>
      <c r="Q30" s="3">
        <v>574611.50130757096</v>
      </c>
      <c r="R30" s="3">
        <v>294471.46427568397</v>
      </c>
      <c r="S30" s="33" t="s">
        <v>97</v>
      </c>
      <c r="T30" s="33" t="s">
        <v>97</v>
      </c>
      <c r="U30" s="33" t="s">
        <v>97</v>
      </c>
      <c r="V30" s="3" t="s">
        <v>97</v>
      </c>
      <c r="W30" s="3" t="s">
        <v>97</v>
      </c>
      <c r="X30" s="3" t="s">
        <v>97</v>
      </c>
      <c r="Y30" s="3" t="s">
        <v>97</v>
      </c>
      <c r="Z30" s="3" t="s">
        <v>97</v>
      </c>
      <c r="AA30" s="16" t="s">
        <v>97</v>
      </c>
      <c r="AB30" s="3">
        <v>30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0</v>
      </c>
      <c r="AN30" s="18">
        <v>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 t="s">
        <v>97</v>
      </c>
      <c r="G31" s="7" t="s">
        <v>67</v>
      </c>
      <c r="H31" s="11" t="s">
        <v>97</v>
      </c>
      <c r="I31" s="9" t="s">
        <v>66</v>
      </c>
      <c r="J31" s="13" t="s">
        <v>97</v>
      </c>
      <c r="K31" s="9" t="s">
        <v>98</v>
      </c>
      <c r="L31" s="3" t="s">
        <v>97</v>
      </c>
      <c r="M31" s="16" t="s">
        <v>15</v>
      </c>
      <c r="O31" s="3" t="s">
        <v>97</v>
      </c>
      <c r="P31" s="3" t="s">
        <v>97</v>
      </c>
      <c r="Q31" s="3">
        <v>539160.64777330495</v>
      </c>
      <c r="R31" s="3">
        <v>246728.375675858</v>
      </c>
      <c r="S31" s="33" t="s">
        <v>97</v>
      </c>
      <c r="T31" s="33" t="s">
        <v>97</v>
      </c>
      <c r="U31" s="33" t="s">
        <v>97</v>
      </c>
      <c r="V31" s="3" t="s">
        <v>97</v>
      </c>
      <c r="W31" s="3" t="s">
        <v>97</v>
      </c>
      <c r="X31" s="3" t="s">
        <v>97</v>
      </c>
      <c r="Y31" s="3" t="s">
        <v>97</v>
      </c>
      <c r="Z31" s="3" t="s">
        <v>97</v>
      </c>
      <c r="AA31" s="16" t="s">
        <v>97</v>
      </c>
      <c r="AB31" s="3">
        <v>30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0</v>
      </c>
      <c r="AN31" s="18">
        <v>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 t="s">
        <v>97</v>
      </c>
      <c r="G32" s="7" t="s">
        <v>67</v>
      </c>
      <c r="H32" s="11" t="s">
        <v>97</v>
      </c>
      <c r="I32" s="9" t="s">
        <v>66</v>
      </c>
      <c r="J32" s="13" t="s">
        <v>97</v>
      </c>
      <c r="K32" s="9" t="s">
        <v>98</v>
      </c>
      <c r="L32" s="3" t="s">
        <v>97</v>
      </c>
      <c r="M32" s="16" t="s">
        <v>15</v>
      </c>
      <c r="O32" s="3" t="s">
        <v>97</v>
      </c>
      <c r="P32" s="3" t="s">
        <v>97</v>
      </c>
      <c r="Q32" s="3">
        <v>511201.17768447002</v>
      </c>
      <c r="R32" s="3">
        <v>238221.37719192199</v>
      </c>
      <c r="S32" s="33" t="s">
        <v>97</v>
      </c>
      <c r="T32" s="33" t="s">
        <v>97</v>
      </c>
      <c r="U32" s="33" t="s">
        <v>97</v>
      </c>
      <c r="V32" s="3" t="s">
        <v>97</v>
      </c>
      <c r="W32" s="3" t="s">
        <v>97</v>
      </c>
      <c r="X32" s="3" t="s">
        <v>97</v>
      </c>
      <c r="Y32" s="3" t="s">
        <v>97</v>
      </c>
      <c r="Z32" s="3" t="s">
        <v>97</v>
      </c>
      <c r="AA32" s="16" t="s">
        <v>97</v>
      </c>
      <c r="AB32" s="3">
        <v>30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0</v>
      </c>
      <c r="AN32" s="18">
        <v>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264</v>
      </c>
      <c r="C3" s="7" t="s">
        <v>164</v>
      </c>
      <c r="D3" s="7" t="s">
        <v>165</v>
      </c>
      <c r="E3" s="21" t="s">
        <v>166</v>
      </c>
      <c r="F3" s="21" t="s">
        <v>265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1.0578871299597601</v>
      </c>
      <c r="G6" s="7" t="s">
        <v>67</v>
      </c>
      <c r="H6" s="11">
        <v>5.7887129959764E-2</v>
      </c>
      <c r="I6" s="9" t="s">
        <v>68</v>
      </c>
      <c r="J6" s="13">
        <v>0</v>
      </c>
      <c r="L6" s="3">
        <v>0.59277704775829998</v>
      </c>
      <c r="M6" s="16" t="s">
        <v>15</v>
      </c>
      <c r="N6" s="7" t="s">
        <v>265</v>
      </c>
      <c r="O6" s="3">
        <v>344535.93130191701</v>
      </c>
      <c r="P6" s="3">
        <v>132223.177522921</v>
      </c>
      <c r="Q6" s="3">
        <v>581223.46775207703</v>
      </c>
      <c r="R6" s="3">
        <v>333933.50964215299</v>
      </c>
      <c r="S6" s="33">
        <v>5.4945545525333301</v>
      </c>
      <c r="T6" s="33">
        <v>1.0081751472538201</v>
      </c>
      <c r="U6" s="33">
        <v>-4.4554552533333E-2</v>
      </c>
      <c r="V6" s="3">
        <v>2584.51424574051</v>
      </c>
      <c r="W6" s="3">
        <v>5.4029433591833298</v>
      </c>
      <c r="X6" s="3">
        <v>5.6277909637166603</v>
      </c>
      <c r="Y6" s="3">
        <v>32.735862423005301</v>
      </c>
      <c r="Z6" s="3">
        <v>-88.219776972648901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2.4750590004006301</v>
      </c>
      <c r="G7" s="7" t="s">
        <v>67</v>
      </c>
      <c r="H7" s="11">
        <v>-9.9763998397449996E-3</v>
      </c>
      <c r="I7" s="9" t="s">
        <v>76</v>
      </c>
      <c r="J7" s="13">
        <v>0</v>
      </c>
      <c r="L7" s="3">
        <v>1.3945431988708501</v>
      </c>
      <c r="M7" s="16" t="s">
        <v>15</v>
      </c>
      <c r="O7" s="3">
        <v>763708.37384544604</v>
      </c>
      <c r="P7" s="3">
        <v>308442.511417114</v>
      </c>
      <c r="Q7" s="3">
        <v>547640.52806955902</v>
      </c>
      <c r="R7" s="3">
        <v>295658.85861473798</v>
      </c>
      <c r="S7" s="33">
        <v>5.56934262001666</v>
      </c>
      <c r="T7" s="33">
        <v>1.0218977284434201</v>
      </c>
      <c r="U7" s="33">
        <v>-0.119342620016667</v>
      </c>
      <c r="V7" s="3">
        <v>6325.9715407670701</v>
      </c>
      <c r="W7" s="3">
        <v>5.4444388935999903</v>
      </c>
      <c r="X7" s="3">
        <v>5.7260458024166603</v>
      </c>
      <c r="Y7" s="3">
        <v>5.1668453300304797</v>
      </c>
      <c r="Z7" s="3">
        <v>30.348894658251002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4.7714988966954799</v>
      </c>
      <c r="G8" s="7" t="s">
        <v>67</v>
      </c>
      <c r="H8" s="11">
        <v>-4.5700220660903998E-2</v>
      </c>
      <c r="I8" s="9" t="s">
        <v>80</v>
      </c>
      <c r="J8" s="13">
        <v>0</v>
      </c>
      <c r="L8" s="3">
        <v>2.7123976708278099</v>
      </c>
      <c r="M8" s="16" t="s">
        <v>15</v>
      </c>
      <c r="O8" s="3">
        <v>1744242.11751538</v>
      </c>
      <c r="P8" s="3">
        <v>663301.25339750305</v>
      </c>
      <c r="Q8" s="3">
        <v>643062.82824046502</v>
      </c>
      <c r="R8" s="3">
        <v>353025.921363795</v>
      </c>
      <c r="S8" s="33">
        <v>5.5776965295833296</v>
      </c>
      <c r="T8" s="33">
        <v>1.0234305558868499</v>
      </c>
      <c r="U8" s="33">
        <v>-0.127696529583333</v>
      </c>
      <c r="V8" s="3">
        <v>6579.7919336395698</v>
      </c>
      <c r="W8" s="3">
        <v>5.46946513678333</v>
      </c>
      <c r="X8" s="3">
        <v>5.7594101749166597</v>
      </c>
      <c r="Y8" s="3">
        <v>232.675145196676</v>
      </c>
      <c r="Z8" s="3">
        <v>52.621277531691803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19.535821432281899</v>
      </c>
      <c r="G9" s="7" t="s">
        <v>67</v>
      </c>
      <c r="H9" s="11">
        <v>0.95358214322819101</v>
      </c>
      <c r="I9" s="9" t="s">
        <v>84</v>
      </c>
      <c r="J9" s="13" t="s">
        <v>66</v>
      </c>
      <c r="K9" s="9" t="s">
        <v>168</v>
      </c>
      <c r="L9" s="3">
        <v>11.7357896350837</v>
      </c>
      <c r="M9" s="16" t="s">
        <v>15</v>
      </c>
      <c r="O9" s="3">
        <v>3534832.0621914999</v>
      </c>
      <c r="P9" s="3">
        <v>1334543.40843373</v>
      </c>
      <c r="Q9" s="3">
        <v>301201.04160901601</v>
      </c>
      <c r="R9" s="3">
        <v>156515.584836022</v>
      </c>
      <c r="S9" s="33">
        <v>5.5777062912000002</v>
      </c>
      <c r="T9" s="33">
        <v>1.02343234700917</v>
      </c>
      <c r="U9" s="33">
        <v>-0.12770629119999999</v>
      </c>
      <c r="V9" s="3">
        <v>14275.0091771224</v>
      </c>
      <c r="W9" s="3">
        <v>5.4611468077499996</v>
      </c>
      <c r="X9" s="3">
        <v>5.7927748555000003</v>
      </c>
      <c r="Y9" s="3">
        <v>203.02700474718901</v>
      </c>
      <c r="Z9" s="3">
        <v>60.954919213788301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24.798343930822199</v>
      </c>
      <c r="G10" s="7" t="s">
        <v>67</v>
      </c>
      <c r="H10" s="11">
        <v>-8.06624276711E-3</v>
      </c>
      <c r="I10" s="9" t="s">
        <v>88</v>
      </c>
      <c r="J10" s="13">
        <v>0</v>
      </c>
      <c r="L10" s="3">
        <v>15.1824209290473</v>
      </c>
      <c r="M10" s="16" t="s">
        <v>15</v>
      </c>
      <c r="O10" s="3">
        <v>7468239.8926307196</v>
      </c>
      <c r="P10" s="3">
        <v>2733643.3016570602</v>
      </c>
      <c r="Q10" s="3">
        <v>491900.46353821602</v>
      </c>
      <c r="R10" s="3">
        <v>245966.94744846801</v>
      </c>
      <c r="S10" s="33">
        <v>5.5694138004999996</v>
      </c>
      <c r="T10" s="33">
        <v>1.0219107890825601</v>
      </c>
      <c r="U10" s="33">
        <v>-0.1194138005</v>
      </c>
      <c r="V10" s="3">
        <v>20007.124101553502</v>
      </c>
      <c r="W10" s="3">
        <v>5.4528371186333304</v>
      </c>
      <c r="X10" s="3">
        <v>5.7844816533166599</v>
      </c>
      <c r="Y10" s="3">
        <v>359.55601593664801</v>
      </c>
      <c r="Z10" s="3">
        <v>14.048830649616599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50.3196857699701</v>
      </c>
      <c r="G11" s="7" t="s">
        <v>67</v>
      </c>
      <c r="H11" s="11">
        <v>6.3937153994039998E-3</v>
      </c>
      <c r="I11" s="9" t="s">
        <v>92</v>
      </c>
      <c r="J11" s="13">
        <v>0</v>
      </c>
      <c r="K11" s="9" t="s">
        <v>169</v>
      </c>
      <c r="L11" s="3">
        <v>33.614701451804599</v>
      </c>
      <c r="M11" s="16" t="s">
        <v>15</v>
      </c>
      <c r="O11" s="3">
        <v>15952396.8391537</v>
      </c>
      <c r="P11" s="3">
        <v>5893122.8917947495</v>
      </c>
      <c r="Q11" s="3">
        <v>474566.07228910201</v>
      </c>
      <c r="R11" s="3">
        <v>213908.074383575</v>
      </c>
      <c r="S11" s="33">
        <v>5.5693704258666603</v>
      </c>
      <c r="T11" s="33">
        <v>1.0219028304342499</v>
      </c>
      <c r="U11" s="33">
        <v>-0.11937042586666601</v>
      </c>
      <c r="V11" s="3">
        <v>43619.224247331404</v>
      </c>
      <c r="W11" s="3">
        <v>5.4444611464000001</v>
      </c>
      <c r="X11" s="3">
        <v>5.84280116773333</v>
      </c>
      <c r="Y11" s="3">
        <v>355.93484425434701</v>
      </c>
      <c r="Z11" s="3">
        <v>283.082909061235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 t="s">
        <v>97</v>
      </c>
      <c r="G24" s="7" t="s">
        <v>67</v>
      </c>
      <c r="H24" s="11" t="s">
        <v>97</v>
      </c>
      <c r="I24" s="9" t="s">
        <v>66</v>
      </c>
      <c r="J24" s="13" t="s">
        <v>97</v>
      </c>
      <c r="K24" s="9" t="s">
        <v>98</v>
      </c>
      <c r="L24" s="3" t="s">
        <v>97</v>
      </c>
      <c r="M24" s="16" t="s">
        <v>15</v>
      </c>
      <c r="O24" s="3" t="s">
        <v>97</v>
      </c>
      <c r="P24" s="3" t="s">
        <v>97</v>
      </c>
      <c r="Q24" s="3">
        <v>525654.22290690301</v>
      </c>
      <c r="R24" s="3">
        <v>260035.84442497799</v>
      </c>
      <c r="S24" s="33" t="s">
        <v>97</v>
      </c>
      <c r="T24" s="33" t="s">
        <v>97</v>
      </c>
      <c r="U24" s="33" t="s">
        <v>97</v>
      </c>
      <c r="V24" s="3" t="s">
        <v>97</v>
      </c>
      <c r="W24" s="3" t="s">
        <v>97</v>
      </c>
      <c r="X24" s="3" t="s">
        <v>97</v>
      </c>
      <c r="Y24" s="3" t="s">
        <v>97</v>
      </c>
      <c r="Z24" s="3" t="s">
        <v>97</v>
      </c>
      <c r="AA24" s="16" t="s">
        <v>97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0</v>
      </c>
      <c r="AN24" s="18">
        <v>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 t="s">
        <v>97</v>
      </c>
      <c r="G25" s="7" t="s">
        <v>67</v>
      </c>
      <c r="H25" s="11" t="s">
        <v>97</v>
      </c>
      <c r="I25" s="9" t="s">
        <v>66</v>
      </c>
      <c r="J25" s="13" t="s">
        <v>97</v>
      </c>
      <c r="K25" s="9" t="s">
        <v>98</v>
      </c>
      <c r="L25" s="3" t="s">
        <v>97</v>
      </c>
      <c r="M25" s="16" t="s">
        <v>15</v>
      </c>
      <c r="O25" s="3" t="s">
        <v>97</v>
      </c>
      <c r="P25" s="3" t="s">
        <v>97</v>
      </c>
      <c r="Q25" s="3">
        <v>537777.69836625096</v>
      </c>
      <c r="R25" s="3">
        <v>236336.63769192301</v>
      </c>
      <c r="S25" s="33" t="s">
        <v>97</v>
      </c>
      <c r="T25" s="33" t="s">
        <v>97</v>
      </c>
      <c r="U25" s="33" t="s">
        <v>97</v>
      </c>
      <c r="V25" s="3" t="s">
        <v>97</v>
      </c>
      <c r="W25" s="3" t="s">
        <v>97</v>
      </c>
      <c r="X25" s="3" t="s">
        <v>97</v>
      </c>
      <c r="Y25" s="3" t="s">
        <v>97</v>
      </c>
      <c r="Z25" s="3" t="s">
        <v>97</v>
      </c>
      <c r="AA25" s="16" t="s">
        <v>97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0</v>
      </c>
      <c r="AN25" s="18">
        <v>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 t="s">
        <v>97</v>
      </c>
      <c r="G26" s="7" t="s">
        <v>67</v>
      </c>
      <c r="H26" s="11" t="s">
        <v>97</v>
      </c>
      <c r="I26" s="9" t="s">
        <v>66</v>
      </c>
      <c r="J26" s="13" t="s">
        <v>97</v>
      </c>
      <c r="K26" s="9" t="s">
        <v>98</v>
      </c>
      <c r="L26" s="3" t="s">
        <v>97</v>
      </c>
      <c r="M26" s="16" t="s">
        <v>15</v>
      </c>
      <c r="O26" s="3" t="s">
        <v>97</v>
      </c>
      <c r="P26" s="3" t="s">
        <v>97</v>
      </c>
      <c r="Q26" s="3">
        <v>536143.65048635902</v>
      </c>
      <c r="R26" s="3">
        <v>218931.96254310099</v>
      </c>
      <c r="S26" s="33" t="s">
        <v>97</v>
      </c>
      <c r="T26" s="33" t="s">
        <v>97</v>
      </c>
      <c r="U26" s="33" t="s">
        <v>97</v>
      </c>
      <c r="V26" s="3" t="s">
        <v>97</v>
      </c>
      <c r="W26" s="3" t="s">
        <v>97</v>
      </c>
      <c r="X26" s="3" t="s">
        <v>97</v>
      </c>
      <c r="Y26" s="3" t="s">
        <v>97</v>
      </c>
      <c r="Z26" s="3" t="s">
        <v>97</v>
      </c>
      <c r="AA26" s="16" t="s">
        <v>97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0</v>
      </c>
      <c r="AN26" s="18">
        <v>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 t="s">
        <v>97</v>
      </c>
      <c r="G27" s="7" t="s">
        <v>67</v>
      </c>
      <c r="H27" s="11" t="s">
        <v>97</v>
      </c>
      <c r="I27" s="9" t="s">
        <v>66</v>
      </c>
      <c r="J27" s="13" t="s">
        <v>97</v>
      </c>
      <c r="K27" s="9" t="s">
        <v>98</v>
      </c>
      <c r="L27" s="3" t="s">
        <v>97</v>
      </c>
      <c r="M27" s="16" t="s">
        <v>15</v>
      </c>
      <c r="O27" s="3" t="s">
        <v>97</v>
      </c>
      <c r="P27" s="3" t="s">
        <v>97</v>
      </c>
      <c r="Q27" s="3">
        <v>542238.61580885295</v>
      </c>
      <c r="R27" s="3">
        <v>234822.749935217</v>
      </c>
      <c r="S27" s="33" t="s">
        <v>97</v>
      </c>
      <c r="T27" s="33" t="s">
        <v>97</v>
      </c>
      <c r="U27" s="33" t="s">
        <v>97</v>
      </c>
      <c r="V27" s="3" t="s">
        <v>97</v>
      </c>
      <c r="W27" s="3" t="s">
        <v>97</v>
      </c>
      <c r="X27" s="3" t="s">
        <v>97</v>
      </c>
      <c r="Y27" s="3" t="s">
        <v>97</v>
      </c>
      <c r="Z27" s="3" t="s">
        <v>97</v>
      </c>
      <c r="AA27" s="16" t="s">
        <v>97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0</v>
      </c>
      <c r="AN27" s="18">
        <v>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 t="s">
        <v>97</v>
      </c>
      <c r="G28" s="7" t="s">
        <v>67</v>
      </c>
      <c r="H28" s="11" t="s">
        <v>97</v>
      </c>
      <c r="I28" s="9" t="s">
        <v>66</v>
      </c>
      <c r="J28" s="13" t="s">
        <v>97</v>
      </c>
      <c r="K28" s="9" t="s">
        <v>98</v>
      </c>
      <c r="L28" s="3" t="s">
        <v>97</v>
      </c>
      <c r="M28" s="16" t="s">
        <v>15</v>
      </c>
      <c r="O28" s="3" t="s">
        <v>97</v>
      </c>
      <c r="P28" s="3" t="s">
        <v>97</v>
      </c>
      <c r="Q28" s="3">
        <v>564570.752414405</v>
      </c>
      <c r="R28" s="3">
        <v>239567.219407859</v>
      </c>
      <c r="S28" s="33" t="s">
        <v>97</v>
      </c>
      <c r="T28" s="33" t="s">
        <v>97</v>
      </c>
      <c r="U28" s="33" t="s">
        <v>97</v>
      </c>
      <c r="V28" s="3" t="s">
        <v>97</v>
      </c>
      <c r="W28" s="3" t="s">
        <v>97</v>
      </c>
      <c r="X28" s="3" t="s">
        <v>97</v>
      </c>
      <c r="Y28" s="3" t="s">
        <v>97</v>
      </c>
      <c r="Z28" s="3" t="s">
        <v>97</v>
      </c>
      <c r="AA28" s="16" t="s">
        <v>97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0</v>
      </c>
      <c r="AN28" s="18">
        <v>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 t="s">
        <v>97</v>
      </c>
      <c r="G29" s="7" t="s">
        <v>67</v>
      </c>
      <c r="H29" s="11" t="s">
        <v>97</v>
      </c>
      <c r="I29" s="9" t="s">
        <v>66</v>
      </c>
      <c r="J29" s="13" t="s">
        <v>97</v>
      </c>
      <c r="K29" s="9" t="s">
        <v>98</v>
      </c>
      <c r="L29" s="3" t="s">
        <v>97</v>
      </c>
      <c r="M29" s="16" t="s">
        <v>15</v>
      </c>
      <c r="O29" s="3" t="s">
        <v>97</v>
      </c>
      <c r="P29" s="3" t="s">
        <v>97</v>
      </c>
      <c r="Q29" s="3">
        <v>550862.77178996103</v>
      </c>
      <c r="R29" s="3">
        <v>258327.43213915499</v>
      </c>
      <c r="S29" s="33" t="s">
        <v>97</v>
      </c>
      <c r="T29" s="33" t="s">
        <v>97</v>
      </c>
      <c r="U29" s="33" t="s">
        <v>97</v>
      </c>
      <c r="V29" s="3" t="s">
        <v>97</v>
      </c>
      <c r="W29" s="3" t="s">
        <v>97</v>
      </c>
      <c r="X29" s="3" t="s">
        <v>97</v>
      </c>
      <c r="Y29" s="3" t="s">
        <v>97</v>
      </c>
      <c r="Z29" s="3" t="s">
        <v>97</v>
      </c>
      <c r="AA29" s="16" t="s">
        <v>97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0</v>
      </c>
      <c r="AN29" s="18">
        <v>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 t="s">
        <v>97</v>
      </c>
      <c r="G30" s="7" t="s">
        <v>67</v>
      </c>
      <c r="H30" s="11" t="s">
        <v>97</v>
      </c>
      <c r="I30" s="9" t="s">
        <v>66</v>
      </c>
      <c r="J30" s="13" t="s">
        <v>97</v>
      </c>
      <c r="K30" s="9" t="s">
        <v>98</v>
      </c>
      <c r="L30" s="3" t="s">
        <v>97</v>
      </c>
      <c r="M30" s="16" t="s">
        <v>15</v>
      </c>
      <c r="O30" s="3" t="s">
        <v>97</v>
      </c>
      <c r="P30" s="3" t="s">
        <v>97</v>
      </c>
      <c r="Q30" s="3">
        <v>574611.50130757096</v>
      </c>
      <c r="R30" s="3">
        <v>294471.46427568397</v>
      </c>
      <c r="S30" s="33" t="s">
        <v>97</v>
      </c>
      <c r="T30" s="33" t="s">
        <v>97</v>
      </c>
      <c r="U30" s="33" t="s">
        <v>97</v>
      </c>
      <c r="V30" s="3" t="s">
        <v>97</v>
      </c>
      <c r="W30" s="3" t="s">
        <v>97</v>
      </c>
      <c r="X30" s="3" t="s">
        <v>97</v>
      </c>
      <c r="Y30" s="3" t="s">
        <v>97</v>
      </c>
      <c r="Z30" s="3" t="s">
        <v>97</v>
      </c>
      <c r="AA30" s="16" t="s">
        <v>97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0</v>
      </c>
      <c r="AN30" s="18">
        <v>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 t="s">
        <v>97</v>
      </c>
      <c r="G31" s="7" t="s">
        <v>67</v>
      </c>
      <c r="H31" s="11" t="s">
        <v>97</v>
      </c>
      <c r="I31" s="9" t="s">
        <v>66</v>
      </c>
      <c r="J31" s="13" t="s">
        <v>97</v>
      </c>
      <c r="K31" s="9" t="s">
        <v>98</v>
      </c>
      <c r="L31" s="3" t="s">
        <v>97</v>
      </c>
      <c r="M31" s="16" t="s">
        <v>15</v>
      </c>
      <c r="O31" s="3" t="s">
        <v>97</v>
      </c>
      <c r="P31" s="3" t="s">
        <v>97</v>
      </c>
      <c r="Q31" s="3">
        <v>539160.64777330495</v>
      </c>
      <c r="R31" s="3">
        <v>246728.375675858</v>
      </c>
      <c r="S31" s="33" t="s">
        <v>97</v>
      </c>
      <c r="T31" s="33" t="s">
        <v>97</v>
      </c>
      <c r="U31" s="33" t="s">
        <v>97</v>
      </c>
      <c r="V31" s="3" t="s">
        <v>97</v>
      </c>
      <c r="W31" s="3" t="s">
        <v>97</v>
      </c>
      <c r="X31" s="3" t="s">
        <v>97</v>
      </c>
      <c r="Y31" s="3" t="s">
        <v>97</v>
      </c>
      <c r="Z31" s="3" t="s">
        <v>97</v>
      </c>
      <c r="AA31" s="16" t="s">
        <v>97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0</v>
      </c>
      <c r="AN31" s="18">
        <v>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 t="s">
        <v>97</v>
      </c>
      <c r="G32" s="7" t="s">
        <v>67</v>
      </c>
      <c r="H32" s="11" t="s">
        <v>97</v>
      </c>
      <c r="I32" s="9" t="s">
        <v>66</v>
      </c>
      <c r="J32" s="13" t="s">
        <v>97</v>
      </c>
      <c r="K32" s="9" t="s">
        <v>98</v>
      </c>
      <c r="L32" s="3" t="s">
        <v>97</v>
      </c>
      <c r="M32" s="16" t="s">
        <v>15</v>
      </c>
      <c r="O32" s="3" t="s">
        <v>97</v>
      </c>
      <c r="P32" s="3" t="s">
        <v>97</v>
      </c>
      <c r="Q32" s="3">
        <v>511201.17768447002</v>
      </c>
      <c r="R32" s="3">
        <v>238221.37719192199</v>
      </c>
      <c r="S32" s="33" t="s">
        <v>97</v>
      </c>
      <c r="T32" s="33" t="s">
        <v>97</v>
      </c>
      <c r="U32" s="33" t="s">
        <v>97</v>
      </c>
      <c r="V32" s="3" t="s">
        <v>97</v>
      </c>
      <c r="W32" s="3" t="s">
        <v>97</v>
      </c>
      <c r="X32" s="3" t="s">
        <v>97</v>
      </c>
      <c r="Y32" s="3" t="s">
        <v>97</v>
      </c>
      <c r="Z32" s="3" t="s">
        <v>97</v>
      </c>
      <c r="AA32" s="16" t="s">
        <v>97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0</v>
      </c>
      <c r="AN32" s="18">
        <v>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266</v>
      </c>
      <c r="C3" s="7" t="s">
        <v>164</v>
      </c>
      <c r="D3" s="7" t="s">
        <v>165</v>
      </c>
      <c r="E3" s="21" t="s">
        <v>166</v>
      </c>
      <c r="F3" s="21" t="s">
        <v>267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1.0330672076718601</v>
      </c>
      <c r="G6" s="7" t="s">
        <v>67</v>
      </c>
      <c r="H6" s="11">
        <v>3.3067207671865002E-2</v>
      </c>
      <c r="I6" s="9" t="s">
        <v>68</v>
      </c>
      <c r="J6" s="13">
        <v>0</v>
      </c>
      <c r="L6" s="3">
        <v>9.9008551405875E-2</v>
      </c>
      <c r="M6" s="16" t="s">
        <v>15</v>
      </c>
      <c r="N6" s="7" t="s">
        <v>267</v>
      </c>
      <c r="O6" s="3">
        <v>391949.03407010098</v>
      </c>
      <c r="P6" s="3">
        <v>141988.848445354</v>
      </c>
      <c r="Q6" s="3">
        <v>3958739.2048929702</v>
      </c>
      <c r="R6" s="3">
        <v>1784947.2107947499</v>
      </c>
      <c r="S6" s="33">
        <v>5.7983717343999999</v>
      </c>
      <c r="T6" s="33">
        <v>1.0084124755478201</v>
      </c>
      <c r="U6" s="33">
        <v>-4.8371734400000997E-2</v>
      </c>
      <c r="V6" s="3">
        <v>3163.7908749430699</v>
      </c>
      <c r="W6" s="3">
        <v>5.6899873928</v>
      </c>
      <c r="X6" s="3">
        <v>5.9234328447833304</v>
      </c>
      <c r="Y6" s="3">
        <v>104.450167822458</v>
      </c>
      <c r="Z6" s="3">
        <v>21.7104479547097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2.4520269595269601</v>
      </c>
      <c r="G7" s="7" t="s">
        <v>67</v>
      </c>
      <c r="H7" s="11">
        <v>-1.9189216189215E-2</v>
      </c>
      <c r="I7" s="9" t="s">
        <v>76</v>
      </c>
      <c r="J7" s="13">
        <v>0</v>
      </c>
      <c r="L7" s="3">
        <v>0.23617913612994901</v>
      </c>
      <c r="M7" s="16" t="s">
        <v>15</v>
      </c>
      <c r="O7" s="3">
        <v>851834.75933251996</v>
      </c>
      <c r="P7" s="3">
        <v>313036.06763479899</v>
      </c>
      <c r="Q7" s="3">
        <v>3606731.6245234599</v>
      </c>
      <c r="R7" s="3">
        <v>1594556.9987014399</v>
      </c>
      <c r="S7" s="33">
        <v>5.8733437757500004</v>
      </c>
      <c r="T7" s="33">
        <v>1.0214510914347801</v>
      </c>
      <c r="U7" s="33">
        <v>-0.12334377575</v>
      </c>
      <c r="V7" s="3">
        <v>6284.8616462565897</v>
      </c>
      <c r="W7" s="3">
        <v>5.75662085308333</v>
      </c>
      <c r="X7" s="3">
        <v>6.0400847551999997</v>
      </c>
      <c r="Y7" s="3">
        <v>-1.2987426030292799</v>
      </c>
      <c r="Z7" s="3">
        <v>19.0636268323493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4.9188208549858503</v>
      </c>
      <c r="G8" s="7" t="s">
        <v>67</v>
      </c>
      <c r="H8" s="11">
        <v>-1.6235829002829001E-2</v>
      </c>
      <c r="I8" s="9" t="s">
        <v>80</v>
      </c>
      <c r="J8" s="13">
        <v>0</v>
      </c>
      <c r="L8" s="3">
        <v>0.47788986452959198</v>
      </c>
      <c r="M8" s="16" t="s">
        <v>15</v>
      </c>
      <c r="O8" s="3">
        <v>1964530.1724725701</v>
      </c>
      <c r="P8" s="3">
        <v>709195.376857811</v>
      </c>
      <c r="Q8" s="3">
        <v>4110842.9332485301</v>
      </c>
      <c r="R8" s="3">
        <v>1764901.88439635</v>
      </c>
      <c r="S8" s="33">
        <v>5.8733533629166601</v>
      </c>
      <c r="T8" s="33">
        <v>1.0214527587681099</v>
      </c>
      <c r="U8" s="33">
        <v>-0.123353362916666</v>
      </c>
      <c r="V8" s="3">
        <v>11130.4865754694</v>
      </c>
      <c r="W8" s="3">
        <v>5.7566349103999999</v>
      </c>
      <c r="X8" s="3">
        <v>6.0817717343666597</v>
      </c>
      <c r="Y8" s="3">
        <v>87.018388426205206</v>
      </c>
      <c r="Z8" s="3">
        <v>18.400227227588601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20.2960709556857</v>
      </c>
      <c r="G9" s="7" t="s">
        <v>67</v>
      </c>
      <c r="H9" s="11">
        <v>1.0296070955685701</v>
      </c>
      <c r="I9" s="9" t="s">
        <v>84</v>
      </c>
      <c r="J9" s="13" t="s">
        <v>66</v>
      </c>
      <c r="K9" s="9" t="s">
        <v>168</v>
      </c>
      <c r="L9" s="3">
        <v>2.0775682781535898</v>
      </c>
      <c r="M9" s="16" t="s">
        <v>15</v>
      </c>
      <c r="O9" s="3">
        <v>3942383.84532547</v>
      </c>
      <c r="P9" s="3">
        <v>1369338.87564439</v>
      </c>
      <c r="Q9" s="3">
        <v>1897595.3217909101</v>
      </c>
      <c r="R9" s="3">
        <v>805692.570951064</v>
      </c>
      <c r="S9" s="33">
        <v>5.8733748981333296</v>
      </c>
      <c r="T9" s="33">
        <v>1.02145650402318</v>
      </c>
      <c r="U9" s="33">
        <v>-0.12337489813333299</v>
      </c>
      <c r="V9" s="3">
        <v>16546.082115989801</v>
      </c>
      <c r="W9" s="3">
        <v>5.73997536135</v>
      </c>
      <c r="X9" s="3">
        <v>6.0734634624000003</v>
      </c>
      <c r="Y9" s="3">
        <v>-62.396363670983497</v>
      </c>
      <c r="Z9" s="3">
        <v>101.864203412542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25.044020626604901</v>
      </c>
      <c r="G10" s="7" t="s">
        <v>67</v>
      </c>
      <c r="H10" s="11">
        <v>1.7608250641970001E-3</v>
      </c>
      <c r="I10" s="9" t="s">
        <v>88</v>
      </c>
      <c r="J10" s="13">
        <v>0</v>
      </c>
      <c r="L10" s="3">
        <v>2.6038526771253898</v>
      </c>
      <c r="M10" s="16" t="s">
        <v>15</v>
      </c>
      <c r="O10" s="3">
        <v>8029255.6166558499</v>
      </c>
      <c r="P10" s="3">
        <v>2705377.5</v>
      </c>
      <c r="Q10" s="3">
        <v>3083605.9532830399</v>
      </c>
      <c r="R10" s="3">
        <v>1202345.0147545</v>
      </c>
      <c r="S10" s="33">
        <v>5.87341934423333</v>
      </c>
      <c r="T10" s="33">
        <v>1.02146423377971</v>
      </c>
      <c r="U10" s="33">
        <v>-0.12341934423333301</v>
      </c>
      <c r="V10" s="3">
        <v>5341.5619924663197</v>
      </c>
      <c r="W10" s="3">
        <v>5.7233439234333296</v>
      </c>
      <c r="X10" s="3">
        <v>6.0985198381166601</v>
      </c>
      <c r="Y10" s="3">
        <v>184.69805908203099</v>
      </c>
      <c r="Z10" s="3">
        <v>1548.09582519531</v>
      </c>
      <c r="AA10" s="16" t="s">
        <v>202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50.035216771985603</v>
      </c>
      <c r="G11" s="7" t="s">
        <v>67</v>
      </c>
      <c r="H11" s="11">
        <v>7.0433543971399996E-4</v>
      </c>
      <c r="I11" s="9" t="s">
        <v>92</v>
      </c>
      <c r="J11" s="13">
        <v>0</v>
      </c>
      <c r="K11" s="9" t="s">
        <v>169</v>
      </c>
      <c r="L11" s="3">
        <v>5.6256909253357099</v>
      </c>
      <c r="M11" s="16" t="s">
        <v>15</v>
      </c>
      <c r="O11" s="3">
        <v>15885446.130487399</v>
      </c>
      <c r="P11" s="3">
        <v>5211861.8703541104</v>
      </c>
      <c r="Q11" s="3">
        <v>2823732.4697213802</v>
      </c>
      <c r="R11" s="3">
        <v>1058510.9407512301</v>
      </c>
      <c r="S11" s="33">
        <v>5.8733763106500003</v>
      </c>
      <c r="T11" s="33">
        <v>1.0214567496782601</v>
      </c>
      <c r="U11" s="33">
        <v>-0.12337631065</v>
      </c>
      <c r="V11" s="3">
        <v>4669.9113139805104</v>
      </c>
      <c r="W11" s="3">
        <v>5.7232971437333298</v>
      </c>
      <c r="X11" s="3">
        <v>6.1484980055833303</v>
      </c>
      <c r="Y11" s="3">
        <v>387.01199340820301</v>
      </c>
      <c r="Z11" s="3">
        <v>729.59174963878399</v>
      </c>
      <c r="AA11" s="16" t="s">
        <v>202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11.701707818417001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1.1637639099611401</v>
      </c>
      <c r="M24" s="16" t="s">
        <v>15</v>
      </c>
      <c r="O24" s="3">
        <v>3802715.6887771701</v>
      </c>
      <c r="P24" s="3">
        <v>1224673.3352347501</v>
      </c>
      <c r="Q24" s="3">
        <v>3267600.6329360399</v>
      </c>
      <c r="R24" s="3">
        <v>1284570.39625077</v>
      </c>
      <c r="S24" s="33">
        <v>5.8317272583999999</v>
      </c>
      <c r="T24" s="33">
        <v>1.01421343624347</v>
      </c>
      <c r="U24" s="33">
        <v>-8.1727258400000002E-2</v>
      </c>
      <c r="V24" s="3">
        <v>16603.167233149801</v>
      </c>
      <c r="W24" s="3">
        <v>5.7066605527999998</v>
      </c>
      <c r="X24" s="3">
        <v>6.0735045338999996</v>
      </c>
      <c r="Y24" s="3">
        <v>73.854458172720996</v>
      </c>
      <c r="Z24" s="3">
        <v>114.454870289167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11.332780943798401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1.1256572766942801</v>
      </c>
      <c r="M25" s="16" t="s">
        <v>15</v>
      </c>
      <c r="O25" s="3">
        <v>4119737.1168997302</v>
      </c>
      <c r="P25" s="3">
        <v>1167870.00180359</v>
      </c>
      <c r="Q25" s="3">
        <v>3659850.2956407601</v>
      </c>
      <c r="R25" s="3">
        <v>1308220.91754652</v>
      </c>
      <c r="S25" s="33">
        <v>5.8316657381499999</v>
      </c>
      <c r="T25" s="33">
        <v>1.0142027370695601</v>
      </c>
      <c r="U25" s="33">
        <v>-8.166573815E-2</v>
      </c>
      <c r="V25" s="3">
        <v>13048.7369242762</v>
      </c>
      <c r="W25" s="3">
        <v>5.6899267570999896</v>
      </c>
      <c r="X25" s="3">
        <v>5.9900690589333303</v>
      </c>
      <c r="Y25" s="3">
        <v>105.033636707582</v>
      </c>
      <c r="Z25" s="3">
        <v>31.090344633036398</v>
      </c>
      <c r="AA25" s="16" t="s">
        <v>70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10.837524129876099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1.0746469089614901</v>
      </c>
      <c r="M26" s="16" t="s">
        <v>15</v>
      </c>
      <c r="O26" s="3">
        <v>3955036.20008174</v>
      </c>
      <c r="P26" s="3">
        <v>1107178.4330609599</v>
      </c>
      <c r="Q26" s="3">
        <v>3680312.2654526201</v>
      </c>
      <c r="R26" s="3">
        <v>1262261.2389643099</v>
      </c>
      <c r="S26" s="33">
        <v>5.8233923687833302</v>
      </c>
      <c r="T26" s="33">
        <v>1.0127638902231799</v>
      </c>
      <c r="U26" s="33">
        <v>-7.3392368783332995E-2</v>
      </c>
      <c r="V26" s="3">
        <v>14028.061584688199</v>
      </c>
      <c r="W26" s="3">
        <v>5.6899890909499904</v>
      </c>
      <c r="X26" s="3">
        <v>6.0068099589166604</v>
      </c>
      <c r="Y26" s="3">
        <v>113.69939840080001</v>
      </c>
      <c r="Z26" s="3">
        <v>103.19121160736999</v>
      </c>
      <c r="AA26" s="16" t="s">
        <v>70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11.221754922134799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1.1142073922598601</v>
      </c>
      <c r="M27" s="16" t="s">
        <v>15</v>
      </c>
      <c r="O27" s="3">
        <v>4163364.1704634898</v>
      </c>
      <c r="P27" s="3">
        <v>1148210.37593173</v>
      </c>
      <c r="Q27" s="3">
        <v>3736615.1036022501</v>
      </c>
      <c r="R27" s="3">
        <v>1272066.9718812599</v>
      </c>
      <c r="S27" s="33">
        <v>5.8317211021333302</v>
      </c>
      <c r="T27" s="33">
        <v>1.0142123655884001</v>
      </c>
      <c r="U27" s="33">
        <v>-8.1721102133333001E-2</v>
      </c>
      <c r="V27" s="3">
        <v>14494.118516296499</v>
      </c>
      <c r="W27" s="3">
        <v>5.6899844343833301</v>
      </c>
      <c r="X27" s="3">
        <v>6.0318117231833304</v>
      </c>
      <c r="Y27" s="3">
        <v>121.938463485193</v>
      </c>
      <c r="Z27" s="3">
        <v>103.78776875952001</v>
      </c>
      <c r="AA27" s="16" t="s">
        <v>70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10.2634299028838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1.0157243682941</v>
      </c>
      <c r="M28" s="16" t="s">
        <v>15</v>
      </c>
      <c r="O28" s="3">
        <v>3964143.01805946</v>
      </c>
      <c r="P28" s="3">
        <v>1072432.4484631901</v>
      </c>
      <c r="Q28" s="3">
        <v>3902774.3567058202</v>
      </c>
      <c r="R28" s="3">
        <v>1303420.96055279</v>
      </c>
      <c r="S28" s="33">
        <v>5.8317225400166599</v>
      </c>
      <c r="T28" s="33">
        <v>1.0142126156550699</v>
      </c>
      <c r="U28" s="33">
        <v>-8.1722540016666997E-2</v>
      </c>
      <c r="V28" s="3">
        <v>3577.0010077249599</v>
      </c>
      <c r="W28" s="3">
        <v>5.6983226856</v>
      </c>
      <c r="X28" s="3">
        <v>5.9484430317333299</v>
      </c>
      <c r="Y28" s="3">
        <v>795.12489378177304</v>
      </c>
      <c r="Z28" s="3">
        <v>322.43215590534999</v>
      </c>
      <c r="AA28" s="16" t="s">
        <v>70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10.7543624559764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1.06609772904228</v>
      </c>
      <c r="M29" s="16" t="s">
        <v>15</v>
      </c>
      <c r="O29" s="3">
        <v>3989051.9137057201</v>
      </c>
      <c r="P29" s="3">
        <v>1249722.5346220301</v>
      </c>
      <c r="Q29" s="3">
        <v>3741731.9304199498</v>
      </c>
      <c r="R29" s="3">
        <v>1423049.0773672301</v>
      </c>
      <c r="S29" s="33">
        <v>5.8316872763000003</v>
      </c>
      <c r="T29" s="33">
        <v>1.0142064828347801</v>
      </c>
      <c r="U29" s="33">
        <v>-8.16872763E-2</v>
      </c>
      <c r="V29" s="3">
        <v>17783.969473548401</v>
      </c>
      <c r="W29" s="3">
        <v>5.6982874469666598</v>
      </c>
      <c r="X29" s="3">
        <v>6.0234373730999904</v>
      </c>
      <c r="Y29" s="3">
        <v>183.20276122477</v>
      </c>
      <c r="Z29" s="3">
        <v>109.551947526352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10.925735241105899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1.0837203003073299</v>
      </c>
      <c r="M30" s="16" t="s">
        <v>15</v>
      </c>
      <c r="O30" s="3">
        <v>4191303.6645685602</v>
      </c>
      <c r="P30" s="3">
        <v>1373414.41294483</v>
      </c>
      <c r="Q30" s="3">
        <v>3867514.2131968401</v>
      </c>
      <c r="R30" s="3">
        <v>1521401.5345407999</v>
      </c>
      <c r="S30" s="33">
        <v>5.8317119069333296</v>
      </c>
      <c r="T30" s="33">
        <v>1.0142107664231801</v>
      </c>
      <c r="U30" s="33">
        <v>-8.1711906933332995E-2</v>
      </c>
      <c r="V30" s="3">
        <v>18162.543519430401</v>
      </c>
      <c r="W30" s="3">
        <v>5.69831145201666</v>
      </c>
      <c r="X30" s="3">
        <v>6.0234616602666602</v>
      </c>
      <c r="Y30" s="3">
        <v>53.309891418409997</v>
      </c>
      <c r="Z30" s="3">
        <v>59.665053059606997</v>
      </c>
      <c r="AA30" s="16" t="s">
        <v>70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10.832041251570599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1.0740831142954901</v>
      </c>
      <c r="M31" s="16" t="s">
        <v>15</v>
      </c>
      <c r="O31" s="3">
        <v>3916804.8591772499</v>
      </c>
      <c r="P31" s="3">
        <v>1160492.1522037999</v>
      </c>
      <c r="Q31" s="3">
        <v>3646649.6931630098</v>
      </c>
      <c r="R31" s="3">
        <v>1335119.4719629299</v>
      </c>
      <c r="S31" s="33">
        <v>5.8317002714499999</v>
      </c>
      <c r="T31" s="33">
        <v>1.0142087428608699</v>
      </c>
      <c r="U31" s="33">
        <v>-8.170027145E-2</v>
      </c>
      <c r="V31" s="3">
        <v>6411.8436759536798</v>
      </c>
      <c r="W31" s="3">
        <v>5.6982978498333301</v>
      </c>
      <c r="X31" s="3">
        <v>5.9817706223666596</v>
      </c>
      <c r="Y31" s="3">
        <v>365.306992206899</v>
      </c>
      <c r="Z31" s="3">
        <v>43.442965875540999</v>
      </c>
      <c r="AA31" s="16" t="s">
        <v>70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11.4023009197474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1.1328309790581299</v>
      </c>
      <c r="M32" s="16" t="s">
        <v>15</v>
      </c>
      <c r="O32" s="3">
        <v>3979886.4461212102</v>
      </c>
      <c r="P32" s="3">
        <v>1202408.5323455301</v>
      </c>
      <c r="Q32" s="3">
        <v>3513221.7600812698</v>
      </c>
      <c r="R32" s="3">
        <v>1297608.97947267</v>
      </c>
      <c r="S32" s="33">
        <v>5.8316755261666602</v>
      </c>
      <c r="T32" s="33">
        <v>1.01420443933333</v>
      </c>
      <c r="U32" s="33">
        <v>-8.1675526166665999E-2</v>
      </c>
      <c r="V32" s="3">
        <v>8036.7829810550902</v>
      </c>
      <c r="W32" s="3">
        <v>5.6982765335999996</v>
      </c>
      <c r="X32" s="3">
        <v>5.9900798728</v>
      </c>
      <c r="Y32" s="3">
        <v>353.57031666508999</v>
      </c>
      <c r="Z32" s="3">
        <v>92.671183571948006</v>
      </c>
      <c r="AA32" s="16" t="s">
        <v>70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268</v>
      </c>
      <c r="C3" s="7" t="s">
        <v>164</v>
      </c>
      <c r="D3" s="7" t="s">
        <v>165</v>
      </c>
      <c r="E3" s="21" t="s">
        <v>166</v>
      </c>
      <c r="F3" s="21" t="s">
        <v>269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1.0526814044116</v>
      </c>
      <c r="G6" s="7" t="s">
        <v>67</v>
      </c>
      <c r="H6" s="11">
        <v>5.2681404411605001E-2</v>
      </c>
      <c r="I6" s="9" t="s">
        <v>68</v>
      </c>
      <c r="J6" s="13">
        <v>0</v>
      </c>
      <c r="L6" s="3">
        <v>0.107833793072869</v>
      </c>
      <c r="M6" s="16" t="s">
        <v>15</v>
      </c>
      <c r="N6" s="7" t="s">
        <v>269</v>
      </c>
      <c r="O6" s="3">
        <v>426885.86424988299</v>
      </c>
      <c r="P6" s="3">
        <v>162298.493840134</v>
      </c>
      <c r="Q6" s="3">
        <v>3958739.2048929702</v>
      </c>
      <c r="R6" s="3">
        <v>1784947.2107947499</v>
      </c>
      <c r="S6" s="33">
        <v>5.7955858365166604</v>
      </c>
      <c r="T6" s="33">
        <v>1.00792797156811</v>
      </c>
      <c r="U6" s="33">
        <v>-4.5585836516666998E-2</v>
      </c>
      <c r="V6" s="3">
        <v>897.78307276594296</v>
      </c>
      <c r="W6" s="3">
        <v>5.68720131438333</v>
      </c>
      <c r="X6" s="3">
        <v>5.8872952210499996</v>
      </c>
      <c r="Y6" s="3">
        <v>-228.61440603159301</v>
      </c>
      <c r="Z6" s="3">
        <v>178.53137822001401</v>
      </c>
      <c r="AA6" s="16" t="s">
        <v>70</v>
      </c>
      <c r="AB6" s="3">
        <v>30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2.48835568301587</v>
      </c>
      <c r="G7" s="7" t="s">
        <v>67</v>
      </c>
      <c r="H7" s="11">
        <v>-4.6577267936520001E-3</v>
      </c>
      <c r="I7" s="9" t="s">
        <v>76</v>
      </c>
      <c r="J7" s="13">
        <v>0</v>
      </c>
      <c r="L7" s="3">
        <v>0.255527282269844</v>
      </c>
      <c r="M7" s="16" t="s">
        <v>15</v>
      </c>
      <c r="O7" s="3">
        <v>921618.32989117899</v>
      </c>
      <c r="P7" s="3">
        <v>343578.416911787</v>
      </c>
      <c r="Q7" s="3">
        <v>3606731.6245234599</v>
      </c>
      <c r="R7" s="3">
        <v>1594556.9987014399</v>
      </c>
      <c r="S7" s="33">
        <v>5.8705583784166597</v>
      </c>
      <c r="T7" s="33">
        <v>1.0209666745072401</v>
      </c>
      <c r="U7" s="33">
        <v>-0.120558378416666</v>
      </c>
      <c r="V7" s="3">
        <v>2039.38974473183</v>
      </c>
      <c r="W7" s="3">
        <v>5.7538354205666602</v>
      </c>
      <c r="X7" s="3">
        <v>6.0122889994833297</v>
      </c>
      <c r="Y7" s="3">
        <v>143.370633933725</v>
      </c>
      <c r="Z7" s="3">
        <v>135.63085485416499</v>
      </c>
      <c r="AA7" s="16" t="s">
        <v>70</v>
      </c>
      <c r="AB7" s="3">
        <v>30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4.79171991737255</v>
      </c>
      <c r="G8" s="7" t="s">
        <v>67</v>
      </c>
      <c r="H8" s="11">
        <v>-4.1656016525488997E-2</v>
      </c>
      <c r="I8" s="9" t="s">
        <v>80</v>
      </c>
      <c r="J8" s="13">
        <v>0</v>
      </c>
      <c r="L8" s="3">
        <v>0.49399491264191397</v>
      </c>
      <c r="M8" s="16" t="s">
        <v>15</v>
      </c>
      <c r="O8" s="3">
        <v>2030735.49569474</v>
      </c>
      <c r="P8" s="3">
        <v>747099.86493856204</v>
      </c>
      <c r="Q8" s="3">
        <v>4110842.9332485301</v>
      </c>
      <c r="R8" s="3">
        <v>1764901.88439635</v>
      </c>
      <c r="S8" s="33">
        <v>5.8789041127833297</v>
      </c>
      <c r="T8" s="33">
        <v>1.0224181065710101</v>
      </c>
      <c r="U8" s="33">
        <v>-0.128904112783333</v>
      </c>
      <c r="V8" s="3">
        <v>3888.3337823902202</v>
      </c>
      <c r="W8" s="3">
        <v>5.7705225503666604</v>
      </c>
      <c r="X8" s="3">
        <v>6.0289660757333303</v>
      </c>
      <c r="Y8" s="3">
        <v>216.14832384662401</v>
      </c>
      <c r="Z8" s="3">
        <v>171.47483209384899</v>
      </c>
      <c r="AA8" s="16" t="s">
        <v>70</v>
      </c>
      <c r="AB8" s="3">
        <v>30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19.950958616800602</v>
      </c>
      <c r="G9" s="7" t="s">
        <v>67</v>
      </c>
      <c r="H9" s="11">
        <v>0.99509586168006903</v>
      </c>
      <c r="I9" s="9" t="s">
        <v>84</v>
      </c>
      <c r="J9" s="13" t="s">
        <v>66</v>
      </c>
      <c r="K9" s="9" t="s">
        <v>168</v>
      </c>
      <c r="L9" s="3">
        <v>2.1098906060934501</v>
      </c>
      <c r="M9" s="16" t="s">
        <v>15</v>
      </c>
      <c r="O9" s="3">
        <v>4003718.54361354</v>
      </c>
      <c r="P9" s="3">
        <v>1423933.5720472201</v>
      </c>
      <c r="Q9" s="3">
        <v>1897595.3217909101</v>
      </c>
      <c r="R9" s="3">
        <v>805692.570951064</v>
      </c>
      <c r="S9" s="33">
        <v>5.8789257229666596</v>
      </c>
      <c r="T9" s="33">
        <v>1.02242186486376</v>
      </c>
      <c r="U9" s="33">
        <v>-0.12892572296666699</v>
      </c>
      <c r="V9" s="3">
        <v>6730.1637422312097</v>
      </c>
      <c r="W9" s="3">
        <v>5.7538627466666599</v>
      </c>
      <c r="X9" s="3">
        <v>6.0623418690666604</v>
      </c>
      <c r="Y9" s="3">
        <v>91.382495625225204</v>
      </c>
      <c r="Z9" s="3">
        <v>-28.369177624870701</v>
      </c>
      <c r="AA9" s="16" t="s">
        <v>70</v>
      </c>
      <c r="AB9" s="3">
        <v>30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24.574850490515701</v>
      </c>
      <c r="G10" s="7" t="s">
        <v>67</v>
      </c>
      <c r="H10" s="11">
        <v>-1.7005980379368998E-2</v>
      </c>
      <c r="I10" s="9" t="s">
        <v>88</v>
      </c>
      <c r="J10" s="13">
        <v>0</v>
      </c>
      <c r="L10" s="3">
        <v>2.6188269370516299</v>
      </c>
      <c r="M10" s="16" t="s">
        <v>15</v>
      </c>
      <c r="O10" s="3">
        <v>8075430.3337104199</v>
      </c>
      <c r="P10" s="3">
        <v>2741329.5794563699</v>
      </c>
      <c r="Q10" s="3">
        <v>3083605.9532830399</v>
      </c>
      <c r="R10" s="3">
        <v>1202345.0147545</v>
      </c>
      <c r="S10" s="33">
        <v>5.8789699983833303</v>
      </c>
      <c r="T10" s="33">
        <v>1.0224295649362301</v>
      </c>
      <c r="U10" s="33">
        <v>-0.12896999838333401</v>
      </c>
      <c r="V10" s="3">
        <v>13305.6874864203</v>
      </c>
      <c r="W10" s="3">
        <v>5.7455697557166596</v>
      </c>
      <c r="X10" s="3">
        <v>6.0873973781333302</v>
      </c>
      <c r="Y10" s="3">
        <v>88.169264429632193</v>
      </c>
      <c r="Z10" s="3">
        <v>214.19565961989301</v>
      </c>
      <c r="AA10" s="16" t="s">
        <v>70</v>
      </c>
      <c r="AB10" s="3">
        <v>30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50.5389772731127</v>
      </c>
      <c r="G11" s="7" t="s">
        <v>67</v>
      </c>
      <c r="H11" s="11">
        <v>1.0779545462255E-2</v>
      </c>
      <c r="I11" s="9" t="s">
        <v>92</v>
      </c>
      <c r="J11" s="13">
        <v>0</v>
      </c>
      <c r="K11" s="9" t="s">
        <v>169</v>
      </c>
      <c r="L11" s="3">
        <v>5.6159898219041304</v>
      </c>
      <c r="M11" s="16" t="s">
        <v>15</v>
      </c>
      <c r="O11" s="3">
        <v>15858052.809735499</v>
      </c>
      <c r="P11" s="3">
        <v>5069164.7207366601</v>
      </c>
      <c r="Q11" s="3">
        <v>2823732.4697213802</v>
      </c>
      <c r="R11" s="3">
        <v>1058510.9407512301</v>
      </c>
      <c r="S11" s="33">
        <v>5.8705906330666604</v>
      </c>
      <c r="T11" s="33">
        <v>1.02097228401159</v>
      </c>
      <c r="U11" s="33">
        <v>-0.12059063306666699</v>
      </c>
      <c r="V11" s="3">
        <v>25448.9543188487</v>
      </c>
      <c r="W11" s="3">
        <v>5.7371891402499999</v>
      </c>
      <c r="X11" s="3">
        <v>6.10402502105</v>
      </c>
      <c r="Y11" s="3">
        <v>367.44949519379497</v>
      </c>
      <c r="Z11" s="3">
        <v>83.961118055178005</v>
      </c>
      <c r="AA11" s="16" t="s">
        <v>70</v>
      </c>
      <c r="AB11" s="3">
        <v>30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30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30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30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30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30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30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30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30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30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30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30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30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25.266139143903398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2.69555960258664</v>
      </c>
      <c r="M24" s="16" t="s">
        <v>15</v>
      </c>
      <c r="O24" s="3">
        <v>8808012.2635289393</v>
      </c>
      <c r="P24" s="3">
        <v>2900410.1379442001</v>
      </c>
      <c r="Q24" s="3">
        <v>3267600.6329360399</v>
      </c>
      <c r="R24" s="3">
        <v>1284570.39625077</v>
      </c>
      <c r="S24" s="33">
        <v>5.8372785021500002</v>
      </c>
      <c r="T24" s="33">
        <v>1.01517886993913</v>
      </c>
      <c r="U24" s="33">
        <v>-8.7278502150000006E-2</v>
      </c>
      <c r="V24" s="3">
        <v>11058.294413289301</v>
      </c>
      <c r="W24" s="3">
        <v>5.7122120607999998</v>
      </c>
      <c r="X24" s="3">
        <v>6.0373695906833298</v>
      </c>
      <c r="Y24" s="3">
        <v>386.44188738461997</v>
      </c>
      <c r="Z24" s="3">
        <v>141.358498622149</v>
      </c>
      <c r="AA24" s="16" t="s">
        <v>70</v>
      </c>
      <c r="AB24" s="3">
        <v>30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 t="s">
        <v>97</v>
      </c>
      <c r="G25" s="7" t="s">
        <v>67</v>
      </c>
      <c r="H25" s="11" t="s">
        <v>97</v>
      </c>
      <c r="I25" s="9" t="s">
        <v>66</v>
      </c>
      <c r="J25" s="13" t="s">
        <v>97</v>
      </c>
      <c r="K25" s="9" t="s">
        <v>98</v>
      </c>
      <c r="L25" s="3" t="s">
        <v>97</v>
      </c>
      <c r="M25" s="16" t="s">
        <v>15</v>
      </c>
      <c r="O25" s="3" t="s">
        <v>97</v>
      </c>
      <c r="P25" s="3" t="s">
        <v>97</v>
      </c>
      <c r="Q25" s="3">
        <v>3659850.2956407601</v>
      </c>
      <c r="R25" s="3">
        <v>1308220.91754652</v>
      </c>
      <c r="S25" s="33" t="s">
        <v>97</v>
      </c>
      <c r="T25" s="33" t="s">
        <v>97</v>
      </c>
      <c r="U25" s="33" t="s">
        <v>97</v>
      </c>
      <c r="V25" s="3" t="s">
        <v>97</v>
      </c>
      <c r="W25" s="3" t="s">
        <v>97</v>
      </c>
      <c r="X25" s="3" t="s">
        <v>97</v>
      </c>
      <c r="Y25" s="3" t="s">
        <v>97</v>
      </c>
      <c r="Z25" s="3" t="s">
        <v>97</v>
      </c>
      <c r="AA25" s="16" t="s">
        <v>97</v>
      </c>
      <c r="AB25" s="3">
        <v>30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0</v>
      </c>
      <c r="AN25" s="18">
        <v>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 t="s">
        <v>97</v>
      </c>
      <c r="G26" s="7" t="s">
        <v>67</v>
      </c>
      <c r="H26" s="11" t="s">
        <v>97</v>
      </c>
      <c r="I26" s="9" t="s">
        <v>66</v>
      </c>
      <c r="J26" s="13" t="s">
        <v>97</v>
      </c>
      <c r="K26" s="9" t="s">
        <v>98</v>
      </c>
      <c r="L26" s="3" t="s">
        <v>97</v>
      </c>
      <c r="M26" s="16" t="s">
        <v>15</v>
      </c>
      <c r="O26" s="3" t="s">
        <v>97</v>
      </c>
      <c r="P26" s="3" t="s">
        <v>97</v>
      </c>
      <c r="Q26" s="3">
        <v>3680312.2654526201</v>
      </c>
      <c r="R26" s="3">
        <v>1262261.2389643099</v>
      </c>
      <c r="S26" s="33" t="s">
        <v>97</v>
      </c>
      <c r="T26" s="33" t="s">
        <v>97</v>
      </c>
      <c r="U26" s="33" t="s">
        <v>97</v>
      </c>
      <c r="V26" s="3" t="s">
        <v>97</v>
      </c>
      <c r="W26" s="3" t="s">
        <v>97</v>
      </c>
      <c r="X26" s="3" t="s">
        <v>97</v>
      </c>
      <c r="Y26" s="3" t="s">
        <v>97</v>
      </c>
      <c r="Z26" s="3" t="s">
        <v>97</v>
      </c>
      <c r="AA26" s="16" t="s">
        <v>97</v>
      </c>
      <c r="AB26" s="3">
        <v>30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0</v>
      </c>
      <c r="AN26" s="18">
        <v>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 t="s">
        <v>97</v>
      </c>
      <c r="G27" s="7" t="s">
        <v>67</v>
      </c>
      <c r="H27" s="11" t="s">
        <v>97</v>
      </c>
      <c r="I27" s="9" t="s">
        <v>66</v>
      </c>
      <c r="J27" s="13" t="s">
        <v>97</v>
      </c>
      <c r="K27" s="9" t="s">
        <v>98</v>
      </c>
      <c r="L27" s="3" t="s">
        <v>97</v>
      </c>
      <c r="M27" s="16" t="s">
        <v>15</v>
      </c>
      <c r="O27" s="3" t="s">
        <v>97</v>
      </c>
      <c r="P27" s="3" t="s">
        <v>97</v>
      </c>
      <c r="Q27" s="3">
        <v>3736615.1036022501</v>
      </c>
      <c r="R27" s="3">
        <v>1272066.9718812599</v>
      </c>
      <c r="S27" s="33" t="s">
        <v>97</v>
      </c>
      <c r="T27" s="33" t="s">
        <v>97</v>
      </c>
      <c r="U27" s="33" t="s">
        <v>97</v>
      </c>
      <c r="V27" s="3" t="s">
        <v>97</v>
      </c>
      <c r="W27" s="3" t="s">
        <v>97</v>
      </c>
      <c r="X27" s="3" t="s">
        <v>97</v>
      </c>
      <c r="Y27" s="3" t="s">
        <v>97</v>
      </c>
      <c r="Z27" s="3" t="s">
        <v>97</v>
      </c>
      <c r="AA27" s="16" t="s">
        <v>97</v>
      </c>
      <c r="AB27" s="3">
        <v>30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0</v>
      </c>
      <c r="AN27" s="18">
        <v>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 t="s">
        <v>97</v>
      </c>
      <c r="G28" s="7" t="s">
        <v>67</v>
      </c>
      <c r="H28" s="11" t="s">
        <v>97</v>
      </c>
      <c r="I28" s="9" t="s">
        <v>66</v>
      </c>
      <c r="J28" s="13" t="s">
        <v>97</v>
      </c>
      <c r="K28" s="9" t="s">
        <v>98</v>
      </c>
      <c r="L28" s="3" t="s">
        <v>97</v>
      </c>
      <c r="M28" s="16" t="s">
        <v>15</v>
      </c>
      <c r="O28" s="3" t="s">
        <v>97</v>
      </c>
      <c r="P28" s="3" t="s">
        <v>97</v>
      </c>
      <c r="Q28" s="3">
        <v>3902774.3567058202</v>
      </c>
      <c r="R28" s="3">
        <v>1303420.96055279</v>
      </c>
      <c r="S28" s="33" t="s">
        <v>97</v>
      </c>
      <c r="T28" s="33" t="s">
        <v>97</v>
      </c>
      <c r="U28" s="33" t="s">
        <v>97</v>
      </c>
      <c r="V28" s="3" t="s">
        <v>97</v>
      </c>
      <c r="W28" s="3" t="s">
        <v>97</v>
      </c>
      <c r="X28" s="3" t="s">
        <v>97</v>
      </c>
      <c r="Y28" s="3" t="s">
        <v>97</v>
      </c>
      <c r="Z28" s="3" t="s">
        <v>97</v>
      </c>
      <c r="AA28" s="16" t="s">
        <v>97</v>
      </c>
      <c r="AB28" s="3">
        <v>30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0</v>
      </c>
      <c r="AN28" s="18">
        <v>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 t="s">
        <v>97</v>
      </c>
      <c r="G29" s="7" t="s">
        <v>67</v>
      </c>
      <c r="H29" s="11" t="s">
        <v>97</v>
      </c>
      <c r="I29" s="9" t="s">
        <v>66</v>
      </c>
      <c r="J29" s="13" t="s">
        <v>97</v>
      </c>
      <c r="K29" s="9" t="s">
        <v>98</v>
      </c>
      <c r="L29" s="3" t="s">
        <v>97</v>
      </c>
      <c r="M29" s="16" t="s">
        <v>15</v>
      </c>
      <c r="O29" s="3" t="s">
        <v>97</v>
      </c>
      <c r="P29" s="3" t="s">
        <v>97</v>
      </c>
      <c r="Q29" s="3">
        <v>3741731.9304199498</v>
      </c>
      <c r="R29" s="3">
        <v>1423049.0773672301</v>
      </c>
      <c r="S29" s="33" t="s">
        <v>97</v>
      </c>
      <c r="T29" s="33" t="s">
        <v>97</v>
      </c>
      <c r="U29" s="33" t="s">
        <v>97</v>
      </c>
      <c r="V29" s="3" t="s">
        <v>97</v>
      </c>
      <c r="W29" s="3" t="s">
        <v>97</v>
      </c>
      <c r="X29" s="3" t="s">
        <v>97</v>
      </c>
      <c r="Y29" s="3" t="s">
        <v>97</v>
      </c>
      <c r="Z29" s="3" t="s">
        <v>97</v>
      </c>
      <c r="AA29" s="16" t="s">
        <v>97</v>
      </c>
      <c r="AB29" s="3">
        <v>30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0</v>
      </c>
      <c r="AN29" s="18">
        <v>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 t="s">
        <v>97</v>
      </c>
      <c r="G30" s="7" t="s">
        <v>67</v>
      </c>
      <c r="H30" s="11" t="s">
        <v>97</v>
      </c>
      <c r="I30" s="9" t="s">
        <v>66</v>
      </c>
      <c r="J30" s="13" t="s">
        <v>97</v>
      </c>
      <c r="K30" s="9" t="s">
        <v>98</v>
      </c>
      <c r="L30" s="3" t="s">
        <v>97</v>
      </c>
      <c r="M30" s="16" t="s">
        <v>15</v>
      </c>
      <c r="O30" s="3" t="s">
        <v>97</v>
      </c>
      <c r="P30" s="3" t="s">
        <v>97</v>
      </c>
      <c r="Q30" s="3">
        <v>3867514.2131968401</v>
      </c>
      <c r="R30" s="3">
        <v>1521401.5345407999</v>
      </c>
      <c r="S30" s="33" t="s">
        <v>97</v>
      </c>
      <c r="T30" s="33" t="s">
        <v>97</v>
      </c>
      <c r="U30" s="33" t="s">
        <v>97</v>
      </c>
      <c r="V30" s="3" t="s">
        <v>97</v>
      </c>
      <c r="W30" s="3" t="s">
        <v>97</v>
      </c>
      <c r="X30" s="3" t="s">
        <v>97</v>
      </c>
      <c r="Y30" s="3" t="s">
        <v>97</v>
      </c>
      <c r="Z30" s="3" t="s">
        <v>97</v>
      </c>
      <c r="AA30" s="16" t="s">
        <v>97</v>
      </c>
      <c r="AB30" s="3">
        <v>30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0</v>
      </c>
      <c r="AN30" s="18">
        <v>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 t="s">
        <v>97</v>
      </c>
      <c r="G31" s="7" t="s">
        <v>67</v>
      </c>
      <c r="H31" s="11" t="s">
        <v>97</v>
      </c>
      <c r="I31" s="9" t="s">
        <v>66</v>
      </c>
      <c r="J31" s="13" t="s">
        <v>97</v>
      </c>
      <c r="K31" s="9" t="s">
        <v>98</v>
      </c>
      <c r="L31" s="3" t="s">
        <v>97</v>
      </c>
      <c r="M31" s="16" t="s">
        <v>15</v>
      </c>
      <c r="O31" s="3" t="s">
        <v>97</v>
      </c>
      <c r="P31" s="3" t="s">
        <v>97</v>
      </c>
      <c r="Q31" s="3">
        <v>3646649.6931630098</v>
      </c>
      <c r="R31" s="3">
        <v>1335119.4719629299</v>
      </c>
      <c r="S31" s="33" t="s">
        <v>97</v>
      </c>
      <c r="T31" s="33" t="s">
        <v>97</v>
      </c>
      <c r="U31" s="33" t="s">
        <v>97</v>
      </c>
      <c r="V31" s="3" t="s">
        <v>97</v>
      </c>
      <c r="W31" s="3" t="s">
        <v>97</v>
      </c>
      <c r="X31" s="3" t="s">
        <v>97</v>
      </c>
      <c r="Y31" s="3" t="s">
        <v>97</v>
      </c>
      <c r="Z31" s="3" t="s">
        <v>97</v>
      </c>
      <c r="AA31" s="16" t="s">
        <v>97</v>
      </c>
      <c r="AB31" s="3">
        <v>30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0</v>
      </c>
      <c r="AN31" s="18">
        <v>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 t="s">
        <v>97</v>
      </c>
      <c r="G32" s="7" t="s">
        <v>67</v>
      </c>
      <c r="H32" s="11" t="s">
        <v>97</v>
      </c>
      <c r="I32" s="9" t="s">
        <v>66</v>
      </c>
      <c r="J32" s="13" t="s">
        <v>97</v>
      </c>
      <c r="K32" s="9" t="s">
        <v>98</v>
      </c>
      <c r="L32" s="3" t="s">
        <v>97</v>
      </c>
      <c r="M32" s="16" t="s">
        <v>15</v>
      </c>
      <c r="O32" s="3" t="s">
        <v>97</v>
      </c>
      <c r="P32" s="3" t="s">
        <v>97</v>
      </c>
      <c r="Q32" s="3">
        <v>3513221.7600812698</v>
      </c>
      <c r="R32" s="3">
        <v>1297608.97947267</v>
      </c>
      <c r="S32" s="33" t="s">
        <v>97</v>
      </c>
      <c r="T32" s="33" t="s">
        <v>97</v>
      </c>
      <c r="U32" s="33" t="s">
        <v>97</v>
      </c>
      <c r="V32" s="3" t="s">
        <v>97</v>
      </c>
      <c r="W32" s="3" t="s">
        <v>97</v>
      </c>
      <c r="X32" s="3" t="s">
        <v>97</v>
      </c>
      <c r="Y32" s="3" t="s">
        <v>97</v>
      </c>
      <c r="Z32" s="3" t="s">
        <v>97</v>
      </c>
      <c r="AA32" s="16" t="s">
        <v>97</v>
      </c>
      <c r="AB32" s="3">
        <v>30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0</v>
      </c>
      <c r="AN32" s="18">
        <v>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270</v>
      </c>
      <c r="C3" s="7" t="s">
        <v>164</v>
      </c>
      <c r="D3" s="7" t="s">
        <v>165</v>
      </c>
      <c r="E3" s="21" t="s">
        <v>166</v>
      </c>
      <c r="F3" s="21" t="s">
        <v>271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1.0244146796743301</v>
      </c>
      <c r="G6" s="7" t="s">
        <v>67</v>
      </c>
      <c r="H6" s="11">
        <v>2.4414679674334999E-2</v>
      </c>
      <c r="I6" s="9" t="s">
        <v>68</v>
      </c>
      <c r="J6" s="13">
        <v>0</v>
      </c>
      <c r="L6" s="3">
        <v>0.10117393010668201</v>
      </c>
      <c r="M6" s="16" t="s">
        <v>15</v>
      </c>
      <c r="N6" s="7" t="s">
        <v>271</v>
      </c>
      <c r="O6" s="3">
        <v>400521.20362642198</v>
      </c>
      <c r="P6" s="3">
        <v>143535.861971406</v>
      </c>
      <c r="Q6" s="3">
        <v>3958739.2048929702</v>
      </c>
      <c r="R6" s="3">
        <v>1784947.2107947499</v>
      </c>
      <c r="S6" s="33">
        <v>6.3791358629166597</v>
      </c>
      <c r="T6" s="33">
        <v>1.0045883248687599</v>
      </c>
      <c r="U6" s="33">
        <v>-2.9135862916667001E-2</v>
      </c>
      <c r="V6" s="3">
        <v>786.49149704801005</v>
      </c>
      <c r="W6" s="3">
        <v>6.2791142983999997</v>
      </c>
      <c r="X6" s="3">
        <v>6.4541524815833302</v>
      </c>
      <c r="Y6" s="3">
        <v>235.447622481829</v>
      </c>
      <c r="Z6" s="3">
        <v>176.73749381440601</v>
      </c>
      <c r="AA6" s="16" t="s">
        <v>70</v>
      </c>
      <c r="AB6" s="3">
        <v>30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2.5337725343099202</v>
      </c>
      <c r="G7" s="7" t="s">
        <v>67</v>
      </c>
      <c r="H7" s="11">
        <v>1.3509013723968E-2</v>
      </c>
      <c r="I7" s="9" t="s">
        <v>76</v>
      </c>
      <c r="J7" s="13">
        <v>0</v>
      </c>
      <c r="L7" s="3">
        <v>0.25184010593258999</v>
      </c>
      <c r="M7" s="16" t="s">
        <v>15</v>
      </c>
      <c r="O7" s="3">
        <v>908319.67439041205</v>
      </c>
      <c r="P7" s="3">
        <v>310897.12160099501</v>
      </c>
      <c r="Q7" s="3">
        <v>3606731.6245234599</v>
      </c>
      <c r="R7" s="3">
        <v>1594556.9987014399</v>
      </c>
      <c r="S7" s="33">
        <v>6.4624294074666597</v>
      </c>
      <c r="T7" s="33">
        <v>1.01770541849868</v>
      </c>
      <c r="U7" s="33">
        <v>-0.11242940746666701</v>
      </c>
      <c r="V7" s="3">
        <v>2128.39477983202</v>
      </c>
      <c r="W7" s="3">
        <v>6.3457375074666604</v>
      </c>
      <c r="X7" s="3">
        <v>6.5541337853500004</v>
      </c>
      <c r="Y7" s="3">
        <v>198.099512297796</v>
      </c>
      <c r="Z7" s="3">
        <v>122.99900111503401</v>
      </c>
      <c r="AA7" s="16" t="s">
        <v>70</v>
      </c>
      <c r="AB7" s="3">
        <v>30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4.8479629161223903</v>
      </c>
      <c r="G8" s="7" t="s">
        <v>67</v>
      </c>
      <c r="H8" s="11">
        <v>-3.0407416775521001E-2</v>
      </c>
      <c r="I8" s="9" t="s">
        <v>80</v>
      </c>
      <c r="J8" s="13">
        <v>0</v>
      </c>
      <c r="L8" s="3">
        <v>0.48654296610109299</v>
      </c>
      <c r="M8" s="16" t="s">
        <v>15</v>
      </c>
      <c r="O8" s="3">
        <v>2000101.7139184601</v>
      </c>
      <c r="P8" s="3">
        <v>691925.31842472497</v>
      </c>
      <c r="Q8" s="3">
        <v>4110842.9332485301</v>
      </c>
      <c r="R8" s="3">
        <v>1764901.88439635</v>
      </c>
      <c r="S8" s="33">
        <v>6.47077450183333</v>
      </c>
      <c r="T8" s="33">
        <v>1.01901960658792</v>
      </c>
      <c r="U8" s="33">
        <v>-0.12077450183333401</v>
      </c>
      <c r="V8" s="3">
        <v>4390.7748222114697</v>
      </c>
      <c r="W8" s="3">
        <v>6.3457431173166601</v>
      </c>
      <c r="X8" s="3">
        <v>6.5958278970333302</v>
      </c>
      <c r="Y8" s="3">
        <v>90.447392260721202</v>
      </c>
      <c r="Z8" s="3">
        <v>-113.368321093318</v>
      </c>
      <c r="AA8" s="16" t="s">
        <v>70</v>
      </c>
      <c r="AB8" s="3">
        <v>30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19.7267126194117</v>
      </c>
      <c r="G9" s="7" t="s">
        <v>67</v>
      </c>
      <c r="H9" s="11">
        <v>0.97267126194117903</v>
      </c>
      <c r="I9" s="9" t="s">
        <v>84</v>
      </c>
      <c r="J9" s="13" t="s">
        <v>66</v>
      </c>
      <c r="K9" s="9" t="s">
        <v>168</v>
      </c>
      <c r="L9" s="3">
        <v>2.1024174015276098</v>
      </c>
      <c r="M9" s="16" t="s">
        <v>15</v>
      </c>
      <c r="O9" s="3">
        <v>3989537.4255906199</v>
      </c>
      <c r="P9" s="3">
        <v>1308514.9629138201</v>
      </c>
      <c r="Q9" s="3">
        <v>1897595.3217909101</v>
      </c>
      <c r="R9" s="3">
        <v>805692.570951064</v>
      </c>
      <c r="S9" s="33">
        <v>6.4707996997499997</v>
      </c>
      <c r="T9" s="33">
        <v>1.0190235747637799</v>
      </c>
      <c r="U9" s="33">
        <v>-0.120799699750001</v>
      </c>
      <c r="V9" s="3">
        <v>6501.81932794369</v>
      </c>
      <c r="W9" s="3">
        <v>6.33743341173333</v>
      </c>
      <c r="X9" s="3">
        <v>6.6291990901499904</v>
      </c>
      <c r="Y9" s="3">
        <v>-11.104801679452599</v>
      </c>
      <c r="Z9" s="3">
        <v>112.40853479033299</v>
      </c>
      <c r="AA9" s="16" t="s">
        <v>70</v>
      </c>
      <c r="AB9" s="3">
        <v>30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24.639596997381901</v>
      </c>
      <c r="G10" s="7" t="s">
        <v>67</v>
      </c>
      <c r="H10" s="11">
        <v>-1.4416120104721999E-2</v>
      </c>
      <c r="I10" s="9" t="s">
        <v>88</v>
      </c>
      <c r="J10" s="13">
        <v>0</v>
      </c>
      <c r="L10" s="3">
        <v>2.6765985353861699</v>
      </c>
      <c r="M10" s="16" t="s">
        <v>15</v>
      </c>
      <c r="O10" s="3">
        <v>8253575.1782654701</v>
      </c>
      <c r="P10" s="3">
        <v>2652907.9694656101</v>
      </c>
      <c r="Q10" s="3">
        <v>3083605.9532830399</v>
      </c>
      <c r="R10" s="3">
        <v>1202345.0147545</v>
      </c>
      <c r="S10" s="33">
        <v>6.4625028610333297</v>
      </c>
      <c r="T10" s="33">
        <v>1.0177169859894999</v>
      </c>
      <c r="U10" s="33">
        <v>-0.112502861033334</v>
      </c>
      <c r="V10" s="3">
        <v>64716.241396288002</v>
      </c>
      <c r="W10" s="3">
        <v>6.3124713482333297</v>
      </c>
      <c r="X10" s="3">
        <v>6.70427158076666</v>
      </c>
      <c r="Y10" s="3">
        <v>373.84362828029401</v>
      </c>
      <c r="Z10" s="3">
        <v>198.71380660813099</v>
      </c>
      <c r="AA10" s="16" t="s">
        <v>202</v>
      </c>
      <c r="AB10" s="3">
        <v>30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50.375532608927799</v>
      </c>
      <c r="G11" s="7" t="s">
        <v>67</v>
      </c>
      <c r="H11" s="11">
        <v>7.5106521785579996E-3</v>
      </c>
      <c r="I11" s="9" t="s">
        <v>92</v>
      </c>
      <c r="J11" s="13">
        <v>0</v>
      </c>
      <c r="K11" s="9" t="s">
        <v>169</v>
      </c>
      <c r="L11" s="3">
        <v>6.0140016418981803</v>
      </c>
      <c r="M11" s="16" t="s">
        <v>15</v>
      </c>
      <c r="O11" s="3">
        <v>16981931.7091856</v>
      </c>
      <c r="P11" s="3">
        <v>5271885.9394552503</v>
      </c>
      <c r="Q11" s="3">
        <v>2823732.4697213802</v>
      </c>
      <c r="R11" s="3">
        <v>1058510.9407512301</v>
      </c>
      <c r="S11" s="33">
        <v>6.4624585903833296</v>
      </c>
      <c r="T11" s="33">
        <v>1.01771001423359</v>
      </c>
      <c r="U11" s="33">
        <v>-0.112458590383334</v>
      </c>
      <c r="V11" s="3">
        <v>7584.9138631433498</v>
      </c>
      <c r="W11" s="3">
        <v>6.3124286253166604</v>
      </c>
      <c r="X11" s="3">
        <v>6.7125598432000002</v>
      </c>
      <c r="Y11" s="3">
        <v>205.376212110815</v>
      </c>
      <c r="Z11" s="3">
        <v>348.94842157294602</v>
      </c>
      <c r="AA11" s="16" t="s">
        <v>202</v>
      </c>
      <c r="AB11" s="3">
        <v>30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30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30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30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30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30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30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30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30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30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30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30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30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23.618951561202099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2.5556532434668502</v>
      </c>
      <c r="M24" s="16" t="s">
        <v>15</v>
      </c>
      <c r="O24" s="3">
        <v>8350854.15591734</v>
      </c>
      <c r="P24" s="3">
        <v>2632934.18469889</v>
      </c>
      <c r="Q24" s="3">
        <v>3267600.6329360399</v>
      </c>
      <c r="R24" s="3">
        <v>1284570.39625077</v>
      </c>
      <c r="S24" s="33">
        <v>6.4208253519999996</v>
      </c>
      <c r="T24" s="33">
        <v>1.0111535987401501</v>
      </c>
      <c r="U24" s="33">
        <v>-7.0825351999999994E-2</v>
      </c>
      <c r="V24" s="3">
        <v>6743.0873505769396</v>
      </c>
      <c r="W24" s="3">
        <v>6.2791255226666598</v>
      </c>
      <c r="X24" s="3">
        <v>6.5875564938999904</v>
      </c>
      <c r="Y24" s="3">
        <v>1227.7693746175</v>
      </c>
      <c r="Z24" s="3">
        <v>327.49742797717198</v>
      </c>
      <c r="AA24" s="16" t="s">
        <v>70</v>
      </c>
      <c r="AB24" s="3">
        <v>30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 t="s">
        <v>97</v>
      </c>
      <c r="G25" s="7" t="s">
        <v>67</v>
      </c>
      <c r="H25" s="11" t="s">
        <v>97</v>
      </c>
      <c r="I25" s="9" t="s">
        <v>66</v>
      </c>
      <c r="J25" s="13" t="s">
        <v>97</v>
      </c>
      <c r="K25" s="9" t="s">
        <v>98</v>
      </c>
      <c r="L25" s="3" t="s">
        <v>97</v>
      </c>
      <c r="M25" s="16" t="s">
        <v>15</v>
      </c>
      <c r="O25" s="3" t="s">
        <v>97</v>
      </c>
      <c r="P25" s="3" t="s">
        <v>97</v>
      </c>
      <c r="Q25" s="3">
        <v>3659850.2956407601</v>
      </c>
      <c r="R25" s="3">
        <v>1308220.91754652</v>
      </c>
      <c r="S25" s="33" t="s">
        <v>97</v>
      </c>
      <c r="T25" s="33" t="s">
        <v>97</v>
      </c>
      <c r="U25" s="33" t="s">
        <v>97</v>
      </c>
      <c r="V25" s="3" t="s">
        <v>97</v>
      </c>
      <c r="W25" s="3" t="s">
        <v>97</v>
      </c>
      <c r="X25" s="3" t="s">
        <v>97</v>
      </c>
      <c r="Y25" s="3" t="s">
        <v>97</v>
      </c>
      <c r="Z25" s="3" t="s">
        <v>97</v>
      </c>
      <c r="AA25" s="16" t="s">
        <v>97</v>
      </c>
      <c r="AB25" s="3">
        <v>30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0</v>
      </c>
      <c r="AN25" s="18">
        <v>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 t="s">
        <v>97</v>
      </c>
      <c r="G26" s="7" t="s">
        <v>67</v>
      </c>
      <c r="H26" s="11" t="s">
        <v>97</v>
      </c>
      <c r="I26" s="9" t="s">
        <v>66</v>
      </c>
      <c r="J26" s="13" t="s">
        <v>97</v>
      </c>
      <c r="K26" s="9" t="s">
        <v>98</v>
      </c>
      <c r="L26" s="3" t="s">
        <v>97</v>
      </c>
      <c r="M26" s="16" t="s">
        <v>15</v>
      </c>
      <c r="O26" s="3" t="s">
        <v>97</v>
      </c>
      <c r="P26" s="3" t="s">
        <v>97</v>
      </c>
      <c r="Q26" s="3">
        <v>3680312.2654526201</v>
      </c>
      <c r="R26" s="3">
        <v>1262261.2389643099</v>
      </c>
      <c r="S26" s="33" t="s">
        <v>97</v>
      </c>
      <c r="T26" s="33" t="s">
        <v>97</v>
      </c>
      <c r="U26" s="33" t="s">
        <v>97</v>
      </c>
      <c r="V26" s="3" t="s">
        <v>97</v>
      </c>
      <c r="W26" s="3" t="s">
        <v>97</v>
      </c>
      <c r="X26" s="3" t="s">
        <v>97</v>
      </c>
      <c r="Y26" s="3" t="s">
        <v>97</v>
      </c>
      <c r="Z26" s="3" t="s">
        <v>97</v>
      </c>
      <c r="AA26" s="16" t="s">
        <v>97</v>
      </c>
      <c r="AB26" s="3">
        <v>30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0</v>
      </c>
      <c r="AN26" s="18">
        <v>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 t="s">
        <v>97</v>
      </c>
      <c r="G27" s="7" t="s">
        <v>67</v>
      </c>
      <c r="H27" s="11" t="s">
        <v>97</v>
      </c>
      <c r="I27" s="9" t="s">
        <v>66</v>
      </c>
      <c r="J27" s="13" t="s">
        <v>97</v>
      </c>
      <c r="K27" s="9" t="s">
        <v>98</v>
      </c>
      <c r="L27" s="3" t="s">
        <v>97</v>
      </c>
      <c r="M27" s="16" t="s">
        <v>15</v>
      </c>
      <c r="O27" s="3" t="s">
        <v>97</v>
      </c>
      <c r="P27" s="3" t="s">
        <v>97</v>
      </c>
      <c r="Q27" s="3">
        <v>3736615.1036022501</v>
      </c>
      <c r="R27" s="3">
        <v>1272066.9718812599</v>
      </c>
      <c r="S27" s="33" t="s">
        <v>97</v>
      </c>
      <c r="T27" s="33" t="s">
        <v>97</v>
      </c>
      <c r="U27" s="33" t="s">
        <v>97</v>
      </c>
      <c r="V27" s="3" t="s">
        <v>97</v>
      </c>
      <c r="W27" s="3" t="s">
        <v>97</v>
      </c>
      <c r="X27" s="3" t="s">
        <v>97</v>
      </c>
      <c r="Y27" s="3" t="s">
        <v>97</v>
      </c>
      <c r="Z27" s="3" t="s">
        <v>97</v>
      </c>
      <c r="AA27" s="16" t="s">
        <v>97</v>
      </c>
      <c r="AB27" s="3">
        <v>30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0</v>
      </c>
      <c r="AN27" s="18">
        <v>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 t="s">
        <v>97</v>
      </c>
      <c r="G28" s="7" t="s">
        <v>67</v>
      </c>
      <c r="H28" s="11" t="s">
        <v>97</v>
      </c>
      <c r="I28" s="9" t="s">
        <v>66</v>
      </c>
      <c r="J28" s="13" t="s">
        <v>97</v>
      </c>
      <c r="K28" s="9" t="s">
        <v>98</v>
      </c>
      <c r="L28" s="3" t="s">
        <v>97</v>
      </c>
      <c r="M28" s="16" t="s">
        <v>15</v>
      </c>
      <c r="O28" s="3" t="s">
        <v>97</v>
      </c>
      <c r="P28" s="3" t="s">
        <v>97</v>
      </c>
      <c r="Q28" s="3">
        <v>3902774.3567058202</v>
      </c>
      <c r="R28" s="3">
        <v>1303420.96055279</v>
      </c>
      <c r="S28" s="33" t="s">
        <v>97</v>
      </c>
      <c r="T28" s="33" t="s">
        <v>97</v>
      </c>
      <c r="U28" s="33" t="s">
        <v>97</v>
      </c>
      <c r="V28" s="3" t="s">
        <v>97</v>
      </c>
      <c r="W28" s="3" t="s">
        <v>97</v>
      </c>
      <c r="X28" s="3" t="s">
        <v>97</v>
      </c>
      <c r="Y28" s="3" t="s">
        <v>97</v>
      </c>
      <c r="Z28" s="3" t="s">
        <v>97</v>
      </c>
      <c r="AA28" s="16" t="s">
        <v>97</v>
      </c>
      <c r="AB28" s="3">
        <v>30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0</v>
      </c>
      <c r="AN28" s="18">
        <v>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 t="s">
        <v>97</v>
      </c>
      <c r="G29" s="7" t="s">
        <v>67</v>
      </c>
      <c r="H29" s="11" t="s">
        <v>97</v>
      </c>
      <c r="I29" s="9" t="s">
        <v>66</v>
      </c>
      <c r="J29" s="13" t="s">
        <v>97</v>
      </c>
      <c r="K29" s="9" t="s">
        <v>98</v>
      </c>
      <c r="L29" s="3" t="s">
        <v>97</v>
      </c>
      <c r="M29" s="16" t="s">
        <v>15</v>
      </c>
      <c r="O29" s="3" t="s">
        <v>97</v>
      </c>
      <c r="P29" s="3" t="s">
        <v>97</v>
      </c>
      <c r="Q29" s="3">
        <v>3741731.9304199498</v>
      </c>
      <c r="R29" s="3">
        <v>1423049.0773672301</v>
      </c>
      <c r="S29" s="33" t="s">
        <v>97</v>
      </c>
      <c r="T29" s="33" t="s">
        <v>97</v>
      </c>
      <c r="U29" s="33" t="s">
        <v>97</v>
      </c>
      <c r="V29" s="3" t="s">
        <v>97</v>
      </c>
      <c r="W29" s="3" t="s">
        <v>97</v>
      </c>
      <c r="X29" s="3" t="s">
        <v>97</v>
      </c>
      <c r="Y29" s="3" t="s">
        <v>97</v>
      </c>
      <c r="Z29" s="3" t="s">
        <v>97</v>
      </c>
      <c r="AA29" s="16" t="s">
        <v>97</v>
      </c>
      <c r="AB29" s="3">
        <v>30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0</v>
      </c>
      <c r="AN29" s="18">
        <v>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 t="s">
        <v>97</v>
      </c>
      <c r="G30" s="7" t="s">
        <v>67</v>
      </c>
      <c r="H30" s="11" t="s">
        <v>97</v>
      </c>
      <c r="I30" s="9" t="s">
        <v>66</v>
      </c>
      <c r="J30" s="13" t="s">
        <v>97</v>
      </c>
      <c r="K30" s="9" t="s">
        <v>98</v>
      </c>
      <c r="L30" s="3" t="s">
        <v>97</v>
      </c>
      <c r="M30" s="16" t="s">
        <v>15</v>
      </c>
      <c r="O30" s="3" t="s">
        <v>97</v>
      </c>
      <c r="P30" s="3" t="s">
        <v>97</v>
      </c>
      <c r="Q30" s="3">
        <v>3867514.2131968401</v>
      </c>
      <c r="R30" s="3">
        <v>1521401.5345407999</v>
      </c>
      <c r="S30" s="33" t="s">
        <v>97</v>
      </c>
      <c r="T30" s="33" t="s">
        <v>97</v>
      </c>
      <c r="U30" s="33" t="s">
        <v>97</v>
      </c>
      <c r="V30" s="3" t="s">
        <v>97</v>
      </c>
      <c r="W30" s="3" t="s">
        <v>97</v>
      </c>
      <c r="X30" s="3" t="s">
        <v>97</v>
      </c>
      <c r="Y30" s="3" t="s">
        <v>97</v>
      </c>
      <c r="Z30" s="3" t="s">
        <v>97</v>
      </c>
      <c r="AA30" s="16" t="s">
        <v>97</v>
      </c>
      <c r="AB30" s="3">
        <v>30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0</v>
      </c>
      <c r="AN30" s="18">
        <v>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 t="s">
        <v>97</v>
      </c>
      <c r="G31" s="7" t="s">
        <v>67</v>
      </c>
      <c r="H31" s="11" t="s">
        <v>97</v>
      </c>
      <c r="I31" s="9" t="s">
        <v>66</v>
      </c>
      <c r="J31" s="13" t="s">
        <v>97</v>
      </c>
      <c r="K31" s="9" t="s">
        <v>98</v>
      </c>
      <c r="L31" s="3" t="s">
        <v>97</v>
      </c>
      <c r="M31" s="16" t="s">
        <v>15</v>
      </c>
      <c r="O31" s="3" t="s">
        <v>97</v>
      </c>
      <c r="P31" s="3" t="s">
        <v>97</v>
      </c>
      <c r="Q31" s="3">
        <v>3646649.6931630098</v>
      </c>
      <c r="R31" s="3">
        <v>1335119.4719629299</v>
      </c>
      <c r="S31" s="33" t="s">
        <v>97</v>
      </c>
      <c r="T31" s="33" t="s">
        <v>97</v>
      </c>
      <c r="U31" s="33" t="s">
        <v>97</v>
      </c>
      <c r="V31" s="3" t="s">
        <v>97</v>
      </c>
      <c r="W31" s="3" t="s">
        <v>97</v>
      </c>
      <c r="X31" s="3" t="s">
        <v>97</v>
      </c>
      <c r="Y31" s="3" t="s">
        <v>97</v>
      </c>
      <c r="Z31" s="3" t="s">
        <v>97</v>
      </c>
      <c r="AA31" s="16" t="s">
        <v>97</v>
      </c>
      <c r="AB31" s="3">
        <v>30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0</v>
      </c>
      <c r="AN31" s="18">
        <v>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 t="s">
        <v>97</v>
      </c>
      <c r="G32" s="7" t="s">
        <v>67</v>
      </c>
      <c r="H32" s="11" t="s">
        <v>97</v>
      </c>
      <c r="I32" s="9" t="s">
        <v>66</v>
      </c>
      <c r="J32" s="13" t="s">
        <v>97</v>
      </c>
      <c r="K32" s="9" t="s">
        <v>98</v>
      </c>
      <c r="L32" s="3" t="s">
        <v>97</v>
      </c>
      <c r="M32" s="16" t="s">
        <v>15</v>
      </c>
      <c r="O32" s="3" t="s">
        <v>97</v>
      </c>
      <c r="P32" s="3" t="s">
        <v>97</v>
      </c>
      <c r="Q32" s="3">
        <v>3513221.7600812698</v>
      </c>
      <c r="R32" s="3">
        <v>1297608.97947267</v>
      </c>
      <c r="S32" s="33" t="s">
        <v>97</v>
      </c>
      <c r="T32" s="33" t="s">
        <v>97</v>
      </c>
      <c r="U32" s="33" t="s">
        <v>97</v>
      </c>
      <c r="V32" s="3" t="s">
        <v>97</v>
      </c>
      <c r="W32" s="3" t="s">
        <v>97</v>
      </c>
      <c r="X32" s="3" t="s">
        <v>97</v>
      </c>
      <c r="Y32" s="3" t="s">
        <v>97</v>
      </c>
      <c r="Z32" s="3" t="s">
        <v>97</v>
      </c>
      <c r="AA32" s="16" t="s">
        <v>97</v>
      </c>
      <c r="AB32" s="3">
        <v>30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0</v>
      </c>
      <c r="AN32" s="18">
        <v>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272</v>
      </c>
      <c r="C3" s="7" t="s">
        <v>164</v>
      </c>
      <c r="D3" s="7" t="s">
        <v>165</v>
      </c>
      <c r="E3" s="21" t="s">
        <v>166</v>
      </c>
      <c r="F3" s="21" t="s">
        <v>273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1.01874640260858</v>
      </c>
      <c r="G6" s="7" t="s">
        <v>67</v>
      </c>
      <c r="H6" s="11">
        <v>1.8746402608586999E-2</v>
      </c>
      <c r="I6" s="9" t="s">
        <v>68</v>
      </c>
      <c r="J6" s="13">
        <v>0</v>
      </c>
      <c r="L6" s="3">
        <v>8.9427557876256003E-2</v>
      </c>
      <c r="M6" s="16" t="s">
        <v>15</v>
      </c>
      <c r="N6" s="7" t="s">
        <v>273</v>
      </c>
      <c r="O6" s="3">
        <v>354020.37936257099</v>
      </c>
      <c r="P6" s="3">
        <v>123305.851068866</v>
      </c>
      <c r="Q6" s="3">
        <v>3958739.2048929702</v>
      </c>
      <c r="R6" s="3">
        <v>1784947.2107947499</v>
      </c>
      <c r="S6" s="33">
        <v>6.9501923298500001</v>
      </c>
      <c r="T6" s="33">
        <v>0.99288461854999999</v>
      </c>
      <c r="U6" s="33">
        <v>4.9807670149999997E-2</v>
      </c>
      <c r="V6" s="3">
        <v>1672.7625800610999</v>
      </c>
      <c r="W6" s="3">
        <v>6.8418208173000004</v>
      </c>
      <c r="X6" s="3">
        <v>7.0502289311833302</v>
      </c>
      <c r="Y6" s="3">
        <v>62.415195047136699</v>
      </c>
      <c r="Z6" s="3">
        <v>32.590949812428498</v>
      </c>
      <c r="AA6" s="16" t="s">
        <v>70</v>
      </c>
      <c r="AB6" s="3">
        <v>60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2.4740389772262898</v>
      </c>
      <c r="G7" s="7" t="s">
        <v>67</v>
      </c>
      <c r="H7" s="11">
        <v>-1.0384409109483E-2</v>
      </c>
      <c r="I7" s="9" t="s">
        <v>76</v>
      </c>
      <c r="J7" s="13">
        <v>0</v>
      </c>
      <c r="L7" s="3">
        <v>0.21851747578874001</v>
      </c>
      <c r="M7" s="16" t="s">
        <v>15</v>
      </c>
      <c r="O7" s="3">
        <v>788133.89043828705</v>
      </c>
      <c r="P7" s="3">
        <v>279446.080085664</v>
      </c>
      <c r="Q7" s="3">
        <v>3606731.6245234599</v>
      </c>
      <c r="R7" s="3">
        <v>1594556.9987014399</v>
      </c>
      <c r="S7" s="33">
        <v>7.0251499813500002</v>
      </c>
      <c r="T7" s="33">
        <v>1.0035928544785699</v>
      </c>
      <c r="U7" s="33">
        <v>-2.514998135E-2</v>
      </c>
      <c r="V7" s="3">
        <v>6228.3453348064004</v>
      </c>
      <c r="W7" s="3">
        <v>6.9084453559999996</v>
      </c>
      <c r="X7" s="3">
        <v>7.1918729629499998</v>
      </c>
      <c r="Y7" s="3">
        <v>87.437473167820599</v>
      </c>
      <c r="Z7" s="3">
        <v>10.8335220843635</v>
      </c>
      <c r="AA7" s="16" t="s">
        <v>70</v>
      </c>
      <c r="AB7" s="3">
        <v>60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4.9425588638502802</v>
      </c>
      <c r="G8" s="7" t="s">
        <v>67</v>
      </c>
      <c r="H8" s="11">
        <v>-1.1488227229943001E-2</v>
      </c>
      <c r="I8" s="9" t="s">
        <v>80</v>
      </c>
      <c r="J8" s="13">
        <v>0</v>
      </c>
      <c r="L8" s="3">
        <v>0.44109334210613599</v>
      </c>
      <c r="M8" s="16" t="s">
        <v>15</v>
      </c>
      <c r="O8" s="3">
        <v>1813265.44829998</v>
      </c>
      <c r="P8" s="3">
        <v>653303.90641484095</v>
      </c>
      <c r="Q8" s="3">
        <v>4110842.9332485301</v>
      </c>
      <c r="R8" s="3">
        <v>1764901.88439635</v>
      </c>
      <c r="S8" s="33">
        <v>7.0335058138333304</v>
      </c>
      <c r="T8" s="33">
        <v>1.00478654483333</v>
      </c>
      <c r="U8" s="33">
        <v>-3.3505813833333002E-2</v>
      </c>
      <c r="V8" s="3">
        <v>13166.184116374299</v>
      </c>
      <c r="W8" s="3">
        <v>6.9084608031666601</v>
      </c>
      <c r="X8" s="3">
        <v>7.23358051943333</v>
      </c>
      <c r="Y8" s="3">
        <v>37.797371490729397</v>
      </c>
      <c r="Z8" s="3">
        <v>58.522518908172302</v>
      </c>
      <c r="AA8" s="16" t="s">
        <v>70</v>
      </c>
      <c r="AB8" s="3">
        <v>60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20.235540018975801</v>
      </c>
      <c r="G9" s="7" t="s">
        <v>67</v>
      </c>
      <c r="H9" s="11">
        <v>1.0235540018975799</v>
      </c>
      <c r="I9" s="9" t="s">
        <v>84</v>
      </c>
      <c r="J9" s="13" t="s">
        <v>66</v>
      </c>
      <c r="K9" s="9" t="s">
        <v>168</v>
      </c>
      <c r="L9" s="3">
        <v>1.92120035163975</v>
      </c>
      <c r="M9" s="16" t="s">
        <v>15</v>
      </c>
      <c r="O9" s="3">
        <v>3645660.7994946502</v>
      </c>
      <c r="P9" s="3">
        <v>1273508.68207072</v>
      </c>
      <c r="Q9" s="3">
        <v>1897595.3217909101</v>
      </c>
      <c r="R9" s="3">
        <v>805692.570951064</v>
      </c>
      <c r="S9" s="33">
        <v>7.0335313125500001</v>
      </c>
      <c r="T9" s="33">
        <v>1.0047901875071401</v>
      </c>
      <c r="U9" s="33">
        <v>-3.3531312549999998E-2</v>
      </c>
      <c r="V9" s="3">
        <v>7955.3841931284296</v>
      </c>
      <c r="W9" s="3">
        <v>6.9084863666833298</v>
      </c>
      <c r="X9" s="3">
        <v>7.1919225040333297</v>
      </c>
      <c r="Y9" s="3">
        <v>198.293250328201</v>
      </c>
      <c r="Z9" s="3">
        <v>78.652740742914304</v>
      </c>
      <c r="AA9" s="16" t="s">
        <v>70</v>
      </c>
      <c r="AB9" s="3">
        <v>60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25.0956870223838</v>
      </c>
      <c r="G10" s="7" t="s">
        <v>67</v>
      </c>
      <c r="H10" s="11">
        <v>3.8274808953519999E-3</v>
      </c>
      <c r="I10" s="9" t="s">
        <v>88</v>
      </c>
      <c r="J10" s="13">
        <v>0</v>
      </c>
      <c r="L10" s="3">
        <v>2.4280758255165602</v>
      </c>
      <c r="M10" s="16" t="s">
        <v>15</v>
      </c>
      <c r="O10" s="3">
        <v>7487229.0705855098</v>
      </c>
      <c r="P10" s="3">
        <v>2485425.4518794999</v>
      </c>
      <c r="Q10" s="3">
        <v>3083605.9532830399</v>
      </c>
      <c r="R10" s="3">
        <v>1202345.0147545</v>
      </c>
      <c r="S10" s="33">
        <v>7.0335711402666599</v>
      </c>
      <c r="T10" s="33">
        <v>1.00479587718095</v>
      </c>
      <c r="U10" s="33">
        <v>-3.3571140266667E-2</v>
      </c>
      <c r="V10" s="3">
        <v>9046.4280249386302</v>
      </c>
      <c r="W10" s="3">
        <v>6.9085262991666596</v>
      </c>
      <c r="X10" s="3">
        <v>7.2086366045333303</v>
      </c>
      <c r="Y10" s="3">
        <v>680.17559752355896</v>
      </c>
      <c r="Z10" s="3">
        <v>177.61503066617601</v>
      </c>
      <c r="AA10" s="16" t="s">
        <v>70</v>
      </c>
      <c r="AB10" s="3">
        <v>60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49.965892826548703</v>
      </c>
      <c r="G11" s="7" t="s">
        <v>67</v>
      </c>
      <c r="H11" s="11">
        <v>-6.8214346902599997E-4</v>
      </c>
      <c r="I11" s="9" t="s">
        <v>92</v>
      </c>
      <c r="J11" s="13">
        <v>0</v>
      </c>
      <c r="L11" s="3">
        <v>5.29733529217767</v>
      </c>
      <c r="M11" s="16" t="s">
        <v>15</v>
      </c>
      <c r="O11" s="3">
        <v>14958257.667523099</v>
      </c>
      <c r="P11" s="3">
        <v>4673115.0194118796</v>
      </c>
      <c r="Q11" s="3">
        <v>2823732.4697213802</v>
      </c>
      <c r="R11" s="3">
        <v>1058510.9407512301</v>
      </c>
      <c r="S11" s="33">
        <v>7.0335131850833301</v>
      </c>
      <c r="T11" s="33">
        <v>1.0047875978690399</v>
      </c>
      <c r="U11" s="33">
        <v>-3.3513185083334E-2</v>
      </c>
      <c r="V11" s="3">
        <v>35330.145022335302</v>
      </c>
      <c r="W11" s="3">
        <v>6.8917952687833299</v>
      </c>
      <c r="X11" s="3">
        <v>7.2502619933333303</v>
      </c>
      <c r="Y11" s="3">
        <v>89.512727374081805</v>
      </c>
      <c r="Z11" s="3">
        <v>118.23433766014</v>
      </c>
      <c r="AA11" s="16" t="s">
        <v>70</v>
      </c>
      <c r="AB11" s="3">
        <v>60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60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60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60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60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60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60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60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60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60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60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60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60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11.7786664506995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1.0811751814180901</v>
      </c>
      <c r="M24" s="16" t="s">
        <v>15</v>
      </c>
      <c r="O24" s="3">
        <v>3532848.7071165</v>
      </c>
      <c r="P24" s="3">
        <v>1125434.2076628399</v>
      </c>
      <c r="Q24" s="3">
        <v>3267600.6329360399</v>
      </c>
      <c r="R24" s="3">
        <v>1284570.39625077</v>
      </c>
      <c r="S24" s="33">
        <v>6.9918919698666597</v>
      </c>
      <c r="T24" s="33">
        <v>0.99884170998095201</v>
      </c>
      <c r="U24" s="33">
        <v>8.1080301333329996E-3</v>
      </c>
      <c r="V24" s="3">
        <v>6595.4177128957999</v>
      </c>
      <c r="W24" s="3">
        <v>6.8585084061333301</v>
      </c>
      <c r="X24" s="3">
        <v>7.1586185930999999</v>
      </c>
      <c r="Y24" s="3">
        <v>198.228485712994</v>
      </c>
      <c r="Z24" s="3">
        <v>203.824732290436</v>
      </c>
      <c r="AA24" s="16" t="s">
        <v>70</v>
      </c>
      <c r="AB24" s="3">
        <v>60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11.5312095652717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1.0573977065129001</v>
      </c>
      <c r="M25" s="16" t="s">
        <v>15</v>
      </c>
      <c r="O25" s="3">
        <v>3869917.3087911098</v>
      </c>
      <c r="P25" s="3">
        <v>1085897.90227141</v>
      </c>
      <c r="Q25" s="3">
        <v>3659850.2956407601</v>
      </c>
      <c r="R25" s="3">
        <v>1308220.91754652</v>
      </c>
      <c r="S25" s="33">
        <v>6.9834914719999999</v>
      </c>
      <c r="T25" s="33">
        <v>0.99764163885714296</v>
      </c>
      <c r="U25" s="33">
        <v>1.6508528000000001E-2</v>
      </c>
      <c r="V25" s="3">
        <v>15533.965785468499</v>
      </c>
      <c r="W25" s="3">
        <v>6.8417690200000001</v>
      </c>
      <c r="X25" s="3">
        <v>7.166887708</v>
      </c>
      <c r="Y25" s="3">
        <v>201.58995348718099</v>
      </c>
      <c r="Z25" s="3">
        <v>125.37107202378699</v>
      </c>
      <c r="AA25" s="16" t="s">
        <v>70</v>
      </c>
      <c r="AB25" s="3">
        <v>60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10.9622806372615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1.0029038905765</v>
      </c>
      <c r="M26" s="16" t="s">
        <v>15</v>
      </c>
      <c r="O26" s="3">
        <v>3690999.4895588802</v>
      </c>
      <c r="P26" s="3">
        <v>975772.08963851095</v>
      </c>
      <c r="Q26" s="3">
        <v>3680312.2654526201</v>
      </c>
      <c r="R26" s="3">
        <v>1262261.2389643099</v>
      </c>
      <c r="S26" s="33">
        <v>6.9835501589166604</v>
      </c>
      <c r="T26" s="33">
        <v>0.99765002270238101</v>
      </c>
      <c r="U26" s="33">
        <v>1.6449841083333E-2</v>
      </c>
      <c r="V26" s="3">
        <v>6572.9131445277599</v>
      </c>
      <c r="W26" s="3">
        <v>6.8418285053166601</v>
      </c>
      <c r="X26" s="3">
        <v>7.1502779165333301</v>
      </c>
      <c r="Y26" s="3">
        <v>218.64718698939399</v>
      </c>
      <c r="Z26" s="3">
        <v>188.912687476439</v>
      </c>
      <c r="AA26" s="16" t="s">
        <v>70</v>
      </c>
      <c r="AB26" s="3">
        <v>60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11.363270527473601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1.0412868825008099</v>
      </c>
      <c r="M27" s="16" t="s">
        <v>15</v>
      </c>
      <c r="O27" s="3">
        <v>3890888.2923354399</v>
      </c>
      <c r="P27" s="3">
        <v>1047410.26463169</v>
      </c>
      <c r="Q27" s="3">
        <v>3736615.1036022501</v>
      </c>
      <c r="R27" s="3">
        <v>1272066.9718812599</v>
      </c>
      <c r="S27" s="33">
        <v>6.9835512386499996</v>
      </c>
      <c r="T27" s="33">
        <v>0.99765017695000002</v>
      </c>
      <c r="U27" s="33">
        <v>1.644876135E-2</v>
      </c>
      <c r="V27" s="3">
        <v>12175.754562505401</v>
      </c>
      <c r="W27" s="3">
        <v>6.8334968546833297</v>
      </c>
      <c r="X27" s="3">
        <v>7.1752892520166602</v>
      </c>
      <c r="Y27" s="3">
        <v>-120.88042994770601</v>
      </c>
      <c r="Z27" s="3">
        <v>156.01589365209</v>
      </c>
      <c r="AA27" s="16" t="s">
        <v>70</v>
      </c>
      <c r="AB27" s="3">
        <v>60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10.4159559891851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0.95080219786379205</v>
      </c>
      <c r="M28" s="16" t="s">
        <v>15</v>
      </c>
      <c r="O28" s="3">
        <v>3710766.4361223402</v>
      </c>
      <c r="P28" s="3">
        <v>965128.22071168001</v>
      </c>
      <c r="Q28" s="3">
        <v>3902774.3567058202</v>
      </c>
      <c r="R28" s="3">
        <v>1303420.96055279</v>
      </c>
      <c r="S28" s="33">
        <v>6.9835464743999998</v>
      </c>
      <c r="T28" s="33">
        <v>0.99764949634285705</v>
      </c>
      <c r="U28" s="33">
        <v>1.6453525600000001E-2</v>
      </c>
      <c r="V28" s="3">
        <v>14972.5123177401</v>
      </c>
      <c r="W28" s="3">
        <v>6.8334935514833299</v>
      </c>
      <c r="X28" s="3">
        <v>7.1836199175999997</v>
      </c>
      <c r="Y28" s="3">
        <v>69.877490708261007</v>
      </c>
      <c r="Z28" s="3">
        <v>106.302176767026</v>
      </c>
      <c r="AA28" s="16" t="s">
        <v>70</v>
      </c>
      <c r="AB28" s="3">
        <v>60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10.942371710012599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1.0010013183079001</v>
      </c>
      <c r="M29" s="16" t="s">
        <v>15</v>
      </c>
      <c r="O29" s="3">
        <v>3745478.5951051302</v>
      </c>
      <c r="P29" s="3">
        <v>1144274.0605397399</v>
      </c>
      <c r="Q29" s="3">
        <v>3741731.9304199498</v>
      </c>
      <c r="R29" s="3">
        <v>1423049.0773672301</v>
      </c>
      <c r="S29" s="33">
        <v>6.9835063685499996</v>
      </c>
      <c r="T29" s="33">
        <v>0.99764376693571399</v>
      </c>
      <c r="U29" s="33">
        <v>1.6493631450000001E-2</v>
      </c>
      <c r="V29" s="3">
        <v>7501.28650098462</v>
      </c>
      <c r="W29" s="3">
        <v>6.8501233208333296</v>
      </c>
      <c r="X29" s="3">
        <v>7.1418922997500003</v>
      </c>
      <c r="Y29" s="3">
        <v>273.53520616905797</v>
      </c>
      <c r="Z29" s="3">
        <v>224.80494532247701</v>
      </c>
      <c r="AA29" s="16" t="s">
        <v>70</v>
      </c>
      <c r="AB29" s="3">
        <v>60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11.0378262082242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1.01012599740043</v>
      </c>
      <c r="M30" s="16" t="s">
        <v>15</v>
      </c>
      <c r="O30" s="3">
        <v>3906676.6520658098</v>
      </c>
      <c r="P30" s="3">
        <v>1231231.4318663599</v>
      </c>
      <c r="Q30" s="3">
        <v>3867514.2131968401</v>
      </c>
      <c r="R30" s="3">
        <v>1521401.5345407999</v>
      </c>
      <c r="S30" s="33">
        <v>6.9835389418833298</v>
      </c>
      <c r="T30" s="33">
        <v>0.99764842026904799</v>
      </c>
      <c r="U30" s="33">
        <v>1.6461058116667E-2</v>
      </c>
      <c r="V30" s="3">
        <v>8116.1239340193797</v>
      </c>
      <c r="W30" s="3">
        <v>6.8584925957333303</v>
      </c>
      <c r="X30" s="3">
        <v>7.1419289128166596</v>
      </c>
      <c r="Y30" s="3">
        <v>400.46691667286302</v>
      </c>
      <c r="Z30" s="3">
        <v>96.396422216297694</v>
      </c>
      <c r="AA30" s="16" t="s">
        <v>70</v>
      </c>
      <c r="AB30" s="3">
        <v>60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11.0209571701626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1.00851295968029</v>
      </c>
      <c r="M31" s="16" t="s">
        <v>15</v>
      </c>
      <c r="O31" s="3">
        <v>3677693.4749690699</v>
      </c>
      <c r="P31" s="3">
        <v>1051636.38401465</v>
      </c>
      <c r="Q31" s="3">
        <v>3646649.6931630098</v>
      </c>
      <c r="R31" s="3">
        <v>1335119.4719629299</v>
      </c>
      <c r="S31" s="33">
        <v>6.9835219674499998</v>
      </c>
      <c r="T31" s="33">
        <v>0.99764599534999998</v>
      </c>
      <c r="U31" s="33">
        <v>1.6478032550000001E-2</v>
      </c>
      <c r="V31" s="3">
        <v>12624.6755173368</v>
      </c>
      <c r="W31" s="3">
        <v>6.8418000461166599</v>
      </c>
      <c r="X31" s="3">
        <v>7.1835967034333299</v>
      </c>
      <c r="Y31" s="3">
        <v>80.9590291687187</v>
      </c>
      <c r="Z31" s="3">
        <v>26.615829337435201</v>
      </c>
      <c r="AA31" s="16" t="s">
        <v>70</v>
      </c>
      <c r="AB31" s="3">
        <v>60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11.6018282525619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1.0641786157247299</v>
      </c>
      <c r="M32" s="16" t="s">
        <v>15</v>
      </c>
      <c r="O32" s="3">
        <v>3738695.46937731</v>
      </c>
      <c r="P32" s="3">
        <v>1090519.77554813</v>
      </c>
      <c r="Q32" s="3">
        <v>3513221.7600812698</v>
      </c>
      <c r="R32" s="3">
        <v>1297608.97947267</v>
      </c>
      <c r="S32" s="33">
        <v>6.9834969346999998</v>
      </c>
      <c r="T32" s="33">
        <v>0.99764241924285701</v>
      </c>
      <c r="U32" s="33">
        <v>1.6503065300000001E-2</v>
      </c>
      <c r="V32" s="3">
        <v>12836.7810988156</v>
      </c>
      <c r="W32" s="3">
        <v>6.8417761688333298</v>
      </c>
      <c r="X32" s="3">
        <v>7.2252562162833298</v>
      </c>
      <c r="Y32" s="3">
        <v>102.028765739167</v>
      </c>
      <c r="Z32" s="3">
        <v>72.423081133595304</v>
      </c>
      <c r="AA32" s="16" t="s">
        <v>70</v>
      </c>
      <c r="AB32" s="3">
        <v>60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X41"/>
  <sheetViews>
    <sheetView showGridLines="0" workbookViewId="0">
      <selection activeCell="F6" sqref="F6:F32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3" customWidth="1"/>
    <col min="20" max="20" width="11.33203125" style="33" customWidth="1"/>
    <col min="21" max="21" width="10.6640625" style="33" customWidth="1"/>
    <col min="22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A3" s="7" t="s">
        <v>274</v>
      </c>
      <c r="C3" s="7" t="s">
        <v>164</v>
      </c>
      <c r="D3" s="7" t="s">
        <v>165</v>
      </c>
      <c r="E3" s="21" t="s">
        <v>166</v>
      </c>
      <c r="F3" s="21" t="s">
        <v>275</v>
      </c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4" t="s">
        <v>19</v>
      </c>
      <c r="T5" s="34" t="s">
        <v>20</v>
      </c>
      <c r="U5" s="34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47</v>
      </c>
      <c r="AV5" s="2"/>
      <c r="AW5" s="2"/>
      <c r="AX5" s="2"/>
    </row>
    <row r="6" spans="1:50" x14ac:dyDescent="0.2">
      <c r="A6" s="7" t="s">
        <v>63</v>
      </c>
      <c r="B6" s="16" t="s">
        <v>64</v>
      </c>
      <c r="C6" s="16"/>
      <c r="D6" s="7" t="s">
        <v>65</v>
      </c>
      <c r="E6" s="18">
        <v>1</v>
      </c>
      <c r="F6" s="18">
        <v>1.0764624144270301</v>
      </c>
      <c r="G6" s="7" t="s">
        <v>67</v>
      </c>
      <c r="H6" s="11">
        <v>7.6462414427033998E-2</v>
      </c>
      <c r="I6" s="9" t="s">
        <v>68</v>
      </c>
      <c r="J6" s="13">
        <v>0</v>
      </c>
      <c r="L6" s="3">
        <v>9.4653874176950994E-2</v>
      </c>
      <c r="M6" s="16" t="s">
        <v>15</v>
      </c>
      <c r="N6" s="7" t="s">
        <v>275</v>
      </c>
      <c r="O6" s="3">
        <v>374710.00259930402</v>
      </c>
      <c r="P6" s="3">
        <v>136172.88358355599</v>
      </c>
      <c r="Q6" s="3">
        <v>3958739.2048929702</v>
      </c>
      <c r="R6" s="3">
        <v>1784947.2107947499</v>
      </c>
      <c r="S6" s="33">
        <v>6.9543551093166602</v>
      </c>
      <c r="T6" s="33">
        <v>0.99347930133095197</v>
      </c>
      <c r="U6" s="33">
        <v>4.5644890683334001E-2</v>
      </c>
      <c r="V6" s="3">
        <v>698.97416314912095</v>
      </c>
      <c r="W6" s="3">
        <v>6.84598363118333</v>
      </c>
      <c r="X6" s="3">
        <v>7.0210479853166596</v>
      </c>
      <c r="Y6" s="3">
        <v>159.960363955834</v>
      </c>
      <c r="Z6" s="3">
        <v>-53.508016121755603</v>
      </c>
      <c r="AA6" s="16" t="s">
        <v>70</v>
      </c>
      <c r="AB6" s="3">
        <v>30</v>
      </c>
      <c r="AC6" s="3">
        <v>3</v>
      </c>
      <c r="AD6" s="12">
        <v>1</v>
      </c>
      <c r="AE6" s="23">
        <v>45621.437013888892</v>
      </c>
      <c r="AF6" s="1">
        <v>10</v>
      </c>
      <c r="AG6" s="7" t="s">
        <v>71</v>
      </c>
      <c r="AH6" s="7" t="s">
        <v>72</v>
      </c>
      <c r="AI6" s="9" t="s">
        <v>73</v>
      </c>
      <c r="AJ6" s="3">
        <v>5</v>
      </c>
      <c r="AK6" s="3">
        <v>0</v>
      </c>
      <c r="AL6" s="3">
        <v>0</v>
      </c>
      <c r="AM6" s="18">
        <v>10</v>
      </c>
      <c r="AN6" s="18">
        <v>10</v>
      </c>
      <c r="AO6" s="3">
        <v>1</v>
      </c>
      <c r="AS6" s="7"/>
      <c r="AT6" s="7"/>
    </row>
    <row r="7" spans="1:50" x14ac:dyDescent="0.2">
      <c r="A7" s="7" t="s">
        <v>74</v>
      </c>
      <c r="B7" s="7" t="s">
        <v>64</v>
      </c>
      <c r="D7" s="7" t="s">
        <v>75</v>
      </c>
      <c r="E7" s="18">
        <v>2.5</v>
      </c>
      <c r="F7" s="18">
        <v>2.45106587176971</v>
      </c>
      <c r="G7" s="7" t="s">
        <v>67</v>
      </c>
      <c r="H7" s="11">
        <v>-1.9573651292115999E-2</v>
      </c>
      <c r="I7" s="9" t="s">
        <v>76</v>
      </c>
      <c r="J7" s="13">
        <v>0</v>
      </c>
      <c r="L7" s="3">
        <v>0.216141876576186</v>
      </c>
      <c r="M7" s="16" t="s">
        <v>15</v>
      </c>
      <c r="O7" s="3">
        <v>779565.74163117597</v>
      </c>
      <c r="P7" s="3">
        <v>283703.90207635501</v>
      </c>
      <c r="Q7" s="3">
        <v>3606731.6245234599</v>
      </c>
      <c r="R7" s="3">
        <v>1594556.9987014399</v>
      </c>
      <c r="S7" s="33">
        <v>7.0293124208000002</v>
      </c>
      <c r="T7" s="33">
        <v>1.0041874886857101</v>
      </c>
      <c r="U7" s="33">
        <v>-2.9312420799999999E-2</v>
      </c>
      <c r="V7" s="3">
        <v>1502.2638342259199</v>
      </c>
      <c r="W7" s="3">
        <v>6.9126078562666597</v>
      </c>
      <c r="X7" s="3">
        <v>7.1293460120166596</v>
      </c>
      <c r="Y7" s="3">
        <v>-142.052752212982</v>
      </c>
      <c r="Z7" s="3">
        <v>80.834879559567199</v>
      </c>
      <c r="AA7" s="16" t="s">
        <v>70</v>
      </c>
      <c r="AB7" s="3">
        <v>30</v>
      </c>
      <c r="AC7" s="3">
        <v>3</v>
      </c>
      <c r="AD7" s="12">
        <v>1</v>
      </c>
      <c r="AE7" s="23">
        <v>45621.446423611109</v>
      </c>
      <c r="AF7" s="1">
        <v>10</v>
      </c>
      <c r="AG7" s="7" t="s">
        <v>71</v>
      </c>
      <c r="AH7" s="7" t="s">
        <v>72</v>
      </c>
      <c r="AI7" s="9" t="s">
        <v>77</v>
      </c>
      <c r="AJ7" s="3">
        <v>5</v>
      </c>
      <c r="AK7" s="3">
        <v>0</v>
      </c>
      <c r="AL7" s="3">
        <v>0</v>
      </c>
      <c r="AM7" s="18">
        <v>10</v>
      </c>
      <c r="AN7" s="18">
        <v>10</v>
      </c>
      <c r="AO7" s="3">
        <v>1</v>
      </c>
      <c r="AS7" s="7"/>
      <c r="AT7" s="7"/>
    </row>
    <row r="8" spans="1:50" x14ac:dyDescent="0.2">
      <c r="A8" s="7" t="s">
        <v>78</v>
      </c>
      <c r="B8" s="7" t="s">
        <v>64</v>
      </c>
      <c r="D8" s="7" t="s">
        <v>79</v>
      </c>
      <c r="E8" s="18">
        <v>5</v>
      </c>
      <c r="F8" s="18">
        <v>4.75965056064737</v>
      </c>
      <c r="G8" s="7" t="s">
        <v>67</v>
      </c>
      <c r="H8" s="11">
        <v>-4.8069887870524998E-2</v>
      </c>
      <c r="I8" s="9" t="s">
        <v>80</v>
      </c>
      <c r="J8" s="13">
        <v>0</v>
      </c>
      <c r="L8" s="3">
        <v>0.421736264581695</v>
      </c>
      <c r="M8" s="16" t="s">
        <v>15</v>
      </c>
      <c r="O8" s="3">
        <v>1733691.54295029</v>
      </c>
      <c r="P8" s="3">
        <v>612692.58552797802</v>
      </c>
      <c r="Q8" s="3">
        <v>4110842.9332485301</v>
      </c>
      <c r="R8" s="3">
        <v>1764901.88439635</v>
      </c>
      <c r="S8" s="33">
        <v>7.03766868131666</v>
      </c>
      <c r="T8" s="33">
        <v>1.0053812401880899</v>
      </c>
      <c r="U8" s="33">
        <v>-3.7668681316666001E-2</v>
      </c>
      <c r="V8" s="3">
        <v>3482.8986579800498</v>
      </c>
      <c r="W8" s="3">
        <v>6.91262350743333</v>
      </c>
      <c r="X8" s="3">
        <v>7.1877235090333302</v>
      </c>
      <c r="Y8" s="3">
        <v>196.714963979993</v>
      </c>
      <c r="Z8" s="3">
        <v>-54.494721612401797</v>
      </c>
      <c r="AA8" s="16" t="s">
        <v>70</v>
      </c>
      <c r="AB8" s="3">
        <v>30</v>
      </c>
      <c r="AC8" s="3">
        <v>3</v>
      </c>
      <c r="AD8" s="12">
        <v>1</v>
      </c>
      <c r="AE8" s="23">
        <v>45621.45585648148</v>
      </c>
      <c r="AF8" s="1">
        <v>10</v>
      </c>
      <c r="AG8" s="7" t="s">
        <v>71</v>
      </c>
      <c r="AH8" s="7" t="s">
        <v>72</v>
      </c>
      <c r="AI8" s="9" t="s">
        <v>81</v>
      </c>
      <c r="AJ8" s="3">
        <v>5</v>
      </c>
      <c r="AK8" s="3">
        <v>0</v>
      </c>
      <c r="AL8" s="3">
        <v>0</v>
      </c>
      <c r="AM8" s="18">
        <v>10</v>
      </c>
      <c r="AN8" s="18">
        <v>10</v>
      </c>
      <c r="AO8" s="3">
        <v>1</v>
      </c>
      <c r="AS8" s="7"/>
      <c r="AT8" s="7"/>
    </row>
    <row r="9" spans="1:50" x14ac:dyDescent="0.2">
      <c r="A9" s="7" t="s">
        <v>82</v>
      </c>
      <c r="B9" s="7" t="s">
        <v>64</v>
      </c>
      <c r="D9" s="7" t="s">
        <v>83</v>
      </c>
      <c r="E9" s="18">
        <v>10</v>
      </c>
      <c r="F9" s="18">
        <v>19.634646425491599</v>
      </c>
      <c r="G9" s="7" t="s">
        <v>67</v>
      </c>
      <c r="H9" s="11">
        <v>0.96346464254916098</v>
      </c>
      <c r="I9" s="9" t="s">
        <v>84</v>
      </c>
      <c r="J9" s="13" t="s">
        <v>66</v>
      </c>
      <c r="K9" s="9" t="s">
        <v>168</v>
      </c>
      <c r="L9" s="3">
        <v>1.79336825651714</v>
      </c>
      <c r="M9" s="16" t="s">
        <v>15</v>
      </c>
      <c r="O9" s="3">
        <v>3403087.21381527</v>
      </c>
      <c r="P9" s="3">
        <v>1146287.6257648501</v>
      </c>
      <c r="Q9" s="3">
        <v>1897595.3217909101</v>
      </c>
      <c r="R9" s="3">
        <v>805692.570951064</v>
      </c>
      <c r="S9" s="33">
        <v>7.0376937426833299</v>
      </c>
      <c r="T9" s="33">
        <v>1.00538482038333</v>
      </c>
      <c r="U9" s="33">
        <v>-3.7693742683332997E-2</v>
      </c>
      <c r="V9" s="3">
        <v>6236.6224444260697</v>
      </c>
      <c r="W9" s="3">
        <v>6.9043134290833299</v>
      </c>
      <c r="X9" s="3">
        <v>7.2044213624333304</v>
      </c>
      <c r="Y9" s="3">
        <v>-22.739261007374601</v>
      </c>
      <c r="Z9" s="3">
        <v>155.95873305286301</v>
      </c>
      <c r="AA9" s="16" t="s">
        <v>70</v>
      </c>
      <c r="AB9" s="3">
        <v>30</v>
      </c>
      <c r="AC9" s="3">
        <v>3</v>
      </c>
      <c r="AD9" s="12">
        <v>1</v>
      </c>
      <c r="AE9" s="23">
        <v>45621.465277777781</v>
      </c>
      <c r="AF9" s="1">
        <v>10</v>
      </c>
      <c r="AG9" s="7" t="s">
        <v>71</v>
      </c>
      <c r="AH9" s="7" t="s">
        <v>72</v>
      </c>
      <c r="AI9" s="9" t="s">
        <v>85</v>
      </c>
      <c r="AJ9" s="3">
        <v>5</v>
      </c>
      <c r="AK9" s="3">
        <v>0</v>
      </c>
      <c r="AL9" s="3">
        <v>0</v>
      </c>
      <c r="AM9" s="18">
        <v>10</v>
      </c>
      <c r="AN9" s="18">
        <v>10</v>
      </c>
      <c r="AO9" s="3">
        <v>1</v>
      </c>
      <c r="AS9" s="7"/>
      <c r="AT9" s="7"/>
    </row>
    <row r="10" spans="1:50" x14ac:dyDescent="0.2">
      <c r="A10" s="7" t="s">
        <v>86</v>
      </c>
      <c r="B10" s="7" t="s">
        <v>64</v>
      </c>
      <c r="D10" s="7" t="s">
        <v>87</v>
      </c>
      <c r="E10" s="18">
        <v>25</v>
      </c>
      <c r="F10" s="18">
        <v>24.4415275612164</v>
      </c>
      <c r="G10" s="7" t="s">
        <v>67</v>
      </c>
      <c r="H10" s="11">
        <v>-2.2338897551342999E-2</v>
      </c>
      <c r="I10" s="9" t="s">
        <v>88</v>
      </c>
      <c r="J10" s="13">
        <v>0</v>
      </c>
      <c r="L10" s="3">
        <v>2.2539793180196801</v>
      </c>
      <c r="M10" s="16" t="s">
        <v>15</v>
      </c>
      <c r="O10" s="3">
        <v>6950384.0436223503</v>
      </c>
      <c r="P10" s="3">
        <v>2302189.9368929002</v>
      </c>
      <c r="Q10" s="3">
        <v>3083605.9532830399</v>
      </c>
      <c r="R10" s="3">
        <v>1202345.0147545</v>
      </c>
      <c r="S10" s="33">
        <v>7.02939830773333</v>
      </c>
      <c r="T10" s="33">
        <v>1.0041997582476101</v>
      </c>
      <c r="U10" s="33">
        <v>-2.9398307733334E-2</v>
      </c>
      <c r="V10" s="3">
        <v>10290.712899464699</v>
      </c>
      <c r="W10" s="3">
        <v>6.8960178815833304</v>
      </c>
      <c r="X10" s="3">
        <v>7.2294758207833301</v>
      </c>
      <c r="Y10" s="3">
        <v>0</v>
      </c>
      <c r="Z10" s="3">
        <v>26.6665273815183</v>
      </c>
      <c r="AA10" s="16" t="s">
        <v>70</v>
      </c>
      <c r="AB10" s="3">
        <v>30</v>
      </c>
      <c r="AC10" s="3">
        <v>3</v>
      </c>
      <c r="AD10" s="12">
        <v>1</v>
      </c>
      <c r="AE10" s="23">
        <v>45621.474699074075</v>
      </c>
      <c r="AF10" s="1">
        <v>10</v>
      </c>
      <c r="AG10" s="7" t="s">
        <v>71</v>
      </c>
      <c r="AH10" s="7" t="s">
        <v>72</v>
      </c>
      <c r="AI10" s="9" t="s">
        <v>89</v>
      </c>
      <c r="AJ10" s="3">
        <v>5</v>
      </c>
      <c r="AK10" s="3">
        <v>0</v>
      </c>
      <c r="AL10" s="3">
        <v>0</v>
      </c>
      <c r="AM10" s="18">
        <v>10</v>
      </c>
      <c r="AN10" s="18">
        <v>10</v>
      </c>
      <c r="AO10" s="3">
        <v>1</v>
      </c>
      <c r="AS10" s="7"/>
      <c r="AT10" s="7"/>
    </row>
    <row r="11" spans="1:50" x14ac:dyDescent="0.2">
      <c r="A11" s="7" t="s">
        <v>90</v>
      </c>
      <c r="B11" s="7" t="s">
        <v>64</v>
      </c>
      <c r="D11" s="7" t="s">
        <v>91</v>
      </c>
      <c r="E11" s="18">
        <v>50</v>
      </c>
      <c r="F11" s="18">
        <v>50.688999851747703</v>
      </c>
      <c r="G11" s="7" t="s">
        <v>67</v>
      </c>
      <c r="H11" s="11">
        <v>1.3779997034954E-2</v>
      </c>
      <c r="I11" s="9" t="s">
        <v>92</v>
      </c>
      <c r="J11" s="13">
        <v>0</v>
      </c>
      <c r="K11" s="9" t="s">
        <v>169</v>
      </c>
      <c r="L11" s="3">
        <v>4.9187125132217</v>
      </c>
      <c r="M11" s="16" t="s">
        <v>15</v>
      </c>
      <c r="O11" s="3">
        <v>13889128.232809</v>
      </c>
      <c r="P11" s="3">
        <v>4387581.0891611697</v>
      </c>
      <c r="Q11" s="3">
        <v>2823732.4697213802</v>
      </c>
      <c r="R11" s="3">
        <v>1058510.9407512301</v>
      </c>
      <c r="S11" s="33">
        <v>7.0293398994666596</v>
      </c>
      <c r="T11" s="33">
        <v>1.0041914142095201</v>
      </c>
      <c r="U11" s="33">
        <v>-2.9339899466666999E-2</v>
      </c>
      <c r="V11" s="3">
        <v>19664.805747464001</v>
      </c>
      <c r="W11" s="3">
        <v>6.8959619861166601</v>
      </c>
      <c r="X11" s="3">
        <v>7.2460890231999997</v>
      </c>
      <c r="Y11" s="3">
        <v>1095.0224839187099</v>
      </c>
      <c r="Z11" s="3">
        <v>212.290764404133</v>
      </c>
      <c r="AA11" s="16" t="s">
        <v>70</v>
      </c>
      <c r="AB11" s="3">
        <v>30</v>
      </c>
      <c r="AC11" s="3">
        <v>3</v>
      </c>
      <c r="AD11" s="12">
        <v>1</v>
      </c>
      <c r="AE11" s="23">
        <v>45621.484131944446</v>
      </c>
      <c r="AF11" s="1">
        <v>10</v>
      </c>
      <c r="AG11" s="7" t="s">
        <v>71</v>
      </c>
      <c r="AH11" s="7" t="s">
        <v>72</v>
      </c>
      <c r="AI11" s="9" t="s">
        <v>93</v>
      </c>
      <c r="AJ11" s="3">
        <v>5</v>
      </c>
      <c r="AK11" s="3">
        <v>0</v>
      </c>
      <c r="AL11" s="3">
        <v>0</v>
      </c>
      <c r="AM11" s="18">
        <v>10</v>
      </c>
      <c r="AN11" s="18">
        <v>10</v>
      </c>
      <c r="AO11" s="3">
        <v>1</v>
      </c>
      <c r="AS11" s="7"/>
      <c r="AT11" s="7"/>
    </row>
    <row r="12" spans="1:50" x14ac:dyDescent="0.2">
      <c r="A12" s="7" t="s">
        <v>94</v>
      </c>
      <c r="B12" s="7" t="s">
        <v>95</v>
      </c>
      <c r="D12" s="7" t="s">
        <v>96</v>
      </c>
      <c r="E12" s="18" t="s">
        <v>66</v>
      </c>
      <c r="F12" s="18" t="s">
        <v>97</v>
      </c>
      <c r="G12" s="7" t="s">
        <v>67</v>
      </c>
      <c r="H12" s="11" t="s">
        <v>97</v>
      </c>
      <c r="I12" s="9" t="s">
        <v>66</v>
      </c>
      <c r="J12" s="13" t="s">
        <v>97</v>
      </c>
      <c r="K12" s="9" t="s">
        <v>98</v>
      </c>
      <c r="L12" s="3" t="s">
        <v>97</v>
      </c>
      <c r="M12" s="16" t="s">
        <v>15</v>
      </c>
      <c r="O12" s="3" t="s">
        <v>97</v>
      </c>
      <c r="P12" s="3" t="s">
        <v>97</v>
      </c>
      <c r="Q12" s="3" t="s">
        <v>170</v>
      </c>
      <c r="R12" s="3" t="s">
        <v>170</v>
      </c>
      <c r="S12" s="33" t="s">
        <v>97</v>
      </c>
      <c r="T12" s="33" t="s">
        <v>97</v>
      </c>
      <c r="U12" s="33" t="s">
        <v>97</v>
      </c>
      <c r="V12" s="3" t="s">
        <v>97</v>
      </c>
      <c r="W12" s="3" t="s">
        <v>97</v>
      </c>
      <c r="X12" s="3" t="s">
        <v>97</v>
      </c>
      <c r="Y12" s="3" t="s">
        <v>97</v>
      </c>
      <c r="Z12" s="3" t="s">
        <v>97</v>
      </c>
      <c r="AA12" s="16" t="s">
        <v>97</v>
      </c>
      <c r="AB12" s="3">
        <v>30</v>
      </c>
      <c r="AC12" s="3">
        <v>3</v>
      </c>
      <c r="AD12" s="12">
        <v>1</v>
      </c>
      <c r="AE12" s="23">
        <v>45621.577905092592</v>
      </c>
      <c r="AF12" s="1">
        <v>3</v>
      </c>
      <c r="AG12" s="7" t="s">
        <v>99</v>
      </c>
      <c r="AH12" s="7" t="s">
        <v>72</v>
      </c>
      <c r="AI12" s="9" t="s">
        <v>100</v>
      </c>
      <c r="AJ12" s="3">
        <v>5</v>
      </c>
      <c r="AK12" s="3">
        <v>0</v>
      </c>
      <c r="AL12" s="3">
        <v>0</v>
      </c>
      <c r="AM12" s="18">
        <v>0</v>
      </c>
      <c r="AN12" s="18">
        <v>0</v>
      </c>
      <c r="AO12" s="3">
        <v>1</v>
      </c>
      <c r="AS12" s="7"/>
      <c r="AT12" s="7"/>
    </row>
    <row r="13" spans="1:50" x14ac:dyDescent="0.2">
      <c r="A13" s="7" t="s">
        <v>101</v>
      </c>
      <c r="B13" s="7" t="s">
        <v>95</v>
      </c>
      <c r="D13" s="7" t="s">
        <v>102</v>
      </c>
      <c r="E13" s="18" t="s">
        <v>66</v>
      </c>
      <c r="F13" s="18" t="s">
        <v>97</v>
      </c>
      <c r="G13" s="7" t="s">
        <v>67</v>
      </c>
      <c r="H13" s="11" t="s">
        <v>97</v>
      </c>
      <c r="I13" s="9" t="s">
        <v>66</v>
      </c>
      <c r="J13" s="13" t="s">
        <v>97</v>
      </c>
      <c r="K13" s="9" t="s">
        <v>98</v>
      </c>
      <c r="L13" s="3" t="s">
        <v>97</v>
      </c>
      <c r="M13" s="16" t="s">
        <v>15</v>
      </c>
      <c r="O13" s="3" t="s">
        <v>97</v>
      </c>
      <c r="P13" s="3" t="s">
        <v>97</v>
      </c>
      <c r="Q13" s="3" t="s">
        <v>170</v>
      </c>
      <c r="R13" s="3" t="s">
        <v>170</v>
      </c>
      <c r="S13" s="33" t="s">
        <v>97</v>
      </c>
      <c r="T13" s="33" t="s">
        <v>97</v>
      </c>
      <c r="U13" s="33" t="s">
        <v>97</v>
      </c>
      <c r="V13" s="3" t="s">
        <v>97</v>
      </c>
      <c r="W13" s="3" t="s">
        <v>97</v>
      </c>
      <c r="X13" s="3" t="s">
        <v>97</v>
      </c>
      <c r="Y13" s="3" t="s">
        <v>97</v>
      </c>
      <c r="Z13" s="3" t="s">
        <v>97</v>
      </c>
      <c r="AA13" s="16" t="s">
        <v>97</v>
      </c>
      <c r="AB13" s="3">
        <v>30</v>
      </c>
      <c r="AC13" s="3">
        <v>3</v>
      </c>
      <c r="AD13" s="12">
        <v>1</v>
      </c>
      <c r="AE13" s="23">
        <v>45621.516446759262</v>
      </c>
      <c r="AF13" s="1">
        <v>3</v>
      </c>
      <c r="AG13" s="7" t="s">
        <v>99</v>
      </c>
      <c r="AH13" s="7" t="s">
        <v>72</v>
      </c>
      <c r="AI13" s="9" t="s">
        <v>103</v>
      </c>
      <c r="AJ13" s="3">
        <v>5</v>
      </c>
      <c r="AK13" s="3">
        <v>0</v>
      </c>
      <c r="AL13" s="3">
        <v>0</v>
      </c>
      <c r="AM13" s="18">
        <v>0</v>
      </c>
      <c r="AN13" s="18">
        <v>0</v>
      </c>
      <c r="AO13" s="3">
        <v>1</v>
      </c>
      <c r="AS13" s="7"/>
      <c r="AT13" s="7"/>
    </row>
    <row r="14" spans="1:50" x14ac:dyDescent="0.2">
      <c r="A14" s="7" t="s">
        <v>104</v>
      </c>
      <c r="B14" s="7" t="s">
        <v>95</v>
      </c>
      <c r="D14" s="7" t="s">
        <v>102</v>
      </c>
      <c r="E14" s="18" t="s">
        <v>66</v>
      </c>
      <c r="F14" s="18" t="s">
        <v>97</v>
      </c>
      <c r="G14" s="7" t="s">
        <v>67</v>
      </c>
      <c r="H14" s="11" t="s">
        <v>97</v>
      </c>
      <c r="I14" s="9" t="s">
        <v>66</v>
      </c>
      <c r="J14" s="13" t="s">
        <v>97</v>
      </c>
      <c r="K14" s="9" t="s">
        <v>98</v>
      </c>
      <c r="L14" s="3" t="s">
        <v>97</v>
      </c>
      <c r="M14" s="16" t="s">
        <v>15</v>
      </c>
      <c r="O14" s="3" t="s">
        <v>97</v>
      </c>
      <c r="P14" s="3" t="s">
        <v>97</v>
      </c>
      <c r="Q14" s="3" t="s">
        <v>170</v>
      </c>
      <c r="R14" s="3" t="s">
        <v>170</v>
      </c>
      <c r="S14" s="33" t="s">
        <v>97</v>
      </c>
      <c r="T14" s="33" t="s">
        <v>97</v>
      </c>
      <c r="U14" s="33" t="s">
        <v>97</v>
      </c>
      <c r="V14" s="3" t="s">
        <v>97</v>
      </c>
      <c r="W14" s="3" t="s">
        <v>97</v>
      </c>
      <c r="X14" s="3" t="s">
        <v>97</v>
      </c>
      <c r="Y14" s="3" t="s">
        <v>97</v>
      </c>
      <c r="Z14" s="3" t="s">
        <v>97</v>
      </c>
      <c r="AA14" s="16" t="s">
        <v>97</v>
      </c>
      <c r="AB14" s="3">
        <v>30</v>
      </c>
      <c r="AC14" s="3">
        <v>3</v>
      </c>
      <c r="AD14" s="12">
        <v>1</v>
      </c>
      <c r="AE14" s="23">
        <v>45621.590208333335</v>
      </c>
      <c r="AF14" s="1">
        <v>3</v>
      </c>
      <c r="AG14" s="7" t="s">
        <v>99</v>
      </c>
      <c r="AH14" s="7" t="s">
        <v>72</v>
      </c>
      <c r="AI14" s="9" t="s">
        <v>105</v>
      </c>
      <c r="AJ14" s="3">
        <v>5</v>
      </c>
      <c r="AK14" s="3">
        <v>0</v>
      </c>
      <c r="AL14" s="3">
        <v>0</v>
      </c>
      <c r="AM14" s="18">
        <v>0</v>
      </c>
      <c r="AN14" s="18">
        <v>0</v>
      </c>
      <c r="AO14" s="3">
        <v>1</v>
      </c>
      <c r="AS14" s="7"/>
      <c r="AT14" s="7"/>
    </row>
    <row r="15" spans="1:50" x14ac:dyDescent="0.2">
      <c r="A15" s="7" t="s">
        <v>106</v>
      </c>
      <c r="B15" s="7" t="s">
        <v>95</v>
      </c>
      <c r="D15" s="7" t="s">
        <v>107</v>
      </c>
      <c r="E15" s="18" t="s">
        <v>66</v>
      </c>
      <c r="F15" s="18" t="s">
        <v>97</v>
      </c>
      <c r="G15" s="7" t="s">
        <v>67</v>
      </c>
      <c r="H15" s="11" t="s">
        <v>97</v>
      </c>
      <c r="I15" s="9" t="s">
        <v>66</v>
      </c>
      <c r="J15" s="13" t="s">
        <v>97</v>
      </c>
      <c r="K15" s="9" t="s">
        <v>98</v>
      </c>
      <c r="L15" s="3" t="s">
        <v>97</v>
      </c>
      <c r="M15" s="16" t="s">
        <v>15</v>
      </c>
      <c r="O15" s="3" t="s">
        <v>97</v>
      </c>
      <c r="P15" s="3" t="s">
        <v>97</v>
      </c>
      <c r="Q15" s="3" t="s">
        <v>170</v>
      </c>
      <c r="R15" s="3" t="s">
        <v>170</v>
      </c>
      <c r="S15" s="33" t="s">
        <v>97</v>
      </c>
      <c r="T15" s="33" t="s">
        <v>97</v>
      </c>
      <c r="U15" s="33" t="s">
        <v>97</v>
      </c>
      <c r="V15" s="3" t="s">
        <v>97</v>
      </c>
      <c r="W15" s="3" t="s">
        <v>97</v>
      </c>
      <c r="X15" s="3" t="s">
        <v>97</v>
      </c>
      <c r="Y15" s="3" t="s">
        <v>97</v>
      </c>
      <c r="Z15" s="3" t="s">
        <v>97</v>
      </c>
      <c r="AA15" s="16" t="s">
        <v>97</v>
      </c>
      <c r="AB15" s="3">
        <v>30</v>
      </c>
      <c r="AC15" s="3">
        <v>3</v>
      </c>
      <c r="AD15" s="12">
        <v>1</v>
      </c>
      <c r="AE15" s="23">
        <v>45621.602511574078</v>
      </c>
      <c r="AF15" s="1">
        <v>3</v>
      </c>
      <c r="AG15" s="7" t="s">
        <v>99</v>
      </c>
      <c r="AH15" s="7" t="s">
        <v>72</v>
      </c>
      <c r="AI15" s="9" t="s">
        <v>108</v>
      </c>
      <c r="AJ15" s="3">
        <v>5</v>
      </c>
      <c r="AK15" s="3">
        <v>0</v>
      </c>
      <c r="AL15" s="3">
        <v>0</v>
      </c>
      <c r="AM15" s="18">
        <v>0</v>
      </c>
      <c r="AN15" s="18">
        <v>0</v>
      </c>
      <c r="AO15" s="3">
        <v>1</v>
      </c>
    </row>
    <row r="16" spans="1:50" x14ac:dyDescent="0.2">
      <c r="A16" s="7" t="s">
        <v>109</v>
      </c>
      <c r="B16" s="7" t="s">
        <v>95</v>
      </c>
      <c r="D16" s="7" t="s">
        <v>110</v>
      </c>
      <c r="E16" s="18" t="s">
        <v>66</v>
      </c>
      <c r="F16" s="18" t="s">
        <v>97</v>
      </c>
      <c r="G16" s="7" t="s">
        <v>67</v>
      </c>
      <c r="H16" s="11" t="s">
        <v>97</v>
      </c>
      <c r="I16" s="9" t="s">
        <v>66</v>
      </c>
      <c r="J16" s="13" t="s">
        <v>97</v>
      </c>
      <c r="K16" s="9" t="s">
        <v>98</v>
      </c>
      <c r="L16" s="3" t="s">
        <v>97</v>
      </c>
      <c r="M16" s="16" t="s">
        <v>15</v>
      </c>
      <c r="O16" s="3" t="s">
        <v>97</v>
      </c>
      <c r="P16" s="3" t="s">
        <v>97</v>
      </c>
      <c r="Q16" s="3" t="s">
        <v>170</v>
      </c>
      <c r="R16" s="3" t="s">
        <v>170</v>
      </c>
      <c r="S16" s="33" t="s">
        <v>97</v>
      </c>
      <c r="T16" s="33" t="s">
        <v>97</v>
      </c>
      <c r="U16" s="33" t="s">
        <v>97</v>
      </c>
      <c r="V16" s="3" t="s">
        <v>97</v>
      </c>
      <c r="W16" s="3" t="s">
        <v>97</v>
      </c>
      <c r="X16" s="3" t="s">
        <v>97</v>
      </c>
      <c r="Y16" s="3" t="s">
        <v>97</v>
      </c>
      <c r="Z16" s="3" t="s">
        <v>97</v>
      </c>
      <c r="AA16" s="16" t="s">
        <v>97</v>
      </c>
      <c r="AB16" s="3">
        <v>30</v>
      </c>
      <c r="AC16" s="3">
        <v>3</v>
      </c>
      <c r="AD16" s="12">
        <v>1</v>
      </c>
      <c r="AE16" s="23">
        <v>45621.429583333331</v>
      </c>
      <c r="AF16" s="1">
        <v>3</v>
      </c>
      <c r="AG16" s="7" t="s">
        <v>99</v>
      </c>
      <c r="AH16" s="7" t="s">
        <v>72</v>
      </c>
      <c r="AI16" s="9" t="s">
        <v>111</v>
      </c>
      <c r="AJ16" s="3">
        <v>5</v>
      </c>
      <c r="AK16" s="3">
        <v>0</v>
      </c>
      <c r="AL16" s="3">
        <v>0</v>
      </c>
      <c r="AM16" s="18">
        <v>0</v>
      </c>
      <c r="AN16" s="18">
        <v>0</v>
      </c>
      <c r="AO16" s="3">
        <v>1</v>
      </c>
    </row>
    <row r="17" spans="1:41" x14ac:dyDescent="0.2">
      <c r="A17" s="7" t="s">
        <v>112</v>
      </c>
      <c r="B17" s="7" t="s">
        <v>95</v>
      </c>
      <c r="D17" s="7" t="s">
        <v>113</v>
      </c>
      <c r="E17" s="18" t="s">
        <v>66</v>
      </c>
      <c r="F17" s="18" t="s">
        <v>97</v>
      </c>
      <c r="G17" s="7" t="s">
        <v>67</v>
      </c>
      <c r="H17" s="11" t="s">
        <v>97</v>
      </c>
      <c r="I17" s="9" t="s">
        <v>66</v>
      </c>
      <c r="J17" s="13" t="s">
        <v>97</v>
      </c>
      <c r="K17" s="9" t="s">
        <v>98</v>
      </c>
      <c r="L17" s="3" t="s">
        <v>97</v>
      </c>
      <c r="M17" s="16" t="s">
        <v>15</v>
      </c>
      <c r="O17" s="3" t="s">
        <v>97</v>
      </c>
      <c r="P17" s="3" t="s">
        <v>97</v>
      </c>
      <c r="Q17" s="3" t="s">
        <v>170</v>
      </c>
      <c r="R17" s="3" t="s">
        <v>170</v>
      </c>
      <c r="S17" s="33" t="s">
        <v>97</v>
      </c>
      <c r="T17" s="33" t="s">
        <v>97</v>
      </c>
      <c r="U17" s="33" t="s">
        <v>97</v>
      </c>
      <c r="V17" s="3" t="s">
        <v>97</v>
      </c>
      <c r="W17" s="3" t="s">
        <v>97</v>
      </c>
      <c r="X17" s="3" t="s">
        <v>97</v>
      </c>
      <c r="Y17" s="3" t="s">
        <v>97</v>
      </c>
      <c r="Z17" s="3" t="s">
        <v>97</v>
      </c>
      <c r="AA17" s="16" t="s">
        <v>97</v>
      </c>
      <c r="AB17" s="3">
        <v>30</v>
      </c>
      <c r="AC17" s="3">
        <v>3</v>
      </c>
      <c r="AD17" s="12">
        <v>1</v>
      </c>
      <c r="AE17" s="23">
        <v>45621.432442129626</v>
      </c>
      <c r="AF17" s="1">
        <v>3</v>
      </c>
      <c r="AG17" s="7" t="s">
        <v>99</v>
      </c>
      <c r="AH17" s="7" t="s">
        <v>72</v>
      </c>
      <c r="AI17" s="9" t="s">
        <v>111</v>
      </c>
      <c r="AJ17" s="3">
        <v>5</v>
      </c>
      <c r="AK17" s="3">
        <v>0</v>
      </c>
      <c r="AL17" s="3">
        <v>0</v>
      </c>
      <c r="AM17" s="18">
        <v>0</v>
      </c>
      <c r="AN17" s="18">
        <v>0</v>
      </c>
      <c r="AO17" s="3">
        <v>1</v>
      </c>
    </row>
    <row r="18" spans="1:41" x14ac:dyDescent="0.2">
      <c r="A18" s="7" t="s">
        <v>114</v>
      </c>
      <c r="B18" s="7" t="s">
        <v>95</v>
      </c>
      <c r="D18" s="7" t="s">
        <v>115</v>
      </c>
      <c r="E18" s="18" t="s">
        <v>66</v>
      </c>
      <c r="F18" s="18" t="s">
        <v>97</v>
      </c>
      <c r="G18" s="7" t="s">
        <v>67</v>
      </c>
      <c r="H18" s="11" t="s">
        <v>97</v>
      </c>
      <c r="I18" s="9" t="s">
        <v>66</v>
      </c>
      <c r="J18" s="13" t="s">
        <v>97</v>
      </c>
      <c r="K18" s="9" t="s">
        <v>98</v>
      </c>
      <c r="L18" s="3" t="s">
        <v>97</v>
      </c>
      <c r="M18" s="16" t="s">
        <v>15</v>
      </c>
      <c r="O18" s="3" t="s">
        <v>97</v>
      </c>
      <c r="P18" s="3" t="s">
        <v>97</v>
      </c>
      <c r="Q18" s="3" t="s">
        <v>170</v>
      </c>
      <c r="R18" s="3" t="s">
        <v>170</v>
      </c>
      <c r="S18" s="33" t="s">
        <v>97</v>
      </c>
      <c r="T18" s="33" t="s">
        <v>97</v>
      </c>
      <c r="U18" s="33" t="s">
        <v>97</v>
      </c>
      <c r="V18" s="3" t="s">
        <v>97</v>
      </c>
      <c r="W18" s="3" t="s">
        <v>97</v>
      </c>
      <c r="X18" s="3" t="s">
        <v>97</v>
      </c>
      <c r="Y18" s="3" t="s">
        <v>97</v>
      </c>
      <c r="Z18" s="3" t="s">
        <v>97</v>
      </c>
      <c r="AA18" s="16" t="s">
        <v>97</v>
      </c>
      <c r="AB18" s="3">
        <v>30</v>
      </c>
      <c r="AC18" s="3">
        <v>3</v>
      </c>
      <c r="AD18" s="12">
        <v>1</v>
      </c>
      <c r="AE18" s="23">
        <v>45621.491851851853</v>
      </c>
      <c r="AF18" s="1">
        <v>3</v>
      </c>
      <c r="AG18" s="7" t="s">
        <v>99</v>
      </c>
      <c r="AH18" s="7" t="s">
        <v>72</v>
      </c>
      <c r="AI18" s="9" t="s">
        <v>111</v>
      </c>
      <c r="AJ18" s="3">
        <v>5</v>
      </c>
      <c r="AK18" s="3">
        <v>0</v>
      </c>
      <c r="AL18" s="3">
        <v>0</v>
      </c>
      <c r="AM18" s="18">
        <v>0</v>
      </c>
      <c r="AN18" s="18">
        <v>0</v>
      </c>
      <c r="AO18" s="3">
        <v>1</v>
      </c>
    </row>
    <row r="19" spans="1:41" x14ac:dyDescent="0.2">
      <c r="A19" s="7" t="s">
        <v>116</v>
      </c>
      <c r="B19" s="7" t="s">
        <v>95</v>
      </c>
      <c r="D19" s="7" t="s">
        <v>117</v>
      </c>
      <c r="E19" s="18" t="s">
        <v>66</v>
      </c>
      <c r="F19" s="18" t="s">
        <v>97</v>
      </c>
      <c r="G19" s="7" t="s">
        <v>67</v>
      </c>
      <c r="H19" s="11" t="s">
        <v>97</v>
      </c>
      <c r="I19" s="9" t="s">
        <v>66</v>
      </c>
      <c r="J19" s="13" t="s">
        <v>97</v>
      </c>
      <c r="K19" s="9" t="s">
        <v>98</v>
      </c>
      <c r="L19" s="3" t="s">
        <v>97</v>
      </c>
      <c r="M19" s="16" t="s">
        <v>15</v>
      </c>
      <c r="O19" s="3" t="s">
        <v>97</v>
      </c>
      <c r="P19" s="3" t="s">
        <v>97</v>
      </c>
      <c r="Q19" s="3" t="s">
        <v>170</v>
      </c>
      <c r="R19" s="3" t="s">
        <v>170</v>
      </c>
      <c r="S19" s="33" t="s">
        <v>97</v>
      </c>
      <c r="T19" s="33" t="s">
        <v>97</v>
      </c>
      <c r="U19" s="33" t="s">
        <v>97</v>
      </c>
      <c r="V19" s="3" t="s">
        <v>97</v>
      </c>
      <c r="W19" s="3" t="s">
        <v>97</v>
      </c>
      <c r="X19" s="3" t="s">
        <v>97</v>
      </c>
      <c r="Y19" s="3" t="s">
        <v>97</v>
      </c>
      <c r="Z19" s="3" t="s">
        <v>97</v>
      </c>
      <c r="AA19" s="16" t="s">
        <v>97</v>
      </c>
      <c r="AB19" s="3">
        <v>30</v>
      </c>
      <c r="AC19" s="3">
        <v>3</v>
      </c>
      <c r="AD19" s="12">
        <v>1</v>
      </c>
      <c r="AE19" s="23">
        <v>45621.504155092596</v>
      </c>
      <c r="AF19" s="1">
        <v>3</v>
      </c>
      <c r="AG19" s="7" t="s">
        <v>99</v>
      </c>
      <c r="AH19" s="7" t="s">
        <v>72</v>
      </c>
      <c r="AI19" s="9" t="s">
        <v>108</v>
      </c>
      <c r="AJ19" s="3">
        <v>5</v>
      </c>
      <c r="AK19" s="3">
        <v>0</v>
      </c>
      <c r="AL19" s="3">
        <v>0</v>
      </c>
      <c r="AM19" s="18">
        <v>0</v>
      </c>
      <c r="AN19" s="18">
        <v>0</v>
      </c>
      <c r="AO19" s="3">
        <v>1</v>
      </c>
    </row>
    <row r="20" spans="1:41" x14ac:dyDescent="0.2">
      <c r="A20" s="7" t="s">
        <v>118</v>
      </c>
      <c r="B20" s="7" t="s">
        <v>95</v>
      </c>
      <c r="D20" s="7" t="s">
        <v>119</v>
      </c>
      <c r="E20" s="18" t="s">
        <v>66</v>
      </c>
      <c r="F20" s="18" t="s">
        <v>97</v>
      </c>
      <c r="G20" s="7" t="s">
        <v>67</v>
      </c>
      <c r="H20" s="11" t="s">
        <v>97</v>
      </c>
      <c r="I20" s="9" t="s">
        <v>66</v>
      </c>
      <c r="J20" s="13" t="s">
        <v>97</v>
      </c>
      <c r="K20" s="9" t="s">
        <v>98</v>
      </c>
      <c r="L20" s="3" t="s">
        <v>97</v>
      </c>
      <c r="M20" s="16" t="s">
        <v>15</v>
      </c>
      <c r="O20" s="3" t="s">
        <v>97</v>
      </c>
      <c r="P20" s="3" t="s">
        <v>97</v>
      </c>
      <c r="Q20" s="3" t="s">
        <v>170</v>
      </c>
      <c r="R20" s="3" t="s">
        <v>170</v>
      </c>
      <c r="S20" s="33" t="s">
        <v>97</v>
      </c>
      <c r="T20" s="33" t="s">
        <v>97</v>
      </c>
      <c r="U20" s="33" t="s">
        <v>97</v>
      </c>
      <c r="V20" s="3" t="s">
        <v>97</v>
      </c>
      <c r="W20" s="3" t="s">
        <v>97</v>
      </c>
      <c r="X20" s="3" t="s">
        <v>97</v>
      </c>
      <c r="Y20" s="3" t="s">
        <v>97</v>
      </c>
      <c r="Z20" s="3" t="s">
        <v>97</v>
      </c>
      <c r="AA20" s="16" t="s">
        <v>97</v>
      </c>
      <c r="AB20" s="3">
        <v>30</v>
      </c>
      <c r="AC20" s="3">
        <v>3</v>
      </c>
      <c r="AD20" s="12">
        <v>1</v>
      </c>
      <c r="AE20" s="23">
        <v>45621.528738425928</v>
      </c>
      <c r="AF20" s="1">
        <v>3</v>
      </c>
      <c r="AG20" s="7" t="s">
        <v>99</v>
      </c>
      <c r="AH20" s="7" t="s">
        <v>72</v>
      </c>
      <c r="AI20" s="9" t="s">
        <v>120</v>
      </c>
      <c r="AJ20" s="3">
        <v>5</v>
      </c>
      <c r="AK20" s="3">
        <v>0</v>
      </c>
      <c r="AL20" s="3">
        <v>0</v>
      </c>
      <c r="AM20" s="18">
        <v>0</v>
      </c>
      <c r="AN20" s="18">
        <v>0</v>
      </c>
      <c r="AO20" s="3">
        <v>1</v>
      </c>
    </row>
    <row r="21" spans="1:41" x14ac:dyDescent="0.2">
      <c r="A21" s="7" t="s">
        <v>121</v>
      </c>
      <c r="B21" s="7" t="s">
        <v>95</v>
      </c>
      <c r="D21" s="7" t="s">
        <v>122</v>
      </c>
      <c r="E21" s="18" t="s">
        <v>66</v>
      </c>
      <c r="F21" s="18" t="s">
        <v>97</v>
      </c>
      <c r="G21" s="7" t="s">
        <v>67</v>
      </c>
      <c r="H21" s="11" t="s">
        <v>97</v>
      </c>
      <c r="I21" s="9" t="s">
        <v>66</v>
      </c>
      <c r="J21" s="13" t="s">
        <v>97</v>
      </c>
      <c r="K21" s="9" t="s">
        <v>98</v>
      </c>
      <c r="L21" s="3" t="s">
        <v>97</v>
      </c>
      <c r="M21" s="16" t="s">
        <v>15</v>
      </c>
      <c r="O21" s="3" t="s">
        <v>97</v>
      </c>
      <c r="P21" s="3" t="s">
        <v>97</v>
      </c>
      <c r="Q21" s="3" t="s">
        <v>170</v>
      </c>
      <c r="R21" s="3" t="s">
        <v>170</v>
      </c>
      <c r="S21" s="33" t="s">
        <v>97</v>
      </c>
      <c r="T21" s="33" t="s">
        <v>97</v>
      </c>
      <c r="U21" s="33" t="s">
        <v>97</v>
      </c>
      <c r="V21" s="3" t="s">
        <v>97</v>
      </c>
      <c r="W21" s="3" t="s">
        <v>97</v>
      </c>
      <c r="X21" s="3" t="s">
        <v>97</v>
      </c>
      <c r="Y21" s="3" t="s">
        <v>97</v>
      </c>
      <c r="Z21" s="3" t="s">
        <v>97</v>
      </c>
      <c r="AA21" s="16" t="s">
        <v>97</v>
      </c>
      <c r="AB21" s="3">
        <v>30</v>
      </c>
      <c r="AC21" s="3">
        <v>3</v>
      </c>
      <c r="AD21" s="12">
        <v>1</v>
      </c>
      <c r="AE21" s="23">
        <v>45621.541006944448</v>
      </c>
      <c r="AF21" s="1">
        <v>3</v>
      </c>
      <c r="AG21" s="7" t="s">
        <v>99</v>
      </c>
      <c r="AH21" s="7" t="s">
        <v>72</v>
      </c>
      <c r="AI21" s="9" t="s">
        <v>123</v>
      </c>
      <c r="AJ21" s="3">
        <v>5</v>
      </c>
      <c r="AK21" s="3">
        <v>0</v>
      </c>
      <c r="AL21" s="3">
        <v>0</v>
      </c>
      <c r="AM21" s="18">
        <v>0</v>
      </c>
      <c r="AN21" s="18">
        <v>0</v>
      </c>
      <c r="AO21" s="3">
        <v>1</v>
      </c>
    </row>
    <row r="22" spans="1:41" x14ac:dyDescent="0.2">
      <c r="A22" s="7" t="s">
        <v>124</v>
      </c>
      <c r="B22" s="7" t="s">
        <v>95</v>
      </c>
      <c r="D22" s="7" t="s">
        <v>125</v>
      </c>
      <c r="E22" s="18" t="s">
        <v>66</v>
      </c>
      <c r="F22" s="18" t="s">
        <v>97</v>
      </c>
      <c r="G22" s="7" t="s">
        <v>67</v>
      </c>
      <c r="H22" s="11" t="s">
        <v>97</v>
      </c>
      <c r="I22" s="9" t="s">
        <v>66</v>
      </c>
      <c r="J22" s="13" t="s">
        <v>97</v>
      </c>
      <c r="K22" s="9" t="s">
        <v>98</v>
      </c>
      <c r="L22" s="3" t="s">
        <v>97</v>
      </c>
      <c r="M22" s="16" t="s">
        <v>15</v>
      </c>
      <c r="O22" s="3" t="s">
        <v>97</v>
      </c>
      <c r="P22" s="3" t="s">
        <v>97</v>
      </c>
      <c r="Q22" s="3" t="s">
        <v>170</v>
      </c>
      <c r="R22" s="3" t="s">
        <v>170</v>
      </c>
      <c r="S22" s="33" t="s">
        <v>97</v>
      </c>
      <c r="T22" s="33" t="s">
        <v>97</v>
      </c>
      <c r="U22" s="33" t="s">
        <v>97</v>
      </c>
      <c r="V22" s="3" t="s">
        <v>97</v>
      </c>
      <c r="W22" s="3" t="s">
        <v>97</v>
      </c>
      <c r="X22" s="3" t="s">
        <v>97</v>
      </c>
      <c r="Y22" s="3" t="s">
        <v>97</v>
      </c>
      <c r="Z22" s="3" t="s">
        <v>97</v>
      </c>
      <c r="AA22" s="16" t="s">
        <v>97</v>
      </c>
      <c r="AB22" s="3">
        <v>30</v>
      </c>
      <c r="AC22" s="3">
        <v>3</v>
      </c>
      <c r="AD22" s="12">
        <v>1</v>
      </c>
      <c r="AE22" s="23">
        <v>45621.553310185183</v>
      </c>
      <c r="AF22" s="1">
        <v>3</v>
      </c>
      <c r="AG22" s="7" t="s">
        <v>99</v>
      </c>
      <c r="AH22" s="7" t="s">
        <v>72</v>
      </c>
      <c r="AI22" s="9" t="s">
        <v>126</v>
      </c>
      <c r="AJ22" s="3">
        <v>5</v>
      </c>
      <c r="AK22" s="3">
        <v>0</v>
      </c>
      <c r="AL22" s="3">
        <v>0</v>
      </c>
      <c r="AM22" s="18">
        <v>0</v>
      </c>
      <c r="AN22" s="18">
        <v>0</v>
      </c>
      <c r="AO22" s="3">
        <v>1</v>
      </c>
    </row>
    <row r="23" spans="1:41" x14ac:dyDescent="0.2">
      <c r="A23" s="7" t="s">
        <v>127</v>
      </c>
      <c r="B23" s="7" t="s">
        <v>95</v>
      </c>
      <c r="D23" s="7" t="s">
        <v>128</v>
      </c>
      <c r="E23" s="18" t="s">
        <v>66</v>
      </c>
      <c r="F23" s="18" t="s">
        <v>97</v>
      </c>
      <c r="G23" s="7" t="s">
        <v>67</v>
      </c>
      <c r="H23" s="11" t="s">
        <v>97</v>
      </c>
      <c r="I23" s="9" t="s">
        <v>66</v>
      </c>
      <c r="J23" s="13" t="s">
        <v>97</v>
      </c>
      <c r="K23" s="9" t="s">
        <v>98</v>
      </c>
      <c r="L23" s="3" t="s">
        <v>97</v>
      </c>
      <c r="M23" s="16" t="s">
        <v>15</v>
      </c>
      <c r="O23" s="3" t="s">
        <v>97</v>
      </c>
      <c r="P23" s="3" t="s">
        <v>97</v>
      </c>
      <c r="Q23" s="3" t="s">
        <v>170</v>
      </c>
      <c r="R23" s="3" t="s">
        <v>170</v>
      </c>
      <c r="S23" s="33" t="s">
        <v>97</v>
      </c>
      <c r="T23" s="33" t="s">
        <v>97</v>
      </c>
      <c r="U23" s="33" t="s">
        <v>97</v>
      </c>
      <c r="V23" s="3" t="s">
        <v>97</v>
      </c>
      <c r="W23" s="3" t="s">
        <v>97</v>
      </c>
      <c r="X23" s="3" t="s">
        <v>97</v>
      </c>
      <c r="Y23" s="3" t="s">
        <v>97</v>
      </c>
      <c r="Z23" s="3" t="s">
        <v>97</v>
      </c>
      <c r="AA23" s="16" t="s">
        <v>97</v>
      </c>
      <c r="AB23" s="3">
        <v>30</v>
      </c>
      <c r="AC23" s="3">
        <v>3</v>
      </c>
      <c r="AD23" s="12">
        <v>1</v>
      </c>
      <c r="AE23" s="23">
        <v>45621.565601851849</v>
      </c>
      <c r="AF23" s="1">
        <v>3</v>
      </c>
      <c r="AG23" s="7" t="s">
        <v>99</v>
      </c>
      <c r="AH23" s="7" t="s">
        <v>72</v>
      </c>
      <c r="AI23" s="9" t="s">
        <v>100</v>
      </c>
      <c r="AJ23" s="3">
        <v>5</v>
      </c>
      <c r="AK23" s="3">
        <v>0</v>
      </c>
      <c r="AL23" s="3">
        <v>0</v>
      </c>
      <c r="AM23" s="18">
        <v>0</v>
      </c>
      <c r="AN23" s="18">
        <v>0</v>
      </c>
      <c r="AO23" s="3">
        <v>1</v>
      </c>
    </row>
    <row r="24" spans="1:41" x14ac:dyDescent="0.2">
      <c r="A24" s="7" t="s">
        <v>129</v>
      </c>
      <c r="B24" s="7" t="s">
        <v>130</v>
      </c>
      <c r="D24" s="7" t="s">
        <v>131</v>
      </c>
      <c r="E24" s="18" t="s">
        <v>66</v>
      </c>
      <c r="F24" s="18">
        <v>26.3885556864231</v>
      </c>
      <c r="G24" s="7" t="s">
        <v>67</v>
      </c>
      <c r="H24" s="11" t="s">
        <v>66</v>
      </c>
      <c r="I24" s="9" t="s">
        <v>66</v>
      </c>
      <c r="J24" s="13" t="s">
        <v>66</v>
      </c>
      <c r="L24" s="3">
        <v>2.4429636622618198</v>
      </c>
      <c r="M24" s="16" t="s">
        <v>15</v>
      </c>
      <c r="O24" s="3">
        <v>7982629.6090464797</v>
      </c>
      <c r="P24" s="3">
        <v>2485060.5766744502</v>
      </c>
      <c r="Q24" s="3">
        <v>3267600.6329360399</v>
      </c>
      <c r="R24" s="3">
        <v>1284570.39625077</v>
      </c>
      <c r="S24" s="33">
        <v>6.9877188314833303</v>
      </c>
      <c r="T24" s="33">
        <v>0.99824554735476201</v>
      </c>
      <c r="U24" s="33">
        <v>1.2281168516666E-2</v>
      </c>
      <c r="V24" s="3">
        <v>14888.6252846793</v>
      </c>
      <c r="W24" s="3">
        <v>6.70705885386666</v>
      </c>
      <c r="X24" s="3">
        <v>7.2044610698666602</v>
      </c>
      <c r="Y24" s="3">
        <v>1438.4818665274499</v>
      </c>
      <c r="Z24" s="3">
        <v>-38.206986097533601</v>
      </c>
      <c r="AA24" s="16" t="s">
        <v>70</v>
      </c>
      <c r="AB24" s="3">
        <v>30</v>
      </c>
      <c r="AC24" s="3">
        <v>3</v>
      </c>
      <c r="AD24" s="12">
        <v>1</v>
      </c>
      <c r="AE24" s="23">
        <v>45621.496423611112</v>
      </c>
      <c r="AF24" s="1">
        <v>10</v>
      </c>
      <c r="AG24" s="7" t="s">
        <v>71</v>
      </c>
      <c r="AH24" s="7" t="s">
        <v>72</v>
      </c>
      <c r="AI24" s="9" t="s">
        <v>132</v>
      </c>
      <c r="AJ24" s="3">
        <v>5</v>
      </c>
      <c r="AK24" s="3">
        <v>0</v>
      </c>
      <c r="AL24" s="3">
        <v>0</v>
      </c>
      <c r="AM24" s="18">
        <v>10</v>
      </c>
      <c r="AN24" s="18">
        <v>10</v>
      </c>
      <c r="AO24" s="3">
        <v>1</v>
      </c>
    </row>
    <row r="25" spans="1:41" x14ac:dyDescent="0.2">
      <c r="A25" s="7" t="s">
        <v>133</v>
      </c>
      <c r="B25" s="7" t="s">
        <v>130</v>
      </c>
      <c r="D25" s="7" t="s">
        <v>134</v>
      </c>
      <c r="E25" s="18" t="s">
        <v>66</v>
      </c>
      <c r="F25" s="18">
        <v>5.4064396113290003E-3</v>
      </c>
      <c r="G25" s="7" t="s">
        <v>67</v>
      </c>
      <c r="H25" s="11" t="s">
        <v>66</v>
      </c>
      <c r="I25" s="9" t="s">
        <v>66</v>
      </c>
      <c r="J25" s="13" t="s">
        <v>66</v>
      </c>
      <c r="L25" s="3">
        <v>4.7432802924599998E-4</v>
      </c>
      <c r="M25" s="16" t="s">
        <v>15</v>
      </c>
      <c r="O25" s="3">
        <v>1735.9695780648799</v>
      </c>
      <c r="P25" s="3">
        <v>1156.2661680190199</v>
      </c>
      <c r="Q25" s="3">
        <v>3659850.2956407601</v>
      </c>
      <c r="R25" s="3">
        <v>1308220.91754652</v>
      </c>
      <c r="S25" s="33">
        <v>6.9793179258666598</v>
      </c>
      <c r="T25" s="33">
        <v>0.99704541798095203</v>
      </c>
      <c r="U25" s="33">
        <v>2.0682074133332999E-2</v>
      </c>
      <c r="V25" s="3">
        <v>2.0180381269973799</v>
      </c>
      <c r="W25" s="3">
        <v>6.9626433389500004</v>
      </c>
      <c r="X25" s="3">
        <v>7.0043270389333303</v>
      </c>
      <c r="Y25" s="3">
        <v>513.60952979554497</v>
      </c>
      <c r="Z25" s="3">
        <v>200.10040205285901</v>
      </c>
      <c r="AA25" s="16" t="s">
        <v>202</v>
      </c>
      <c r="AB25" s="3">
        <v>30</v>
      </c>
      <c r="AC25" s="3">
        <v>3</v>
      </c>
      <c r="AD25" s="12">
        <v>1</v>
      </c>
      <c r="AE25" s="23">
        <v>45621.557881944442</v>
      </c>
      <c r="AF25" s="1">
        <v>10</v>
      </c>
      <c r="AG25" s="7" t="s">
        <v>71</v>
      </c>
      <c r="AH25" s="7" t="s">
        <v>72</v>
      </c>
      <c r="AI25" s="9" t="s">
        <v>135</v>
      </c>
      <c r="AJ25" s="3">
        <v>5</v>
      </c>
      <c r="AK25" s="3">
        <v>0</v>
      </c>
      <c r="AL25" s="3">
        <v>0</v>
      </c>
      <c r="AM25" s="18">
        <v>10</v>
      </c>
      <c r="AN25" s="18">
        <v>10</v>
      </c>
      <c r="AO25" s="3">
        <v>1</v>
      </c>
    </row>
    <row r="26" spans="1:41" x14ac:dyDescent="0.2">
      <c r="A26" s="7" t="s">
        <v>136</v>
      </c>
      <c r="B26" s="7" t="s">
        <v>130</v>
      </c>
      <c r="D26" s="7" t="s">
        <v>137</v>
      </c>
      <c r="E26" s="18" t="s">
        <v>66</v>
      </c>
      <c r="F26" s="18">
        <v>6.140519834334E-3</v>
      </c>
      <c r="G26" s="7" t="s">
        <v>67</v>
      </c>
      <c r="H26" s="11" t="s">
        <v>66</v>
      </c>
      <c r="I26" s="9" t="s">
        <v>66</v>
      </c>
      <c r="J26" s="13" t="s">
        <v>66</v>
      </c>
      <c r="L26" s="3">
        <v>5.3873257711600005E-4</v>
      </c>
      <c r="M26" s="16" t="s">
        <v>15</v>
      </c>
      <c r="O26" s="3">
        <v>1982.70411135987</v>
      </c>
      <c r="P26" s="3">
        <v>965.66336657420197</v>
      </c>
      <c r="Q26" s="3">
        <v>3680312.2654526201</v>
      </c>
      <c r="R26" s="3">
        <v>1262261.2389643099</v>
      </c>
      <c r="S26" s="33">
        <v>6.9877129610666602</v>
      </c>
      <c r="T26" s="33">
        <v>0.99824470872380899</v>
      </c>
      <c r="U26" s="33">
        <v>1.2287038933334E-2</v>
      </c>
      <c r="V26" s="3">
        <v>1.4573837214113201</v>
      </c>
      <c r="W26" s="3">
        <v>6.9376923581333303</v>
      </c>
      <c r="X26" s="3">
        <v>6.9960500575833304</v>
      </c>
      <c r="Y26" s="3">
        <v>154.684042478273</v>
      </c>
      <c r="Z26" s="3">
        <v>51.725123482518001</v>
      </c>
      <c r="AA26" s="16" t="s">
        <v>202</v>
      </c>
      <c r="AB26" s="3">
        <v>30</v>
      </c>
      <c r="AC26" s="3">
        <v>3</v>
      </c>
      <c r="AD26" s="12">
        <v>1</v>
      </c>
      <c r="AE26" s="23">
        <v>45621.582465277781</v>
      </c>
      <c r="AF26" s="1">
        <v>10</v>
      </c>
      <c r="AG26" s="7" t="s">
        <v>71</v>
      </c>
      <c r="AH26" s="7" t="s">
        <v>72</v>
      </c>
      <c r="AI26" s="9" t="s">
        <v>138</v>
      </c>
      <c r="AJ26" s="3">
        <v>5</v>
      </c>
      <c r="AK26" s="3">
        <v>0</v>
      </c>
      <c r="AL26" s="3">
        <v>0</v>
      </c>
      <c r="AM26" s="18">
        <v>10</v>
      </c>
      <c r="AN26" s="18">
        <v>10</v>
      </c>
      <c r="AO26" s="3">
        <v>1</v>
      </c>
    </row>
    <row r="27" spans="1:41" x14ac:dyDescent="0.2">
      <c r="A27" s="7" t="s">
        <v>139</v>
      </c>
      <c r="B27" s="7" t="s">
        <v>130</v>
      </c>
      <c r="D27" s="7" t="s">
        <v>140</v>
      </c>
      <c r="E27" s="18" t="s">
        <v>66</v>
      </c>
      <c r="F27" s="18">
        <v>6.1332385794819998E-3</v>
      </c>
      <c r="G27" s="7" t="s">
        <v>67</v>
      </c>
      <c r="H27" s="11" t="s">
        <v>66</v>
      </c>
      <c r="I27" s="9" t="s">
        <v>66</v>
      </c>
      <c r="J27" s="13" t="s">
        <v>66</v>
      </c>
      <c r="L27" s="3">
        <v>5.3809375505799997E-4</v>
      </c>
      <c r="M27" s="16" t="s">
        <v>15</v>
      </c>
      <c r="O27" s="3">
        <v>2010.6492523033801</v>
      </c>
      <c r="P27" s="3">
        <v>1016.27797767063</v>
      </c>
      <c r="Q27" s="3">
        <v>3736615.1036022501</v>
      </c>
      <c r="R27" s="3">
        <v>1272066.9718812599</v>
      </c>
      <c r="S27" s="33">
        <v>6.97937807198333</v>
      </c>
      <c r="T27" s="33">
        <v>0.99705401028333296</v>
      </c>
      <c r="U27" s="33">
        <v>2.0621928016666E-2</v>
      </c>
      <c r="V27" s="3">
        <v>1.9592138946730799</v>
      </c>
      <c r="W27" s="3">
        <v>6.9627070402499998</v>
      </c>
      <c r="X27" s="3">
        <v>7.0043864463833296</v>
      </c>
      <c r="Y27" s="3">
        <v>455.60439368625703</v>
      </c>
      <c r="Z27" s="3">
        <v>115.576561655007</v>
      </c>
      <c r="AA27" s="16" t="s">
        <v>202</v>
      </c>
      <c r="AB27" s="3">
        <v>30</v>
      </c>
      <c r="AC27" s="3">
        <v>3</v>
      </c>
      <c r="AD27" s="12">
        <v>1</v>
      </c>
      <c r="AE27" s="23">
        <v>45621.570185185185</v>
      </c>
      <c r="AF27" s="1">
        <v>10</v>
      </c>
      <c r="AG27" s="7" t="s">
        <v>71</v>
      </c>
      <c r="AH27" s="7" t="s">
        <v>72</v>
      </c>
      <c r="AI27" s="9" t="s">
        <v>141</v>
      </c>
      <c r="AJ27" s="3">
        <v>5</v>
      </c>
      <c r="AK27" s="3">
        <v>0</v>
      </c>
      <c r="AL27" s="3">
        <v>0</v>
      </c>
      <c r="AM27" s="18">
        <v>10</v>
      </c>
      <c r="AN27" s="18">
        <v>10</v>
      </c>
      <c r="AO27" s="3">
        <v>1</v>
      </c>
    </row>
    <row r="28" spans="1:41" x14ac:dyDescent="0.2">
      <c r="A28" s="7" t="s">
        <v>142</v>
      </c>
      <c r="B28" s="7" t="s">
        <v>130</v>
      </c>
      <c r="D28" s="7" t="s">
        <v>143</v>
      </c>
      <c r="E28" s="18" t="s">
        <v>66</v>
      </c>
      <c r="F28" s="18">
        <v>1.1460969151727E-2</v>
      </c>
      <c r="G28" s="7" t="s">
        <v>67</v>
      </c>
      <c r="H28" s="11" t="s">
        <v>66</v>
      </c>
      <c r="I28" s="9" t="s">
        <v>66</v>
      </c>
      <c r="J28" s="13" t="s">
        <v>66</v>
      </c>
      <c r="L28" s="3">
        <v>1.0055282521260001E-3</v>
      </c>
      <c r="M28" s="16" t="s">
        <v>15</v>
      </c>
      <c r="O28" s="3">
        <v>3924.3498773392998</v>
      </c>
      <c r="P28" s="3">
        <v>1111.07107691851</v>
      </c>
      <c r="Q28" s="3">
        <v>3902774.3567058202</v>
      </c>
      <c r="R28" s="3">
        <v>1303420.96055279</v>
      </c>
      <c r="S28" s="33">
        <v>6.9793734744</v>
      </c>
      <c r="T28" s="33">
        <v>0.997053353485714</v>
      </c>
      <c r="U28" s="33">
        <v>2.0626525600000001E-2</v>
      </c>
      <c r="V28" s="3">
        <v>1.7395709176682601</v>
      </c>
      <c r="W28" s="3">
        <v>6.9126854613499997</v>
      </c>
      <c r="X28" s="3">
        <v>7.0293920989333296</v>
      </c>
      <c r="Y28" s="3">
        <v>83.545459101558606</v>
      </c>
      <c r="Z28" s="3">
        <v>0</v>
      </c>
      <c r="AA28" s="16" t="s">
        <v>202</v>
      </c>
      <c r="AB28" s="3">
        <v>30</v>
      </c>
      <c r="AC28" s="3">
        <v>3</v>
      </c>
      <c r="AD28" s="12">
        <v>1</v>
      </c>
      <c r="AE28" s="23">
        <v>45621.594780092593</v>
      </c>
      <c r="AF28" s="1">
        <v>10</v>
      </c>
      <c r="AG28" s="7" t="s">
        <v>71</v>
      </c>
      <c r="AH28" s="7" t="s">
        <v>72</v>
      </c>
      <c r="AI28" s="9" t="s">
        <v>144</v>
      </c>
      <c r="AJ28" s="3">
        <v>5</v>
      </c>
      <c r="AK28" s="3">
        <v>0</v>
      </c>
      <c r="AL28" s="3">
        <v>0</v>
      </c>
      <c r="AM28" s="18">
        <v>10</v>
      </c>
      <c r="AN28" s="18">
        <v>10</v>
      </c>
      <c r="AO28" s="3">
        <v>1</v>
      </c>
    </row>
    <row r="29" spans="1:41" x14ac:dyDescent="0.2">
      <c r="A29" s="7" t="s">
        <v>145</v>
      </c>
      <c r="B29" s="7" t="s">
        <v>130</v>
      </c>
      <c r="D29" s="7" t="s">
        <v>146</v>
      </c>
      <c r="E29" s="18" t="s">
        <v>66</v>
      </c>
      <c r="F29" s="18">
        <v>1.2514146453748E-2</v>
      </c>
      <c r="G29" s="7" t="s">
        <v>67</v>
      </c>
      <c r="H29" s="11" t="s">
        <v>66</v>
      </c>
      <c r="I29" s="9" t="s">
        <v>66</v>
      </c>
      <c r="J29" s="13" t="s">
        <v>66</v>
      </c>
      <c r="L29" s="3">
        <v>1.097931193249E-3</v>
      </c>
      <c r="M29" s="16" t="s">
        <v>15</v>
      </c>
      <c r="O29" s="3">
        <v>4108.1642031846604</v>
      </c>
      <c r="P29" s="3">
        <v>1185.1384752715801</v>
      </c>
      <c r="Q29" s="3">
        <v>3741731.9304199498</v>
      </c>
      <c r="R29" s="3">
        <v>1423049.0773672301</v>
      </c>
      <c r="S29" s="33">
        <v>6.9793290205333296</v>
      </c>
      <c r="T29" s="33">
        <v>0.99704700293333304</v>
      </c>
      <c r="U29" s="33">
        <v>2.0670979466666999E-2</v>
      </c>
      <c r="V29" s="3">
        <v>1.94048407753451</v>
      </c>
      <c r="W29" s="3">
        <v>6.9209763245499998</v>
      </c>
      <c r="X29" s="3">
        <v>7.0126768311999896</v>
      </c>
      <c r="Y29" s="3">
        <v>11.1759322032332</v>
      </c>
      <c r="Z29" s="3">
        <v>2.2699999999999999E-13</v>
      </c>
      <c r="AA29" s="16" t="s">
        <v>202</v>
      </c>
      <c r="AB29" s="3">
        <v>30</v>
      </c>
      <c r="AC29" s="3">
        <v>3</v>
      </c>
      <c r="AD29" s="12">
        <v>1</v>
      </c>
      <c r="AE29" s="23">
        <v>45621.521018518521</v>
      </c>
      <c r="AF29" s="1">
        <v>10</v>
      </c>
      <c r="AG29" s="7" t="s">
        <v>71</v>
      </c>
      <c r="AH29" s="7" t="s">
        <v>72</v>
      </c>
      <c r="AI29" s="9" t="s">
        <v>147</v>
      </c>
      <c r="AJ29" s="3">
        <v>5</v>
      </c>
      <c r="AK29" s="3">
        <v>0</v>
      </c>
      <c r="AL29" s="3">
        <v>0</v>
      </c>
      <c r="AM29" s="18">
        <v>10</v>
      </c>
      <c r="AN29" s="18">
        <v>10</v>
      </c>
      <c r="AO29" s="3">
        <v>1</v>
      </c>
    </row>
    <row r="30" spans="1:41" x14ac:dyDescent="0.2">
      <c r="A30" s="7" t="s">
        <v>148</v>
      </c>
      <c r="B30" s="7" t="s">
        <v>130</v>
      </c>
      <c r="D30" s="7" t="s">
        <v>149</v>
      </c>
      <c r="E30" s="18" t="s">
        <v>66</v>
      </c>
      <c r="F30" s="18">
        <v>1.3322301066506E-2</v>
      </c>
      <c r="G30" s="7" t="s">
        <v>67</v>
      </c>
      <c r="H30" s="11" t="s">
        <v>66</v>
      </c>
      <c r="I30" s="9" t="s">
        <v>66</v>
      </c>
      <c r="J30" s="13" t="s">
        <v>66</v>
      </c>
      <c r="L30" s="3">
        <v>1.1688367793739999E-3</v>
      </c>
      <c r="M30" s="16" t="s">
        <v>15</v>
      </c>
      <c r="O30" s="3">
        <v>4520.49285713472</v>
      </c>
      <c r="P30" s="3">
        <v>1173.5578004489</v>
      </c>
      <c r="Q30" s="3">
        <v>3867514.2131968401</v>
      </c>
      <c r="R30" s="3">
        <v>1521401.5345407999</v>
      </c>
      <c r="S30" s="33">
        <v>6.9877023309500004</v>
      </c>
      <c r="T30" s="33">
        <v>0.99824319013571405</v>
      </c>
      <c r="U30" s="33">
        <v>1.229766905E-2</v>
      </c>
      <c r="V30" s="3">
        <v>2.3204758588963399</v>
      </c>
      <c r="W30" s="3">
        <v>6.92100998506666</v>
      </c>
      <c r="X30" s="3">
        <v>7.0293837826833299</v>
      </c>
      <c r="Y30" s="3">
        <v>74.791785360304402</v>
      </c>
      <c r="Z30" s="3">
        <v>-2.2699999999999999E-13</v>
      </c>
      <c r="AA30" s="16" t="s">
        <v>202</v>
      </c>
      <c r="AB30" s="3">
        <v>30</v>
      </c>
      <c r="AC30" s="3">
        <v>3</v>
      </c>
      <c r="AD30" s="12">
        <v>1</v>
      </c>
      <c r="AE30" s="23">
        <v>45621.508726851855</v>
      </c>
      <c r="AF30" s="1">
        <v>10</v>
      </c>
      <c r="AG30" s="7" t="s">
        <v>71</v>
      </c>
      <c r="AH30" s="7" t="s">
        <v>72</v>
      </c>
      <c r="AI30" s="9" t="s">
        <v>150</v>
      </c>
      <c r="AJ30" s="3">
        <v>5</v>
      </c>
      <c r="AK30" s="3">
        <v>0</v>
      </c>
      <c r="AL30" s="3">
        <v>0</v>
      </c>
      <c r="AM30" s="18">
        <v>10</v>
      </c>
      <c r="AN30" s="18">
        <v>10</v>
      </c>
      <c r="AO30" s="3">
        <v>1</v>
      </c>
    </row>
    <row r="31" spans="1:41" x14ac:dyDescent="0.2">
      <c r="A31" s="7" t="s">
        <v>151</v>
      </c>
      <c r="B31" s="7" t="s">
        <v>130</v>
      </c>
      <c r="D31" s="7" t="s">
        <v>152</v>
      </c>
      <c r="E31" s="18" t="s">
        <v>66</v>
      </c>
      <c r="F31" s="18">
        <v>9.5127741641980006E-3</v>
      </c>
      <c r="G31" s="7" t="s">
        <v>67</v>
      </c>
      <c r="H31" s="11" t="s">
        <v>66</v>
      </c>
      <c r="I31" s="9" t="s">
        <v>66</v>
      </c>
      <c r="J31" s="13" t="s">
        <v>66</v>
      </c>
      <c r="L31" s="3">
        <v>8.3459994212499997E-4</v>
      </c>
      <c r="M31" s="16" t="s">
        <v>15</v>
      </c>
      <c r="O31" s="3">
        <v>3043.4936228647398</v>
      </c>
      <c r="P31" s="3">
        <v>847.629495576458</v>
      </c>
      <c r="Q31" s="3">
        <v>3646649.6931630098</v>
      </c>
      <c r="R31" s="3">
        <v>1335119.4719629299</v>
      </c>
      <c r="S31" s="33">
        <v>7.0043575954333299</v>
      </c>
      <c r="T31" s="33">
        <v>1.00062251363333</v>
      </c>
      <c r="U31" s="33">
        <v>-4.3575954333330003E-3</v>
      </c>
      <c r="V31" s="3">
        <v>1.4516349555672099</v>
      </c>
      <c r="W31" s="3">
        <v>6.9376645005000004</v>
      </c>
      <c r="X31" s="3">
        <v>7.0126934882500001</v>
      </c>
      <c r="Y31" s="3">
        <v>308.101897514347</v>
      </c>
      <c r="Z31" s="3">
        <v>177.043580119859</v>
      </c>
      <c r="AA31" s="16" t="s">
        <v>202</v>
      </c>
      <c r="AB31" s="3">
        <v>30</v>
      </c>
      <c r="AC31" s="3">
        <v>3</v>
      </c>
      <c r="AD31" s="12">
        <v>1</v>
      </c>
      <c r="AE31" s="23">
        <v>45621.545578703706</v>
      </c>
      <c r="AF31" s="1">
        <v>10</v>
      </c>
      <c r="AG31" s="7" t="s">
        <v>71</v>
      </c>
      <c r="AH31" s="7" t="s">
        <v>72</v>
      </c>
      <c r="AI31" s="9" t="s">
        <v>153</v>
      </c>
      <c r="AJ31" s="3">
        <v>5</v>
      </c>
      <c r="AK31" s="3">
        <v>0</v>
      </c>
      <c r="AL31" s="3">
        <v>0</v>
      </c>
      <c r="AM31" s="18">
        <v>10</v>
      </c>
      <c r="AN31" s="18">
        <v>10</v>
      </c>
      <c r="AO31" s="3">
        <v>1</v>
      </c>
    </row>
    <row r="32" spans="1:41" x14ac:dyDescent="0.2">
      <c r="A32" s="7" t="s">
        <v>154</v>
      </c>
      <c r="B32" s="7" t="s">
        <v>130</v>
      </c>
      <c r="D32" s="7" t="s">
        <v>155</v>
      </c>
      <c r="E32" s="18" t="s">
        <v>66</v>
      </c>
      <c r="F32" s="18">
        <v>1.3481259736691001E-2</v>
      </c>
      <c r="G32" s="7" t="s">
        <v>67</v>
      </c>
      <c r="H32" s="11" t="s">
        <v>66</v>
      </c>
      <c r="I32" s="9" t="s">
        <v>66</v>
      </c>
      <c r="J32" s="13" t="s">
        <v>66</v>
      </c>
      <c r="L32" s="3">
        <v>1.182783467674E-3</v>
      </c>
      <c r="M32" s="16" t="s">
        <v>15</v>
      </c>
      <c r="O32" s="3">
        <v>4155.3806160964896</v>
      </c>
      <c r="P32" s="3">
        <v>1602.1950561931801</v>
      </c>
      <c r="Q32" s="3">
        <v>3513221.7600812698</v>
      </c>
      <c r="R32" s="3">
        <v>1297608.97947267</v>
      </c>
      <c r="S32" s="33">
        <v>6.9876600133666598</v>
      </c>
      <c r="T32" s="33">
        <v>0.99823714476666703</v>
      </c>
      <c r="U32" s="33">
        <v>1.2339986633333E-2</v>
      </c>
      <c r="V32" s="3">
        <v>3.3742305612729102</v>
      </c>
      <c r="W32" s="3">
        <v>6.9293020615999996</v>
      </c>
      <c r="X32" s="3">
        <v>7.0293403456166601</v>
      </c>
      <c r="Y32" s="3">
        <v>261.67082263527499</v>
      </c>
      <c r="Z32" s="3">
        <v>-4.5499999999999998E-13</v>
      </c>
      <c r="AA32" s="16" t="s">
        <v>202</v>
      </c>
      <c r="AB32" s="3">
        <v>30</v>
      </c>
      <c r="AC32" s="3">
        <v>3</v>
      </c>
      <c r="AD32" s="12">
        <v>1</v>
      </c>
      <c r="AE32" s="23">
        <v>45621.53328703704</v>
      </c>
      <c r="AF32" s="1">
        <v>10</v>
      </c>
      <c r="AG32" s="7" t="s">
        <v>71</v>
      </c>
      <c r="AH32" s="7" t="s">
        <v>72</v>
      </c>
      <c r="AI32" s="9" t="s">
        <v>156</v>
      </c>
      <c r="AJ32" s="3">
        <v>5</v>
      </c>
      <c r="AK32" s="3">
        <v>0</v>
      </c>
      <c r="AL32" s="3">
        <v>0</v>
      </c>
      <c r="AM32" s="18">
        <v>10</v>
      </c>
      <c r="AN32" s="18">
        <v>10</v>
      </c>
      <c r="AO32" s="3">
        <v>1</v>
      </c>
    </row>
    <row r="36" spans="1:5" x14ac:dyDescent="0.2">
      <c r="A36" s="7" t="s">
        <v>157</v>
      </c>
    </row>
    <row r="37" spans="1:5" x14ac:dyDescent="0.2">
      <c r="A37" s="7" t="s">
        <v>158</v>
      </c>
      <c r="C37" s="7" t="s">
        <v>159</v>
      </c>
      <c r="E37" s="18" t="s">
        <v>160</v>
      </c>
    </row>
    <row r="38" spans="1:5" x14ac:dyDescent="0.2">
      <c r="A38" s="7" t="s">
        <v>161</v>
      </c>
      <c r="E38" s="18" t="s">
        <v>162</v>
      </c>
    </row>
    <row r="40" spans="1:5" x14ac:dyDescent="0.2">
      <c r="A40" s="7" t="s">
        <v>48</v>
      </c>
    </row>
    <row r="41" spans="1:5" x14ac:dyDescent="0.2">
      <c r="A41" s="7" t="s">
        <v>48</v>
      </c>
    </row>
  </sheetData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X41"/>
  <sheetViews>
    <sheetView showGridLines="0" topLeftCell="L1" workbookViewId="0">
      <selection activeCell="M9" sqref="M9"/>
    </sheetView>
  </sheetViews>
  <sheetFormatPr defaultRowHeight="11.25" x14ac:dyDescent="0.2"/>
  <cols>
    <col min="1" max="1" width="14.1640625" style="7" customWidth="1"/>
    <col min="2" max="2" width="16" style="7" customWidth="1"/>
    <col min="3" max="3" width="17.83203125" style="7" customWidth="1"/>
    <col min="4" max="4" width="17.33203125" style="7" customWidth="1"/>
    <col min="5" max="5" width="16.83203125" style="18" customWidth="1"/>
    <col min="6" max="6" width="12.83203125" style="18" customWidth="1"/>
    <col min="7" max="7" width="9.1640625" style="7" customWidth="1"/>
    <col min="8" max="8" width="14.1640625" style="11" customWidth="1"/>
    <col min="9" max="9" width="11" style="9" customWidth="1"/>
    <col min="10" max="10" width="11" style="13" customWidth="1"/>
    <col min="11" max="11" width="12" style="9" customWidth="1"/>
    <col min="12" max="12" width="16.1640625" style="3" customWidth="1"/>
    <col min="13" max="13" width="15.5" style="16" customWidth="1"/>
    <col min="14" max="14" width="27.83203125" style="7" customWidth="1"/>
    <col min="15" max="15" width="15.83203125" style="3" customWidth="1"/>
    <col min="16" max="16" width="13.83203125" style="3" customWidth="1"/>
    <col min="17" max="17" width="15.83203125" style="3" customWidth="1"/>
    <col min="18" max="18" width="13.83203125" style="3" customWidth="1"/>
    <col min="19" max="19" width="9.83203125" style="3" customWidth="1"/>
    <col min="20" max="20" width="11.33203125" style="3" customWidth="1"/>
    <col min="21" max="22" width="10.6640625" style="3" customWidth="1"/>
    <col min="23" max="23" width="12.6640625" style="3" customWidth="1"/>
    <col min="24" max="24" width="10.83203125" style="3" customWidth="1"/>
    <col min="25" max="25" width="11.1640625" style="3" customWidth="1"/>
    <col min="26" max="26" width="15.33203125" style="3" customWidth="1"/>
    <col min="27" max="27" width="17.6640625" style="16" customWidth="1"/>
    <col min="28" max="28" width="15.5" style="3" customWidth="1"/>
    <col min="29" max="29" width="11.1640625" style="3" customWidth="1"/>
    <col min="30" max="30" width="12.1640625" style="12" customWidth="1"/>
    <col min="31" max="31" width="16.6640625" style="23" customWidth="1"/>
    <col min="32" max="32" width="14" style="1" customWidth="1"/>
    <col min="33" max="33" width="14.6640625" style="7" customWidth="1"/>
    <col min="34" max="34" width="14.33203125" style="7" customWidth="1"/>
    <col min="35" max="35" width="12.83203125" style="9" customWidth="1"/>
    <col min="36" max="36" width="10.83203125" style="3" customWidth="1"/>
    <col min="37" max="37" width="17.1640625" style="3" customWidth="1"/>
    <col min="38" max="38" width="17" style="3" customWidth="1"/>
    <col min="39" max="39" width="14.5" style="18" customWidth="1"/>
    <col min="40" max="40" width="13.83203125" style="18" customWidth="1"/>
    <col min="41" max="41" width="14.1640625" style="3" customWidth="1"/>
    <col min="42" max="44" width="13.5" style="7" customWidth="1"/>
    <col min="45" max="45" width="11" style="14" customWidth="1"/>
    <col min="46" max="46" width="13.5" style="14" customWidth="1"/>
    <col min="47" max="47" width="12.5" style="7" customWidth="1"/>
    <col min="48" max="50" width="14.1640625" style="4" customWidth="1"/>
  </cols>
  <sheetData>
    <row r="1" spans="1:50" x14ac:dyDescent="0.2">
      <c r="A1" s="8"/>
    </row>
    <row r="2" spans="1:50" x14ac:dyDescent="0.2">
      <c r="A2" s="8" t="s">
        <v>0</v>
      </c>
      <c r="C2" s="8" t="s">
        <v>1</v>
      </c>
      <c r="D2" s="8" t="s">
        <v>2</v>
      </c>
      <c r="E2" s="22" t="s">
        <v>3</v>
      </c>
      <c r="F2" s="20" t="s">
        <v>4</v>
      </c>
      <c r="G2" s="14"/>
    </row>
    <row r="3" spans="1:50" x14ac:dyDescent="0.2">
      <c r="E3" s="21"/>
      <c r="F3" s="21"/>
      <c r="AL3" s="4"/>
    </row>
    <row r="4" spans="1:50" x14ac:dyDescent="0.2">
      <c r="B4" s="15"/>
      <c r="C4" s="15"/>
      <c r="X4" s="4"/>
      <c r="Y4" s="4"/>
      <c r="Z4" s="5"/>
      <c r="AA4" s="17"/>
      <c r="AB4" s="5"/>
      <c r="AL4" s="4"/>
      <c r="AM4" s="19"/>
      <c r="AN4" s="19"/>
      <c r="AO4" s="4"/>
      <c r="AP4" s="15"/>
      <c r="AQ4" s="15"/>
      <c r="AR4" s="15"/>
      <c r="AS4" s="15"/>
      <c r="AT4" s="15"/>
    </row>
    <row r="5" spans="1:50" s="6" customFormat="1" x14ac:dyDescent="0.2">
      <c r="A5" s="8" t="s">
        <v>5</v>
      </c>
      <c r="B5" s="8" t="s">
        <v>6</v>
      </c>
      <c r="C5" s="8" t="s">
        <v>7</v>
      </c>
      <c r="D5" s="25" t="s">
        <v>8</v>
      </c>
      <c r="E5" s="29" t="s">
        <v>49</v>
      </c>
      <c r="F5" s="29" t="s">
        <v>50</v>
      </c>
      <c r="G5" s="8" t="s">
        <v>9</v>
      </c>
      <c r="H5" s="26" t="s">
        <v>10</v>
      </c>
      <c r="I5" s="27" t="s">
        <v>11</v>
      </c>
      <c r="J5" s="28" t="s">
        <v>52</v>
      </c>
      <c r="K5" s="10" t="s">
        <v>12</v>
      </c>
      <c r="L5" s="2" t="s">
        <v>51</v>
      </c>
      <c r="M5" s="10" t="s">
        <v>13</v>
      </c>
      <c r="N5" s="1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0" t="s">
        <v>19</v>
      </c>
      <c r="T5" s="30" t="s">
        <v>20</v>
      </c>
      <c r="U5" s="30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10" t="s">
        <v>27</v>
      </c>
      <c r="AB5" s="2" t="s">
        <v>28</v>
      </c>
      <c r="AC5" s="2" t="s">
        <v>29</v>
      </c>
      <c r="AD5" s="31" t="s">
        <v>30</v>
      </c>
      <c r="AE5" s="24" t="s">
        <v>31</v>
      </c>
      <c r="AF5" s="2" t="s">
        <v>32</v>
      </c>
      <c r="AG5" s="10" t="s">
        <v>33</v>
      </c>
      <c r="AH5" s="10" t="s">
        <v>34</v>
      </c>
      <c r="AI5" s="27" t="s">
        <v>35</v>
      </c>
      <c r="AJ5" s="30" t="s">
        <v>36</v>
      </c>
      <c r="AK5" s="30" t="s">
        <v>37</v>
      </c>
      <c r="AL5" s="30" t="s">
        <v>38</v>
      </c>
      <c r="AM5" s="29" t="s">
        <v>39</v>
      </c>
      <c r="AN5" s="29" t="s">
        <v>40</v>
      </c>
      <c r="AO5" s="2" t="s">
        <v>41</v>
      </c>
      <c r="AP5" s="32" t="s">
        <v>42</v>
      </c>
      <c r="AQ5" s="10" t="s">
        <v>43</v>
      </c>
      <c r="AR5" s="10" t="s">
        <v>44</v>
      </c>
      <c r="AS5" s="10" t="s">
        <v>45</v>
      </c>
      <c r="AT5" s="10" t="s">
        <v>46</v>
      </c>
      <c r="AU5" s="10" t="s">
        <v>47</v>
      </c>
      <c r="AV5" s="2"/>
      <c r="AW5" s="2"/>
      <c r="AX5" s="2"/>
    </row>
    <row r="6" spans="1:50" x14ac:dyDescent="0.2">
      <c r="B6" s="16"/>
      <c r="C6" s="16"/>
      <c r="AS6" s="7"/>
      <c r="AT6" s="7"/>
    </row>
    <row r="7" spans="1:50" x14ac:dyDescent="0.2">
      <c r="AS7" s="7"/>
      <c r="AT7" s="7"/>
    </row>
    <row r="8" spans="1:50" x14ac:dyDescent="0.2">
      <c r="AS8" s="7"/>
      <c r="AT8" s="7"/>
    </row>
    <row r="9" spans="1:50" x14ac:dyDescent="0.2">
      <c r="AS9" s="7"/>
      <c r="AT9" s="7"/>
    </row>
    <row r="10" spans="1:50" x14ac:dyDescent="0.2">
      <c r="AS10" s="7"/>
      <c r="AT10" s="7"/>
    </row>
    <row r="11" spans="1:50" x14ac:dyDescent="0.2">
      <c r="AS11" s="7"/>
      <c r="AT11" s="7"/>
    </row>
    <row r="12" spans="1:50" x14ac:dyDescent="0.2">
      <c r="AS12" s="7"/>
      <c r="AT12" s="7"/>
    </row>
    <row r="13" spans="1:50" x14ac:dyDescent="0.2">
      <c r="AS13" s="7"/>
      <c r="AT13" s="7"/>
    </row>
    <row r="14" spans="1:50" x14ac:dyDescent="0.2">
      <c r="AS14" s="7"/>
      <c r="AT14" s="7"/>
    </row>
    <row r="32" spans="1:1" x14ac:dyDescent="0.2">
      <c r="A32" s="7" t="s">
        <v>48</v>
      </c>
    </row>
    <row r="40" spans="1:1" x14ac:dyDescent="0.2">
      <c r="A40" s="7" t="s">
        <v>48</v>
      </c>
    </row>
    <row r="41" spans="1:1" x14ac:dyDescent="0.2">
      <c r="A41" s="7" t="s">
        <v>48</v>
      </c>
    </row>
  </sheetData>
  <phoneticPr fontId="0" type="noConversion"/>
  <printOptions gridLinesSet="0"/>
  <pageMargins left="0.75" right="0.75" top="1" bottom="1" header="0.5" footer="0.5"/>
  <pageSetup orientation="landscape" r:id="rId1"/>
  <headerFooter alignWithMargins="0">
    <oddHeader>&amp;LLong Component Summary&amp;R&amp;D &amp;T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9f62856-1543-49d4-a736-4569d363f533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A64BAD1E53E5458060B691C520A8FD" ma:contentTypeVersion="20" ma:contentTypeDescription="Create a new document." ma:contentTypeScope="" ma:versionID="21950cff75a33db9ece75689b273e14c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fa56c98f-471b-4934-b41e-c6a9bbefec8e" xmlns:ns6="4e297683-a8b6-407b-a611-58b7c1395c6a" targetNamespace="http://schemas.microsoft.com/office/2006/metadata/properties" ma:root="true" ma:fieldsID="87a8df92225967268c610a74fe6fcf96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fa56c98f-471b-4934-b41e-c6a9bbefec8e"/>
    <xsd:import namespace="4e297683-a8b6-407b-a611-58b7c1395c6a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6:SharedWithUsers" minOccurs="0"/>
                <xsd:element ref="ns6:SharedWithDetails" minOccurs="0"/>
                <xsd:element ref="ns5:MediaLengthInSeconds" minOccurs="0"/>
                <xsd:element ref="ns1:_ip_UnifiedCompliancePolicyProperties" minOccurs="0"/>
                <xsd:element ref="ns1:_ip_UnifiedCompliancePolicyUIAction" minOccurs="0"/>
                <xsd:element ref="ns5:lcf76f155ced4ddcb4097134ff3c332f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3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2825a2e5-e8fb-4807-9389-6cbd7dc806d7}" ma:internalName="TaxCatchAllLabel" ma:readOnly="true" ma:showField="CatchAllDataLabel" ma:web="4e297683-a8b6-407b-a611-58b7c1395c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2825a2e5-e8fb-4807-9389-6cbd7dc806d7}" ma:internalName="TaxCatchAll" ma:showField="CatchAllData" ma:web="4e297683-a8b6-407b-a611-58b7c1395c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6c98f-471b-4934-b41e-c6a9bbefec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Location" ma:index="32" nillable="true" ma:displayName="Location" ma:internalName="MediaServiceLocation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97683-a8b6-407b-a611-58b7c1395c6a" elementFormDefault="qualified">
    <xsd:import namespace="http://schemas.microsoft.com/office/2006/documentManagement/types"/>
    <xsd:import namespace="http://schemas.microsoft.com/office/infopath/2007/PartnerControls"/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_ip_UnifiedCompliancePolicyUIAction xmlns="http://schemas.microsoft.com/sharepoint/v3" xsi:nil="true"/>
    <j747ac98061d40f0aa7bd47e1db5675d xmlns="4ffa91fb-a0ff-4ac5-b2db-65c790d184a4">
      <Terms xmlns="http://schemas.microsoft.com/office/infopath/2007/PartnerControls"/>
    </j747ac98061d40f0aa7bd47e1db5675d>
    <lcf76f155ced4ddcb4097134ff3c332f xmlns="fa56c98f-471b-4934-b41e-c6a9bbefec8e">
      <Terms xmlns="http://schemas.microsoft.com/office/infopath/2007/PartnerControls"/>
    </lcf76f155ced4ddcb4097134ff3c332f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_ip_UnifiedCompliancePolicyProperties xmlns="http://schemas.microsoft.com/sharepoint/v3" xsi:nil="true"/>
    <Rights xmlns="4ffa91fb-a0ff-4ac5-b2db-65c790d184a4" xsi:nil="true"/>
    <Document_x0020_Creation_x0020_Date xmlns="4ffa91fb-a0ff-4ac5-b2db-65c790d184a4">2025-04-08T20:03:45+00:00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</documentManagement>
</p:properties>
</file>

<file path=customXml/itemProps1.xml><?xml version="1.0" encoding="utf-8"?>
<ds:datastoreItem xmlns:ds="http://schemas.openxmlformats.org/officeDocument/2006/customXml" ds:itemID="{FE012A1A-9854-457F-A649-D8B176581B7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4B561F0-5DAF-4D81-B81C-C9C38DC0DE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814342-44D6-4586-9677-018E1278C0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fa56c98f-471b-4934-b41e-c6a9bbefec8e"/>
    <ds:schemaRef ds:uri="4e297683-a8b6-407b-a611-58b7c1395c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0BEC89D-307B-45E2-8C76-FF31AEFCBB61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microsoft.com/sharepoint/v3"/>
    <ds:schemaRef ds:uri="4ffa91fb-a0ff-4ac5-b2db-65c790d184a4"/>
    <ds:schemaRef ds:uri="fa56c98f-471b-4934-b41e-c6a9bbefec8e"/>
    <ds:schemaRef ds:uri="http://schemas.microsoft.com/sharepoint.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4000ppm PFBA Soln Prep</vt:lpstr>
      <vt:lpstr>4000ppm PFOA Soln Prep</vt:lpstr>
      <vt:lpstr>Narrative</vt:lpstr>
      <vt:lpstr>Pre-Analysis Standards</vt:lpstr>
      <vt:lpstr>On Column Concentration</vt:lpstr>
      <vt:lpstr>Calibration Results</vt:lpstr>
      <vt:lpstr>Pre-Extraction Recoveries</vt:lpstr>
      <vt:lpstr>Results</vt:lpstr>
      <vt:lpstr>13C3PFBA_(IS)</vt:lpstr>
      <vt:lpstr>13C4PFBA</vt:lpstr>
      <vt:lpstr>PFBA</vt:lpstr>
      <vt:lpstr>13C5PFPeA</vt:lpstr>
      <vt:lpstr>PFPeA</vt:lpstr>
      <vt:lpstr>13C3PFBS</vt:lpstr>
      <vt:lpstr>PFBS</vt:lpstr>
      <vt:lpstr>13C2-4_2_FTS</vt:lpstr>
      <vt:lpstr>4_2_FTS</vt:lpstr>
      <vt:lpstr>13C5PFHxA</vt:lpstr>
      <vt:lpstr>PFHxA</vt:lpstr>
      <vt:lpstr>PFPeS</vt:lpstr>
      <vt:lpstr>HFPO-DA</vt:lpstr>
      <vt:lpstr>13C3PFHxS</vt:lpstr>
      <vt:lpstr>13C4PFHpA</vt:lpstr>
      <vt:lpstr>PFHpA</vt:lpstr>
      <vt:lpstr>PFHxS</vt:lpstr>
      <vt:lpstr>ADONA</vt:lpstr>
      <vt:lpstr>13C2-6_2_FTS</vt:lpstr>
      <vt:lpstr>13C2PFOA_(IS)</vt:lpstr>
      <vt:lpstr>13C8PFOA</vt:lpstr>
      <vt:lpstr>6_2_FTS</vt:lpstr>
      <vt:lpstr>PFHpS</vt:lpstr>
      <vt:lpstr>PFOA</vt:lpstr>
      <vt:lpstr>13C4PFOS_(IS)</vt:lpstr>
      <vt:lpstr>13C8PFOS</vt:lpstr>
      <vt:lpstr>13C9PFNA</vt:lpstr>
      <vt:lpstr>PFNA</vt:lpstr>
      <vt:lpstr>PFOS</vt:lpstr>
      <vt:lpstr>9Cl-PF3ONS</vt:lpstr>
      <vt:lpstr>PFNS</vt:lpstr>
      <vt:lpstr>13C2-8_2_FTS</vt:lpstr>
      <vt:lpstr>13C2PFDA_(IS)</vt:lpstr>
      <vt:lpstr>13C6PFDA</vt:lpstr>
      <vt:lpstr>8_2_FTS</vt:lpstr>
      <vt:lpstr>PFDA</vt:lpstr>
      <vt:lpstr>d3-N-MeFOSAA</vt:lpstr>
      <vt:lpstr>MeFOSAA</vt:lpstr>
      <vt:lpstr>13C8FOSA</vt:lpstr>
      <vt:lpstr>FOSA</vt:lpstr>
      <vt:lpstr>13C7PFUnA</vt:lpstr>
      <vt:lpstr>d5-N-EtFOSAA</vt:lpstr>
      <vt:lpstr>PFDS</vt:lpstr>
      <vt:lpstr>PFUnA</vt:lpstr>
      <vt:lpstr>EtFOSAA</vt:lpstr>
      <vt:lpstr>11Cl-PF3OUdS</vt:lpstr>
      <vt:lpstr>13C2PFDoA</vt:lpstr>
      <vt:lpstr>PFDoA</vt:lpstr>
      <vt:lpstr>PFTrDA</vt:lpstr>
      <vt:lpstr>13C2PFTeDA</vt:lpstr>
      <vt:lpstr>PFTeDA</vt:lpstr>
      <vt:lpstr>Component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Krug, Jonathan D.</cp:lastModifiedBy>
  <cp:lastPrinted>2002-06-06T18:50:26Z</cp:lastPrinted>
  <dcterms:created xsi:type="dcterms:W3CDTF">1996-05-10T03:43:24Z</dcterms:created>
  <dcterms:modified xsi:type="dcterms:W3CDTF">2025-04-09T14:54:35Z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0x01010053A64BAD1E53E5458060B691C520A8FD</vt:lpwstr>
  </property>
  <property fmtid="{D5CDD505-2E9C-101B-9397-08002B2CF9AE}" pid="3" name="TaxKeyword">
    <vt:lpwstr/>
  </property>
  <property fmtid="{D5CDD505-2E9C-101B-9397-08002B2CF9AE}" pid="4" name="Document_x0020_Type">
    <vt:lpwstr/>
  </property>
  <property fmtid="{D5CDD505-2E9C-101B-9397-08002B2CF9AE}" pid="5" name="MediaServiceImageTags">
    <vt:lpwstr/>
  </property>
  <property fmtid="{D5CDD505-2E9C-101B-9397-08002B2CF9AE}" pid="6" name="e3f09c3df709400db2417a7161762d62">
    <vt:lpwstr/>
  </property>
  <property fmtid="{D5CDD505-2E9C-101B-9397-08002B2CF9AE}" pid="7" name="EPA_x0020_Subject">
    <vt:lpwstr/>
  </property>
  <property fmtid="{D5CDD505-2E9C-101B-9397-08002B2CF9AE}" pid="8" name="Document Type">
    <vt:lpwstr/>
  </property>
  <property fmtid="{D5CDD505-2E9C-101B-9397-08002B2CF9AE}" pid="9" name="EPA Subject">
    <vt:lpwstr/>
  </property>
</Properties>
</file>