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preston_bill_epa_gov/Documents/2019 and 2020 Work/WA-5-005/PFAS/Rainbow Fall 2024/Best and Final/"/>
    </mc:Choice>
  </mc:AlternateContent>
  <xr:revisionPtr revIDLastSave="9" documentId="14_{8E76A23F-EBE3-4DB3-A845-B7A4A719A19E}" xr6:coauthVersionLast="47" xr6:coauthVersionMax="47" xr10:uidLastSave="{DDEE872E-5233-4639-8082-8D88E64EBC59}"/>
  <bookViews>
    <workbookView xWindow="-110" yWindow="-110" windowWidth="19420" windowHeight="10300" tabRatio="606" activeTab="3" xr2:uid="{00000000-000D-0000-FFFF-FFFF00000000}"/>
  </bookViews>
  <sheets>
    <sheet name="Summary" sheetId="14" r:id="rId1"/>
    <sheet name="Data Analysis" sheetId="16" r:id="rId2"/>
    <sheet name="Method Parameters" sheetId="15" r:id="rId3"/>
    <sheet name="Rainbow ppbv composite" sheetId="91" r:id="rId4"/>
    <sheet name="Rainbow UG per m3" sheetId="92" r:id="rId5"/>
    <sheet name="Samples Daily Blanks" sheetId="19" r:id="rId6"/>
    <sheet name="Post cal blanks" sheetId="72" r:id="rId7"/>
    <sheet name="Ical Bias Assessments Cal" sheetId="20" r:id="rId8"/>
    <sheet name="Duplicate QC Checks" sheetId="21" r:id="rId9"/>
    <sheet name="Daily cal curve checks" sheetId="93" r:id="rId10"/>
    <sheet name="112524" sheetId="102" r:id="rId11"/>
    <sheet name="112624" sheetId="103" r:id="rId12"/>
    <sheet name="112724" sheetId="104" r:id="rId13"/>
    <sheet name="112924" sheetId="105" r:id="rId14"/>
    <sheet name="120324" sheetId="106" r:id="rId15"/>
    <sheet name="Cal Curve Levels" sheetId="26" r:id="rId16"/>
    <sheet name="Sample log Rainbow" sheetId="107" r:id="rId17"/>
    <sheet name="CO2 Bias Results" sheetId="108" r:id="rId18"/>
    <sheet name="MDL" sheetId="12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93" l="1"/>
  <c r="F4" i="93"/>
  <c r="C33" i="93"/>
  <c r="C32" i="93"/>
  <c r="C31" i="93"/>
  <c r="C30" i="93"/>
  <c r="C29" i="93"/>
  <c r="C28" i="93"/>
  <c r="C27" i="93"/>
  <c r="C26" i="93"/>
  <c r="C25" i="93"/>
  <c r="C24" i="93"/>
  <c r="C23" i="93"/>
  <c r="C22" i="93"/>
  <c r="C21" i="93"/>
  <c r="C20" i="93"/>
  <c r="C19" i="93"/>
  <c r="C18" i="93"/>
  <c r="C17" i="93"/>
  <c r="C16" i="93"/>
  <c r="C15" i="93"/>
  <c r="C14" i="93"/>
  <c r="C13" i="93"/>
  <c r="C12" i="93"/>
  <c r="C11" i="93"/>
  <c r="C10" i="93"/>
  <c r="C9" i="93"/>
  <c r="C8" i="93"/>
  <c r="C7" i="93"/>
  <c r="C6" i="93"/>
  <c r="C5" i="93"/>
  <c r="C5" i="91"/>
  <c r="C6" i="91"/>
  <c r="C7" i="91"/>
  <c r="C8" i="91"/>
  <c r="C9" i="91"/>
  <c r="C10" i="91"/>
  <c r="C11" i="91"/>
  <c r="C12" i="91"/>
  <c r="C13" i="91"/>
  <c r="C12" i="19"/>
  <c r="D14" i="72"/>
  <c r="AK32" i="108"/>
  <c r="AF32" i="108"/>
  <c r="AK31" i="108"/>
  <c r="AF31" i="108"/>
  <c r="AK30" i="108"/>
  <c r="AF30" i="108"/>
  <c r="AK29" i="108"/>
  <c r="AF29" i="108"/>
  <c r="AK28" i="108"/>
  <c r="AF28" i="108"/>
  <c r="AK27" i="108"/>
  <c r="AF27" i="108"/>
  <c r="AK26" i="108"/>
  <c r="AF26" i="108"/>
  <c r="AK25" i="108"/>
  <c r="AF25" i="108"/>
  <c r="AK24" i="108"/>
  <c r="AF24" i="108"/>
  <c r="AK23" i="108"/>
  <c r="AF23" i="108"/>
  <c r="AK22" i="108"/>
  <c r="AF22" i="108"/>
  <c r="AK21" i="108"/>
  <c r="AF21" i="108"/>
  <c r="AK20" i="108"/>
  <c r="AF20" i="108"/>
  <c r="AK19" i="108"/>
  <c r="AF19" i="108"/>
  <c r="AK18" i="108"/>
  <c r="AF18" i="108"/>
  <c r="AK17" i="108"/>
  <c r="AF17" i="108"/>
  <c r="AK16" i="108"/>
  <c r="AF16" i="108"/>
  <c r="AK15" i="108"/>
  <c r="AF15" i="108"/>
  <c r="AK14" i="108"/>
  <c r="AF14" i="108"/>
  <c r="AK13" i="108"/>
  <c r="AF13" i="108"/>
  <c r="AK12" i="108"/>
  <c r="AF12" i="108"/>
  <c r="AK11" i="108"/>
  <c r="AF11" i="108"/>
  <c r="AK10" i="108"/>
  <c r="AF10" i="108"/>
  <c r="AK9" i="108"/>
  <c r="AF9" i="108"/>
  <c r="AK8" i="108"/>
  <c r="AF8" i="108"/>
  <c r="AK7" i="108"/>
  <c r="AF7" i="108"/>
  <c r="AK6" i="108"/>
  <c r="AF6" i="108"/>
  <c r="AK5" i="108"/>
  <c r="AI5" i="108"/>
  <c r="AI6" i="108" s="1"/>
  <c r="AI7" i="108" s="1"/>
  <c r="AI8" i="108" s="1"/>
  <c r="AI9" i="108" s="1"/>
  <c r="AI10" i="108" s="1"/>
  <c r="AI11" i="108" s="1"/>
  <c r="AI12" i="108" s="1"/>
  <c r="AI13" i="108" s="1"/>
  <c r="AI14" i="108" s="1"/>
  <c r="AI15" i="108" s="1"/>
  <c r="AI16" i="108" s="1"/>
  <c r="AI17" i="108" s="1"/>
  <c r="AI18" i="108" s="1"/>
  <c r="AI19" i="108" s="1"/>
  <c r="AI20" i="108" s="1"/>
  <c r="AI21" i="108" s="1"/>
  <c r="AI22" i="108" s="1"/>
  <c r="AI23" i="108" s="1"/>
  <c r="AI24" i="108" s="1"/>
  <c r="AI25" i="108" s="1"/>
  <c r="AI26" i="108" s="1"/>
  <c r="AI27" i="108" s="1"/>
  <c r="AI28" i="108" s="1"/>
  <c r="AI29" i="108" s="1"/>
  <c r="AI30" i="108" s="1"/>
  <c r="AI31" i="108" s="1"/>
  <c r="AI32" i="108" s="1"/>
  <c r="AH5" i="108"/>
  <c r="AH6" i="108" s="1"/>
  <c r="AH7" i="108" s="1"/>
  <c r="AH8" i="108" s="1"/>
  <c r="AH9" i="108" s="1"/>
  <c r="AH10" i="108" s="1"/>
  <c r="AH11" i="108" s="1"/>
  <c r="AH12" i="108" s="1"/>
  <c r="AH13" i="108" s="1"/>
  <c r="AH14" i="108" s="1"/>
  <c r="AH15" i="108" s="1"/>
  <c r="AH16" i="108" s="1"/>
  <c r="AH17" i="108" s="1"/>
  <c r="AH18" i="108" s="1"/>
  <c r="AH19" i="108" s="1"/>
  <c r="AH20" i="108" s="1"/>
  <c r="AH21" i="108" s="1"/>
  <c r="AH22" i="108" s="1"/>
  <c r="AH23" i="108" s="1"/>
  <c r="AH24" i="108" s="1"/>
  <c r="AH25" i="108" s="1"/>
  <c r="AH26" i="108" s="1"/>
  <c r="AH27" i="108" s="1"/>
  <c r="AH28" i="108" s="1"/>
  <c r="AH29" i="108" s="1"/>
  <c r="AH30" i="108" s="1"/>
  <c r="AH31" i="108" s="1"/>
  <c r="AH32" i="108" s="1"/>
  <c r="AF5" i="108"/>
  <c r="AK4" i="108"/>
  <c r="AJ4" i="108"/>
  <c r="AJ5" i="108" s="1"/>
  <c r="AF4" i="108"/>
  <c r="V4" i="108"/>
  <c r="U4" i="108"/>
  <c r="Q4" i="108"/>
  <c r="N21" i="21"/>
  <c r="D22" i="19"/>
  <c r="FX32" i="108"/>
  <c r="FS32" i="108"/>
  <c r="FX31" i="108"/>
  <c r="FS31" i="108"/>
  <c r="FX30" i="108"/>
  <c r="FS30" i="108"/>
  <c r="FX29" i="108"/>
  <c r="FS29" i="108"/>
  <c r="FX28" i="108"/>
  <c r="FS28" i="108"/>
  <c r="FX27" i="108"/>
  <c r="FS27" i="108"/>
  <c r="FX26" i="108"/>
  <c r="FS26" i="108"/>
  <c r="FX25" i="108"/>
  <c r="FS25" i="108"/>
  <c r="FX24" i="108"/>
  <c r="FS24" i="108"/>
  <c r="FX23" i="108"/>
  <c r="FS23" i="108"/>
  <c r="FX22" i="108"/>
  <c r="FS22" i="108"/>
  <c r="FX21" i="108"/>
  <c r="FS21" i="108"/>
  <c r="FX20" i="108"/>
  <c r="FS20" i="108"/>
  <c r="FX19" i="108"/>
  <c r="FS19" i="108"/>
  <c r="FX18" i="108"/>
  <c r="FS18" i="108"/>
  <c r="FX17" i="108"/>
  <c r="FS17" i="108"/>
  <c r="FX16" i="108"/>
  <c r="FS16" i="108"/>
  <c r="FX15" i="108"/>
  <c r="FS15" i="108"/>
  <c r="FX14" i="108"/>
  <c r="FS14" i="108"/>
  <c r="FX13" i="108"/>
  <c r="FS13" i="108"/>
  <c r="FX12" i="108"/>
  <c r="FS12" i="108"/>
  <c r="FX11" i="108"/>
  <c r="FS11" i="108"/>
  <c r="FX10" i="108"/>
  <c r="FS10" i="108"/>
  <c r="FX9" i="108"/>
  <c r="FS9" i="108"/>
  <c r="FX8" i="108"/>
  <c r="FS8" i="108"/>
  <c r="FX7" i="108"/>
  <c r="FS7" i="108"/>
  <c r="FX6" i="108"/>
  <c r="FS6" i="108"/>
  <c r="FX5" i="108"/>
  <c r="FV5" i="108"/>
  <c r="FV6" i="108" s="1"/>
  <c r="FV7" i="108" s="1"/>
  <c r="FV8" i="108" s="1"/>
  <c r="FV9" i="108" s="1"/>
  <c r="FV10" i="108" s="1"/>
  <c r="FV11" i="108" s="1"/>
  <c r="FV12" i="108" s="1"/>
  <c r="FV13" i="108" s="1"/>
  <c r="FV14" i="108" s="1"/>
  <c r="FV15" i="108" s="1"/>
  <c r="FV16" i="108" s="1"/>
  <c r="FV17" i="108" s="1"/>
  <c r="FV18" i="108" s="1"/>
  <c r="FV19" i="108" s="1"/>
  <c r="FV20" i="108" s="1"/>
  <c r="FV21" i="108" s="1"/>
  <c r="FV22" i="108" s="1"/>
  <c r="FV23" i="108" s="1"/>
  <c r="FV24" i="108" s="1"/>
  <c r="FV25" i="108" s="1"/>
  <c r="FV26" i="108" s="1"/>
  <c r="FV27" i="108" s="1"/>
  <c r="FV28" i="108" s="1"/>
  <c r="FV29" i="108" s="1"/>
  <c r="FV30" i="108" s="1"/>
  <c r="FV31" i="108" s="1"/>
  <c r="FV32" i="108" s="1"/>
  <c r="FU5" i="108"/>
  <c r="FU6" i="108" s="1"/>
  <c r="FU7" i="108" s="1"/>
  <c r="FU8" i="108" s="1"/>
  <c r="FU9" i="108" s="1"/>
  <c r="FU10" i="108" s="1"/>
  <c r="FU11" i="108" s="1"/>
  <c r="FU12" i="108" s="1"/>
  <c r="FU13" i="108" s="1"/>
  <c r="FU14" i="108" s="1"/>
  <c r="FU15" i="108" s="1"/>
  <c r="FU16" i="108" s="1"/>
  <c r="FU17" i="108" s="1"/>
  <c r="FU18" i="108" s="1"/>
  <c r="FU19" i="108" s="1"/>
  <c r="FU20" i="108" s="1"/>
  <c r="FU21" i="108" s="1"/>
  <c r="FU22" i="108" s="1"/>
  <c r="FU23" i="108" s="1"/>
  <c r="FU24" i="108" s="1"/>
  <c r="FU25" i="108" s="1"/>
  <c r="FU26" i="108" s="1"/>
  <c r="FU27" i="108" s="1"/>
  <c r="FU28" i="108" s="1"/>
  <c r="FU29" i="108" s="1"/>
  <c r="FU30" i="108" s="1"/>
  <c r="FU31" i="108" s="1"/>
  <c r="FU32" i="108" s="1"/>
  <c r="FS5" i="108"/>
  <c r="FX4" i="108"/>
  <c r="FW4" i="108"/>
  <c r="FW5" i="108" s="1"/>
  <c r="FW6" i="108" s="1"/>
  <c r="FS4" i="108"/>
  <c r="FJ4" i="108"/>
  <c r="FI4" i="108"/>
  <c r="FE4" i="108"/>
  <c r="EV32" i="108"/>
  <c r="EQ32" i="108"/>
  <c r="EV31" i="108"/>
  <c r="EQ31" i="108"/>
  <c r="EV30" i="108"/>
  <c r="EQ30" i="108"/>
  <c r="EV29" i="108"/>
  <c r="EQ29" i="108"/>
  <c r="EV28" i="108"/>
  <c r="EQ28" i="108"/>
  <c r="EV27" i="108"/>
  <c r="EQ27" i="108"/>
  <c r="EV26" i="108"/>
  <c r="EQ26" i="108"/>
  <c r="EV25" i="108"/>
  <c r="EQ25" i="108"/>
  <c r="EV24" i="108"/>
  <c r="EQ24" i="108"/>
  <c r="EV23" i="108"/>
  <c r="EQ23" i="108"/>
  <c r="EV22" i="108"/>
  <c r="EQ22" i="108"/>
  <c r="EV21" i="108"/>
  <c r="EQ21" i="108"/>
  <c r="EV20" i="108"/>
  <c r="EQ20" i="108"/>
  <c r="EV19" i="108"/>
  <c r="EQ19" i="108"/>
  <c r="EV18" i="108"/>
  <c r="EQ18" i="108"/>
  <c r="EV17" i="108"/>
  <c r="EQ17" i="108"/>
  <c r="EV16" i="108"/>
  <c r="EQ16" i="108"/>
  <c r="EV15" i="108"/>
  <c r="EQ15" i="108"/>
  <c r="EV14" i="108"/>
  <c r="EQ14" i="108"/>
  <c r="EV13" i="108"/>
  <c r="EQ13" i="108"/>
  <c r="EV12" i="108"/>
  <c r="EQ12" i="108"/>
  <c r="EV11" i="108"/>
  <c r="EQ11" i="108"/>
  <c r="EV10" i="108"/>
  <c r="EQ10" i="108"/>
  <c r="EV9" i="108"/>
  <c r="EQ9" i="108"/>
  <c r="EV8" i="108"/>
  <c r="EQ8" i="108"/>
  <c r="EV7" i="108"/>
  <c r="EQ7" i="108"/>
  <c r="EV6" i="108"/>
  <c r="EQ6" i="108"/>
  <c r="EV5" i="108"/>
  <c r="ET5" i="108"/>
  <c r="ET6" i="108" s="1"/>
  <c r="ET7" i="108" s="1"/>
  <c r="ET8" i="108" s="1"/>
  <c r="ET9" i="108" s="1"/>
  <c r="ET10" i="108" s="1"/>
  <c r="ET11" i="108" s="1"/>
  <c r="ET12" i="108" s="1"/>
  <c r="ET13" i="108" s="1"/>
  <c r="ET14" i="108" s="1"/>
  <c r="ET15" i="108" s="1"/>
  <c r="ET16" i="108" s="1"/>
  <c r="ET17" i="108" s="1"/>
  <c r="ET18" i="108" s="1"/>
  <c r="ET19" i="108" s="1"/>
  <c r="ET20" i="108" s="1"/>
  <c r="ET21" i="108" s="1"/>
  <c r="ET22" i="108" s="1"/>
  <c r="ET23" i="108" s="1"/>
  <c r="ET24" i="108" s="1"/>
  <c r="ET25" i="108" s="1"/>
  <c r="ET26" i="108" s="1"/>
  <c r="ET27" i="108" s="1"/>
  <c r="ET28" i="108" s="1"/>
  <c r="ET29" i="108" s="1"/>
  <c r="ET30" i="108" s="1"/>
  <c r="ET31" i="108" s="1"/>
  <c r="ET32" i="108" s="1"/>
  <c r="ES5" i="108"/>
  <c r="ES6" i="108" s="1"/>
  <c r="ES7" i="108" s="1"/>
  <c r="ES8" i="108" s="1"/>
  <c r="ES9" i="108" s="1"/>
  <c r="ES10" i="108" s="1"/>
  <c r="ES11" i="108" s="1"/>
  <c r="ES12" i="108" s="1"/>
  <c r="ES13" i="108" s="1"/>
  <c r="ES14" i="108" s="1"/>
  <c r="ES15" i="108" s="1"/>
  <c r="ES16" i="108" s="1"/>
  <c r="ES17" i="108" s="1"/>
  <c r="ES18" i="108" s="1"/>
  <c r="ES19" i="108" s="1"/>
  <c r="ES20" i="108" s="1"/>
  <c r="ES21" i="108" s="1"/>
  <c r="ES22" i="108" s="1"/>
  <c r="ES23" i="108" s="1"/>
  <c r="ES24" i="108" s="1"/>
  <c r="ES25" i="108" s="1"/>
  <c r="ES26" i="108" s="1"/>
  <c r="ES27" i="108" s="1"/>
  <c r="ES28" i="108" s="1"/>
  <c r="ES29" i="108" s="1"/>
  <c r="ES30" i="108" s="1"/>
  <c r="ES31" i="108" s="1"/>
  <c r="ES32" i="108" s="1"/>
  <c r="EQ5" i="108"/>
  <c r="EV4" i="108"/>
  <c r="EU4" i="108"/>
  <c r="EU5" i="108" s="1"/>
  <c r="EQ4" i="108"/>
  <c r="EH4" i="108"/>
  <c r="EG4" i="108"/>
  <c r="EC4" i="108"/>
  <c r="DT32" i="108"/>
  <c r="DO32" i="108"/>
  <c r="DT31" i="108"/>
  <c r="DO31" i="108"/>
  <c r="DT30" i="108"/>
  <c r="DO30" i="108"/>
  <c r="DT29" i="108"/>
  <c r="DO29" i="108"/>
  <c r="DT28" i="108"/>
  <c r="DO28" i="108"/>
  <c r="DT27" i="108"/>
  <c r="DO27" i="108"/>
  <c r="DT26" i="108"/>
  <c r="DO26" i="108"/>
  <c r="DT25" i="108"/>
  <c r="DO25" i="108"/>
  <c r="DT24" i="108"/>
  <c r="DO24" i="108"/>
  <c r="DT23" i="108"/>
  <c r="DO23" i="108"/>
  <c r="DT22" i="108"/>
  <c r="DO22" i="108"/>
  <c r="DT21" i="108"/>
  <c r="DO21" i="108"/>
  <c r="DT20" i="108"/>
  <c r="DO20" i="108"/>
  <c r="DT19" i="108"/>
  <c r="DO19" i="108"/>
  <c r="DT18" i="108"/>
  <c r="DO18" i="108"/>
  <c r="DT17" i="108"/>
  <c r="DO17" i="108"/>
  <c r="DT16" i="108"/>
  <c r="DO16" i="108"/>
  <c r="DT15" i="108"/>
  <c r="DO15" i="108"/>
  <c r="DT14" i="108"/>
  <c r="DO14" i="108"/>
  <c r="DT13" i="108"/>
  <c r="DO13" i="108"/>
  <c r="DT12" i="108"/>
  <c r="DO12" i="108"/>
  <c r="DT11" i="108"/>
  <c r="DO11" i="108"/>
  <c r="DT10" i="108"/>
  <c r="DO10" i="108"/>
  <c r="DT9" i="108"/>
  <c r="DO9" i="108"/>
  <c r="DT8" i="108"/>
  <c r="DO8" i="108"/>
  <c r="DT7" i="108"/>
  <c r="DO7" i="108"/>
  <c r="DT6" i="108"/>
  <c r="DO6" i="108"/>
  <c r="DT5" i="108"/>
  <c r="DR5" i="108"/>
  <c r="DR6" i="108" s="1"/>
  <c r="DR7" i="108" s="1"/>
  <c r="DR8" i="108" s="1"/>
  <c r="DR9" i="108" s="1"/>
  <c r="DR10" i="108" s="1"/>
  <c r="DR11" i="108" s="1"/>
  <c r="DR12" i="108" s="1"/>
  <c r="DR13" i="108" s="1"/>
  <c r="DR14" i="108" s="1"/>
  <c r="DR15" i="108" s="1"/>
  <c r="DR16" i="108" s="1"/>
  <c r="DR17" i="108" s="1"/>
  <c r="DR18" i="108" s="1"/>
  <c r="DR19" i="108" s="1"/>
  <c r="DR20" i="108" s="1"/>
  <c r="DR21" i="108" s="1"/>
  <c r="DR22" i="108" s="1"/>
  <c r="DR23" i="108" s="1"/>
  <c r="DR24" i="108" s="1"/>
  <c r="DR25" i="108" s="1"/>
  <c r="DR26" i="108" s="1"/>
  <c r="DR27" i="108" s="1"/>
  <c r="DR28" i="108" s="1"/>
  <c r="DR29" i="108" s="1"/>
  <c r="DR30" i="108" s="1"/>
  <c r="DR31" i="108" s="1"/>
  <c r="DR32" i="108" s="1"/>
  <c r="DQ5" i="108"/>
  <c r="DQ6" i="108" s="1"/>
  <c r="DQ7" i="108" s="1"/>
  <c r="DQ8" i="108" s="1"/>
  <c r="DQ9" i="108" s="1"/>
  <c r="DQ10" i="108" s="1"/>
  <c r="DQ11" i="108" s="1"/>
  <c r="DQ12" i="108" s="1"/>
  <c r="DQ13" i="108" s="1"/>
  <c r="DQ14" i="108" s="1"/>
  <c r="DQ15" i="108" s="1"/>
  <c r="DQ16" i="108" s="1"/>
  <c r="DQ17" i="108" s="1"/>
  <c r="DQ18" i="108" s="1"/>
  <c r="DQ19" i="108" s="1"/>
  <c r="DQ20" i="108" s="1"/>
  <c r="DQ21" i="108" s="1"/>
  <c r="DQ22" i="108" s="1"/>
  <c r="DQ23" i="108" s="1"/>
  <c r="DQ24" i="108" s="1"/>
  <c r="DQ25" i="108" s="1"/>
  <c r="DQ26" i="108" s="1"/>
  <c r="DQ27" i="108" s="1"/>
  <c r="DQ28" i="108" s="1"/>
  <c r="DQ29" i="108" s="1"/>
  <c r="DQ30" i="108" s="1"/>
  <c r="DQ31" i="108" s="1"/>
  <c r="DQ32" i="108" s="1"/>
  <c r="DO5" i="108"/>
  <c r="DT4" i="108"/>
  <c r="DS4" i="108"/>
  <c r="DS5" i="108" s="1"/>
  <c r="DO4" i="108"/>
  <c r="DF4" i="108"/>
  <c r="DE4" i="108"/>
  <c r="DA4" i="108"/>
  <c r="CR32" i="108"/>
  <c r="CM32" i="108"/>
  <c r="CR31" i="108"/>
  <c r="CM31" i="108"/>
  <c r="CR30" i="108"/>
  <c r="CM30" i="108"/>
  <c r="CR29" i="108"/>
  <c r="CM29" i="108"/>
  <c r="CR28" i="108"/>
  <c r="CM28" i="108"/>
  <c r="CR27" i="108"/>
  <c r="CM27" i="108"/>
  <c r="CR26" i="108"/>
  <c r="CM26" i="108"/>
  <c r="CR25" i="108"/>
  <c r="CM25" i="108"/>
  <c r="CR24" i="108"/>
  <c r="CM24" i="108"/>
  <c r="CR23" i="108"/>
  <c r="CM23" i="108"/>
  <c r="CR22" i="108"/>
  <c r="CM22" i="108"/>
  <c r="CR21" i="108"/>
  <c r="CM21" i="108"/>
  <c r="CR20" i="108"/>
  <c r="CM20" i="108"/>
  <c r="CR19" i="108"/>
  <c r="CM19" i="108"/>
  <c r="CR18" i="108"/>
  <c r="CM18" i="108"/>
  <c r="CR17" i="108"/>
  <c r="CM17" i="108"/>
  <c r="CR16" i="108"/>
  <c r="CM16" i="108"/>
  <c r="CR15" i="108"/>
  <c r="CM15" i="108"/>
  <c r="CR14" i="108"/>
  <c r="CM14" i="108"/>
  <c r="CR13" i="108"/>
  <c r="CM13" i="108"/>
  <c r="CR12" i="108"/>
  <c r="CM12" i="108"/>
  <c r="CR11" i="108"/>
  <c r="CM11" i="108"/>
  <c r="CR10" i="108"/>
  <c r="CM10" i="108"/>
  <c r="CR9" i="108"/>
  <c r="CM9" i="108"/>
  <c r="CR8" i="108"/>
  <c r="CM8" i="108"/>
  <c r="CR7" i="108"/>
  <c r="CM7" i="108"/>
  <c r="CR6" i="108"/>
  <c r="CM6" i="108"/>
  <c r="CR5" i="108"/>
  <c r="CP5" i="108"/>
  <c r="CP6" i="108" s="1"/>
  <c r="CP7" i="108" s="1"/>
  <c r="CP8" i="108" s="1"/>
  <c r="CP9" i="108" s="1"/>
  <c r="CP10" i="108" s="1"/>
  <c r="CP11" i="108" s="1"/>
  <c r="CP12" i="108" s="1"/>
  <c r="CP13" i="108" s="1"/>
  <c r="CP14" i="108" s="1"/>
  <c r="CP15" i="108" s="1"/>
  <c r="CP16" i="108" s="1"/>
  <c r="CP17" i="108" s="1"/>
  <c r="CP18" i="108" s="1"/>
  <c r="CP19" i="108" s="1"/>
  <c r="CP20" i="108" s="1"/>
  <c r="CP21" i="108" s="1"/>
  <c r="CP22" i="108" s="1"/>
  <c r="CP23" i="108" s="1"/>
  <c r="CP24" i="108" s="1"/>
  <c r="CP25" i="108" s="1"/>
  <c r="CP26" i="108" s="1"/>
  <c r="CP27" i="108" s="1"/>
  <c r="CP28" i="108" s="1"/>
  <c r="CP29" i="108" s="1"/>
  <c r="CP30" i="108" s="1"/>
  <c r="CP31" i="108" s="1"/>
  <c r="CP32" i="108" s="1"/>
  <c r="CO5" i="108"/>
  <c r="CO6" i="108" s="1"/>
  <c r="CO7" i="108" s="1"/>
  <c r="CO8" i="108" s="1"/>
  <c r="CO9" i="108" s="1"/>
  <c r="CO10" i="108" s="1"/>
  <c r="CO11" i="108" s="1"/>
  <c r="CO12" i="108" s="1"/>
  <c r="CO13" i="108" s="1"/>
  <c r="CO14" i="108" s="1"/>
  <c r="CO15" i="108" s="1"/>
  <c r="CO16" i="108" s="1"/>
  <c r="CO17" i="108" s="1"/>
  <c r="CO18" i="108" s="1"/>
  <c r="CO19" i="108" s="1"/>
  <c r="CO20" i="108" s="1"/>
  <c r="CO21" i="108" s="1"/>
  <c r="CO22" i="108" s="1"/>
  <c r="CO23" i="108" s="1"/>
  <c r="CO24" i="108" s="1"/>
  <c r="CO25" i="108" s="1"/>
  <c r="CO26" i="108" s="1"/>
  <c r="CO27" i="108" s="1"/>
  <c r="CO28" i="108" s="1"/>
  <c r="CO29" i="108" s="1"/>
  <c r="CO30" i="108" s="1"/>
  <c r="CO31" i="108" s="1"/>
  <c r="CO32" i="108" s="1"/>
  <c r="CM5" i="108"/>
  <c r="CR4" i="108"/>
  <c r="CQ4" i="108"/>
  <c r="CQ5" i="108" s="1"/>
  <c r="CM4" i="108"/>
  <c r="CD4" i="108"/>
  <c r="CC4" i="108"/>
  <c r="BY4" i="108"/>
  <c r="BO32" i="108"/>
  <c r="BJ32" i="108"/>
  <c r="BO31" i="108"/>
  <c r="BJ31" i="108"/>
  <c r="BO30" i="108"/>
  <c r="BJ30" i="108"/>
  <c r="BO29" i="108"/>
  <c r="BJ29" i="108"/>
  <c r="BO28" i="108"/>
  <c r="BJ28" i="108"/>
  <c r="BO27" i="108"/>
  <c r="BJ27" i="108"/>
  <c r="BO26" i="108"/>
  <c r="BJ26" i="108"/>
  <c r="BO25" i="108"/>
  <c r="BJ25" i="108"/>
  <c r="BO24" i="108"/>
  <c r="BJ24" i="108"/>
  <c r="BO23" i="108"/>
  <c r="BJ23" i="108"/>
  <c r="BO22" i="108"/>
  <c r="BJ22" i="108"/>
  <c r="BO21" i="108"/>
  <c r="BJ21" i="108"/>
  <c r="BO20" i="108"/>
  <c r="BJ20" i="108"/>
  <c r="BO19" i="108"/>
  <c r="BJ19" i="108"/>
  <c r="BO18" i="108"/>
  <c r="BJ18" i="108"/>
  <c r="BO17" i="108"/>
  <c r="BJ17" i="108"/>
  <c r="BO16" i="108"/>
  <c r="BJ16" i="108"/>
  <c r="BO15" i="108"/>
  <c r="BJ15" i="108"/>
  <c r="BO14" i="108"/>
  <c r="BJ14" i="108"/>
  <c r="BO13" i="108"/>
  <c r="BJ13" i="108"/>
  <c r="BO12" i="108"/>
  <c r="BJ12" i="108"/>
  <c r="BO11" i="108"/>
  <c r="BJ11" i="108"/>
  <c r="BO10" i="108"/>
  <c r="BJ10" i="108"/>
  <c r="BO9" i="108"/>
  <c r="BJ9" i="108"/>
  <c r="BO8" i="108"/>
  <c r="BJ8" i="108"/>
  <c r="BO7" i="108"/>
  <c r="BJ7" i="108"/>
  <c r="BO6" i="108"/>
  <c r="BJ6" i="108"/>
  <c r="BO5" i="108"/>
  <c r="BM5" i="108"/>
  <c r="BM6" i="108" s="1"/>
  <c r="BM7" i="108" s="1"/>
  <c r="BM8" i="108" s="1"/>
  <c r="BM9" i="108" s="1"/>
  <c r="BM10" i="108" s="1"/>
  <c r="BM11" i="108" s="1"/>
  <c r="BM12" i="108" s="1"/>
  <c r="BM13" i="108" s="1"/>
  <c r="BM14" i="108" s="1"/>
  <c r="BM15" i="108" s="1"/>
  <c r="BM16" i="108" s="1"/>
  <c r="BM17" i="108" s="1"/>
  <c r="BM18" i="108" s="1"/>
  <c r="BM19" i="108" s="1"/>
  <c r="BM20" i="108" s="1"/>
  <c r="BM21" i="108" s="1"/>
  <c r="BM22" i="108" s="1"/>
  <c r="BM23" i="108" s="1"/>
  <c r="BM24" i="108" s="1"/>
  <c r="BM25" i="108" s="1"/>
  <c r="BM26" i="108" s="1"/>
  <c r="BM27" i="108" s="1"/>
  <c r="BM28" i="108" s="1"/>
  <c r="BM29" i="108" s="1"/>
  <c r="BM30" i="108" s="1"/>
  <c r="BM31" i="108" s="1"/>
  <c r="BM32" i="108" s="1"/>
  <c r="BL5" i="108"/>
  <c r="BL6" i="108" s="1"/>
  <c r="BL7" i="108" s="1"/>
  <c r="BL8" i="108" s="1"/>
  <c r="BL9" i="108" s="1"/>
  <c r="BL10" i="108" s="1"/>
  <c r="BL11" i="108" s="1"/>
  <c r="BL12" i="108" s="1"/>
  <c r="BL13" i="108" s="1"/>
  <c r="BL14" i="108" s="1"/>
  <c r="BL15" i="108" s="1"/>
  <c r="BL16" i="108" s="1"/>
  <c r="BL17" i="108" s="1"/>
  <c r="BL18" i="108" s="1"/>
  <c r="BL19" i="108" s="1"/>
  <c r="BL20" i="108" s="1"/>
  <c r="BL21" i="108" s="1"/>
  <c r="BL22" i="108" s="1"/>
  <c r="BL23" i="108" s="1"/>
  <c r="BL24" i="108" s="1"/>
  <c r="BL25" i="108" s="1"/>
  <c r="BL26" i="108" s="1"/>
  <c r="BL27" i="108" s="1"/>
  <c r="BL28" i="108" s="1"/>
  <c r="BL29" i="108" s="1"/>
  <c r="BL30" i="108" s="1"/>
  <c r="BL31" i="108" s="1"/>
  <c r="BL32" i="108" s="1"/>
  <c r="BJ5" i="108"/>
  <c r="BO4" i="108"/>
  <c r="BN4" i="108"/>
  <c r="BJ4" i="108"/>
  <c r="AZ4" i="108"/>
  <c r="AY4" i="108"/>
  <c r="AU4" i="108"/>
  <c r="W4" i="108" l="1"/>
  <c r="X4" i="108" s="1"/>
  <c r="BP4" i="108"/>
  <c r="AJ6" i="108"/>
  <c r="AL5" i="108"/>
  <c r="AM5" i="108" s="1"/>
  <c r="AL4" i="108"/>
  <c r="AM4" i="108" s="1"/>
  <c r="FY6" i="108"/>
  <c r="FZ6" i="108" s="1"/>
  <c r="FK4" i="108"/>
  <c r="FL4" i="108" s="1"/>
  <c r="FW7" i="108"/>
  <c r="FY7" i="108" s="1"/>
  <c r="FY5" i="108"/>
  <c r="FZ5" i="108" s="1"/>
  <c r="FY4" i="108"/>
  <c r="FZ4" i="108" s="1"/>
  <c r="EW5" i="108"/>
  <c r="EX5" i="108" s="1"/>
  <c r="EU6" i="108"/>
  <c r="EW4" i="108"/>
  <c r="EX4" i="108" s="1"/>
  <c r="BQ4" i="108"/>
  <c r="BR4" i="108" s="1"/>
  <c r="EI4" i="108"/>
  <c r="EJ4" i="108" s="1"/>
  <c r="DS6" i="108"/>
  <c r="DU5" i="108"/>
  <c r="DV5" i="108" s="1"/>
  <c r="DU4" i="108"/>
  <c r="DV4" i="108" s="1"/>
  <c r="DG4" i="108"/>
  <c r="DH4" i="108" s="1"/>
  <c r="BA4" i="108"/>
  <c r="BB4" i="108" s="1"/>
  <c r="BC4" i="108" s="1"/>
  <c r="CQ6" i="108"/>
  <c r="CS5" i="108"/>
  <c r="CT5" i="108" s="1"/>
  <c r="CS4" i="108"/>
  <c r="CT4" i="108" s="1"/>
  <c r="BN5" i="108"/>
  <c r="BN6" i="108" s="1"/>
  <c r="CE4" i="108"/>
  <c r="CF4" i="108" s="1"/>
  <c r="AN4" i="108" l="1"/>
  <c r="B7" i="108" s="1"/>
  <c r="AN5" i="108"/>
  <c r="B8" i="108" s="1"/>
  <c r="Y4" i="108"/>
  <c r="B6" i="108" s="1"/>
  <c r="C7" i="108"/>
  <c r="AL6" i="108"/>
  <c r="AJ7" i="108"/>
  <c r="AM6" i="108"/>
  <c r="FZ7" i="108"/>
  <c r="FW8" i="108"/>
  <c r="FW9" i="108" s="1"/>
  <c r="C6" i="108"/>
  <c r="EW6" i="108"/>
  <c r="EX6" i="108" s="1"/>
  <c r="EU7" i="108"/>
  <c r="BP5" i="108"/>
  <c r="BQ5" i="108" s="1"/>
  <c r="BR5" i="108" s="1"/>
  <c r="DU6" i="108"/>
  <c r="DV6" i="108" s="1"/>
  <c r="DS7" i="108"/>
  <c r="CS6" i="108"/>
  <c r="CT6" i="108" s="1"/>
  <c r="CQ7" i="108"/>
  <c r="BN7" i="108"/>
  <c r="BP6" i="108"/>
  <c r="BQ6" i="108" s="1"/>
  <c r="BR6" i="108" s="1"/>
  <c r="AN6" i="108" l="1"/>
  <c r="B9" i="108" s="1"/>
  <c r="AL7" i="108"/>
  <c r="AM7" i="108" s="1"/>
  <c r="AJ8" i="108"/>
  <c r="FY8" i="108"/>
  <c r="FZ8" i="108" s="1"/>
  <c r="C9" i="108"/>
  <c r="C8" i="108"/>
  <c r="FW10" i="108"/>
  <c r="FY9" i="108"/>
  <c r="FZ9" i="108" s="1"/>
  <c r="EU8" i="108"/>
  <c r="EW7" i="108"/>
  <c r="EX7" i="108" s="1"/>
  <c r="DS8" i="108"/>
  <c r="DU7" i="108"/>
  <c r="DV7" i="108" s="1"/>
  <c r="CQ8" i="108"/>
  <c r="CS7" i="108"/>
  <c r="CT7" i="108" s="1"/>
  <c r="BP7" i="108"/>
  <c r="BQ7" i="108" s="1"/>
  <c r="BR7" i="108" s="1"/>
  <c r="BN8" i="108"/>
  <c r="AN7" i="108" l="1"/>
  <c r="B10" i="108" s="1"/>
  <c r="AL8" i="108"/>
  <c r="AM8" i="108" s="1"/>
  <c r="AJ9" i="108"/>
  <c r="C10" i="108"/>
  <c r="FW11" i="108"/>
  <c r="FY10" i="108"/>
  <c r="FZ10" i="108"/>
  <c r="EW8" i="108"/>
  <c r="EX8" i="108" s="1"/>
  <c r="EU9" i="108"/>
  <c r="DU8" i="108"/>
  <c r="DV8" i="108" s="1"/>
  <c r="DS9" i="108"/>
  <c r="CQ9" i="108"/>
  <c r="CS8" i="108"/>
  <c r="CT8" i="108" s="1"/>
  <c r="BN9" i="108"/>
  <c r="BP8" i="108"/>
  <c r="BQ8" i="108" s="1"/>
  <c r="BR8" i="108" s="1"/>
  <c r="AN8" i="108" l="1"/>
  <c r="B11" i="108" s="1"/>
  <c r="AJ10" i="108"/>
  <c r="AL9" i="108"/>
  <c r="AM9" i="108" s="1"/>
  <c r="C11" i="108"/>
  <c r="FY11" i="108"/>
  <c r="FW12" i="108"/>
  <c r="FZ11" i="108"/>
  <c r="EU10" i="108"/>
  <c r="EW9" i="108"/>
  <c r="EX9" i="108" s="1"/>
  <c r="DS10" i="108"/>
  <c r="DU9" i="108"/>
  <c r="DV9" i="108" s="1"/>
  <c r="CQ10" i="108"/>
  <c r="CS9" i="108"/>
  <c r="CT9" i="108" s="1"/>
  <c r="BP9" i="108"/>
  <c r="BQ9" i="108" s="1"/>
  <c r="BR9" i="108" s="1"/>
  <c r="BN10" i="108"/>
  <c r="AN9" i="108" l="1"/>
  <c r="B12" i="108" s="1"/>
  <c r="AJ11" i="108"/>
  <c r="AL10" i="108"/>
  <c r="AM10" i="108" s="1"/>
  <c r="C12" i="108"/>
  <c r="FW13" i="108"/>
  <c r="FY12" i="108"/>
  <c r="FZ12" i="108" s="1"/>
  <c r="EW10" i="108"/>
  <c r="EX10" i="108" s="1"/>
  <c r="EU11" i="108"/>
  <c r="DS11" i="108"/>
  <c r="DU10" i="108"/>
  <c r="DV10" i="108" s="1"/>
  <c r="CQ11" i="108"/>
  <c r="CS10" i="108"/>
  <c r="CT10" i="108" s="1"/>
  <c r="BN11" i="108"/>
  <c r="BP10" i="108"/>
  <c r="BQ10" i="108" s="1"/>
  <c r="BR10" i="108" s="1"/>
  <c r="AN10" i="108" l="1"/>
  <c r="B13" i="108" s="1"/>
  <c r="AL11" i="108"/>
  <c r="AM11" i="108" s="1"/>
  <c r="AJ12" i="108"/>
  <c r="C13" i="108"/>
  <c r="FY13" i="108"/>
  <c r="FW14" i="108"/>
  <c r="FZ13" i="108"/>
  <c r="EW11" i="108"/>
  <c r="EX11" i="108" s="1"/>
  <c r="EU12" i="108"/>
  <c r="DU11" i="108"/>
  <c r="DV11" i="108" s="1"/>
  <c r="DS12" i="108"/>
  <c r="CS11" i="108"/>
  <c r="CT11" i="108" s="1"/>
  <c r="CQ12" i="108"/>
  <c r="BP11" i="108"/>
  <c r="BQ11" i="108" s="1"/>
  <c r="BR11" i="108" s="1"/>
  <c r="BN12" i="108"/>
  <c r="AN11" i="108" l="1"/>
  <c r="B14" i="108" s="1"/>
  <c r="AJ13" i="108"/>
  <c r="AL12" i="108"/>
  <c r="AM12" i="108" s="1"/>
  <c r="C14" i="108"/>
  <c r="FW15" i="108"/>
  <c r="FY14" i="108"/>
  <c r="FZ14" i="108"/>
  <c r="EW12" i="108"/>
  <c r="EX12" i="108" s="1"/>
  <c r="EU13" i="108"/>
  <c r="DU12" i="108"/>
  <c r="DV12" i="108" s="1"/>
  <c r="DS13" i="108"/>
  <c r="CS12" i="108"/>
  <c r="CT12" i="108" s="1"/>
  <c r="CQ13" i="108"/>
  <c r="BN13" i="108"/>
  <c r="BP12" i="108"/>
  <c r="BQ12" i="108" s="1"/>
  <c r="BR12" i="108" s="1"/>
  <c r="AN12" i="108" l="1"/>
  <c r="B15" i="108" s="1"/>
  <c r="AL13" i="108"/>
  <c r="AJ14" i="108"/>
  <c r="AM13" i="108"/>
  <c r="C15" i="108"/>
  <c r="FW16" i="108"/>
  <c r="FY15" i="108"/>
  <c r="FZ15" i="108" s="1"/>
  <c r="EW13" i="108"/>
  <c r="EX13" i="108" s="1"/>
  <c r="EU14" i="108"/>
  <c r="DU13" i="108"/>
  <c r="DV13" i="108" s="1"/>
  <c r="DS14" i="108"/>
  <c r="CS13" i="108"/>
  <c r="CT13" i="108" s="1"/>
  <c r="CQ14" i="108"/>
  <c r="BN14" i="108"/>
  <c r="BP13" i="108"/>
  <c r="BQ13" i="108" s="1"/>
  <c r="BR13" i="108" s="1"/>
  <c r="AN13" i="108" l="1"/>
  <c r="B16" i="108" s="1"/>
  <c r="AJ15" i="108"/>
  <c r="AL14" i="108"/>
  <c r="AM14" i="108" s="1"/>
  <c r="C16" i="108"/>
  <c r="FY16" i="108"/>
  <c r="FZ16" i="108" s="1"/>
  <c r="FW17" i="108"/>
  <c r="EU15" i="108"/>
  <c r="EW14" i="108"/>
  <c r="EX14" i="108" s="1"/>
  <c r="DS15" i="108"/>
  <c r="DU14" i="108"/>
  <c r="DV14" i="108" s="1"/>
  <c r="CQ15" i="108"/>
  <c r="CS14" i="108"/>
  <c r="CT14" i="108" s="1"/>
  <c r="BP14" i="108"/>
  <c r="BQ14" i="108" s="1"/>
  <c r="BR14" i="108" s="1"/>
  <c r="BN15" i="108"/>
  <c r="AN14" i="108" l="1"/>
  <c r="B17" i="108" s="1"/>
  <c r="AL15" i="108"/>
  <c r="AM15" i="108" s="1"/>
  <c r="AJ16" i="108"/>
  <c r="C17" i="108"/>
  <c r="FW18" i="108"/>
  <c r="FY17" i="108"/>
  <c r="FZ17" i="108" s="1"/>
  <c r="EW15" i="108"/>
  <c r="EX15" i="108" s="1"/>
  <c r="EU16" i="108"/>
  <c r="DU15" i="108"/>
  <c r="DV15" i="108" s="1"/>
  <c r="DS16" i="108"/>
  <c r="CS15" i="108"/>
  <c r="CT15" i="108" s="1"/>
  <c r="CQ16" i="108"/>
  <c r="BN16" i="108"/>
  <c r="BP15" i="108"/>
  <c r="BQ15" i="108" s="1"/>
  <c r="BR15" i="108" s="1"/>
  <c r="AN15" i="108" l="1"/>
  <c r="B18" i="108" s="1"/>
  <c r="AJ17" i="108"/>
  <c r="AL16" i="108"/>
  <c r="AM16" i="108"/>
  <c r="C18" i="108"/>
  <c r="FY18" i="108"/>
  <c r="FW19" i="108"/>
  <c r="FZ18" i="108"/>
  <c r="EU17" i="108"/>
  <c r="EW16" i="108"/>
  <c r="EX16" i="108" s="1"/>
  <c r="DS17" i="108"/>
  <c r="DU16" i="108"/>
  <c r="DV16" i="108" s="1"/>
  <c r="CQ17" i="108"/>
  <c r="CS16" i="108"/>
  <c r="CT16" i="108" s="1"/>
  <c r="BP16" i="108"/>
  <c r="BQ16" i="108" s="1"/>
  <c r="BR16" i="108" s="1"/>
  <c r="BN17" i="108"/>
  <c r="AN16" i="108" l="1"/>
  <c r="B19" i="108" s="1"/>
  <c r="AJ18" i="108"/>
  <c r="AL17" i="108"/>
  <c r="AM17" i="108" s="1"/>
  <c r="C19" i="108"/>
  <c r="FW20" i="108"/>
  <c r="FY19" i="108"/>
  <c r="FZ19" i="108" s="1"/>
  <c r="EW17" i="108"/>
  <c r="EX17" i="108" s="1"/>
  <c r="EU18" i="108"/>
  <c r="DS18" i="108"/>
  <c r="DU17" i="108"/>
  <c r="DV17" i="108" s="1"/>
  <c r="CS17" i="108"/>
  <c r="CT17" i="108" s="1"/>
  <c r="CQ18" i="108"/>
  <c r="BN18" i="108"/>
  <c r="BP17" i="108"/>
  <c r="BQ17" i="108" s="1"/>
  <c r="BR17" i="108" s="1"/>
  <c r="AN17" i="108" l="1"/>
  <c r="B20" i="108" s="1"/>
  <c r="AJ19" i="108"/>
  <c r="AL18" i="108"/>
  <c r="AM18" i="108" s="1"/>
  <c r="C20" i="108"/>
  <c r="FY20" i="108"/>
  <c r="FZ20" i="108" s="1"/>
  <c r="FW21" i="108"/>
  <c r="EW18" i="108"/>
  <c r="EX18" i="108" s="1"/>
  <c r="EU19" i="108"/>
  <c r="DU18" i="108"/>
  <c r="DV18" i="108" s="1"/>
  <c r="DS19" i="108"/>
  <c r="CS18" i="108"/>
  <c r="CT18" i="108" s="1"/>
  <c r="CQ19" i="108"/>
  <c r="BN19" i="108"/>
  <c r="BP18" i="108"/>
  <c r="BQ18" i="108" s="1"/>
  <c r="BR18" i="108" s="1"/>
  <c r="AN18" i="108" l="1"/>
  <c r="B21" i="108" s="1"/>
  <c r="AJ20" i="108"/>
  <c r="AL19" i="108"/>
  <c r="AM19" i="108" s="1"/>
  <c r="C21" i="108"/>
  <c r="FW22" i="108"/>
  <c r="FY21" i="108"/>
  <c r="FZ21" i="108" s="1"/>
  <c r="EU20" i="108"/>
  <c r="EW19" i="108"/>
  <c r="EX19" i="108" s="1"/>
  <c r="DS20" i="108"/>
  <c r="DU19" i="108"/>
  <c r="DV19" i="108" s="1"/>
  <c r="CQ20" i="108"/>
  <c r="CS19" i="108"/>
  <c r="CT19" i="108" s="1"/>
  <c r="BP19" i="108"/>
  <c r="BQ19" i="108" s="1"/>
  <c r="BR19" i="108" s="1"/>
  <c r="BN20" i="108"/>
  <c r="AN19" i="108" l="1"/>
  <c r="B22" i="108" s="1"/>
  <c r="AL20" i="108"/>
  <c r="AM20" i="108" s="1"/>
  <c r="AJ21" i="108"/>
  <c r="C22" i="108"/>
  <c r="FW23" i="108"/>
  <c r="FY22" i="108"/>
  <c r="FZ22" i="108" s="1"/>
  <c r="EW20" i="108"/>
  <c r="EX20" i="108" s="1"/>
  <c r="EU21" i="108"/>
  <c r="DS21" i="108"/>
  <c r="DU20" i="108"/>
  <c r="DV20" i="108" s="1"/>
  <c r="CS20" i="108"/>
  <c r="CT20" i="108" s="1"/>
  <c r="CQ21" i="108"/>
  <c r="BN21" i="108"/>
  <c r="BP20" i="108"/>
  <c r="BQ20" i="108" s="1"/>
  <c r="BR20" i="108" s="1"/>
  <c r="AN20" i="108" l="1"/>
  <c r="B23" i="108" s="1"/>
  <c r="AL21" i="108"/>
  <c r="AJ22" i="108"/>
  <c r="AM21" i="108"/>
  <c r="C23" i="108"/>
  <c r="FY23" i="108"/>
  <c r="FZ23" i="108" s="1"/>
  <c r="FW24" i="108"/>
  <c r="EU22" i="108"/>
  <c r="EW21" i="108"/>
  <c r="EX21" i="108" s="1"/>
  <c r="DS22" i="108"/>
  <c r="DU21" i="108"/>
  <c r="DV21" i="108" s="1"/>
  <c r="CS21" i="108"/>
  <c r="CT21" i="108" s="1"/>
  <c r="CQ22" i="108"/>
  <c r="BP21" i="108"/>
  <c r="BQ21" i="108" s="1"/>
  <c r="BR21" i="108" s="1"/>
  <c r="BN22" i="108"/>
  <c r="AN21" i="108" l="1"/>
  <c r="B24" i="108" s="1"/>
  <c r="AJ23" i="108"/>
  <c r="AL22" i="108"/>
  <c r="AM22" i="108" s="1"/>
  <c r="C24" i="108"/>
  <c r="FW25" i="108"/>
  <c r="FY24" i="108"/>
  <c r="FZ24" i="108" s="1"/>
  <c r="EU23" i="108"/>
  <c r="EW22" i="108"/>
  <c r="EX22" i="108" s="1"/>
  <c r="DU22" i="108"/>
  <c r="DV22" i="108" s="1"/>
  <c r="DS23" i="108"/>
  <c r="CS22" i="108"/>
  <c r="CT22" i="108" s="1"/>
  <c r="CQ23" i="108"/>
  <c r="BN23" i="108"/>
  <c r="BP22" i="108"/>
  <c r="BQ22" i="108" s="1"/>
  <c r="BR22" i="108" s="1"/>
  <c r="AN22" i="108" l="1"/>
  <c r="B25" i="108" s="1"/>
  <c r="AL23" i="108"/>
  <c r="AJ24" i="108"/>
  <c r="AM23" i="108"/>
  <c r="C25" i="108"/>
  <c r="FY25" i="108"/>
  <c r="FZ25" i="108" s="1"/>
  <c r="FW26" i="108"/>
  <c r="EW23" i="108"/>
  <c r="EX23" i="108" s="1"/>
  <c r="EU24" i="108"/>
  <c r="DU23" i="108"/>
  <c r="DV23" i="108" s="1"/>
  <c r="DS24" i="108"/>
  <c r="CS23" i="108"/>
  <c r="CT23" i="108" s="1"/>
  <c r="CQ24" i="108"/>
  <c r="BP23" i="108"/>
  <c r="BQ23" i="108" s="1"/>
  <c r="BR23" i="108" s="1"/>
  <c r="BN24" i="108"/>
  <c r="AN23" i="108" l="1"/>
  <c r="B26" i="108" s="1"/>
  <c r="AJ25" i="108"/>
  <c r="AL24" i="108"/>
  <c r="AM24" i="108" s="1"/>
  <c r="C26" i="108"/>
  <c r="FW27" i="108"/>
  <c r="FY26" i="108"/>
  <c r="FZ26" i="108" s="1"/>
  <c r="EU25" i="108"/>
  <c r="EW24" i="108"/>
  <c r="EX24" i="108" s="1"/>
  <c r="DS25" i="108"/>
  <c r="DU24" i="108"/>
  <c r="DV24" i="108" s="1"/>
  <c r="CQ25" i="108"/>
  <c r="CS24" i="108"/>
  <c r="CT24" i="108" s="1"/>
  <c r="BN25" i="108"/>
  <c r="BP24" i="108"/>
  <c r="BQ24" i="108" s="1"/>
  <c r="BR24" i="108" s="1"/>
  <c r="AN24" i="108" l="1"/>
  <c r="B27" i="108" s="1"/>
  <c r="AJ26" i="108"/>
  <c r="AL25" i="108"/>
  <c r="AM25" i="108" s="1"/>
  <c r="C27" i="108"/>
  <c r="FW28" i="108"/>
  <c r="FY27" i="108"/>
  <c r="FZ27" i="108" s="1"/>
  <c r="EW25" i="108"/>
  <c r="EX25" i="108" s="1"/>
  <c r="EU26" i="108"/>
  <c r="DS26" i="108"/>
  <c r="DU25" i="108"/>
  <c r="DV25" i="108" s="1"/>
  <c r="CQ26" i="108"/>
  <c r="CS25" i="108"/>
  <c r="CT25" i="108" s="1"/>
  <c r="BN26" i="108"/>
  <c r="BP25" i="108"/>
  <c r="BQ25" i="108" s="1"/>
  <c r="BR25" i="108" s="1"/>
  <c r="AN25" i="108" l="1"/>
  <c r="B28" i="108" s="1"/>
  <c r="AJ27" i="108"/>
  <c r="AL26" i="108"/>
  <c r="AM26" i="108" s="1"/>
  <c r="C28" i="108"/>
  <c r="FY28" i="108"/>
  <c r="FW29" i="108"/>
  <c r="FZ28" i="108"/>
  <c r="EU27" i="108"/>
  <c r="EW26" i="108"/>
  <c r="EX26" i="108" s="1"/>
  <c r="DU26" i="108"/>
  <c r="DV26" i="108" s="1"/>
  <c r="DS27" i="108"/>
  <c r="CQ27" i="108"/>
  <c r="CS26" i="108"/>
  <c r="CT26" i="108" s="1"/>
  <c r="BP26" i="108"/>
  <c r="BQ26" i="108" s="1"/>
  <c r="BR26" i="108" s="1"/>
  <c r="BN27" i="108"/>
  <c r="AN26" i="108" l="1"/>
  <c r="B29" i="108" s="1"/>
  <c r="AL27" i="108"/>
  <c r="AM27" i="108" s="1"/>
  <c r="AJ28" i="108"/>
  <c r="C29" i="108"/>
  <c r="FW30" i="108"/>
  <c r="FY29" i="108"/>
  <c r="FZ29" i="108" s="1"/>
  <c r="EW27" i="108"/>
  <c r="EX27" i="108" s="1"/>
  <c r="EU28" i="108"/>
  <c r="DU27" i="108"/>
  <c r="DV27" i="108" s="1"/>
  <c r="DS28" i="108"/>
  <c r="CS27" i="108"/>
  <c r="CT27" i="108" s="1"/>
  <c r="CQ28" i="108"/>
  <c r="BN28" i="108"/>
  <c r="BP27" i="108"/>
  <c r="BQ27" i="108" s="1"/>
  <c r="BR27" i="108" s="1"/>
  <c r="AN27" i="108" l="1"/>
  <c r="B30" i="108" s="1"/>
  <c r="AJ29" i="108"/>
  <c r="AL28" i="108"/>
  <c r="AM28" i="108" s="1"/>
  <c r="C30" i="108"/>
  <c r="FY30" i="108"/>
  <c r="FZ30" i="108" s="1"/>
  <c r="FW31" i="108"/>
  <c r="EU29" i="108"/>
  <c r="EW28" i="108"/>
  <c r="EX28" i="108" s="1"/>
  <c r="DS29" i="108"/>
  <c r="DU28" i="108"/>
  <c r="DV28" i="108" s="1"/>
  <c r="CQ29" i="108"/>
  <c r="CS28" i="108"/>
  <c r="CT28" i="108" s="1"/>
  <c r="BP28" i="108"/>
  <c r="BQ28" i="108" s="1"/>
  <c r="BR28" i="108" s="1"/>
  <c r="BN29" i="108"/>
  <c r="AN28" i="108" l="1"/>
  <c r="B31" i="108" s="1"/>
  <c r="AJ30" i="108"/>
  <c r="AL29" i="108"/>
  <c r="AM29" i="108" s="1"/>
  <c r="C31" i="108"/>
  <c r="FW32" i="108"/>
  <c r="FY31" i="108"/>
  <c r="FZ31" i="108" s="1"/>
  <c r="EW29" i="108"/>
  <c r="EX29" i="108" s="1"/>
  <c r="EU30" i="108"/>
  <c r="DS30" i="108"/>
  <c r="DU29" i="108"/>
  <c r="DV29" i="108" s="1"/>
  <c r="CQ30" i="108"/>
  <c r="CS29" i="108"/>
  <c r="CT29" i="108" s="1"/>
  <c r="BN30" i="108"/>
  <c r="BP29" i="108"/>
  <c r="BQ29" i="108" s="1"/>
  <c r="BR29" i="108" s="1"/>
  <c r="AN29" i="108" l="1"/>
  <c r="B32" i="108" s="1"/>
  <c r="AL30" i="108"/>
  <c r="AM30" i="108" s="1"/>
  <c r="AJ31" i="108"/>
  <c r="C32" i="108"/>
  <c r="FY32" i="108"/>
  <c r="FZ32" i="108" s="1"/>
  <c r="EW30" i="108"/>
  <c r="EX30" i="108" s="1"/>
  <c r="EU31" i="108"/>
  <c r="DS31" i="108"/>
  <c r="DU30" i="108"/>
  <c r="DV30" i="108" s="1"/>
  <c r="CS30" i="108"/>
  <c r="CT30" i="108" s="1"/>
  <c r="CQ31" i="108"/>
  <c r="BN31" i="108"/>
  <c r="BP30" i="108"/>
  <c r="BQ30" i="108" s="1"/>
  <c r="BR30" i="108" s="1"/>
  <c r="AN30" i="108" l="1"/>
  <c r="B33" i="108" s="1"/>
  <c r="AJ32" i="108"/>
  <c r="AL31" i="108"/>
  <c r="AM31" i="108" s="1"/>
  <c r="C33" i="108"/>
  <c r="EU32" i="108"/>
  <c r="EW31" i="108"/>
  <c r="EX31" i="108" s="1"/>
  <c r="DU31" i="108"/>
  <c r="DV31" i="108" s="1"/>
  <c r="DS32" i="108"/>
  <c r="CQ32" i="108"/>
  <c r="CS31" i="108"/>
  <c r="CT31" i="108" s="1"/>
  <c r="BP31" i="108"/>
  <c r="BQ31" i="108" s="1"/>
  <c r="BR31" i="108" s="1"/>
  <c r="BN32" i="108"/>
  <c r="AN31" i="108" l="1"/>
  <c r="B34" i="108" s="1"/>
  <c r="AL32" i="108"/>
  <c r="AM32" i="108" s="1"/>
  <c r="C34" i="108"/>
  <c r="EW32" i="108"/>
  <c r="EX32" i="108"/>
  <c r="DU32" i="108"/>
  <c r="DV32" i="108"/>
  <c r="CS32" i="108"/>
  <c r="CT32" i="108" s="1"/>
  <c r="BP32" i="108"/>
  <c r="BQ32" i="108" s="1"/>
  <c r="BR32" i="108" s="1"/>
  <c r="AN32" i="108" l="1"/>
  <c r="B35" i="108" s="1"/>
  <c r="C35" i="108"/>
  <c r="O17" i="107"/>
  <c r="N43" i="92" l="1"/>
  <c r="M43" i="92"/>
  <c r="L43" i="92"/>
  <c r="K43" i="92"/>
  <c r="J43" i="92"/>
  <c r="I43" i="92"/>
  <c r="H43" i="92"/>
  <c r="G43" i="92"/>
  <c r="F43" i="92"/>
  <c r="E43" i="92"/>
  <c r="D43" i="92"/>
  <c r="C43" i="92"/>
  <c r="N43" i="91" l="1"/>
  <c r="M43" i="91"/>
  <c r="L43" i="91"/>
  <c r="K43" i="91"/>
  <c r="J43" i="91"/>
  <c r="I43" i="91"/>
  <c r="H43" i="91"/>
  <c r="G43" i="91"/>
  <c r="F43" i="91"/>
  <c r="E43" i="91"/>
  <c r="D43" i="91"/>
  <c r="C43" i="91"/>
  <c r="N39" i="91"/>
  <c r="M39" i="91"/>
  <c r="L39" i="91"/>
  <c r="K39" i="91"/>
  <c r="J39" i="91"/>
  <c r="I39" i="91"/>
  <c r="H39" i="91"/>
  <c r="G39" i="91"/>
  <c r="F39" i="91"/>
  <c r="E39" i="91"/>
  <c r="D39" i="91"/>
  <c r="C39" i="91"/>
  <c r="L8" i="91"/>
  <c r="H8" i="91"/>
  <c r="N7" i="91"/>
  <c r="N8" i="91"/>
  <c r="N9" i="91"/>
  <c r="N10" i="91"/>
  <c r="N11" i="91"/>
  <c r="N12" i="91"/>
  <c r="N13" i="91"/>
  <c r="N14" i="91"/>
  <c r="N15" i="91"/>
  <c r="N16" i="91"/>
  <c r="N17" i="91"/>
  <c r="N18" i="91"/>
  <c r="N19" i="91"/>
  <c r="N20" i="91"/>
  <c r="N21" i="91"/>
  <c r="N22" i="91"/>
  <c r="N23" i="91"/>
  <c r="N24" i="91"/>
  <c r="N25" i="91"/>
  <c r="N26" i="91"/>
  <c r="N27" i="91"/>
  <c r="N28" i="91"/>
  <c r="N29" i="91"/>
  <c r="N30" i="91"/>
  <c r="N31" i="91"/>
  <c r="N32" i="91"/>
  <c r="N33" i="91"/>
  <c r="N34" i="91"/>
  <c r="N6" i="91"/>
  <c r="N5" i="91"/>
  <c r="M7" i="91"/>
  <c r="M8" i="91"/>
  <c r="M9" i="91"/>
  <c r="M10" i="91"/>
  <c r="M11" i="91"/>
  <c r="M12" i="91"/>
  <c r="M13" i="91"/>
  <c r="M14" i="91"/>
  <c r="M15" i="91"/>
  <c r="M16" i="91"/>
  <c r="M17" i="91"/>
  <c r="M18" i="91"/>
  <c r="M19" i="91"/>
  <c r="M20" i="91"/>
  <c r="M21" i="91"/>
  <c r="M22" i="91"/>
  <c r="M23" i="91"/>
  <c r="M24" i="91"/>
  <c r="M25" i="91"/>
  <c r="M26" i="91"/>
  <c r="M27" i="91"/>
  <c r="M28" i="91"/>
  <c r="M29" i="91"/>
  <c r="M30" i="91"/>
  <c r="M31" i="91"/>
  <c r="M32" i="91"/>
  <c r="M33" i="91"/>
  <c r="M34" i="91"/>
  <c r="M6" i="91"/>
  <c r="M5" i="91"/>
  <c r="L7" i="91"/>
  <c r="L9" i="91"/>
  <c r="L10" i="91"/>
  <c r="L11" i="91"/>
  <c r="L12" i="91"/>
  <c r="L13" i="91"/>
  <c r="L14" i="91"/>
  <c r="L15" i="91"/>
  <c r="L16" i="91"/>
  <c r="L17" i="91"/>
  <c r="L18" i="91"/>
  <c r="L19" i="91"/>
  <c r="L20" i="91"/>
  <c r="L21" i="91"/>
  <c r="L22" i="91"/>
  <c r="L23" i="91"/>
  <c r="L24" i="91"/>
  <c r="L25" i="91"/>
  <c r="L26" i="91"/>
  <c r="L27" i="91"/>
  <c r="L28" i="91"/>
  <c r="L29" i="91"/>
  <c r="L30" i="91"/>
  <c r="L31" i="91"/>
  <c r="L32" i="91"/>
  <c r="L33" i="91"/>
  <c r="L34" i="91"/>
  <c r="L6" i="91"/>
  <c r="L5" i="91"/>
  <c r="K7" i="91"/>
  <c r="K8" i="91"/>
  <c r="K9" i="91"/>
  <c r="K10" i="91"/>
  <c r="K11" i="91"/>
  <c r="K12" i="91"/>
  <c r="K13" i="91"/>
  <c r="K14" i="91"/>
  <c r="K15" i="91"/>
  <c r="K16" i="91"/>
  <c r="K17" i="91"/>
  <c r="K18" i="91"/>
  <c r="K19" i="91"/>
  <c r="K20" i="91"/>
  <c r="K21" i="91"/>
  <c r="K22" i="91"/>
  <c r="K23" i="91"/>
  <c r="K24" i="91"/>
  <c r="K25" i="91"/>
  <c r="K26" i="91"/>
  <c r="K27" i="91"/>
  <c r="K28" i="91"/>
  <c r="K29" i="91"/>
  <c r="K30" i="91"/>
  <c r="K31" i="91"/>
  <c r="K32" i="91"/>
  <c r="K33" i="91"/>
  <c r="K34" i="91"/>
  <c r="K6" i="91"/>
  <c r="K5" i="91"/>
  <c r="J7" i="91"/>
  <c r="J8" i="91"/>
  <c r="J9" i="91"/>
  <c r="J10" i="91"/>
  <c r="J11" i="91"/>
  <c r="J12" i="91"/>
  <c r="J13" i="91"/>
  <c r="J14" i="91"/>
  <c r="J15" i="91"/>
  <c r="J16" i="91"/>
  <c r="J17" i="91"/>
  <c r="J18" i="91"/>
  <c r="J19" i="91"/>
  <c r="J20" i="91"/>
  <c r="J21" i="91"/>
  <c r="J22" i="91"/>
  <c r="J23" i="91"/>
  <c r="J24" i="91"/>
  <c r="J25" i="91"/>
  <c r="J26" i="91"/>
  <c r="J27" i="91"/>
  <c r="J28" i="91"/>
  <c r="J29" i="91"/>
  <c r="J30" i="91"/>
  <c r="J31" i="91"/>
  <c r="J32" i="91"/>
  <c r="J33" i="91"/>
  <c r="J34" i="91"/>
  <c r="J6" i="91"/>
  <c r="J5" i="91"/>
  <c r="I7" i="91"/>
  <c r="I8" i="91"/>
  <c r="I9" i="91"/>
  <c r="I10" i="91"/>
  <c r="I11" i="91"/>
  <c r="I12" i="91"/>
  <c r="I13" i="91"/>
  <c r="I14" i="91"/>
  <c r="I15" i="91"/>
  <c r="I16" i="91"/>
  <c r="I17" i="91"/>
  <c r="I18" i="91"/>
  <c r="I19" i="91"/>
  <c r="I20" i="91"/>
  <c r="I21" i="91"/>
  <c r="I22" i="91"/>
  <c r="I23" i="91"/>
  <c r="I24" i="91"/>
  <c r="I25" i="91"/>
  <c r="I26" i="91"/>
  <c r="I27" i="91"/>
  <c r="I28" i="91"/>
  <c r="I29" i="91"/>
  <c r="I30" i="91"/>
  <c r="I31" i="91"/>
  <c r="I32" i="91"/>
  <c r="I33" i="91"/>
  <c r="I34" i="91"/>
  <c r="I6" i="91"/>
  <c r="I5" i="91"/>
  <c r="H7" i="91"/>
  <c r="H9" i="91"/>
  <c r="H10" i="91"/>
  <c r="H11" i="91"/>
  <c r="H12" i="91"/>
  <c r="H13" i="91"/>
  <c r="H14" i="91"/>
  <c r="H15" i="91"/>
  <c r="H16" i="91"/>
  <c r="H17" i="91"/>
  <c r="H18" i="91"/>
  <c r="H19" i="91"/>
  <c r="H20" i="91"/>
  <c r="H21" i="91"/>
  <c r="H22" i="91"/>
  <c r="H23" i="91"/>
  <c r="H24" i="91"/>
  <c r="H25" i="91"/>
  <c r="H26" i="91"/>
  <c r="H27" i="91"/>
  <c r="H28" i="91"/>
  <c r="H29" i="91"/>
  <c r="H30" i="91"/>
  <c r="H31" i="91"/>
  <c r="H32" i="91"/>
  <c r="H33" i="91"/>
  <c r="H34" i="91"/>
  <c r="H6" i="91"/>
  <c r="H5" i="91"/>
  <c r="G7" i="91"/>
  <c r="G8" i="91"/>
  <c r="G9" i="91"/>
  <c r="G10" i="91"/>
  <c r="G11" i="91"/>
  <c r="G12" i="91"/>
  <c r="G13" i="91"/>
  <c r="G14" i="91"/>
  <c r="G15" i="91"/>
  <c r="G16" i="91"/>
  <c r="G17" i="91"/>
  <c r="G18" i="91"/>
  <c r="G19" i="91"/>
  <c r="G20" i="91"/>
  <c r="G21" i="91"/>
  <c r="G22" i="91"/>
  <c r="G23" i="91"/>
  <c r="G24" i="91"/>
  <c r="G25" i="91"/>
  <c r="G26" i="91"/>
  <c r="G27" i="91"/>
  <c r="G28" i="91"/>
  <c r="G29" i="91"/>
  <c r="G30" i="91"/>
  <c r="G31" i="91"/>
  <c r="G32" i="91"/>
  <c r="G33" i="91"/>
  <c r="G34" i="91"/>
  <c r="G6" i="91"/>
  <c r="G5" i="91"/>
  <c r="F7" i="91"/>
  <c r="F8" i="91"/>
  <c r="F9" i="91"/>
  <c r="F10" i="91"/>
  <c r="F11" i="91"/>
  <c r="F12" i="91"/>
  <c r="F13" i="91"/>
  <c r="F14" i="91"/>
  <c r="F15" i="91"/>
  <c r="F16" i="91"/>
  <c r="F17" i="91"/>
  <c r="F18" i="91"/>
  <c r="F19" i="91"/>
  <c r="F20" i="91"/>
  <c r="F21" i="91"/>
  <c r="F22" i="91"/>
  <c r="F23" i="91"/>
  <c r="F24" i="91"/>
  <c r="F25" i="91"/>
  <c r="F26" i="91"/>
  <c r="F27" i="91"/>
  <c r="F28" i="91"/>
  <c r="F29" i="91"/>
  <c r="F30" i="91"/>
  <c r="F31" i="91"/>
  <c r="F32" i="91"/>
  <c r="F33" i="91"/>
  <c r="F34" i="91"/>
  <c r="F6" i="91"/>
  <c r="F5" i="91"/>
  <c r="E7" i="91"/>
  <c r="E8" i="91"/>
  <c r="E9" i="91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6" i="91"/>
  <c r="E5" i="91"/>
  <c r="D7" i="91"/>
  <c r="D8" i="91"/>
  <c r="D9" i="91"/>
  <c r="D10" i="91"/>
  <c r="D11" i="91"/>
  <c r="D12" i="91"/>
  <c r="D13" i="91"/>
  <c r="D14" i="91"/>
  <c r="D15" i="91"/>
  <c r="D16" i="91"/>
  <c r="D17" i="91"/>
  <c r="D18" i="91"/>
  <c r="D19" i="91"/>
  <c r="D20" i="91"/>
  <c r="D21" i="91"/>
  <c r="D22" i="91"/>
  <c r="D23" i="91"/>
  <c r="D24" i="91"/>
  <c r="D25" i="91"/>
  <c r="D26" i="91"/>
  <c r="D27" i="91"/>
  <c r="D28" i="91"/>
  <c r="D29" i="91"/>
  <c r="D30" i="91"/>
  <c r="D31" i="91"/>
  <c r="D32" i="91"/>
  <c r="D33" i="91"/>
  <c r="D34" i="91"/>
  <c r="D6" i="91"/>
  <c r="D5" i="91"/>
  <c r="C14" i="91"/>
  <c r="C15" i="91"/>
  <c r="C16" i="91"/>
  <c r="C17" i="91"/>
  <c r="C18" i="91"/>
  <c r="C19" i="91"/>
  <c r="C20" i="91"/>
  <c r="C21" i="91"/>
  <c r="C22" i="91"/>
  <c r="C23" i="91"/>
  <c r="C24" i="91"/>
  <c r="C25" i="91"/>
  <c r="C26" i="91"/>
  <c r="C27" i="91"/>
  <c r="C28" i="91"/>
  <c r="C29" i="91"/>
  <c r="C30" i="91"/>
  <c r="C31" i="91"/>
  <c r="C32" i="91"/>
  <c r="C33" i="91"/>
  <c r="C34" i="91"/>
  <c r="N40" i="91"/>
  <c r="M40" i="91"/>
  <c r="L40" i="91"/>
  <c r="K40" i="91"/>
  <c r="J40" i="91"/>
  <c r="I40" i="91"/>
  <c r="H40" i="91"/>
  <c r="G40" i="91"/>
  <c r="F40" i="91"/>
  <c r="E40" i="91"/>
  <c r="D40" i="91"/>
  <c r="C40" i="91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7" i="19"/>
  <c r="C8" i="19"/>
  <c r="C9" i="19"/>
  <c r="C10" i="19"/>
  <c r="C11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7" i="19"/>
  <c r="E9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8" i="72"/>
  <c r="D9" i="72"/>
  <c r="D10" i="72"/>
  <c r="D11" i="72"/>
  <c r="D12" i="72"/>
  <c r="D13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8" i="72"/>
  <c r="H38" i="21"/>
  <c r="O9" i="21"/>
  <c r="O10" i="21"/>
  <c r="O11" i="21"/>
  <c r="O12" i="21"/>
  <c r="P12" i="21" s="1"/>
  <c r="O13" i="21"/>
  <c r="O14" i="21"/>
  <c r="O15" i="21"/>
  <c r="O16" i="21"/>
  <c r="O17" i="21"/>
  <c r="P17" i="21" s="1"/>
  <c r="O18" i="21"/>
  <c r="P18" i="21" s="1"/>
  <c r="O19" i="21"/>
  <c r="O20" i="21"/>
  <c r="O21" i="21"/>
  <c r="O22" i="21"/>
  <c r="O23" i="21"/>
  <c r="O24" i="21"/>
  <c r="O25" i="21"/>
  <c r="O26" i="21"/>
  <c r="O27" i="21"/>
  <c r="O28" i="21"/>
  <c r="O29" i="21"/>
  <c r="P29" i="21" s="1"/>
  <c r="O30" i="21"/>
  <c r="O31" i="21"/>
  <c r="O32" i="21"/>
  <c r="O33" i="21"/>
  <c r="O34" i="21"/>
  <c r="P34" i="21" s="1"/>
  <c r="O35" i="21"/>
  <c r="O36" i="21"/>
  <c r="O8" i="21"/>
  <c r="N9" i="21"/>
  <c r="N10" i="21"/>
  <c r="N11" i="21"/>
  <c r="P11" i="21" s="1"/>
  <c r="N12" i="21"/>
  <c r="N13" i="21"/>
  <c r="N14" i="21"/>
  <c r="P14" i="21" s="1"/>
  <c r="N15" i="21"/>
  <c r="P15" i="21" s="1"/>
  <c r="N16" i="21"/>
  <c r="N17" i="21"/>
  <c r="N18" i="21"/>
  <c r="N19" i="21"/>
  <c r="N20" i="21"/>
  <c r="N22" i="21"/>
  <c r="N23" i="21"/>
  <c r="P23" i="21" s="1"/>
  <c r="N24" i="21"/>
  <c r="P24" i="21" s="1"/>
  <c r="N25" i="21"/>
  <c r="N26" i="21"/>
  <c r="P26" i="21" s="1"/>
  <c r="N27" i="21"/>
  <c r="P27" i="21" s="1"/>
  <c r="N28" i="21"/>
  <c r="N29" i="21"/>
  <c r="N30" i="21"/>
  <c r="N31" i="21"/>
  <c r="N32" i="21"/>
  <c r="N33" i="21"/>
  <c r="N34" i="21"/>
  <c r="N35" i="21"/>
  <c r="P35" i="21" s="1"/>
  <c r="N36" i="21"/>
  <c r="P36" i="21" s="1"/>
  <c r="N8" i="21"/>
  <c r="P8" i="21" s="1"/>
  <c r="K7" i="21"/>
  <c r="J7" i="21"/>
  <c r="L7" i="21" s="1"/>
  <c r="L38" i="21" s="1"/>
  <c r="L36" i="21"/>
  <c r="L35" i="21"/>
  <c r="L34" i="21"/>
  <c r="P33" i="21"/>
  <c r="L33" i="21"/>
  <c r="L32" i="21"/>
  <c r="P31" i="21"/>
  <c r="L31" i="21"/>
  <c r="P30" i="21"/>
  <c r="L30" i="21"/>
  <c r="L29" i="21"/>
  <c r="L28" i="21"/>
  <c r="L27" i="21"/>
  <c r="L26" i="21"/>
  <c r="P25" i="21"/>
  <c r="L25" i="21"/>
  <c r="L24" i="21"/>
  <c r="L23" i="21"/>
  <c r="P22" i="21"/>
  <c r="L22" i="21"/>
  <c r="P21" i="21"/>
  <c r="P38" i="21" s="1"/>
  <c r="L21" i="21"/>
  <c r="L20" i="21"/>
  <c r="P19" i="21"/>
  <c r="L19" i="21"/>
  <c r="L18" i="21"/>
  <c r="L17" i="21"/>
  <c r="P16" i="21"/>
  <c r="L16" i="21"/>
  <c r="L15" i="21"/>
  <c r="L14" i="21"/>
  <c r="L13" i="21"/>
  <c r="L12" i="21"/>
  <c r="L11" i="21"/>
  <c r="L10" i="21"/>
  <c r="P9" i="21"/>
  <c r="L9" i="21"/>
  <c r="L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8" i="21"/>
  <c r="C7" i="21"/>
  <c r="B7" i="21"/>
  <c r="I6" i="93"/>
  <c r="I7" i="93"/>
  <c r="I8" i="93"/>
  <c r="I9" i="93"/>
  <c r="I10" i="93"/>
  <c r="I11" i="93"/>
  <c r="I12" i="93"/>
  <c r="I13" i="93"/>
  <c r="I14" i="93"/>
  <c r="I15" i="93"/>
  <c r="I16" i="93"/>
  <c r="I17" i="93"/>
  <c r="I18" i="93"/>
  <c r="I19" i="93"/>
  <c r="I20" i="93"/>
  <c r="I21" i="93"/>
  <c r="I22" i="93"/>
  <c r="I23" i="93"/>
  <c r="I24" i="93"/>
  <c r="I25" i="93"/>
  <c r="I26" i="93"/>
  <c r="I27" i="93"/>
  <c r="I28" i="93"/>
  <c r="I29" i="93"/>
  <c r="I30" i="93"/>
  <c r="I31" i="93"/>
  <c r="I32" i="93"/>
  <c r="I33" i="93"/>
  <c r="I5" i="93"/>
  <c r="I4" i="93"/>
  <c r="H6" i="93"/>
  <c r="H7" i="93"/>
  <c r="H8" i="93"/>
  <c r="H9" i="93"/>
  <c r="H10" i="93"/>
  <c r="H11" i="93"/>
  <c r="H12" i="93"/>
  <c r="H13" i="93"/>
  <c r="H14" i="93"/>
  <c r="H15" i="93"/>
  <c r="H16" i="93"/>
  <c r="H17" i="93"/>
  <c r="H18" i="93"/>
  <c r="H19" i="93"/>
  <c r="H20" i="93"/>
  <c r="H21" i="93"/>
  <c r="H22" i="93"/>
  <c r="H23" i="93"/>
  <c r="H24" i="93"/>
  <c r="H25" i="93"/>
  <c r="H26" i="93"/>
  <c r="H27" i="93"/>
  <c r="H28" i="93"/>
  <c r="H29" i="93"/>
  <c r="H30" i="93"/>
  <c r="H31" i="93"/>
  <c r="H32" i="93"/>
  <c r="H33" i="93"/>
  <c r="H5" i="93"/>
  <c r="H4" i="93"/>
  <c r="KC32" i="93"/>
  <c r="KC31" i="93"/>
  <c r="KC30" i="93"/>
  <c r="KC29" i="93"/>
  <c r="KC28" i="93"/>
  <c r="KC27" i="93"/>
  <c r="KC26" i="93"/>
  <c r="KC25" i="93"/>
  <c r="KC24" i="93"/>
  <c r="KC23" i="93"/>
  <c r="KC22" i="93"/>
  <c r="KC21" i="93"/>
  <c r="KC20" i="93"/>
  <c r="KC19" i="93"/>
  <c r="KC18" i="93"/>
  <c r="KC17" i="93"/>
  <c r="KC16" i="93"/>
  <c r="KC15" i="93"/>
  <c r="KC14" i="93"/>
  <c r="KC13" i="93"/>
  <c r="KC12" i="93"/>
  <c r="KC11" i="93"/>
  <c r="KC10" i="93"/>
  <c r="KC9" i="93"/>
  <c r="KC8" i="93"/>
  <c r="KC7" i="93"/>
  <c r="KC6" i="93"/>
  <c r="KC5" i="93"/>
  <c r="KC4" i="93"/>
  <c r="JX32" i="93"/>
  <c r="JS32" i="93"/>
  <c r="JX31" i="93"/>
  <c r="JS31" i="93"/>
  <c r="JX30" i="93"/>
  <c r="JS30" i="93"/>
  <c r="JX29" i="93"/>
  <c r="JS29" i="93"/>
  <c r="JX28" i="93"/>
  <c r="JS28" i="93"/>
  <c r="JX27" i="93"/>
  <c r="JS27" i="93"/>
  <c r="JX26" i="93"/>
  <c r="JS26" i="93"/>
  <c r="JX25" i="93"/>
  <c r="JS25" i="93"/>
  <c r="JX24" i="93"/>
  <c r="JS24" i="93"/>
  <c r="JX23" i="93"/>
  <c r="JS23" i="93"/>
  <c r="JX22" i="93"/>
  <c r="JS22" i="93"/>
  <c r="JX21" i="93"/>
  <c r="JS21" i="93"/>
  <c r="JX20" i="93"/>
  <c r="JS20" i="93"/>
  <c r="JX19" i="93"/>
  <c r="JS19" i="93"/>
  <c r="JX18" i="93"/>
  <c r="JS18" i="93"/>
  <c r="JX17" i="93"/>
  <c r="JS17" i="93"/>
  <c r="JX16" i="93"/>
  <c r="JS16" i="93"/>
  <c r="JX15" i="93"/>
  <c r="JS15" i="93"/>
  <c r="JX14" i="93"/>
  <c r="JS14" i="93"/>
  <c r="JX13" i="93"/>
  <c r="JS13" i="93"/>
  <c r="JX12" i="93"/>
  <c r="JS12" i="93"/>
  <c r="JX11" i="93"/>
  <c r="JS11" i="93"/>
  <c r="JX10" i="93"/>
  <c r="JS10" i="93"/>
  <c r="JX9" i="93"/>
  <c r="JS9" i="93"/>
  <c r="JX8" i="93"/>
  <c r="JS8" i="93"/>
  <c r="JX7" i="93"/>
  <c r="JS7" i="93"/>
  <c r="JX6" i="93"/>
  <c r="JU6" i="93"/>
  <c r="JU7" i="93" s="1"/>
  <c r="JU8" i="93" s="1"/>
  <c r="JU9" i="93" s="1"/>
  <c r="JU10" i="93" s="1"/>
  <c r="JU11" i="93" s="1"/>
  <c r="JU12" i="93" s="1"/>
  <c r="JU13" i="93" s="1"/>
  <c r="JU14" i="93" s="1"/>
  <c r="JU15" i="93" s="1"/>
  <c r="JU16" i="93" s="1"/>
  <c r="JU17" i="93" s="1"/>
  <c r="JU18" i="93" s="1"/>
  <c r="JU19" i="93" s="1"/>
  <c r="JU20" i="93" s="1"/>
  <c r="JU21" i="93" s="1"/>
  <c r="JU22" i="93" s="1"/>
  <c r="JU23" i="93" s="1"/>
  <c r="JU24" i="93" s="1"/>
  <c r="JU25" i="93" s="1"/>
  <c r="JU26" i="93" s="1"/>
  <c r="JU27" i="93" s="1"/>
  <c r="JU28" i="93" s="1"/>
  <c r="JU29" i="93" s="1"/>
  <c r="JU30" i="93" s="1"/>
  <c r="JU31" i="93" s="1"/>
  <c r="JU32" i="93" s="1"/>
  <c r="JS6" i="93"/>
  <c r="JX5" i="93"/>
  <c r="JV5" i="93"/>
  <c r="JV6" i="93" s="1"/>
  <c r="JV7" i="93" s="1"/>
  <c r="JV8" i="93" s="1"/>
  <c r="JV9" i="93" s="1"/>
  <c r="JV10" i="93" s="1"/>
  <c r="JV11" i="93" s="1"/>
  <c r="JV12" i="93" s="1"/>
  <c r="JV13" i="93" s="1"/>
  <c r="JV14" i="93" s="1"/>
  <c r="JV15" i="93" s="1"/>
  <c r="JV16" i="93" s="1"/>
  <c r="JV17" i="93" s="1"/>
  <c r="JV18" i="93" s="1"/>
  <c r="JV19" i="93" s="1"/>
  <c r="JV20" i="93" s="1"/>
  <c r="JV21" i="93" s="1"/>
  <c r="JV22" i="93" s="1"/>
  <c r="JV23" i="93" s="1"/>
  <c r="JV24" i="93" s="1"/>
  <c r="JV25" i="93" s="1"/>
  <c r="JV26" i="93" s="1"/>
  <c r="JV27" i="93" s="1"/>
  <c r="JV28" i="93" s="1"/>
  <c r="JV29" i="93" s="1"/>
  <c r="JV30" i="93" s="1"/>
  <c r="JV31" i="93" s="1"/>
  <c r="JV32" i="93" s="1"/>
  <c r="JU5" i="93"/>
  <c r="JS5" i="93"/>
  <c r="KB4" i="93"/>
  <c r="KA4" i="93"/>
  <c r="JX4" i="93"/>
  <c r="JW4" i="93"/>
  <c r="JW5" i="93" s="1"/>
  <c r="JS4" i="93"/>
  <c r="KB3" i="93"/>
  <c r="KA3" i="93"/>
  <c r="JL4" i="93"/>
  <c r="JK4" i="93"/>
  <c r="JJ4" i="93"/>
  <c r="JG4" i="93"/>
  <c r="JF4" i="93"/>
  <c r="JB4" i="93"/>
  <c r="JK3" i="93"/>
  <c r="JJ3" i="93"/>
  <c r="IU32" i="93"/>
  <c r="IU31" i="93"/>
  <c r="IU30" i="93"/>
  <c r="IU29" i="93"/>
  <c r="IU28" i="93"/>
  <c r="IU27" i="93"/>
  <c r="IU26" i="93"/>
  <c r="IU25" i="93"/>
  <c r="IU24" i="93"/>
  <c r="IU23" i="93"/>
  <c r="IU22" i="93"/>
  <c r="IU21" i="93"/>
  <c r="IU20" i="93"/>
  <c r="IU19" i="93"/>
  <c r="IU18" i="93"/>
  <c r="IU17" i="93"/>
  <c r="IU16" i="93"/>
  <c r="IU15" i="93"/>
  <c r="IU14" i="93"/>
  <c r="IU13" i="93"/>
  <c r="IU12" i="93"/>
  <c r="IU11" i="93"/>
  <c r="IU10" i="93"/>
  <c r="IU9" i="93"/>
  <c r="IU8" i="93"/>
  <c r="IU7" i="93"/>
  <c r="IU6" i="93"/>
  <c r="IU5" i="93"/>
  <c r="IU4" i="93"/>
  <c r="IP32" i="93"/>
  <c r="IK32" i="93"/>
  <c r="IP31" i="93"/>
  <c r="IK31" i="93"/>
  <c r="IP30" i="93"/>
  <c r="IK30" i="93"/>
  <c r="IP29" i="93"/>
  <c r="IK29" i="93"/>
  <c r="IP28" i="93"/>
  <c r="IK28" i="93"/>
  <c r="IP27" i="93"/>
  <c r="IK27" i="93"/>
  <c r="IP26" i="93"/>
  <c r="IK26" i="93"/>
  <c r="IP25" i="93"/>
  <c r="IK25" i="93"/>
  <c r="IP24" i="93"/>
  <c r="IK24" i="93"/>
  <c r="IP23" i="93"/>
  <c r="IK23" i="93"/>
  <c r="IP22" i="93"/>
  <c r="IK22" i="93"/>
  <c r="IP21" i="93"/>
  <c r="IK21" i="93"/>
  <c r="IP20" i="93"/>
  <c r="IK20" i="93"/>
  <c r="IP19" i="93"/>
  <c r="IK19" i="93"/>
  <c r="IP18" i="93"/>
  <c r="IK18" i="93"/>
  <c r="IP17" i="93"/>
  <c r="IK17" i="93"/>
  <c r="IP16" i="93"/>
  <c r="IK16" i="93"/>
  <c r="IP15" i="93"/>
  <c r="IK15" i="93"/>
  <c r="IP14" i="93"/>
  <c r="IK14" i="93"/>
  <c r="IP13" i="93"/>
  <c r="IK13" i="93"/>
  <c r="IP12" i="93"/>
  <c r="IK12" i="93"/>
  <c r="IP11" i="93"/>
  <c r="IK11" i="93"/>
  <c r="IP10" i="93"/>
  <c r="IK10" i="93"/>
  <c r="IP9" i="93"/>
  <c r="IK9" i="93"/>
  <c r="IP8" i="93"/>
  <c r="IK8" i="93"/>
  <c r="IP7" i="93"/>
  <c r="IK7" i="93"/>
  <c r="IP6" i="93"/>
  <c r="IN6" i="93"/>
  <c r="IN7" i="93" s="1"/>
  <c r="IN8" i="93" s="1"/>
  <c r="IN9" i="93" s="1"/>
  <c r="IN10" i="93" s="1"/>
  <c r="IN11" i="93" s="1"/>
  <c r="IN12" i="93" s="1"/>
  <c r="IN13" i="93" s="1"/>
  <c r="IN14" i="93" s="1"/>
  <c r="IN15" i="93" s="1"/>
  <c r="IN16" i="93" s="1"/>
  <c r="IN17" i="93" s="1"/>
  <c r="IN18" i="93" s="1"/>
  <c r="IN19" i="93" s="1"/>
  <c r="IN20" i="93" s="1"/>
  <c r="IN21" i="93" s="1"/>
  <c r="IN22" i="93" s="1"/>
  <c r="IN23" i="93" s="1"/>
  <c r="IN24" i="93" s="1"/>
  <c r="IN25" i="93" s="1"/>
  <c r="IN26" i="93" s="1"/>
  <c r="IN27" i="93" s="1"/>
  <c r="IN28" i="93" s="1"/>
  <c r="IN29" i="93" s="1"/>
  <c r="IN30" i="93" s="1"/>
  <c r="IN31" i="93" s="1"/>
  <c r="IN32" i="93" s="1"/>
  <c r="IM6" i="93"/>
  <c r="IM7" i="93" s="1"/>
  <c r="IM8" i="93" s="1"/>
  <c r="IM9" i="93" s="1"/>
  <c r="IM10" i="93" s="1"/>
  <c r="IM11" i="93" s="1"/>
  <c r="IM12" i="93" s="1"/>
  <c r="IM13" i="93" s="1"/>
  <c r="IM14" i="93" s="1"/>
  <c r="IM15" i="93" s="1"/>
  <c r="IM16" i="93" s="1"/>
  <c r="IM17" i="93" s="1"/>
  <c r="IM18" i="93" s="1"/>
  <c r="IM19" i="93" s="1"/>
  <c r="IM20" i="93" s="1"/>
  <c r="IM21" i="93" s="1"/>
  <c r="IM22" i="93" s="1"/>
  <c r="IM23" i="93" s="1"/>
  <c r="IM24" i="93" s="1"/>
  <c r="IM25" i="93" s="1"/>
  <c r="IM26" i="93" s="1"/>
  <c r="IM27" i="93" s="1"/>
  <c r="IM28" i="93" s="1"/>
  <c r="IM29" i="93" s="1"/>
  <c r="IM30" i="93" s="1"/>
  <c r="IM31" i="93" s="1"/>
  <c r="IM32" i="93" s="1"/>
  <c r="IK6" i="93"/>
  <c r="IP5" i="93"/>
  <c r="IN5" i="93"/>
  <c r="IM5" i="93"/>
  <c r="IK5" i="93"/>
  <c r="IT4" i="93"/>
  <c r="IS4" i="93"/>
  <c r="IP4" i="93"/>
  <c r="IQ4" i="93" s="1"/>
  <c r="IR4" i="93" s="1"/>
  <c r="IO4" i="93"/>
  <c r="IO5" i="93" s="1"/>
  <c r="IK4" i="93"/>
  <c r="IT3" i="93"/>
  <c r="IS3" i="93"/>
  <c r="ID4" i="93"/>
  <c r="EW14" i="93"/>
  <c r="E15" i="93"/>
  <c r="GV4" i="93"/>
  <c r="IC4" i="93"/>
  <c r="IB4" i="93"/>
  <c r="HY4" i="93"/>
  <c r="HX4" i="93"/>
  <c r="HT4" i="93"/>
  <c r="IC3" i="93"/>
  <c r="IB3" i="93"/>
  <c r="HH32" i="93"/>
  <c r="HC32" i="93"/>
  <c r="HH31" i="93"/>
  <c r="HC31" i="93"/>
  <c r="HH30" i="93"/>
  <c r="HC30" i="93"/>
  <c r="HH29" i="93"/>
  <c r="HC29" i="93"/>
  <c r="HH28" i="93"/>
  <c r="HC28" i="93"/>
  <c r="HH27" i="93"/>
  <c r="HC27" i="93"/>
  <c r="HH26" i="93"/>
  <c r="HC26" i="93"/>
  <c r="HH25" i="93"/>
  <c r="HC25" i="93"/>
  <c r="HH24" i="93"/>
  <c r="HC24" i="93"/>
  <c r="HH23" i="93"/>
  <c r="HC23" i="93"/>
  <c r="HH22" i="93"/>
  <c r="HC22" i="93"/>
  <c r="HH21" i="93"/>
  <c r="HC21" i="93"/>
  <c r="HH20" i="93"/>
  <c r="HC20" i="93"/>
  <c r="HH19" i="93"/>
  <c r="HC19" i="93"/>
  <c r="HH18" i="93"/>
  <c r="HC18" i="93"/>
  <c r="HH17" i="93"/>
  <c r="HC17" i="93"/>
  <c r="HH16" i="93"/>
  <c r="HC16" i="93"/>
  <c r="HH15" i="93"/>
  <c r="HC15" i="93"/>
  <c r="HH14" i="93"/>
  <c r="HC14" i="93"/>
  <c r="HH13" i="93"/>
  <c r="HC13" i="93"/>
  <c r="HH12" i="93"/>
  <c r="HC12" i="93"/>
  <c r="HH11" i="93"/>
  <c r="HC11" i="93"/>
  <c r="HH10" i="93"/>
  <c r="HC10" i="93"/>
  <c r="HH9" i="93"/>
  <c r="HC9" i="93"/>
  <c r="HH8" i="93"/>
  <c r="HC8" i="93"/>
  <c r="HH7" i="93"/>
  <c r="HC7" i="93"/>
  <c r="HH6" i="93"/>
  <c r="HG6" i="93"/>
  <c r="HI6" i="93" s="1"/>
  <c r="HF6" i="93"/>
  <c r="HF7" i="93" s="1"/>
  <c r="HF8" i="93" s="1"/>
  <c r="HF9" i="93" s="1"/>
  <c r="HF10" i="93" s="1"/>
  <c r="HF11" i="93" s="1"/>
  <c r="HF12" i="93" s="1"/>
  <c r="HF13" i="93" s="1"/>
  <c r="HF14" i="93" s="1"/>
  <c r="HF15" i="93" s="1"/>
  <c r="HF16" i="93" s="1"/>
  <c r="HF17" i="93" s="1"/>
  <c r="HF18" i="93" s="1"/>
  <c r="HF19" i="93" s="1"/>
  <c r="HF20" i="93" s="1"/>
  <c r="HF21" i="93" s="1"/>
  <c r="HF22" i="93" s="1"/>
  <c r="HF23" i="93" s="1"/>
  <c r="HF24" i="93" s="1"/>
  <c r="HF25" i="93" s="1"/>
  <c r="HF26" i="93" s="1"/>
  <c r="HF27" i="93" s="1"/>
  <c r="HF28" i="93" s="1"/>
  <c r="HF29" i="93" s="1"/>
  <c r="HF30" i="93" s="1"/>
  <c r="HF31" i="93" s="1"/>
  <c r="HF32" i="93" s="1"/>
  <c r="HC6" i="93"/>
  <c r="HH5" i="93"/>
  <c r="HG5" i="93"/>
  <c r="HI5" i="93" s="1"/>
  <c r="HF5" i="93"/>
  <c r="HE5" i="93"/>
  <c r="HE6" i="93" s="1"/>
  <c r="HE7" i="93" s="1"/>
  <c r="HE8" i="93" s="1"/>
  <c r="HE9" i="93" s="1"/>
  <c r="HE10" i="93" s="1"/>
  <c r="HE11" i="93" s="1"/>
  <c r="HE12" i="93" s="1"/>
  <c r="HE13" i="93" s="1"/>
  <c r="HE14" i="93" s="1"/>
  <c r="HE15" i="93" s="1"/>
  <c r="HE16" i="93" s="1"/>
  <c r="HE17" i="93" s="1"/>
  <c r="HE18" i="93" s="1"/>
  <c r="HE19" i="93" s="1"/>
  <c r="HE20" i="93" s="1"/>
  <c r="HE21" i="93" s="1"/>
  <c r="HE22" i="93" s="1"/>
  <c r="HE23" i="93" s="1"/>
  <c r="HE24" i="93" s="1"/>
  <c r="HE25" i="93" s="1"/>
  <c r="HE26" i="93" s="1"/>
  <c r="HE27" i="93" s="1"/>
  <c r="HE28" i="93" s="1"/>
  <c r="HE29" i="93" s="1"/>
  <c r="HE30" i="93" s="1"/>
  <c r="HE31" i="93" s="1"/>
  <c r="HE32" i="93" s="1"/>
  <c r="HC5" i="93"/>
  <c r="HJ5" i="93" s="1"/>
  <c r="HL4" i="93"/>
  <c r="HK4" i="93"/>
  <c r="HH4" i="93"/>
  <c r="HG4" i="93"/>
  <c r="HI4" i="93" s="1"/>
  <c r="HJ4" i="93" s="1"/>
  <c r="HC4" i="93"/>
  <c r="HL3" i="93"/>
  <c r="HK3" i="93"/>
  <c r="GU4" i="93"/>
  <c r="GT4" i="93"/>
  <c r="GQ4" i="93"/>
  <c r="GP4" i="93"/>
  <c r="GL4" i="93"/>
  <c r="GU3" i="93"/>
  <c r="GT3" i="93"/>
  <c r="FZ32" i="93"/>
  <c r="FU32" i="93"/>
  <c r="FZ31" i="93"/>
  <c r="FU31" i="93"/>
  <c r="FZ30" i="93"/>
  <c r="FU30" i="93"/>
  <c r="FZ29" i="93"/>
  <c r="FU29" i="93"/>
  <c r="FZ28" i="93"/>
  <c r="FU28" i="93"/>
  <c r="FZ27" i="93"/>
  <c r="FU27" i="93"/>
  <c r="FZ26" i="93"/>
  <c r="FU26" i="93"/>
  <c r="FZ25" i="93"/>
  <c r="FU25" i="93"/>
  <c r="FZ24" i="93"/>
  <c r="FU24" i="93"/>
  <c r="FZ23" i="93"/>
  <c r="FU23" i="93"/>
  <c r="FZ22" i="93"/>
  <c r="FU22" i="93"/>
  <c r="FZ21" i="93"/>
  <c r="FU21" i="93"/>
  <c r="FZ20" i="93"/>
  <c r="FU20" i="93"/>
  <c r="FZ19" i="93"/>
  <c r="FU19" i="93"/>
  <c r="FZ18" i="93"/>
  <c r="FU18" i="93"/>
  <c r="FZ17" i="93"/>
  <c r="FU17" i="93"/>
  <c r="FZ16" i="93"/>
  <c r="FU16" i="93"/>
  <c r="FZ15" i="93"/>
  <c r="FU15" i="93"/>
  <c r="FZ14" i="93"/>
  <c r="FU14" i="93"/>
  <c r="FZ13" i="93"/>
  <c r="FU13" i="93"/>
  <c r="FZ12" i="93"/>
  <c r="FU12" i="93"/>
  <c r="FZ11" i="93"/>
  <c r="FU11" i="93"/>
  <c r="FZ10" i="93"/>
  <c r="FU10" i="93"/>
  <c r="FZ9" i="93"/>
  <c r="FU9" i="93"/>
  <c r="FZ8" i="93"/>
  <c r="FU8" i="93"/>
  <c r="FZ7" i="93"/>
  <c r="FU7" i="93"/>
  <c r="FZ6" i="93"/>
  <c r="FU6" i="93"/>
  <c r="FZ5" i="93"/>
  <c r="FX5" i="93"/>
  <c r="FX6" i="93" s="1"/>
  <c r="FX7" i="93" s="1"/>
  <c r="FX8" i="93" s="1"/>
  <c r="FX9" i="93" s="1"/>
  <c r="FX10" i="93" s="1"/>
  <c r="FX11" i="93" s="1"/>
  <c r="FX12" i="93" s="1"/>
  <c r="FX13" i="93" s="1"/>
  <c r="FX14" i="93" s="1"/>
  <c r="FX15" i="93" s="1"/>
  <c r="FX16" i="93" s="1"/>
  <c r="FX17" i="93" s="1"/>
  <c r="FX18" i="93" s="1"/>
  <c r="FX19" i="93" s="1"/>
  <c r="FX20" i="93" s="1"/>
  <c r="FX21" i="93" s="1"/>
  <c r="FX22" i="93" s="1"/>
  <c r="FX23" i="93" s="1"/>
  <c r="FX24" i="93" s="1"/>
  <c r="FX25" i="93" s="1"/>
  <c r="FX26" i="93" s="1"/>
  <c r="FX27" i="93" s="1"/>
  <c r="FX28" i="93" s="1"/>
  <c r="FX29" i="93" s="1"/>
  <c r="FX30" i="93" s="1"/>
  <c r="FX31" i="93" s="1"/>
  <c r="FX32" i="93" s="1"/>
  <c r="FW5" i="93"/>
  <c r="FW6" i="93" s="1"/>
  <c r="FW7" i="93" s="1"/>
  <c r="FW8" i="93" s="1"/>
  <c r="FW9" i="93" s="1"/>
  <c r="FW10" i="93" s="1"/>
  <c r="FW11" i="93" s="1"/>
  <c r="FW12" i="93" s="1"/>
  <c r="FW13" i="93" s="1"/>
  <c r="FW14" i="93" s="1"/>
  <c r="FW15" i="93" s="1"/>
  <c r="FW16" i="93" s="1"/>
  <c r="FW17" i="93" s="1"/>
  <c r="FW18" i="93" s="1"/>
  <c r="FW19" i="93" s="1"/>
  <c r="FW20" i="93" s="1"/>
  <c r="FW21" i="93" s="1"/>
  <c r="FW22" i="93" s="1"/>
  <c r="FW23" i="93" s="1"/>
  <c r="FW24" i="93" s="1"/>
  <c r="FW25" i="93" s="1"/>
  <c r="FW26" i="93" s="1"/>
  <c r="FW27" i="93" s="1"/>
  <c r="FW28" i="93" s="1"/>
  <c r="FW29" i="93" s="1"/>
  <c r="FW30" i="93" s="1"/>
  <c r="FW31" i="93" s="1"/>
  <c r="FW32" i="93" s="1"/>
  <c r="FU5" i="93"/>
  <c r="GD4" i="93"/>
  <c r="GC4" i="93"/>
  <c r="FZ4" i="93"/>
  <c r="FY4" i="93"/>
  <c r="FY5" i="93" s="1"/>
  <c r="FU4" i="93"/>
  <c r="GD3" i="93"/>
  <c r="GC3" i="93"/>
  <c r="FM4" i="93"/>
  <c r="FL4" i="93"/>
  <c r="FI4" i="93"/>
  <c r="FH4" i="93"/>
  <c r="FJ4" i="93" s="1"/>
  <c r="FD4" i="93"/>
  <c r="FM3" i="93"/>
  <c r="FL3" i="93"/>
  <c r="E10" i="93"/>
  <c r="D14" i="93"/>
  <c r="ER32" i="93"/>
  <c r="EM32" i="93"/>
  <c r="ER31" i="93"/>
  <c r="EM31" i="93"/>
  <c r="ER30" i="93"/>
  <c r="EM30" i="93"/>
  <c r="ER29" i="93"/>
  <c r="EM29" i="93"/>
  <c r="ER28" i="93"/>
  <c r="EM28" i="93"/>
  <c r="ER27" i="93"/>
  <c r="EM27" i="93"/>
  <c r="ER26" i="93"/>
  <c r="EM26" i="93"/>
  <c r="ER25" i="93"/>
  <c r="EM25" i="93"/>
  <c r="ER24" i="93"/>
  <c r="EM24" i="93"/>
  <c r="ER23" i="93"/>
  <c r="EM23" i="93"/>
  <c r="ER22" i="93"/>
  <c r="EM22" i="93"/>
  <c r="ER21" i="93"/>
  <c r="EM21" i="93"/>
  <c r="ER20" i="93"/>
  <c r="EM20" i="93"/>
  <c r="ER19" i="93"/>
  <c r="EM19" i="93"/>
  <c r="ER18" i="93"/>
  <c r="EM18" i="93"/>
  <c r="ER17" i="93"/>
  <c r="EM17" i="93"/>
  <c r="ER16" i="93"/>
  <c r="EM16" i="93"/>
  <c r="ER15" i="93"/>
  <c r="EM15" i="93"/>
  <c r="ER14" i="93"/>
  <c r="EM14" i="93"/>
  <c r="ER13" i="93"/>
  <c r="EM13" i="93"/>
  <c r="ER12" i="93"/>
  <c r="EM12" i="93"/>
  <c r="ER11" i="93"/>
  <c r="EM11" i="93"/>
  <c r="ER10" i="93"/>
  <c r="EM10" i="93"/>
  <c r="ER9" i="93"/>
  <c r="EM9" i="93"/>
  <c r="ER8" i="93"/>
  <c r="EM8" i="93"/>
  <c r="ER7" i="93"/>
  <c r="EM7" i="93"/>
  <c r="ER6" i="93"/>
  <c r="EM6" i="93"/>
  <c r="ER5" i="93"/>
  <c r="EQ5" i="93"/>
  <c r="EQ6" i="93" s="1"/>
  <c r="EP5" i="93"/>
  <c r="EP6" i="93" s="1"/>
  <c r="EP7" i="93" s="1"/>
  <c r="EP8" i="93" s="1"/>
  <c r="EP9" i="93" s="1"/>
  <c r="EP10" i="93" s="1"/>
  <c r="EP11" i="93" s="1"/>
  <c r="EP12" i="93" s="1"/>
  <c r="EP13" i="93" s="1"/>
  <c r="EP14" i="93" s="1"/>
  <c r="EP15" i="93" s="1"/>
  <c r="EP16" i="93" s="1"/>
  <c r="EP17" i="93" s="1"/>
  <c r="EP18" i="93" s="1"/>
  <c r="EP19" i="93" s="1"/>
  <c r="EP20" i="93" s="1"/>
  <c r="EP21" i="93" s="1"/>
  <c r="EP22" i="93" s="1"/>
  <c r="EP23" i="93" s="1"/>
  <c r="EP24" i="93" s="1"/>
  <c r="EP25" i="93" s="1"/>
  <c r="EP26" i="93" s="1"/>
  <c r="EP27" i="93" s="1"/>
  <c r="EP28" i="93" s="1"/>
  <c r="EP29" i="93" s="1"/>
  <c r="EP30" i="93" s="1"/>
  <c r="EP31" i="93" s="1"/>
  <c r="EP32" i="93" s="1"/>
  <c r="EO5" i="93"/>
  <c r="EO6" i="93" s="1"/>
  <c r="EO7" i="93" s="1"/>
  <c r="EO8" i="93" s="1"/>
  <c r="EO9" i="93" s="1"/>
  <c r="EO10" i="93" s="1"/>
  <c r="EO11" i="93" s="1"/>
  <c r="EO12" i="93" s="1"/>
  <c r="EO13" i="93" s="1"/>
  <c r="EO14" i="93" s="1"/>
  <c r="EO15" i="93" s="1"/>
  <c r="EO16" i="93" s="1"/>
  <c r="EO17" i="93" s="1"/>
  <c r="EO18" i="93" s="1"/>
  <c r="EO19" i="93" s="1"/>
  <c r="EO20" i="93" s="1"/>
  <c r="EO21" i="93" s="1"/>
  <c r="EO22" i="93" s="1"/>
  <c r="EO23" i="93" s="1"/>
  <c r="EO24" i="93" s="1"/>
  <c r="EO25" i="93" s="1"/>
  <c r="EO26" i="93" s="1"/>
  <c r="EO27" i="93" s="1"/>
  <c r="EO28" i="93" s="1"/>
  <c r="EO29" i="93" s="1"/>
  <c r="EO30" i="93" s="1"/>
  <c r="EO31" i="93" s="1"/>
  <c r="EO32" i="93" s="1"/>
  <c r="EM5" i="93"/>
  <c r="EV4" i="93"/>
  <c r="EU4" i="93"/>
  <c r="ER4" i="93"/>
  <c r="EQ4" i="93"/>
  <c r="ES4" i="93" s="1"/>
  <c r="EM4" i="93"/>
  <c r="ET4" i="93" s="1"/>
  <c r="EV3" i="93"/>
  <c r="EU3" i="93"/>
  <c r="EE4" i="93"/>
  <c r="ED4" i="93"/>
  <c r="EA4" i="93"/>
  <c r="DZ4" i="93"/>
  <c r="EB4" i="93" s="1"/>
  <c r="DV4" i="93"/>
  <c r="EE3" i="93"/>
  <c r="ED3" i="93"/>
  <c r="DI32" i="93"/>
  <c r="DD32" i="93"/>
  <c r="DI31" i="93"/>
  <c r="DD31" i="93"/>
  <c r="DI30" i="93"/>
  <c r="DD30" i="93"/>
  <c r="DI29" i="93"/>
  <c r="DD29" i="93"/>
  <c r="DI28" i="93"/>
  <c r="DD28" i="93"/>
  <c r="DI27" i="93"/>
  <c r="DD27" i="93"/>
  <c r="DI26" i="93"/>
  <c r="DD26" i="93"/>
  <c r="DI25" i="93"/>
  <c r="DD25" i="93"/>
  <c r="DI24" i="93"/>
  <c r="DD24" i="93"/>
  <c r="DI23" i="93"/>
  <c r="DD23" i="93"/>
  <c r="DI22" i="93"/>
  <c r="DD22" i="93"/>
  <c r="DI21" i="93"/>
  <c r="DD21" i="93"/>
  <c r="DI20" i="93"/>
  <c r="DD20" i="93"/>
  <c r="DI19" i="93"/>
  <c r="DD19" i="93"/>
  <c r="DI18" i="93"/>
  <c r="DD18" i="93"/>
  <c r="DI17" i="93"/>
  <c r="DD17" i="93"/>
  <c r="DI16" i="93"/>
  <c r="DD16" i="93"/>
  <c r="DI15" i="93"/>
  <c r="DD15" i="93"/>
  <c r="DI14" i="93"/>
  <c r="DD14" i="93"/>
  <c r="DI13" i="93"/>
  <c r="DD13" i="93"/>
  <c r="DI12" i="93"/>
  <c r="DD12" i="93"/>
  <c r="DI11" i="93"/>
  <c r="DD11" i="93"/>
  <c r="DI10" i="93"/>
  <c r="DD10" i="93"/>
  <c r="DI9" i="93"/>
  <c r="DD9" i="93"/>
  <c r="DI8" i="93"/>
  <c r="DD8" i="93"/>
  <c r="DI7" i="93"/>
  <c r="DD7" i="93"/>
  <c r="DI6" i="93"/>
  <c r="DD6" i="93"/>
  <c r="DI5" i="93"/>
  <c r="DG5" i="93"/>
  <c r="DG6" i="93" s="1"/>
  <c r="DG7" i="93" s="1"/>
  <c r="DG8" i="93" s="1"/>
  <c r="DG9" i="93" s="1"/>
  <c r="DG10" i="93" s="1"/>
  <c r="DG11" i="93" s="1"/>
  <c r="DG12" i="93" s="1"/>
  <c r="DG13" i="93" s="1"/>
  <c r="DG14" i="93" s="1"/>
  <c r="DG15" i="93" s="1"/>
  <c r="DG16" i="93" s="1"/>
  <c r="DG17" i="93" s="1"/>
  <c r="DG18" i="93" s="1"/>
  <c r="DG19" i="93" s="1"/>
  <c r="DG20" i="93" s="1"/>
  <c r="DG21" i="93" s="1"/>
  <c r="DG22" i="93" s="1"/>
  <c r="DG23" i="93" s="1"/>
  <c r="DG24" i="93" s="1"/>
  <c r="DG25" i="93" s="1"/>
  <c r="DG26" i="93" s="1"/>
  <c r="DG27" i="93" s="1"/>
  <c r="DG28" i="93" s="1"/>
  <c r="DG29" i="93" s="1"/>
  <c r="DG30" i="93" s="1"/>
  <c r="DG31" i="93" s="1"/>
  <c r="DG32" i="93" s="1"/>
  <c r="DF5" i="93"/>
  <c r="DF6" i="93" s="1"/>
  <c r="DF7" i="93" s="1"/>
  <c r="DF8" i="93" s="1"/>
  <c r="DF9" i="93" s="1"/>
  <c r="DF10" i="93" s="1"/>
  <c r="DF11" i="93" s="1"/>
  <c r="DF12" i="93" s="1"/>
  <c r="DF13" i="93" s="1"/>
  <c r="DF14" i="93" s="1"/>
  <c r="DF15" i="93" s="1"/>
  <c r="DF16" i="93" s="1"/>
  <c r="DF17" i="93" s="1"/>
  <c r="DF18" i="93" s="1"/>
  <c r="DF19" i="93" s="1"/>
  <c r="DF20" i="93" s="1"/>
  <c r="DF21" i="93" s="1"/>
  <c r="DF22" i="93" s="1"/>
  <c r="DF23" i="93" s="1"/>
  <c r="DF24" i="93" s="1"/>
  <c r="DF25" i="93" s="1"/>
  <c r="DF26" i="93" s="1"/>
  <c r="DF27" i="93" s="1"/>
  <c r="DF28" i="93" s="1"/>
  <c r="DF29" i="93" s="1"/>
  <c r="DF30" i="93" s="1"/>
  <c r="DF31" i="93" s="1"/>
  <c r="DF32" i="93" s="1"/>
  <c r="DD5" i="93"/>
  <c r="DM4" i="93"/>
  <c r="DL4" i="93"/>
  <c r="DI4" i="93"/>
  <c r="DJ4" i="93" s="1"/>
  <c r="DH4" i="93"/>
  <c r="DH5" i="93" s="1"/>
  <c r="DD4" i="93"/>
  <c r="DK4" i="93" s="1"/>
  <c r="DM3" i="93"/>
  <c r="DL3" i="93"/>
  <c r="CD3" i="104"/>
  <c r="CE3" i="104"/>
  <c r="BV4" i="104"/>
  <c r="CC4" i="104" s="1"/>
  <c r="BZ4" i="104"/>
  <c r="CB4" i="104" s="1"/>
  <c r="CA4" i="104"/>
  <c r="CD4" i="104"/>
  <c r="CE4" i="104"/>
  <c r="BV5" i="104"/>
  <c r="BX5" i="104"/>
  <c r="BX6" i="104" s="1"/>
  <c r="BX7" i="104" s="1"/>
  <c r="BX8" i="104" s="1"/>
  <c r="BX9" i="104" s="1"/>
  <c r="BX10" i="104" s="1"/>
  <c r="BX11" i="104" s="1"/>
  <c r="BX12" i="104" s="1"/>
  <c r="BX13" i="104" s="1"/>
  <c r="BX14" i="104" s="1"/>
  <c r="BX15" i="104" s="1"/>
  <c r="BX16" i="104" s="1"/>
  <c r="BX17" i="104" s="1"/>
  <c r="BX18" i="104" s="1"/>
  <c r="BX19" i="104" s="1"/>
  <c r="BX20" i="104" s="1"/>
  <c r="BX21" i="104" s="1"/>
  <c r="BX22" i="104" s="1"/>
  <c r="BX23" i="104" s="1"/>
  <c r="BX24" i="104" s="1"/>
  <c r="BX25" i="104" s="1"/>
  <c r="BX26" i="104" s="1"/>
  <c r="BX27" i="104" s="1"/>
  <c r="BX28" i="104" s="1"/>
  <c r="BX29" i="104" s="1"/>
  <c r="BX30" i="104" s="1"/>
  <c r="BX31" i="104" s="1"/>
  <c r="BX32" i="104" s="1"/>
  <c r="BY5" i="104"/>
  <c r="BY6" i="104" s="1"/>
  <c r="BY7" i="104" s="1"/>
  <c r="BY8" i="104" s="1"/>
  <c r="BY9" i="104" s="1"/>
  <c r="BY10" i="104" s="1"/>
  <c r="BY11" i="104" s="1"/>
  <c r="BY12" i="104" s="1"/>
  <c r="BY13" i="104" s="1"/>
  <c r="BY14" i="104" s="1"/>
  <c r="BY15" i="104" s="1"/>
  <c r="BY16" i="104" s="1"/>
  <c r="BY17" i="104" s="1"/>
  <c r="BY18" i="104" s="1"/>
  <c r="BY19" i="104" s="1"/>
  <c r="BY20" i="104" s="1"/>
  <c r="BY21" i="104" s="1"/>
  <c r="BY22" i="104" s="1"/>
  <c r="BY23" i="104" s="1"/>
  <c r="BY24" i="104" s="1"/>
  <c r="BY25" i="104" s="1"/>
  <c r="BY26" i="104" s="1"/>
  <c r="BY27" i="104" s="1"/>
  <c r="BY28" i="104" s="1"/>
  <c r="BY29" i="104" s="1"/>
  <c r="BY30" i="104" s="1"/>
  <c r="BY31" i="104" s="1"/>
  <c r="BY32" i="104" s="1"/>
  <c r="BZ5" i="104"/>
  <c r="CB5" i="104" s="1"/>
  <c r="CA5" i="104"/>
  <c r="BV6" i="104"/>
  <c r="CA6" i="104"/>
  <c r="BV7" i="104"/>
  <c r="CA7" i="104"/>
  <c r="BV8" i="104"/>
  <c r="CA8" i="104"/>
  <c r="BV9" i="104"/>
  <c r="CA9" i="104"/>
  <c r="BV10" i="104"/>
  <c r="CA10" i="104"/>
  <c r="BV11" i="104"/>
  <c r="CA11" i="104"/>
  <c r="BV12" i="104"/>
  <c r="CA12" i="104"/>
  <c r="BV13" i="104"/>
  <c r="CA13" i="104"/>
  <c r="BV14" i="104"/>
  <c r="CA14" i="104"/>
  <c r="BV15" i="104"/>
  <c r="CA15" i="104"/>
  <c r="BV16" i="104"/>
  <c r="CA16" i="104"/>
  <c r="BV17" i="104"/>
  <c r="CA17" i="104"/>
  <c r="BV18" i="104"/>
  <c r="CA18" i="104"/>
  <c r="BV19" i="104"/>
  <c r="CA19" i="104"/>
  <c r="BV20" i="104"/>
  <c r="CA20" i="104"/>
  <c r="BV21" i="104"/>
  <c r="CA21" i="104"/>
  <c r="BV22" i="104"/>
  <c r="CA22" i="104"/>
  <c r="BV23" i="104"/>
  <c r="CA23" i="104"/>
  <c r="BV24" i="104"/>
  <c r="CA24" i="104"/>
  <c r="BV25" i="104"/>
  <c r="CA25" i="104"/>
  <c r="BV26" i="104"/>
  <c r="CA26" i="104"/>
  <c r="BV27" i="104"/>
  <c r="CA27" i="104"/>
  <c r="BV28" i="104"/>
  <c r="CA28" i="104"/>
  <c r="BV29" i="104"/>
  <c r="CA29" i="104"/>
  <c r="BV30" i="104"/>
  <c r="CA30" i="104"/>
  <c r="BV31" i="104"/>
  <c r="CA31" i="104"/>
  <c r="BV32" i="104"/>
  <c r="CA32" i="104"/>
  <c r="CV4" i="93"/>
  <c r="CU4" i="93"/>
  <c r="CR4" i="93"/>
  <c r="CQ4" i="93"/>
  <c r="CM4" i="93"/>
  <c r="CV3" i="93"/>
  <c r="CU3" i="93"/>
  <c r="BZ32" i="93"/>
  <c r="BU32" i="93"/>
  <c r="BZ31" i="93"/>
  <c r="BU31" i="93"/>
  <c r="BZ30" i="93"/>
  <c r="BU30" i="93"/>
  <c r="BZ29" i="93"/>
  <c r="BU29" i="93"/>
  <c r="BZ28" i="93"/>
  <c r="BU28" i="93"/>
  <c r="BZ27" i="93"/>
  <c r="BU27" i="93"/>
  <c r="BZ26" i="93"/>
  <c r="BU26" i="93"/>
  <c r="BZ25" i="93"/>
  <c r="BU25" i="93"/>
  <c r="BZ24" i="93"/>
  <c r="BU24" i="93"/>
  <c r="BZ23" i="93"/>
  <c r="BU23" i="93"/>
  <c r="BZ22" i="93"/>
  <c r="BU22" i="93"/>
  <c r="BZ21" i="93"/>
  <c r="BU21" i="93"/>
  <c r="BZ20" i="93"/>
  <c r="BU20" i="93"/>
  <c r="BZ19" i="93"/>
  <c r="BU19" i="93"/>
  <c r="BZ18" i="93"/>
  <c r="BU18" i="93"/>
  <c r="BZ17" i="93"/>
  <c r="BU17" i="93"/>
  <c r="BZ16" i="93"/>
  <c r="BU16" i="93"/>
  <c r="BZ15" i="93"/>
  <c r="BU15" i="93"/>
  <c r="BZ14" i="93"/>
  <c r="BU14" i="93"/>
  <c r="BZ13" i="93"/>
  <c r="BU13" i="93"/>
  <c r="BZ12" i="93"/>
  <c r="BU12" i="93"/>
  <c r="BZ11" i="93"/>
  <c r="BU11" i="93"/>
  <c r="BZ10" i="93"/>
  <c r="BU10" i="93"/>
  <c r="BZ9" i="93"/>
  <c r="BU9" i="93"/>
  <c r="BZ8" i="93"/>
  <c r="BU8" i="93"/>
  <c r="BZ7" i="93"/>
  <c r="BU7" i="93"/>
  <c r="BZ6" i="93"/>
  <c r="BU6" i="93"/>
  <c r="BZ5" i="93"/>
  <c r="BY5" i="93"/>
  <c r="BY6" i="93" s="1"/>
  <c r="BX5" i="93"/>
  <c r="BX6" i="93" s="1"/>
  <c r="BX7" i="93" s="1"/>
  <c r="BX8" i="93" s="1"/>
  <c r="BX9" i="93" s="1"/>
  <c r="BX10" i="93" s="1"/>
  <c r="BX11" i="93" s="1"/>
  <c r="BX12" i="93" s="1"/>
  <c r="BX13" i="93" s="1"/>
  <c r="BX14" i="93" s="1"/>
  <c r="BX15" i="93" s="1"/>
  <c r="BX16" i="93" s="1"/>
  <c r="BX17" i="93" s="1"/>
  <c r="BX18" i="93" s="1"/>
  <c r="BX19" i="93" s="1"/>
  <c r="BX20" i="93" s="1"/>
  <c r="BX21" i="93" s="1"/>
  <c r="BX22" i="93" s="1"/>
  <c r="BX23" i="93" s="1"/>
  <c r="BX24" i="93" s="1"/>
  <c r="BX25" i="93" s="1"/>
  <c r="BX26" i="93" s="1"/>
  <c r="BX27" i="93" s="1"/>
  <c r="BX28" i="93" s="1"/>
  <c r="BX29" i="93" s="1"/>
  <c r="BX30" i="93" s="1"/>
  <c r="BX31" i="93" s="1"/>
  <c r="BX32" i="93" s="1"/>
  <c r="BW5" i="93"/>
  <c r="BW6" i="93" s="1"/>
  <c r="BW7" i="93" s="1"/>
  <c r="BW8" i="93" s="1"/>
  <c r="BW9" i="93" s="1"/>
  <c r="BW10" i="93" s="1"/>
  <c r="BW11" i="93" s="1"/>
  <c r="BW12" i="93" s="1"/>
  <c r="BW13" i="93" s="1"/>
  <c r="BW14" i="93" s="1"/>
  <c r="BW15" i="93" s="1"/>
  <c r="BW16" i="93" s="1"/>
  <c r="BW17" i="93" s="1"/>
  <c r="BW18" i="93" s="1"/>
  <c r="BW19" i="93" s="1"/>
  <c r="BW20" i="93" s="1"/>
  <c r="BW21" i="93" s="1"/>
  <c r="BW22" i="93" s="1"/>
  <c r="BW23" i="93" s="1"/>
  <c r="BW24" i="93" s="1"/>
  <c r="BW25" i="93" s="1"/>
  <c r="BW26" i="93" s="1"/>
  <c r="BW27" i="93" s="1"/>
  <c r="BW28" i="93" s="1"/>
  <c r="BW29" i="93" s="1"/>
  <c r="BW30" i="93" s="1"/>
  <c r="BW31" i="93" s="1"/>
  <c r="BW32" i="93" s="1"/>
  <c r="BU5" i="93"/>
  <c r="CD4" i="93"/>
  <c r="CC4" i="93"/>
  <c r="BZ4" i="93"/>
  <c r="BY4" i="93"/>
  <c r="CA4" i="93" s="1"/>
  <c r="BU4" i="93"/>
  <c r="CD3" i="93"/>
  <c r="CC3" i="93"/>
  <c r="BM4" i="93"/>
  <c r="BL4" i="93"/>
  <c r="BI4" i="93"/>
  <c r="BH4" i="93"/>
  <c r="BD4" i="93"/>
  <c r="BM3" i="93"/>
  <c r="BL3" i="93"/>
  <c r="AQ32" i="93"/>
  <c r="AL32" i="93"/>
  <c r="AQ31" i="93"/>
  <c r="AL31" i="93"/>
  <c r="AQ30" i="93"/>
  <c r="AL30" i="93"/>
  <c r="AQ29" i="93"/>
  <c r="AL29" i="93"/>
  <c r="AQ28" i="93"/>
  <c r="AL28" i="93"/>
  <c r="AQ27" i="93"/>
  <c r="AL27" i="93"/>
  <c r="AQ26" i="93"/>
  <c r="AL26" i="93"/>
  <c r="AQ25" i="93"/>
  <c r="AL25" i="93"/>
  <c r="AQ24" i="93"/>
  <c r="AL24" i="93"/>
  <c r="AQ23" i="93"/>
  <c r="AL23" i="93"/>
  <c r="AQ22" i="93"/>
  <c r="AL22" i="93"/>
  <c r="AQ21" i="93"/>
  <c r="AL21" i="93"/>
  <c r="AQ20" i="93"/>
  <c r="AL20" i="93"/>
  <c r="AQ19" i="93"/>
  <c r="AL19" i="93"/>
  <c r="AQ18" i="93"/>
  <c r="AL18" i="93"/>
  <c r="AQ17" i="93"/>
  <c r="AL17" i="93"/>
  <c r="AQ16" i="93"/>
  <c r="AL16" i="93"/>
  <c r="AQ15" i="93"/>
  <c r="AL15" i="93"/>
  <c r="AQ14" i="93"/>
  <c r="AL14" i="93"/>
  <c r="AQ13" i="93"/>
  <c r="AL13" i="93"/>
  <c r="AQ12" i="93"/>
  <c r="AL12" i="93"/>
  <c r="AQ11" i="93"/>
  <c r="AL11" i="93"/>
  <c r="AQ10" i="93"/>
  <c r="AL10" i="93"/>
  <c r="AQ9" i="93"/>
  <c r="AL9" i="93"/>
  <c r="AQ8" i="93"/>
  <c r="AL8" i="93"/>
  <c r="AQ7" i="93"/>
  <c r="AL7" i="93"/>
  <c r="AQ6" i="93"/>
  <c r="AP6" i="93"/>
  <c r="AP7" i="93" s="1"/>
  <c r="AO6" i="93"/>
  <c r="AO7" i="93" s="1"/>
  <c r="AO8" i="93" s="1"/>
  <c r="AO9" i="93" s="1"/>
  <c r="AO10" i="93" s="1"/>
  <c r="AO11" i="93" s="1"/>
  <c r="AO12" i="93" s="1"/>
  <c r="AO13" i="93" s="1"/>
  <c r="AO14" i="93" s="1"/>
  <c r="AO15" i="93" s="1"/>
  <c r="AO16" i="93" s="1"/>
  <c r="AO17" i="93" s="1"/>
  <c r="AO18" i="93" s="1"/>
  <c r="AO19" i="93" s="1"/>
  <c r="AO20" i="93" s="1"/>
  <c r="AO21" i="93" s="1"/>
  <c r="AO22" i="93" s="1"/>
  <c r="AO23" i="93" s="1"/>
  <c r="AO24" i="93" s="1"/>
  <c r="AO25" i="93" s="1"/>
  <c r="AO26" i="93" s="1"/>
  <c r="AO27" i="93" s="1"/>
  <c r="AO28" i="93" s="1"/>
  <c r="AO29" i="93" s="1"/>
  <c r="AO30" i="93" s="1"/>
  <c r="AO31" i="93" s="1"/>
  <c r="AO32" i="93" s="1"/>
  <c r="AN6" i="93"/>
  <c r="AN7" i="93" s="1"/>
  <c r="AN8" i="93" s="1"/>
  <c r="AN9" i="93" s="1"/>
  <c r="AN10" i="93" s="1"/>
  <c r="AN11" i="93" s="1"/>
  <c r="AN12" i="93" s="1"/>
  <c r="AN13" i="93" s="1"/>
  <c r="AN14" i="93" s="1"/>
  <c r="AN15" i="93" s="1"/>
  <c r="AN16" i="93" s="1"/>
  <c r="AN17" i="93" s="1"/>
  <c r="AN18" i="93" s="1"/>
  <c r="AN19" i="93" s="1"/>
  <c r="AN20" i="93" s="1"/>
  <c r="AN21" i="93" s="1"/>
  <c r="AN22" i="93" s="1"/>
  <c r="AN23" i="93" s="1"/>
  <c r="AN24" i="93" s="1"/>
  <c r="AN25" i="93" s="1"/>
  <c r="AN26" i="93" s="1"/>
  <c r="AN27" i="93" s="1"/>
  <c r="AN28" i="93" s="1"/>
  <c r="AN29" i="93" s="1"/>
  <c r="AN30" i="93" s="1"/>
  <c r="AN31" i="93" s="1"/>
  <c r="AN32" i="93" s="1"/>
  <c r="AL6" i="93"/>
  <c r="AQ5" i="93"/>
  <c r="AP5" i="93"/>
  <c r="AR5" i="93" s="1"/>
  <c r="AO5" i="93"/>
  <c r="AN5" i="93"/>
  <c r="AL5" i="93"/>
  <c r="AS5" i="93" s="1"/>
  <c r="AU4" i="93"/>
  <c r="AT4" i="93"/>
  <c r="AR4" i="93"/>
  <c r="AS4" i="93" s="1"/>
  <c r="AQ4" i="93"/>
  <c r="AP4" i="93"/>
  <c r="AL4" i="93"/>
  <c r="AU3" i="93"/>
  <c r="AT3" i="93"/>
  <c r="WC3" i="93"/>
  <c r="WE3" i="93" s="1"/>
  <c r="VX3" i="93"/>
  <c r="VZ3" i="93" s="1"/>
  <c r="AD3" i="93" s="1"/>
  <c r="WC2" i="93"/>
  <c r="WE2" i="93" s="1"/>
  <c r="VX2" i="93"/>
  <c r="AC4" i="93" s="1"/>
  <c r="Z4" i="93"/>
  <c r="Y4" i="93"/>
  <c r="AA4" i="93" s="1"/>
  <c r="AB4" i="93" s="1"/>
  <c r="U4" i="93"/>
  <c r="EO4" i="106"/>
  <c r="DX4" i="106"/>
  <c r="O15" i="107"/>
  <c r="M18" i="107"/>
  <c r="O18" i="107" s="1"/>
  <c r="M17" i="107"/>
  <c r="FK4" i="93" l="1"/>
  <c r="HZ4" i="93"/>
  <c r="IA4" i="93" s="1"/>
  <c r="P32" i="21"/>
  <c r="P20" i="21"/>
  <c r="P28" i="21"/>
  <c r="P10" i="21"/>
  <c r="P13" i="21"/>
  <c r="JY5" i="93"/>
  <c r="JZ5" i="93" s="1"/>
  <c r="JW6" i="93"/>
  <c r="JY4" i="93"/>
  <c r="JZ4" i="93" s="1"/>
  <c r="JH4" i="93"/>
  <c r="JI4" i="93" s="1"/>
  <c r="IO6" i="93"/>
  <c r="IQ5" i="93"/>
  <c r="IR5" i="93" s="1"/>
  <c r="HG7" i="93"/>
  <c r="HJ6" i="93"/>
  <c r="GR4" i="93"/>
  <c r="GS4" i="93" s="1"/>
  <c r="FY6" i="93"/>
  <c r="GA5" i="93"/>
  <c r="GB5" i="93"/>
  <c r="GA4" i="93"/>
  <c r="GB4" i="93" s="1"/>
  <c r="ES6" i="93"/>
  <c r="ET6" i="93" s="1"/>
  <c r="EQ7" i="93"/>
  <c r="ES5" i="93"/>
  <c r="ET5" i="93" s="1"/>
  <c r="EC4" i="93"/>
  <c r="DH6" i="93"/>
  <c r="DJ5" i="93"/>
  <c r="DK5" i="93" s="1"/>
  <c r="CC5" i="104"/>
  <c r="BZ6" i="104"/>
  <c r="CS4" i="93"/>
  <c r="CT4" i="93" s="1"/>
  <c r="CB5" i="93"/>
  <c r="CA6" i="93"/>
  <c r="BY7" i="93"/>
  <c r="CB6" i="93"/>
  <c r="CB4" i="93"/>
  <c r="CA5" i="93"/>
  <c r="BJ4" i="93"/>
  <c r="BK4" i="93" s="1"/>
  <c r="AR7" i="93"/>
  <c r="AP8" i="93"/>
  <c r="AS7" i="93"/>
  <c r="AR6" i="93"/>
  <c r="AS6" i="93" s="1"/>
  <c r="VY2" i="93"/>
  <c r="VZ2" i="93"/>
  <c r="VY3" i="93"/>
  <c r="AD4" i="93" s="1"/>
  <c r="AC3" i="93"/>
  <c r="WD2" i="93"/>
  <c r="WD3" i="93"/>
  <c r="JW7" i="93" l="1"/>
  <c r="JY6" i="93"/>
  <c r="JZ6" i="93" s="1"/>
  <c r="IQ6" i="93"/>
  <c r="IO7" i="93"/>
  <c r="IR6" i="93"/>
  <c r="HI7" i="93"/>
  <c r="HG8" i="93"/>
  <c r="HJ7" i="93"/>
  <c r="GB6" i="93"/>
  <c r="GA6" i="93"/>
  <c r="FY7" i="93"/>
  <c r="EQ8" i="93"/>
  <c r="ES7" i="93"/>
  <c r="ET7" i="93"/>
  <c r="DJ6" i="93"/>
  <c r="DK6" i="93" s="1"/>
  <c r="DH7" i="93"/>
  <c r="BZ7" i="104"/>
  <c r="CB6" i="104"/>
  <c r="CC6" i="104" s="1"/>
  <c r="CA7" i="93"/>
  <c r="BY8" i="93"/>
  <c r="CB7" i="93"/>
  <c r="AP9" i="93"/>
  <c r="AR8" i="93"/>
  <c r="AS8" i="93" s="1"/>
  <c r="HE4" i="105"/>
  <c r="HF4" i="105" s="1"/>
  <c r="GN4" i="105"/>
  <c r="GO4" i="105" s="1"/>
  <c r="GQ4" i="105" s="1"/>
  <c r="I5" i="102"/>
  <c r="O4" i="102"/>
  <c r="JZ3" i="106"/>
  <c r="MQ4" i="103"/>
  <c r="MP4" i="103"/>
  <c r="MM4" i="103"/>
  <c r="ML4" i="103"/>
  <c r="MQ3" i="103"/>
  <c r="MP3" i="103"/>
  <c r="LI4" i="103"/>
  <c r="LH4" i="103"/>
  <c r="LE4" i="103"/>
  <c r="LD4" i="103"/>
  <c r="LI3" i="103"/>
  <c r="LH3" i="103"/>
  <c r="KA4" i="103"/>
  <c r="JZ4" i="103"/>
  <c r="JW4" i="103"/>
  <c r="JV4" i="103"/>
  <c r="KA3" i="103"/>
  <c r="JZ3" i="103"/>
  <c r="IS4" i="103"/>
  <c r="IR4" i="103"/>
  <c r="IO4" i="103"/>
  <c r="IN4" i="103"/>
  <c r="IS3" i="103"/>
  <c r="IR3" i="103"/>
  <c r="HK4" i="103"/>
  <c r="HJ4" i="103"/>
  <c r="HG4" i="103"/>
  <c r="HK3" i="103"/>
  <c r="HJ3" i="103"/>
  <c r="GC4" i="103"/>
  <c r="GB4" i="103"/>
  <c r="FY4" i="103"/>
  <c r="GC3" i="103"/>
  <c r="GB3" i="103"/>
  <c r="EU4" i="103"/>
  <c r="ET4" i="103"/>
  <c r="EQ4" i="103"/>
  <c r="EU3" i="103"/>
  <c r="ET3" i="103"/>
  <c r="DM4" i="103"/>
  <c r="DL4" i="103"/>
  <c r="DI4" i="103"/>
  <c r="DM3" i="103"/>
  <c r="DL3" i="103"/>
  <c r="BN4" i="103"/>
  <c r="BM4" i="103"/>
  <c r="BJ4" i="103"/>
  <c r="BI4" i="103"/>
  <c r="BN3" i="103"/>
  <c r="BM3" i="103"/>
  <c r="AF4" i="103"/>
  <c r="AE4" i="103"/>
  <c r="AB4" i="103"/>
  <c r="AA4" i="103"/>
  <c r="AF3" i="103"/>
  <c r="AE3" i="103"/>
  <c r="AE3" i="104"/>
  <c r="AF3" i="104"/>
  <c r="AA4" i="104"/>
  <c r="AB4" i="104"/>
  <c r="AE4" i="104"/>
  <c r="AF4" i="104"/>
  <c r="LV32" i="103"/>
  <c r="LV31" i="103"/>
  <c r="LV30" i="103"/>
  <c r="LV29" i="103"/>
  <c r="LV28" i="103"/>
  <c r="LV27" i="103"/>
  <c r="LV26" i="103"/>
  <c r="LV25" i="103"/>
  <c r="LV24" i="103"/>
  <c r="LV23" i="103"/>
  <c r="LV22" i="103"/>
  <c r="LV21" i="103"/>
  <c r="LV20" i="103"/>
  <c r="LV19" i="103"/>
  <c r="LV18" i="103"/>
  <c r="LV17" i="103"/>
  <c r="LV16" i="103"/>
  <c r="LV15" i="103"/>
  <c r="LV14" i="103"/>
  <c r="LV13" i="103"/>
  <c r="LV12" i="103"/>
  <c r="LV11" i="103"/>
  <c r="LV10" i="103"/>
  <c r="LV9" i="103"/>
  <c r="LV8" i="103"/>
  <c r="LV7" i="103"/>
  <c r="LV6" i="103"/>
  <c r="LV5" i="103"/>
  <c r="LT5" i="103"/>
  <c r="LT6" i="103" s="1"/>
  <c r="LT7" i="103" s="1"/>
  <c r="LT8" i="103" s="1"/>
  <c r="LT9" i="103" s="1"/>
  <c r="LT10" i="103" s="1"/>
  <c r="LT11" i="103" s="1"/>
  <c r="LT12" i="103" s="1"/>
  <c r="LT13" i="103" s="1"/>
  <c r="LT14" i="103" s="1"/>
  <c r="LT15" i="103" s="1"/>
  <c r="LT16" i="103" s="1"/>
  <c r="LT17" i="103" s="1"/>
  <c r="LT18" i="103" s="1"/>
  <c r="LT19" i="103" s="1"/>
  <c r="LT20" i="103" s="1"/>
  <c r="LT21" i="103" s="1"/>
  <c r="LT22" i="103" s="1"/>
  <c r="LT23" i="103" s="1"/>
  <c r="LT24" i="103" s="1"/>
  <c r="LT25" i="103" s="1"/>
  <c r="LT26" i="103" s="1"/>
  <c r="LT27" i="103" s="1"/>
  <c r="LT28" i="103" s="1"/>
  <c r="LT29" i="103" s="1"/>
  <c r="LT30" i="103" s="1"/>
  <c r="LT31" i="103" s="1"/>
  <c r="LT32" i="103" s="1"/>
  <c r="LS5" i="103"/>
  <c r="LS6" i="103" s="1"/>
  <c r="LS7" i="103" s="1"/>
  <c r="LS8" i="103" s="1"/>
  <c r="LS9" i="103" s="1"/>
  <c r="LS10" i="103" s="1"/>
  <c r="LS11" i="103" s="1"/>
  <c r="LS12" i="103" s="1"/>
  <c r="LS13" i="103" s="1"/>
  <c r="LS14" i="103" s="1"/>
  <c r="LS15" i="103" s="1"/>
  <c r="LS16" i="103" s="1"/>
  <c r="LS17" i="103" s="1"/>
  <c r="LS18" i="103" s="1"/>
  <c r="LS19" i="103" s="1"/>
  <c r="LS20" i="103" s="1"/>
  <c r="LS21" i="103" s="1"/>
  <c r="LS22" i="103" s="1"/>
  <c r="LS23" i="103" s="1"/>
  <c r="LS24" i="103" s="1"/>
  <c r="LS25" i="103" s="1"/>
  <c r="LS26" i="103" s="1"/>
  <c r="LS27" i="103" s="1"/>
  <c r="LS28" i="103" s="1"/>
  <c r="LS29" i="103" s="1"/>
  <c r="LS30" i="103" s="1"/>
  <c r="LS31" i="103" s="1"/>
  <c r="LS32" i="103" s="1"/>
  <c r="LZ4" i="103"/>
  <c r="LY4" i="103"/>
  <c r="LV4" i="103"/>
  <c r="LU4" i="103"/>
  <c r="LZ3" i="103"/>
  <c r="LY3" i="103"/>
  <c r="KN32" i="103"/>
  <c r="KN31" i="103"/>
  <c r="KN30" i="103"/>
  <c r="KN29" i="103"/>
  <c r="KN28" i="103"/>
  <c r="KN27" i="103"/>
  <c r="KN26" i="103"/>
  <c r="KN25" i="103"/>
  <c r="KN24" i="103"/>
  <c r="KN23" i="103"/>
  <c r="KN22" i="103"/>
  <c r="KN21" i="103"/>
  <c r="KN20" i="103"/>
  <c r="KN19" i="103"/>
  <c r="KN18" i="103"/>
  <c r="KN17" i="103"/>
  <c r="KN16" i="103"/>
  <c r="KN15" i="103"/>
  <c r="KN14" i="103"/>
  <c r="KN13" i="103"/>
  <c r="KN12" i="103"/>
  <c r="KN11" i="103"/>
  <c r="KN10" i="103"/>
  <c r="KN9" i="103"/>
  <c r="KN8" i="103"/>
  <c r="KN7" i="103"/>
  <c r="KN6" i="103"/>
  <c r="KN5" i="103"/>
  <c r="KL5" i="103"/>
  <c r="KL6" i="103" s="1"/>
  <c r="KL7" i="103" s="1"/>
  <c r="KL8" i="103" s="1"/>
  <c r="KL9" i="103" s="1"/>
  <c r="KL10" i="103" s="1"/>
  <c r="KL11" i="103" s="1"/>
  <c r="KL12" i="103" s="1"/>
  <c r="KL13" i="103" s="1"/>
  <c r="KL14" i="103" s="1"/>
  <c r="KL15" i="103" s="1"/>
  <c r="KL16" i="103" s="1"/>
  <c r="KL17" i="103" s="1"/>
  <c r="KL18" i="103" s="1"/>
  <c r="KL19" i="103" s="1"/>
  <c r="KL20" i="103" s="1"/>
  <c r="KL21" i="103" s="1"/>
  <c r="KL22" i="103" s="1"/>
  <c r="KL23" i="103" s="1"/>
  <c r="KL24" i="103" s="1"/>
  <c r="KL25" i="103" s="1"/>
  <c r="KL26" i="103" s="1"/>
  <c r="KL27" i="103" s="1"/>
  <c r="KL28" i="103" s="1"/>
  <c r="KL29" i="103" s="1"/>
  <c r="KL30" i="103" s="1"/>
  <c r="KL31" i="103" s="1"/>
  <c r="KL32" i="103" s="1"/>
  <c r="KK5" i="103"/>
  <c r="KK6" i="103" s="1"/>
  <c r="KK7" i="103" s="1"/>
  <c r="KK8" i="103" s="1"/>
  <c r="KK9" i="103" s="1"/>
  <c r="KK10" i="103" s="1"/>
  <c r="KK11" i="103" s="1"/>
  <c r="KK12" i="103" s="1"/>
  <c r="KK13" i="103" s="1"/>
  <c r="KK14" i="103" s="1"/>
  <c r="KK15" i="103" s="1"/>
  <c r="KK16" i="103" s="1"/>
  <c r="KK17" i="103" s="1"/>
  <c r="KK18" i="103" s="1"/>
  <c r="KK19" i="103" s="1"/>
  <c r="KK20" i="103" s="1"/>
  <c r="KK21" i="103" s="1"/>
  <c r="KK22" i="103" s="1"/>
  <c r="KK23" i="103" s="1"/>
  <c r="KK24" i="103" s="1"/>
  <c r="KK25" i="103" s="1"/>
  <c r="KK26" i="103" s="1"/>
  <c r="KK27" i="103" s="1"/>
  <c r="KK28" i="103" s="1"/>
  <c r="KK29" i="103" s="1"/>
  <c r="KK30" i="103" s="1"/>
  <c r="KK31" i="103" s="1"/>
  <c r="KK32" i="103" s="1"/>
  <c r="KR4" i="103"/>
  <c r="KQ4" i="103"/>
  <c r="KN4" i="103"/>
  <c r="KM4" i="103"/>
  <c r="KR3" i="103"/>
  <c r="KQ3" i="103"/>
  <c r="JF32" i="103"/>
  <c r="JF31" i="103"/>
  <c r="JF30" i="103"/>
  <c r="JF29" i="103"/>
  <c r="JF28" i="103"/>
  <c r="JF27" i="103"/>
  <c r="JF26" i="103"/>
  <c r="JF25" i="103"/>
  <c r="JF24" i="103"/>
  <c r="JF23" i="103"/>
  <c r="JF22" i="103"/>
  <c r="JF21" i="103"/>
  <c r="JF20" i="103"/>
  <c r="JF19" i="103"/>
  <c r="JF18" i="103"/>
  <c r="JF17" i="103"/>
  <c r="JF16" i="103"/>
  <c r="JF15" i="103"/>
  <c r="JF14" i="103"/>
  <c r="JF13" i="103"/>
  <c r="JF12" i="103"/>
  <c r="JF11" i="103"/>
  <c r="JF10" i="103"/>
  <c r="JF9" i="103"/>
  <c r="JF8" i="103"/>
  <c r="JF7" i="103"/>
  <c r="JF6" i="103"/>
  <c r="JF5" i="103"/>
  <c r="JD5" i="103"/>
  <c r="JD6" i="103" s="1"/>
  <c r="JD7" i="103" s="1"/>
  <c r="JD8" i="103" s="1"/>
  <c r="JD9" i="103" s="1"/>
  <c r="JD10" i="103" s="1"/>
  <c r="JD11" i="103" s="1"/>
  <c r="JD12" i="103" s="1"/>
  <c r="JD13" i="103" s="1"/>
  <c r="JD14" i="103" s="1"/>
  <c r="JD15" i="103" s="1"/>
  <c r="JD16" i="103" s="1"/>
  <c r="JD17" i="103" s="1"/>
  <c r="JD18" i="103" s="1"/>
  <c r="JD19" i="103" s="1"/>
  <c r="JD20" i="103" s="1"/>
  <c r="JD21" i="103" s="1"/>
  <c r="JD22" i="103" s="1"/>
  <c r="JD23" i="103" s="1"/>
  <c r="JD24" i="103" s="1"/>
  <c r="JD25" i="103" s="1"/>
  <c r="JD26" i="103" s="1"/>
  <c r="JD27" i="103" s="1"/>
  <c r="JD28" i="103" s="1"/>
  <c r="JD29" i="103" s="1"/>
  <c r="JD30" i="103" s="1"/>
  <c r="JD31" i="103" s="1"/>
  <c r="JD32" i="103" s="1"/>
  <c r="JC5" i="103"/>
  <c r="JC6" i="103" s="1"/>
  <c r="JC7" i="103" s="1"/>
  <c r="JC8" i="103" s="1"/>
  <c r="JC9" i="103" s="1"/>
  <c r="JC10" i="103" s="1"/>
  <c r="JC11" i="103" s="1"/>
  <c r="JC12" i="103" s="1"/>
  <c r="JC13" i="103" s="1"/>
  <c r="JC14" i="103" s="1"/>
  <c r="JC15" i="103" s="1"/>
  <c r="JC16" i="103" s="1"/>
  <c r="JC17" i="103" s="1"/>
  <c r="JC18" i="103" s="1"/>
  <c r="JC19" i="103" s="1"/>
  <c r="JC20" i="103" s="1"/>
  <c r="JC21" i="103" s="1"/>
  <c r="JC22" i="103" s="1"/>
  <c r="JC23" i="103" s="1"/>
  <c r="JC24" i="103" s="1"/>
  <c r="JC25" i="103" s="1"/>
  <c r="JC26" i="103" s="1"/>
  <c r="JC27" i="103" s="1"/>
  <c r="JC28" i="103" s="1"/>
  <c r="JC29" i="103" s="1"/>
  <c r="JC30" i="103" s="1"/>
  <c r="JC31" i="103" s="1"/>
  <c r="JC32" i="103" s="1"/>
  <c r="JJ4" i="103"/>
  <c r="JI4" i="103"/>
  <c r="JF4" i="103"/>
  <c r="JE4" i="103"/>
  <c r="JJ3" i="103"/>
  <c r="JI3" i="103"/>
  <c r="HX32" i="103"/>
  <c r="HX31" i="103"/>
  <c r="HX30" i="103"/>
  <c r="HX29" i="103"/>
  <c r="HX28" i="103"/>
  <c r="HX27" i="103"/>
  <c r="HX26" i="103"/>
  <c r="HX25" i="103"/>
  <c r="HX24" i="103"/>
  <c r="HX23" i="103"/>
  <c r="HX22" i="103"/>
  <c r="HX21" i="103"/>
  <c r="HX20" i="103"/>
  <c r="HX19" i="103"/>
  <c r="HX18" i="103"/>
  <c r="HX17" i="103"/>
  <c r="HX16" i="103"/>
  <c r="HX15" i="103"/>
  <c r="HX14" i="103"/>
  <c r="HX13" i="103"/>
  <c r="HX12" i="103"/>
  <c r="HX11" i="103"/>
  <c r="HX10" i="103"/>
  <c r="HX9" i="103"/>
  <c r="HX8" i="103"/>
  <c r="HX7" i="103"/>
  <c r="HX6" i="103"/>
  <c r="HX5" i="103"/>
  <c r="HU5" i="103"/>
  <c r="HU6" i="103" s="1"/>
  <c r="HU7" i="103" s="1"/>
  <c r="HU8" i="103" s="1"/>
  <c r="HU9" i="103" s="1"/>
  <c r="HU10" i="103" s="1"/>
  <c r="HU11" i="103" s="1"/>
  <c r="HU12" i="103" s="1"/>
  <c r="HU13" i="103" s="1"/>
  <c r="HU14" i="103" s="1"/>
  <c r="HU15" i="103" s="1"/>
  <c r="HU16" i="103" s="1"/>
  <c r="HU17" i="103" s="1"/>
  <c r="HU18" i="103" s="1"/>
  <c r="HU19" i="103" s="1"/>
  <c r="HU20" i="103" s="1"/>
  <c r="HU21" i="103" s="1"/>
  <c r="HU22" i="103" s="1"/>
  <c r="HU23" i="103" s="1"/>
  <c r="HU24" i="103" s="1"/>
  <c r="HU25" i="103" s="1"/>
  <c r="HU26" i="103" s="1"/>
  <c r="HU27" i="103" s="1"/>
  <c r="HU28" i="103" s="1"/>
  <c r="HU29" i="103" s="1"/>
  <c r="HU30" i="103" s="1"/>
  <c r="HU31" i="103" s="1"/>
  <c r="HU32" i="103" s="1"/>
  <c r="IB4" i="103"/>
  <c r="IA4" i="103"/>
  <c r="HX4" i="103"/>
  <c r="IB3" i="103"/>
  <c r="IA3" i="103"/>
  <c r="GP32" i="103"/>
  <c r="GP31" i="103"/>
  <c r="GP30" i="103"/>
  <c r="GP29" i="103"/>
  <c r="GP28" i="103"/>
  <c r="GP27" i="103"/>
  <c r="GP26" i="103"/>
  <c r="GP25" i="103"/>
  <c r="GP24" i="103"/>
  <c r="GP23" i="103"/>
  <c r="GP22" i="103"/>
  <c r="GP21" i="103"/>
  <c r="GP20" i="103"/>
  <c r="GP19" i="103"/>
  <c r="GP18" i="103"/>
  <c r="GP17" i="103"/>
  <c r="GP16" i="103"/>
  <c r="GP15" i="103"/>
  <c r="GP14" i="103"/>
  <c r="GP13" i="103"/>
  <c r="GP12" i="103"/>
  <c r="GP11" i="103"/>
  <c r="GP10" i="103"/>
  <c r="GP9" i="103"/>
  <c r="GP8" i="103"/>
  <c r="GP7" i="103"/>
  <c r="GP6" i="103"/>
  <c r="GP5" i="103"/>
  <c r="GM5" i="103"/>
  <c r="GM6" i="103" s="1"/>
  <c r="GM7" i="103" s="1"/>
  <c r="GM8" i="103" s="1"/>
  <c r="GM9" i="103" s="1"/>
  <c r="GM10" i="103" s="1"/>
  <c r="GM11" i="103" s="1"/>
  <c r="GM12" i="103" s="1"/>
  <c r="GM13" i="103" s="1"/>
  <c r="GM14" i="103" s="1"/>
  <c r="GM15" i="103" s="1"/>
  <c r="GM16" i="103" s="1"/>
  <c r="GM17" i="103" s="1"/>
  <c r="GM18" i="103" s="1"/>
  <c r="GM19" i="103" s="1"/>
  <c r="GM20" i="103" s="1"/>
  <c r="GM21" i="103" s="1"/>
  <c r="GM22" i="103" s="1"/>
  <c r="GM23" i="103" s="1"/>
  <c r="GM24" i="103" s="1"/>
  <c r="GM25" i="103" s="1"/>
  <c r="GM26" i="103" s="1"/>
  <c r="GM27" i="103" s="1"/>
  <c r="GM28" i="103" s="1"/>
  <c r="GM29" i="103" s="1"/>
  <c r="GM30" i="103" s="1"/>
  <c r="GM31" i="103" s="1"/>
  <c r="GM32" i="103" s="1"/>
  <c r="GT4" i="103"/>
  <c r="GS4" i="103"/>
  <c r="GP4" i="103"/>
  <c r="GT3" i="103"/>
  <c r="GS3" i="103"/>
  <c r="FH32" i="103"/>
  <c r="FH31" i="103"/>
  <c r="FH30" i="103"/>
  <c r="FH29" i="103"/>
  <c r="FH28" i="103"/>
  <c r="FH27" i="103"/>
  <c r="FH26" i="103"/>
  <c r="FH25" i="103"/>
  <c r="FH24" i="103"/>
  <c r="FH23" i="103"/>
  <c r="FH22" i="103"/>
  <c r="FH21" i="103"/>
  <c r="FH20" i="103"/>
  <c r="FH19" i="103"/>
  <c r="FH18" i="103"/>
  <c r="FH17" i="103"/>
  <c r="FH16" i="103"/>
  <c r="FH15" i="103"/>
  <c r="FH14" i="103"/>
  <c r="FH13" i="103"/>
  <c r="FH12" i="103"/>
  <c r="FH11" i="103"/>
  <c r="FH10" i="103"/>
  <c r="FH9" i="103"/>
  <c r="FH8" i="103"/>
  <c r="FH7" i="103"/>
  <c r="FH6" i="103"/>
  <c r="FH5" i="103"/>
  <c r="FE5" i="103"/>
  <c r="FE6" i="103" s="1"/>
  <c r="FE7" i="103" s="1"/>
  <c r="FE8" i="103" s="1"/>
  <c r="FE9" i="103" s="1"/>
  <c r="FE10" i="103" s="1"/>
  <c r="FE11" i="103" s="1"/>
  <c r="FE12" i="103" s="1"/>
  <c r="FE13" i="103" s="1"/>
  <c r="FE14" i="103" s="1"/>
  <c r="FE15" i="103" s="1"/>
  <c r="FE16" i="103" s="1"/>
  <c r="FE17" i="103" s="1"/>
  <c r="FE18" i="103" s="1"/>
  <c r="FE19" i="103" s="1"/>
  <c r="FE20" i="103" s="1"/>
  <c r="FE21" i="103" s="1"/>
  <c r="FE22" i="103" s="1"/>
  <c r="FE23" i="103" s="1"/>
  <c r="FE24" i="103" s="1"/>
  <c r="FE25" i="103" s="1"/>
  <c r="FE26" i="103" s="1"/>
  <c r="FE27" i="103" s="1"/>
  <c r="FE28" i="103" s="1"/>
  <c r="FE29" i="103" s="1"/>
  <c r="FE30" i="103" s="1"/>
  <c r="FE31" i="103" s="1"/>
  <c r="FE32" i="103" s="1"/>
  <c r="FL4" i="103"/>
  <c r="FK4" i="103"/>
  <c r="FH4" i="103"/>
  <c r="FL3" i="103"/>
  <c r="FK3" i="103"/>
  <c r="DZ32" i="103"/>
  <c r="DZ31" i="103"/>
  <c r="DZ30" i="103"/>
  <c r="DZ29" i="103"/>
  <c r="DZ28" i="103"/>
  <c r="DZ27" i="103"/>
  <c r="DZ26" i="103"/>
  <c r="DZ25" i="103"/>
  <c r="DZ24" i="103"/>
  <c r="DZ23" i="103"/>
  <c r="DZ22" i="103"/>
  <c r="DZ21" i="103"/>
  <c r="DZ20" i="103"/>
  <c r="DZ19" i="103"/>
  <c r="DZ18" i="103"/>
  <c r="DZ17" i="103"/>
  <c r="DZ16" i="103"/>
  <c r="DZ15" i="103"/>
  <c r="DZ14" i="103"/>
  <c r="DZ13" i="103"/>
  <c r="DZ12" i="103"/>
  <c r="DZ11" i="103"/>
  <c r="DZ10" i="103"/>
  <c r="DZ9" i="103"/>
  <c r="DZ8" i="103"/>
  <c r="DZ7" i="103"/>
  <c r="DZ6" i="103"/>
  <c r="DZ5" i="103"/>
  <c r="DW5" i="103"/>
  <c r="DW6" i="103" s="1"/>
  <c r="DW7" i="103" s="1"/>
  <c r="DW8" i="103" s="1"/>
  <c r="DW9" i="103" s="1"/>
  <c r="DW10" i="103" s="1"/>
  <c r="DW11" i="103" s="1"/>
  <c r="DW12" i="103" s="1"/>
  <c r="DW13" i="103" s="1"/>
  <c r="DW14" i="103" s="1"/>
  <c r="DW15" i="103" s="1"/>
  <c r="DW16" i="103" s="1"/>
  <c r="DW17" i="103" s="1"/>
  <c r="DW18" i="103" s="1"/>
  <c r="DW19" i="103" s="1"/>
  <c r="DW20" i="103" s="1"/>
  <c r="DW21" i="103" s="1"/>
  <c r="DW22" i="103" s="1"/>
  <c r="DW23" i="103" s="1"/>
  <c r="DW24" i="103" s="1"/>
  <c r="DW25" i="103" s="1"/>
  <c r="DW26" i="103" s="1"/>
  <c r="DW27" i="103" s="1"/>
  <c r="DW28" i="103" s="1"/>
  <c r="DW29" i="103" s="1"/>
  <c r="DW30" i="103" s="1"/>
  <c r="DW31" i="103" s="1"/>
  <c r="DW32" i="103" s="1"/>
  <c r="ED4" i="103"/>
  <c r="EC4" i="103"/>
  <c r="DZ4" i="103"/>
  <c r="ED3" i="103"/>
  <c r="EC3" i="103"/>
  <c r="CR32" i="103"/>
  <c r="CR31" i="103"/>
  <c r="CR30" i="103"/>
  <c r="CR29" i="103"/>
  <c r="CR28" i="103"/>
  <c r="CR27" i="103"/>
  <c r="CR26" i="103"/>
  <c r="CR25" i="103"/>
  <c r="CR24" i="103"/>
  <c r="CR23" i="103"/>
  <c r="CR22" i="103"/>
  <c r="CR21" i="103"/>
  <c r="CR20" i="103"/>
  <c r="CR19" i="103"/>
  <c r="CR18" i="103"/>
  <c r="CR17" i="103"/>
  <c r="CR16" i="103"/>
  <c r="CR15" i="103"/>
  <c r="CR14" i="103"/>
  <c r="CR13" i="103"/>
  <c r="CR12" i="103"/>
  <c r="CR11" i="103"/>
  <c r="CR10" i="103"/>
  <c r="CR9" i="103"/>
  <c r="CR8" i="103"/>
  <c r="CR7" i="103"/>
  <c r="CR6" i="103"/>
  <c r="CR5" i="103"/>
  <c r="CQ5" i="103"/>
  <c r="CQ6" i="103" s="1"/>
  <c r="CP5" i="103"/>
  <c r="CP6" i="103" s="1"/>
  <c r="CP7" i="103" s="1"/>
  <c r="CP8" i="103" s="1"/>
  <c r="CP9" i="103" s="1"/>
  <c r="CP10" i="103" s="1"/>
  <c r="CP11" i="103" s="1"/>
  <c r="CP12" i="103" s="1"/>
  <c r="CP13" i="103" s="1"/>
  <c r="CP14" i="103" s="1"/>
  <c r="CP15" i="103" s="1"/>
  <c r="CP16" i="103" s="1"/>
  <c r="CP17" i="103" s="1"/>
  <c r="CP18" i="103" s="1"/>
  <c r="CP19" i="103" s="1"/>
  <c r="CP20" i="103" s="1"/>
  <c r="CP21" i="103" s="1"/>
  <c r="CP22" i="103" s="1"/>
  <c r="CP23" i="103" s="1"/>
  <c r="CP24" i="103" s="1"/>
  <c r="CP25" i="103" s="1"/>
  <c r="CP26" i="103" s="1"/>
  <c r="CP27" i="103" s="1"/>
  <c r="CP28" i="103" s="1"/>
  <c r="CP29" i="103" s="1"/>
  <c r="CP30" i="103" s="1"/>
  <c r="CP31" i="103" s="1"/>
  <c r="CP32" i="103" s="1"/>
  <c r="CO5" i="103"/>
  <c r="CO6" i="103" s="1"/>
  <c r="CO7" i="103" s="1"/>
  <c r="CO8" i="103" s="1"/>
  <c r="CO9" i="103" s="1"/>
  <c r="CO10" i="103" s="1"/>
  <c r="CO11" i="103" s="1"/>
  <c r="CO12" i="103" s="1"/>
  <c r="CO13" i="103" s="1"/>
  <c r="CO14" i="103" s="1"/>
  <c r="CO15" i="103" s="1"/>
  <c r="CO16" i="103" s="1"/>
  <c r="CO17" i="103" s="1"/>
  <c r="CO18" i="103" s="1"/>
  <c r="CO19" i="103" s="1"/>
  <c r="CO20" i="103" s="1"/>
  <c r="CO21" i="103" s="1"/>
  <c r="CO22" i="103" s="1"/>
  <c r="CO23" i="103" s="1"/>
  <c r="CO24" i="103" s="1"/>
  <c r="CO25" i="103" s="1"/>
  <c r="CO26" i="103" s="1"/>
  <c r="CO27" i="103" s="1"/>
  <c r="CO28" i="103" s="1"/>
  <c r="CO29" i="103" s="1"/>
  <c r="CO30" i="103" s="1"/>
  <c r="CO31" i="103" s="1"/>
  <c r="CO32" i="103" s="1"/>
  <c r="CV4" i="103"/>
  <c r="CU4" i="103"/>
  <c r="CR4" i="103"/>
  <c r="CQ4" i="103"/>
  <c r="CV3" i="103"/>
  <c r="CU3" i="103"/>
  <c r="CA32" i="103"/>
  <c r="CA31" i="103"/>
  <c r="CA30" i="103"/>
  <c r="CA29" i="103"/>
  <c r="CA28" i="103"/>
  <c r="CA27" i="103"/>
  <c r="CA26" i="103"/>
  <c r="CA25" i="103"/>
  <c r="CA24" i="103"/>
  <c r="CA23" i="103"/>
  <c r="CA22" i="103"/>
  <c r="CA21" i="103"/>
  <c r="CA20" i="103"/>
  <c r="CA19" i="103"/>
  <c r="CA18" i="103"/>
  <c r="CA17" i="103"/>
  <c r="CA16" i="103"/>
  <c r="CA15" i="103"/>
  <c r="CA14" i="103"/>
  <c r="CA13" i="103"/>
  <c r="CA12" i="103"/>
  <c r="CA11" i="103"/>
  <c r="CA10" i="103"/>
  <c r="CA9" i="103"/>
  <c r="CA8" i="103"/>
  <c r="CA7" i="103"/>
  <c r="CA6" i="103"/>
  <c r="BY6" i="103"/>
  <c r="BY7" i="103" s="1"/>
  <c r="BY8" i="103" s="1"/>
  <c r="BY9" i="103" s="1"/>
  <c r="BY10" i="103" s="1"/>
  <c r="BY11" i="103" s="1"/>
  <c r="BY12" i="103" s="1"/>
  <c r="BY13" i="103" s="1"/>
  <c r="BY14" i="103" s="1"/>
  <c r="BY15" i="103" s="1"/>
  <c r="BY16" i="103" s="1"/>
  <c r="BY17" i="103" s="1"/>
  <c r="BY18" i="103" s="1"/>
  <c r="BY19" i="103" s="1"/>
  <c r="BY20" i="103" s="1"/>
  <c r="BY21" i="103" s="1"/>
  <c r="BY22" i="103" s="1"/>
  <c r="BY23" i="103" s="1"/>
  <c r="BY24" i="103" s="1"/>
  <c r="BY25" i="103" s="1"/>
  <c r="BY26" i="103" s="1"/>
  <c r="BY27" i="103" s="1"/>
  <c r="BY28" i="103" s="1"/>
  <c r="BY29" i="103" s="1"/>
  <c r="BY30" i="103" s="1"/>
  <c r="BY31" i="103" s="1"/>
  <c r="BY32" i="103" s="1"/>
  <c r="BX6" i="103"/>
  <c r="BX7" i="103" s="1"/>
  <c r="BX8" i="103" s="1"/>
  <c r="BX9" i="103" s="1"/>
  <c r="BX10" i="103" s="1"/>
  <c r="BX11" i="103" s="1"/>
  <c r="BX12" i="103" s="1"/>
  <c r="BX13" i="103" s="1"/>
  <c r="BX14" i="103" s="1"/>
  <c r="BX15" i="103" s="1"/>
  <c r="BX16" i="103" s="1"/>
  <c r="BX17" i="103" s="1"/>
  <c r="BX18" i="103" s="1"/>
  <c r="BX19" i="103" s="1"/>
  <c r="BX20" i="103" s="1"/>
  <c r="BX21" i="103" s="1"/>
  <c r="BX22" i="103" s="1"/>
  <c r="BX23" i="103" s="1"/>
  <c r="BX24" i="103" s="1"/>
  <c r="BX25" i="103" s="1"/>
  <c r="BX26" i="103" s="1"/>
  <c r="BX27" i="103" s="1"/>
  <c r="BX28" i="103" s="1"/>
  <c r="BX29" i="103" s="1"/>
  <c r="BX30" i="103" s="1"/>
  <c r="BX31" i="103" s="1"/>
  <c r="BX32" i="103" s="1"/>
  <c r="CA5" i="103"/>
  <c r="BY5" i="103"/>
  <c r="BX5" i="103"/>
  <c r="CE4" i="103"/>
  <c r="CD4" i="103"/>
  <c r="CA4" i="103"/>
  <c r="BZ4" i="103"/>
  <c r="CE3" i="103"/>
  <c r="CD3" i="103"/>
  <c r="AS32" i="103"/>
  <c r="AS31" i="103"/>
  <c r="AS30" i="103"/>
  <c r="AS29" i="103"/>
  <c r="AS28" i="103"/>
  <c r="AS27" i="103"/>
  <c r="AS26" i="103"/>
  <c r="AS25" i="103"/>
  <c r="AS24" i="103"/>
  <c r="AS23" i="103"/>
  <c r="AS22" i="103"/>
  <c r="AS21" i="103"/>
  <c r="AS20" i="103"/>
  <c r="AS19" i="103"/>
  <c r="AS18" i="103"/>
  <c r="AS17" i="103"/>
  <c r="AS16" i="103"/>
  <c r="AS15" i="103"/>
  <c r="AS14" i="103"/>
  <c r="AS13" i="103"/>
  <c r="AS12" i="103"/>
  <c r="AS11" i="103"/>
  <c r="AS10" i="103"/>
  <c r="AS9" i="103"/>
  <c r="AS8" i="103"/>
  <c r="AS7" i="103"/>
  <c r="AS6" i="103"/>
  <c r="AS5" i="103"/>
  <c r="AR5" i="103"/>
  <c r="AR6" i="103" s="1"/>
  <c r="AQ5" i="103"/>
  <c r="AQ6" i="103" s="1"/>
  <c r="AQ7" i="103" s="1"/>
  <c r="AQ8" i="103" s="1"/>
  <c r="AQ9" i="103" s="1"/>
  <c r="AQ10" i="103" s="1"/>
  <c r="AQ11" i="103" s="1"/>
  <c r="AQ12" i="103" s="1"/>
  <c r="AQ13" i="103" s="1"/>
  <c r="AQ14" i="103" s="1"/>
  <c r="AQ15" i="103" s="1"/>
  <c r="AQ16" i="103" s="1"/>
  <c r="AQ17" i="103" s="1"/>
  <c r="AQ18" i="103" s="1"/>
  <c r="AQ19" i="103" s="1"/>
  <c r="AQ20" i="103" s="1"/>
  <c r="AQ21" i="103" s="1"/>
  <c r="AQ22" i="103" s="1"/>
  <c r="AQ23" i="103" s="1"/>
  <c r="AQ24" i="103" s="1"/>
  <c r="AQ25" i="103" s="1"/>
  <c r="AQ26" i="103" s="1"/>
  <c r="AQ27" i="103" s="1"/>
  <c r="AQ28" i="103" s="1"/>
  <c r="AQ29" i="103" s="1"/>
  <c r="AQ30" i="103" s="1"/>
  <c r="AQ31" i="103" s="1"/>
  <c r="AQ32" i="103" s="1"/>
  <c r="AP5" i="103"/>
  <c r="AP6" i="103" s="1"/>
  <c r="AP7" i="103" s="1"/>
  <c r="AP8" i="103" s="1"/>
  <c r="AP9" i="103" s="1"/>
  <c r="AP10" i="103" s="1"/>
  <c r="AP11" i="103" s="1"/>
  <c r="AP12" i="103" s="1"/>
  <c r="AP13" i="103" s="1"/>
  <c r="AP14" i="103" s="1"/>
  <c r="AP15" i="103" s="1"/>
  <c r="AP16" i="103" s="1"/>
  <c r="AP17" i="103" s="1"/>
  <c r="AP18" i="103" s="1"/>
  <c r="AP19" i="103" s="1"/>
  <c r="AP20" i="103" s="1"/>
  <c r="AP21" i="103" s="1"/>
  <c r="AP22" i="103" s="1"/>
  <c r="AP23" i="103" s="1"/>
  <c r="AP24" i="103" s="1"/>
  <c r="AP25" i="103" s="1"/>
  <c r="AP26" i="103" s="1"/>
  <c r="AP27" i="103" s="1"/>
  <c r="AP28" i="103" s="1"/>
  <c r="AP29" i="103" s="1"/>
  <c r="AP30" i="103" s="1"/>
  <c r="AP31" i="103" s="1"/>
  <c r="AP32" i="103" s="1"/>
  <c r="AW4" i="103"/>
  <c r="AV4" i="103"/>
  <c r="AS4" i="103"/>
  <c r="AR4" i="103"/>
  <c r="AW3" i="103"/>
  <c r="AV3" i="103"/>
  <c r="K32" i="103"/>
  <c r="K31" i="103"/>
  <c r="K30" i="103"/>
  <c r="K29" i="103"/>
  <c r="K28" i="103"/>
  <c r="K27" i="103"/>
  <c r="K26" i="103"/>
  <c r="K25" i="103"/>
  <c r="K24" i="103"/>
  <c r="K23" i="103"/>
  <c r="K22" i="103"/>
  <c r="K21" i="103"/>
  <c r="K20" i="103"/>
  <c r="K19" i="103"/>
  <c r="K18" i="103"/>
  <c r="K17" i="103"/>
  <c r="K16" i="103"/>
  <c r="K15" i="103"/>
  <c r="K14" i="103"/>
  <c r="K13" i="103"/>
  <c r="K12" i="103"/>
  <c r="K11" i="103"/>
  <c r="K10" i="103"/>
  <c r="K9" i="103"/>
  <c r="K8" i="103"/>
  <c r="K7" i="103"/>
  <c r="K6" i="103"/>
  <c r="K5" i="103"/>
  <c r="J5" i="103"/>
  <c r="J6" i="103" s="1"/>
  <c r="I5" i="103"/>
  <c r="I6" i="103" s="1"/>
  <c r="I7" i="103" s="1"/>
  <c r="I8" i="103" s="1"/>
  <c r="I9" i="103" s="1"/>
  <c r="I10" i="103" s="1"/>
  <c r="I11" i="103" s="1"/>
  <c r="I12" i="103" s="1"/>
  <c r="I13" i="103" s="1"/>
  <c r="I14" i="103" s="1"/>
  <c r="I15" i="103" s="1"/>
  <c r="I16" i="103" s="1"/>
  <c r="I17" i="103" s="1"/>
  <c r="I18" i="103" s="1"/>
  <c r="I19" i="103" s="1"/>
  <c r="I20" i="103" s="1"/>
  <c r="I21" i="103" s="1"/>
  <c r="I22" i="103" s="1"/>
  <c r="I23" i="103" s="1"/>
  <c r="I24" i="103" s="1"/>
  <c r="I25" i="103" s="1"/>
  <c r="I26" i="103" s="1"/>
  <c r="I27" i="103" s="1"/>
  <c r="I28" i="103" s="1"/>
  <c r="I29" i="103" s="1"/>
  <c r="I30" i="103" s="1"/>
  <c r="I31" i="103" s="1"/>
  <c r="I32" i="103" s="1"/>
  <c r="H5" i="103"/>
  <c r="H6" i="103" s="1"/>
  <c r="H7" i="103" s="1"/>
  <c r="H8" i="103" s="1"/>
  <c r="H9" i="103" s="1"/>
  <c r="H10" i="103" s="1"/>
  <c r="H11" i="103" s="1"/>
  <c r="H12" i="103" s="1"/>
  <c r="H13" i="103" s="1"/>
  <c r="H14" i="103" s="1"/>
  <c r="H15" i="103" s="1"/>
  <c r="H16" i="103" s="1"/>
  <c r="H17" i="103" s="1"/>
  <c r="H18" i="103" s="1"/>
  <c r="H19" i="103" s="1"/>
  <c r="H20" i="103" s="1"/>
  <c r="H21" i="103" s="1"/>
  <c r="H22" i="103" s="1"/>
  <c r="H23" i="103" s="1"/>
  <c r="H24" i="103" s="1"/>
  <c r="H25" i="103" s="1"/>
  <c r="H26" i="103" s="1"/>
  <c r="H27" i="103" s="1"/>
  <c r="H28" i="103" s="1"/>
  <c r="H29" i="103" s="1"/>
  <c r="H30" i="103" s="1"/>
  <c r="H31" i="103" s="1"/>
  <c r="H32" i="103" s="1"/>
  <c r="O4" i="103"/>
  <c r="N4" i="103"/>
  <c r="K4" i="103"/>
  <c r="J4" i="103"/>
  <c r="O3" i="103"/>
  <c r="N3" i="103"/>
  <c r="WC3" i="106"/>
  <c r="WE3" i="106" s="1"/>
  <c r="VX3" i="106"/>
  <c r="VY3" i="106" s="1"/>
  <c r="WE2" i="106"/>
  <c r="WD2" i="106"/>
  <c r="WC2" i="106"/>
  <c r="JZ4" i="106" s="1"/>
  <c r="VX2" i="106"/>
  <c r="FK4" i="106" s="1"/>
  <c r="O4" i="105"/>
  <c r="WC3" i="105"/>
  <c r="WE3" i="105" s="1"/>
  <c r="VX3" i="105"/>
  <c r="VZ3" i="105" s="1"/>
  <c r="WE2" i="105"/>
  <c r="WD2" i="105"/>
  <c r="WC2" i="105"/>
  <c r="VX2" i="105"/>
  <c r="IA3" i="105" s="1"/>
  <c r="WE3" i="104"/>
  <c r="WD3" i="104"/>
  <c r="WC3" i="104"/>
  <c r="VX3" i="104"/>
  <c r="VZ3" i="104" s="1"/>
  <c r="WC2" i="104"/>
  <c r="VX2" i="104"/>
  <c r="WC3" i="103"/>
  <c r="WE3" i="103" s="1"/>
  <c r="VX3" i="103"/>
  <c r="VZ3" i="103" s="1"/>
  <c r="WC2" i="103"/>
  <c r="WD2" i="103" s="1"/>
  <c r="VX2" i="103"/>
  <c r="VZ2" i="103" s="1"/>
  <c r="WC3" i="102"/>
  <c r="WC2" i="102"/>
  <c r="WE2" i="102"/>
  <c r="CV4" i="102"/>
  <c r="VX3" i="102"/>
  <c r="VX2" i="102"/>
  <c r="VY2" i="102" s="1"/>
  <c r="VY3" i="102"/>
  <c r="WE3" i="102"/>
  <c r="CE3" i="102" s="1"/>
  <c r="WD3" i="102"/>
  <c r="VZ3" i="102"/>
  <c r="CV3" i="102" s="1"/>
  <c r="IO4" i="106"/>
  <c r="IN4" i="106"/>
  <c r="IP4" i="106" s="1"/>
  <c r="IJ4" i="106"/>
  <c r="HG4" i="106"/>
  <c r="HF4" i="106"/>
  <c r="HH4" i="106" s="1"/>
  <c r="HB4" i="106"/>
  <c r="HI4" i="106" s="1"/>
  <c r="FH4" i="106"/>
  <c r="FF4" i="106"/>
  <c r="FG4" i="106" s="1"/>
  <c r="FI4" i="106" s="1"/>
  <c r="FC4" i="106"/>
  <c r="FJ4" i="106" s="1"/>
  <c r="CD4" i="106"/>
  <c r="CA4" i="106"/>
  <c r="BZ4" i="106"/>
  <c r="CB4" i="106" s="1"/>
  <c r="BV4" i="106"/>
  <c r="BJ4" i="106"/>
  <c r="BI4" i="106"/>
  <c r="BK4" i="106" s="1"/>
  <c r="BE4" i="106"/>
  <c r="BM3" i="106"/>
  <c r="AB4" i="106"/>
  <c r="AA4" i="106"/>
  <c r="AC4" i="106" s="1"/>
  <c r="W4" i="106"/>
  <c r="AD4" i="106" s="1"/>
  <c r="LV4" i="105"/>
  <c r="LU4" i="105"/>
  <c r="LW4" i="105" s="1"/>
  <c r="LQ4" i="105"/>
  <c r="LX4" i="105" s="1"/>
  <c r="KN4" i="105"/>
  <c r="KI4" i="105"/>
  <c r="JF4" i="105"/>
  <c r="JA4" i="105"/>
  <c r="IA4" i="105"/>
  <c r="HX4" i="105"/>
  <c r="HS4" i="105"/>
  <c r="GP4" i="105"/>
  <c r="GK4" i="105"/>
  <c r="GS3" i="105"/>
  <c r="FH4" i="105"/>
  <c r="FC4" i="105"/>
  <c r="EC4" i="105"/>
  <c r="DZ4" i="105"/>
  <c r="DU4" i="105"/>
  <c r="CA4" i="105"/>
  <c r="BY4" i="105"/>
  <c r="CB4" i="105" s="1"/>
  <c r="BV4" i="105"/>
  <c r="CD3" i="105"/>
  <c r="BM4" i="105"/>
  <c r="BJ4" i="105"/>
  <c r="BI4" i="105"/>
  <c r="BK4" i="105" s="1"/>
  <c r="BE4" i="105"/>
  <c r="AB4" i="105"/>
  <c r="AA4" i="105"/>
  <c r="AC4" i="105" s="1"/>
  <c r="W4" i="105"/>
  <c r="LE4" i="104"/>
  <c r="LD4" i="104"/>
  <c r="LF4" i="104" s="1"/>
  <c r="KZ4" i="104"/>
  <c r="LG4" i="104" s="1"/>
  <c r="C7" i="72" s="1"/>
  <c r="JZ4" i="104"/>
  <c r="JW4" i="104"/>
  <c r="JV4" i="104"/>
  <c r="JX4" i="104" s="1"/>
  <c r="JR4" i="104"/>
  <c r="JY4" i="104" s="1"/>
  <c r="IO4" i="104"/>
  <c r="IJ4" i="104"/>
  <c r="IR3" i="104"/>
  <c r="HG4" i="104"/>
  <c r="HB4" i="104"/>
  <c r="FY4" i="104"/>
  <c r="FX4" i="104"/>
  <c r="FZ4" i="104" s="1"/>
  <c r="FT4" i="104"/>
  <c r="GA4" i="104" s="1"/>
  <c r="EQ4" i="104"/>
  <c r="EL4" i="104"/>
  <c r="DI4" i="104"/>
  <c r="DD4" i="104"/>
  <c r="BJ4" i="104"/>
  <c r="BI4" i="104"/>
  <c r="BK4" i="104" s="1"/>
  <c r="BE4" i="104"/>
  <c r="BL4" i="104" s="1"/>
  <c r="W4" i="104"/>
  <c r="MH4" i="103"/>
  <c r="KZ4" i="103"/>
  <c r="JR4" i="103"/>
  <c r="IJ4" i="103"/>
  <c r="HB4" i="103"/>
  <c r="FT4" i="103"/>
  <c r="EL4" i="103"/>
  <c r="DD4" i="103"/>
  <c r="BE4" i="103"/>
  <c r="W4" i="103"/>
  <c r="CR4" i="102"/>
  <c r="CQ4" i="102"/>
  <c r="CS4" i="102" s="1"/>
  <c r="CM4" i="102"/>
  <c r="JW32" i="106"/>
  <c r="JR32" i="106"/>
  <c r="JW31" i="106"/>
  <c r="JR31" i="106"/>
  <c r="JW30" i="106"/>
  <c r="JR30" i="106"/>
  <c r="JW29" i="106"/>
  <c r="JR29" i="106"/>
  <c r="JW28" i="106"/>
  <c r="JR28" i="106"/>
  <c r="JW27" i="106"/>
  <c r="JR27" i="106"/>
  <c r="JW26" i="106"/>
  <c r="JR26" i="106"/>
  <c r="JW25" i="106"/>
  <c r="JR25" i="106"/>
  <c r="JW24" i="106"/>
  <c r="JR24" i="106"/>
  <c r="JW23" i="106"/>
  <c r="JR23" i="106"/>
  <c r="JW22" i="106"/>
  <c r="JR22" i="106"/>
  <c r="JW21" i="106"/>
  <c r="JR21" i="106"/>
  <c r="JW20" i="106"/>
  <c r="JR20" i="106"/>
  <c r="JW19" i="106"/>
  <c r="JU19" i="106"/>
  <c r="JU20" i="106" s="1"/>
  <c r="JU21" i="106" s="1"/>
  <c r="JU22" i="106" s="1"/>
  <c r="JU23" i="106" s="1"/>
  <c r="JU24" i="106" s="1"/>
  <c r="JU25" i="106" s="1"/>
  <c r="JU26" i="106" s="1"/>
  <c r="JU27" i="106" s="1"/>
  <c r="JU28" i="106" s="1"/>
  <c r="JU29" i="106" s="1"/>
  <c r="JU30" i="106" s="1"/>
  <c r="JU31" i="106" s="1"/>
  <c r="JU32" i="106" s="1"/>
  <c r="JR19" i="106"/>
  <c r="JW18" i="106"/>
  <c r="JR18" i="106"/>
  <c r="JW17" i="106"/>
  <c r="JR17" i="106"/>
  <c r="JW16" i="106"/>
  <c r="JR16" i="106"/>
  <c r="JW15" i="106"/>
  <c r="JR15" i="106"/>
  <c r="JW14" i="106"/>
  <c r="JR14" i="106"/>
  <c r="JW13" i="106"/>
  <c r="JR13" i="106"/>
  <c r="JW12" i="106"/>
  <c r="JR12" i="106"/>
  <c r="JW11" i="106"/>
  <c r="JR11" i="106"/>
  <c r="JW10" i="106"/>
  <c r="JR10" i="106"/>
  <c r="JW9" i="106"/>
  <c r="JT9" i="106"/>
  <c r="JT10" i="106" s="1"/>
  <c r="JT11" i="106" s="1"/>
  <c r="JT12" i="106" s="1"/>
  <c r="JT13" i="106" s="1"/>
  <c r="JT14" i="106" s="1"/>
  <c r="JT15" i="106" s="1"/>
  <c r="JT16" i="106" s="1"/>
  <c r="JT17" i="106" s="1"/>
  <c r="JT18" i="106" s="1"/>
  <c r="JT19" i="106" s="1"/>
  <c r="JT20" i="106" s="1"/>
  <c r="JT21" i="106" s="1"/>
  <c r="JT22" i="106" s="1"/>
  <c r="JT23" i="106" s="1"/>
  <c r="JT24" i="106" s="1"/>
  <c r="JT25" i="106" s="1"/>
  <c r="JT26" i="106" s="1"/>
  <c r="JT27" i="106" s="1"/>
  <c r="JT28" i="106" s="1"/>
  <c r="JT29" i="106" s="1"/>
  <c r="JT30" i="106" s="1"/>
  <c r="JT31" i="106" s="1"/>
  <c r="JT32" i="106" s="1"/>
  <c r="JR9" i="106"/>
  <c r="JW8" i="106"/>
  <c r="JR8" i="106"/>
  <c r="JW7" i="106"/>
  <c r="JU7" i="106"/>
  <c r="JU8" i="106" s="1"/>
  <c r="JU9" i="106" s="1"/>
  <c r="JU10" i="106" s="1"/>
  <c r="JU11" i="106" s="1"/>
  <c r="JU12" i="106" s="1"/>
  <c r="JU13" i="106" s="1"/>
  <c r="JU14" i="106" s="1"/>
  <c r="JU15" i="106" s="1"/>
  <c r="JU16" i="106" s="1"/>
  <c r="JU17" i="106" s="1"/>
  <c r="JU18" i="106" s="1"/>
  <c r="JR7" i="106"/>
  <c r="JW6" i="106"/>
  <c r="JU6" i="106"/>
  <c r="JT6" i="106"/>
  <c r="JT7" i="106" s="1"/>
  <c r="JT8" i="106" s="1"/>
  <c r="JR6" i="106"/>
  <c r="JX5" i="106"/>
  <c r="JW5" i="106"/>
  <c r="JU5" i="106"/>
  <c r="JT5" i="106"/>
  <c r="JR5" i="106"/>
  <c r="JW4" i="106"/>
  <c r="JV4" i="106"/>
  <c r="JV5" i="106" s="1"/>
  <c r="JR4" i="106"/>
  <c r="JF32" i="106"/>
  <c r="JA32" i="106"/>
  <c r="JF31" i="106"/>
  <c r="JA31" i="106"/>
  <c r="JF30" i="106"/>
  <c r="JA30" i="106"/>
  <c r="JF29" i="106"/>
  <c r="JA29" i="106"/>
  <c r="JF28" i="106"/>
  <c r="JA28" i="106"/>
  <c r="JF27" i="106"/>
  <c r="JA27" i="106"/>
  <c r="JF26" i="106"/>
  <c r="JA26" i="106"/>
  <c r="JF25" i="106"/>
  <c r="JA25" i="106"/>
  <c r="JF24" i="106"/>
  <c r="JA24" i="106"/>
  <c r="JF23" i="106"/>
  <c r="JA23" i="106"/>
  <c r="JF22" i="106"/>
  <c r="JA22" i="106"/>
  <c r="JF21" i="106"/>
  <c r="JA21" i="106"/>
  <c r="JF20" i="106"/>
  <c r="JA20" i="106"/>
  <c r="JF19" i="106"/>
  <c r="JA19" i="106"/>
  <c r="JF18" i="106"/>
  <c r="JA18" i="106"/>
  <c r="JF17" i="106"/>
  <c r="JA17" i="106"/>
  <c r="JF16" i="106"/>
  <c r="JA16" i="106"/>
  <c r="JF15" i="106"/>
  <c r="JA15" i="106"/>
  <c r="JF14" i="106"/>
  <c r="JA14" i="106"/>
  <c r="JF13" i="106"/>
  <c r="JA13" i="106"/>
  <c r="JF12" i="106"/>
  <c r="JA12" i="106"/>
  <c r="JF11" i="106"/>
  <c r="JA11" i="106"/>
  <c r="JF10" i="106"/>
  <c r="JA10" i="106"/>
  <c r="JF9" i="106"/>
  <c r="JA9" i="106"/>
  <c r="JF8" i="106"/>
  <c r="JA8" i="106"/>
  <c r="JF7" i="106"/>
  <c r="JD7" i="106"/>
  <c r="JD8" i="106" s="1"/>
  <c r="JD9" i="106" s="1"/>
  <c r="JD10" i="106" s="1"/>
  <c r="JD11" i="106" s="1"/>
  <c r="JD12" i="106" s="1"/>
  <c r="JD13" i="106" s="1"/>
  <c r="JD14" i="106" s="1"/>
  <c r="JD15" i="106" s="1"/>
  <c r="JD16" i="106" s="1"/>
  <c r="JD17" i="106" s="1"/>
  <c r="JD18" i="106" s="1"/>
  <c r="JD19" i="106" s="1"/>
  <c r="JD20" i="106" s="1"/>
  <c r="JD21" i="106" s="1"/>
  <c r="JD22" i="106" s="1"/>
  <c r="JD23" i="106" s="1"/>
  <c r="JD24" i="106" s="1"/>
  <c r="JD25" i="106" s="1"/>
  <c r="JD26" i="106" s="1"/>
  <c r="JD27" i="106" s="1"/>
  <c r="JD28" i="106" s="1"/>
  <c r="JD29" i="106" s="1"/>
  <c r="JD30" i="106" s="1"/>
  <c r="JD31" i="106" s="1"/>
  <c r="JD32" i="106" s="1"/>
  <c r="JA7" i="106"/>
  <c r="JF6" i="106"/>
  <c r="JD6" i="106"/>
  <c r="JC6" i="106"/>
  <c r="JC7" i="106" s="1"/>
  <c r="JC8" i="106" s="1"/>
  <c r="JC9" i="106" s="1"/>
  <c r="JC10" i="106" s="1"/>
  <c r="JC11" i="106" s="1"/>
  <c r="JC12" i="106" s="1"/>
  <c r="JC13" i="106" s="1"/>
  <c r="JC14" i="106" s="1"/>
  <c r="JC15" i="106" s="1"/>
  <c r="JC16" i="106" s="1"/>
  <c r="JC17" i="106" s="1"/>
  <c r="JC18" i="106" s="1"/>
  <c r="JC19" i="106" s="1"/>
  <c r="JC20" i="106" s="1"/>
  <c r="JC21" i="106" s="1"/>
  <c r="JC22" i="106" s="1"/>
  <c r="JC23" i="106" s="1"/>
  <c r="JC24" i="106" s="1"/>
  <c r="JC25" i="106" s="1"/>
  <c r="JC26" i="106" s="1"/>
  <c r="JC27" i="106" s="1"/>
  <c r="JC28" i="106" s="1"/>
  <c r="JC29" i="106" s="1"/>
  <c r="JC30" i="106" s="1"/>
  <c r="JC31" i="106" s="1"/>
  <c r="JC32" i="106" s="1"/>
  <c r="JA6" i="106"/>
  <c r="JF5" i="106"/>
  <c r="JD5" i="106"/>
  <c r="JC5" i="106"/>
  <c r="JA5" i="106"/>
  <c r="JI4" i="106"/>
  <c r="JF4" i="106"/>
  <c r="JE4" i="106"/>
  <c r="JE5" i="106" s="1"/>
  <c r="JA4" i="106"/>
  <c r="HX32" i="106"/>
  <c r="HS32" i="106"/>
  <c r="HX31" i="106"/>
  <c r="HS31" i="106"/>
  <c r="HX30" i="106"/>
  <c r="HS30" i="106"/>
  <c r="HX29" i="106"/>
  <c r="HS29" i="106"/>
  <c r="HX28" i="106"/>
  <c r="HS28" i="106"/>
  <c r="HX27" i="106"/>
  <c r="HS27" i="106"/>
  <c r="HX26" i="106"/>
  <c r="HS26" i="106"/>
  <c r="HX25" i="106"/>
  <c r="HS25" i="106"/>
  <c r="HX24" i="106"/>
  <c r="HS24" i="106"/>
  <c r="HX23" i="106"/>
  <c r="HS23" i="106"/>
  <c r="HX22" i="106"/>
  <c r="HS22" i="106"/>
  <c r="HX21" i="106"/>
  <c r="HS21" i="106"/>
  <c r="HX20" i="106"/>
  <c r="HS20" i="106"/>
  <c r="HX19" i="106"/>
  <c r="HS19" i="106"/>
  <c r="HX18" i="106"/>
  <c r="HS18" i="106"/>
  <c r="HX17" i="106"/>
  <c r="HS17" i="106"/>
  <c r="HX16" i="106"/>
  <c r="HS16" i="106"/>
  <c r="HX15" i="106"/>
  <c r="HS15" i="106"/>
  <c r="HX14" i="106"/>
  <c r="HS14" i="106"/>
  <c r="HX13" i="106"/>
  <c r="HS13" i="106"/>
  <c r="HX12" i="106"/>
  <c r="HS12" i="106"/>
  <c r="HX11" i="106"/>
  <c r="HS11" i="106"/>
  <c r="HX10" i="106"/>
  <c r="HS10" i="106"/>
  <c r="HX9" i="106"/>
  <c r="HS9" i="106"/>
  <c r="HX8" i="106"/>
  <c r="HS8" i="106"/>
  <c r="HX7" i="106"/>
  <c r="HV7" i="106"/>
  <c r="HV8" i="106" s="1"/>
  <c r="HV9" i="106" s="1"/>
  <c r="HV10" i="106" s="1"/>
  <c r="HV11" i="106" s="1"/>
  <c r="HV12" i="106" s="1"/>
  <c r="HV13" i="106" s="1"/>
  <c r="HV14" i="106" s="1"/>
  <c r="HV15" i="106" s="1"/>
  <c r="HV16" i="106" s="1"/>
  <c r="HV17" i="106" s="1"/>
  <c r="HV18" i="106" s="1"/>
  <c r="HV19" i="106" s="1"/>
  <c r="HV20" i="106" s="1"/>
  <c r="HV21" i="106" s="1"/>
  <c r="HV22" i="106" s="1"/>
  <c r="HV23" i="106" s="1"/>
  <c r="HV24" i="106" s="1"/>
  <c r="HV25" i="106" s="1"/>
  <c r="HV26" i="106" s="1"/>
  <c r="HV27" i="106" s="1"/>
  <c r="HV28" i="106" s="1"/>
  <c r="HV29" i="106" s="1"/>
  <c r="HV30" i="106" s="1"/>
  <c r="HV31" i="106" s="1"/>
  <c r="HV32" i="106" s="1"/>
  <c r="HS7" i="106"/>
  <c r="HX6" i="106"/>
  <c r="HV6" i="106"/>
  <c r="HU6" i="106"/>
  <c r="HU7" i="106" s="1"/>
  <c r="HU8" i="106" s="1"/>
  <c r="HU9" i="106" s="1"/>
  <c r="HU10" i="106" s="1"/>
  <c r="HU11" i="106" s="1"/>
  <c r="HU12" i="106" s="1"/>
  <c r="HU13" i="106" s="1"/>
  <c r="HU14" i="106" s="1"/>
  <c r="HU15" i="106" s="1"/>
  <c r="HU16" i="106" s="1"/>
  <c r="HU17" i="106" s="1"/>
  <c r="HU18" i="106" s="1"/>
  <c r="HU19" i="106" s="1"/>
  <c r="HU20" i="106" s="1"/>
  <c r="HU21" i="106" s="1"/>
  <c r="HU22" i="106" s="1"/>
  <c r="HU23" i="106" s="1"/>
  <c r="HU24" i="106" s="1"/>
  <c r="HU25" i="106" s="1"/>
  <c r="HU26" i="106" s="1"/>
  <c r="HU27" i="106" s="1"/>
  <c r="HU28" i="106" s="1"/>
  <c r="HU29" i="106" s="1"/>
  <c r="HU30" i="106" s="1"/>
  <c r="HU31" i="106" s="1"/>
  <c r="HU32" i="106" s="1"/>
  <c r="HS6" i="106"/>
  <c r="HX5" i="106"/>
  <c r="HV5" i="106"/>
  <c r="HU5" i="106"/>
  <c r="HS5" i="106"/>
  <c r="IA4" i="106"/>
  <c r="HY4" i="106"/>
  <c r="HZ4" i="106" s="1"/>
  <c r="HX4" i="106"/>
  <c r="HW4" i="106"/>
  <c r="HW5" i="106" s="1"/>
  <c r="HS4" i="106"/>
  <c r="IA3" i="106"/>
  <c r="GP32" i="106"/>
  <c r="GK32" i="106"/>
  <c r="GP31" i="106"/>
  <c r="GK31" i="106"/>
  <c r="GP30" i="106"/>
  <c r="GK30" i="106"/>
  <c r="GP29" i="106"/>
  <c r="GK29" i="106"/>
  <c r="GP28" i="106"/>
  <c r="GK28" i="106"/>
  <c r="GP27" i="106"/>
  <c r="GK27" i="106"/>
  <c r="GP26" i="106"/>
  <c r="GK26" i="106"/>
  <c r="GP25" i="106"/>
  <c r="GK25" i="106"/>
  <c r="GP24" i="106"/>
  <c r="GK24" i="106"/>
  <c r="GP23" i="106"/>
  <c r="GK23" i="106"/>
  <c r="GP22" i="106"/>
  <c r="GK22" i="106"/>
  <c r="GP21" i="106"/>
  <c r="GK21" i="106"/>
  <c r="GP20" i="106"/>
  <c r="GK20" i="106"/>
  <c r="GP19" i="106"/>
  <c r="GK19" i="106"/>
  <c r="GP18" i="106"/>
  <c r="GK18" i="106"/>
  <c r="GP17" i="106"/>
  <c r="GK17" i="106"/>
  <c r="GP16" i="106"/>
  <c r="GK16" i="106"/>
  <c r="GP15" i="106"/>
  <c r="GK15" i="106"/>
  <c r="GP14" i="106"/>
  <c r="GK14" i="106"/>
  <c r="GP13" i="106"/>
  <c r="GK13" i="106"/>
  <c r="GP12" i="106"/>
  <c r="GK12" i="106"/>
  <c r="GP11" i="106"/>
  <c r="GK11" i="106"/>
  <c r="GP10" i="106"/>
  <c r="GK10" i="106"/>
  <c r="GP9" i="106"/>
  <c r="GK9" i="106"/>
  <c r="GP8" i="106"/>
  <c r="GK8" i="106"/>
  <c r="GP7" i="106"/>
  <c r="GN7" i="106"/>
  <c r="GN8" i="106" s="1"/>
  <c r="GN9" i="106" s="1"/>
  <c r="GN10" i="106" s="1"/>
  <c r="GN11" i="106" s="1"/>
  <c r="GN12" i="106" s="1"/>
  <c r="GN13" i="106" s="1"/>
  <c r="GN14" i="106" s="1"/>
  <c r="GN15" i="106" s="1"/>
  <c r="GN16" i="106" s="1"/>
  <c r="GN17" i="106" s="1"/>
  <c r="GN18" i="106" s="1"/>
  <c r="GN19" i="106" s="1"/>
  <c r="GN20" i="106" s="1"/>
  <c r="GN21" i="106" s="1"/>
  <c r="GN22" i="106" s="1"/>
  <c r="GN23" i="106" s="1"/>
  <c r="GN24" i="106" s="1"/>
  <c r="GN25" i="106" s="1"/>
  <c r="GN26" i="106" s="1"/>
  <c r="GN27" i="106" s="1"/>
  <c r="GN28" i="106" s="1"/>
  <c r="GN29" i="106" s="1"/>
  <c r="GN30" i="106" s="1"/>
  <c r="GN31" i="106" s="1"/>
  <c r="GN32" i="106" s="1"/>
  <c r="GK7" i="106"/>
  <c r="GP6" i="106"/>
  <c r="GN6" i="106"/>
  <c r="GM6" i="106"/>
  <c r="GM7" i="106" s="1"/>
  <c r="GM8" i="106" s="1"/>
  <c r="GM9" i="106" s="1"/>
  <c r="GM10" i="106" s="1"/>
  <c r="GM11" i="106" s="1"/>
  <c r="GM12" i="106" s="1"/>
  <c r="GM13" i="106" s="1"/>
  <c r="GM14" i="106" s="1"/>
  <c r="GM15" i="106" s="1"/>
  <c r="GM16" i="106" s="1"/>
  <c r="GM17" i="106" s="1"/>
  <c r="GM18" i="106" s="1"/>
  <c r="GM19" i="106" s="1"/>
  <c r="GM20" i="106" s="1"/>
  <c r="GM21" i="106" s="1"/>
  <c r="GM22" i="106" s="1"/>
  <c r="GM23" i="106" s="1"/>
  <c r="GM24" i="106" s="1"/>
  <c r="GM25" i="106" s="1"/>
  <c r="GM26" i="106" s="1"/>
  <c r="GM27" i="106" s="1"/>
  <c r="GM28" i="106" s="1"/>
  <c r="GM29" i="106" s="1"/>
  <c r="GM30" i="106" s="1"/>
  <c r="GM31" i="106" s="1"/>
  <c r="GM32" i="106" s="1"/>
  <c r="GK6" i="106"/>
  <c r="GP5" i="106"/>
  <c r="GN5" i="106"/>
  <c r="GM5" i="106"/>
  <c r="GK5" i="106"/>
  <c r="GS4" i="106"/>
  <c r="GQ4" i="106"/>
  <c r="GR4" i="106" s="1"/>
  <c r="GP4" i="106"/>
  <c r="GO4" i="106"/>
  <c r="GO5" i="106" s="1"/>
  <c r="GK4" i="106"/>
  <c r="GS3" i="106"/>
  <c r="FY32" i="106"/>
  <c r="FT32" i="106"/>
  <c r="FY31" i="106"/>
  <c r="FT31" i="106"/>
  <c r="FY30" i="106"/>
  <c r="FT30" i="106"/>
  <c r="FY29" i="106"/>
  <c r="FT29" i="106"/>
  <c r="FY28" i="106"/>
  <c r="FT28" i="106"/>
  <c r="FY27" i="106"/>
  <c r="FT27" i="106"/>
  <c r="FY26" i="106"/>
  <c r="FT26" i="106"/>
  <c r="FY25" i="106"/>
  <c r="FT25" i="106"/>
  <c r="FY24" i="106"/>
  <c r="FT24" i="106"/>
  <c r="FY23" i="106"/>
  <c r="FT23" i="106"/>
  <c r="FY22" i="106"/>
  <c r="FT22" i="106"/>
  <c r="FY21" i="106"/>
  <c r="FT21" i="106"/>
  <c r="FY20" i="106"/>
  <c r="FT20" i="106"/>
  <c r="FY19" i="106"/>
  <c r="FT19" i="106"/>
  <c r="FY18" i="106"/>
  <c r="FT18" i="106"/>
  <c r="FY17" i="106"/>
  <c r="FT17" i="106"/>
  <c r="FY16" i="106"/>
  <c r="FT16" i="106"/>
  <c r="FY15" i="106"/>
  <c r="FT15" i="106"/>
  <c r="FY14" i="106"/>
  <c r="FV14" i="106"/>
  <c r="FV15" i="106" s="1"/>
  <c r="FV16" i="106" s="1"/>
  <c r="FV17" i="106" s="1"/>
  <c r="FV18" i="106" s="1"/>
  <c r="FV19" i="106" s="1"/>
  <c r="FV20" i="106" s="1"/>
  <c r="FV21" i="106" s="1"/>
  <c r="FV22" i="106" s="1"/>
  <c r="FV23" i="106" s="1"/>
  <c r="FV24" i="106" s="1"/>
  <c r="FV25" i="106" s="1"/>
  <c r="FV26" i="106" s="1"/>
  <c r="FV27" i="106" s="1"/>
  <c r="FV28" i="106" s="1"/>
  <c r="FV29" i="106" s="1"/>
  <c r="FV30" i="106" s="1"/>
  <c r="FV31" i="106" s="1"/>
  <c r="FV32" i="106" s="1"/>
  <c r="FT14" i="106"/>
  <c r="FY13" i="106"/>
  <c r="FT13" i="106"/>
  <c r="FY12" i="106"/>
  <c r="FT12" i="106"/>
  <c r="FY11" i="106"/>
  <c r="FT11" i="106"/>
  <c r="FY10" i="106"/>
  <c r="FT10" i="106"/>
  <c r="FY9" i="106"/>
  <c r="FT9" i="106"/>
  <c r="FY8" i="106"/>
  <c r="FT8" i="106"/>
  <c r="FY7" i="106"/>
  <c r="FW7" i="106"/>
  <c r="FW8" i="106" s="1"/>
  <c r="FW9" i="106" s="1"/>
  <c r="FW10" i="106" s="1"/>
  <c r="FW11" i="106" s="1"/>
  <c r="FW12" i="106" s="1"/>
  <c r="FW13" i="106" s="1"/>
  <c r="FW14" i="106" s="1"/>
  <c r="FW15" i="106" s="1"/>
  <c r="FW16" i="106" s="1"/>
  <c r="FW17" i="106" s="1"/>
  <c r="FW18" i="106" s="1"/>
  <c r="FW19" i="106" s="1"/>
  <c r="FW20" i="106" s="1"/>
  <c r="FW21" i="106" s="1"/>
  <c r="FW22" i="106" s="1"/>
  <c r="FW23" i="106" s="1"/>
  <c r="FW24" i="106" s="1"/>
  <c r="FW25" i="106" s="1"/>
  <c r="FW26" i="106" s="1"/>
  <c r="FW27" i="106" s="1"/>
  <c r="FW28" i="106" s="1"/>
  <c r="FW29" i="106" s="1"/>
  <c r="FW30" i="106" s="1"/>
  <c r="FW31" i="106" s="1"/>
  <c r="FW32" i="106" s="1"/>
  <c r="FT7" i="106"/>
  <c r="FY6" i="106"/>
  <c r="FW6" i="106"/>
  <c r="FV6" i="106"/>
  <c r="FV7" i="106" s="1"/>
  <c r="FV8" i="106" s="1"/>
  <c r="FV9" i="106" s="1"/>
  <c r="FV10" i="106" s="1"/>
  <c r="FV11" i="106" s="1"/>
  <c r="FV12" i="106" s="1"/>
  <c r="FV13" i="106" s="1"/>
  <c r="FT6" i="106"/>
  <c r="FY5" i="106"/>
  <c r="FW5" i="106"/>
  <c r="FV5" i="106"/>
  <c r="FT5" i="106"/>
  <c r="GB4" i="106"/>
  <c r="FY4" i="106"/>
  <c r="FX4" i="106"/>
  <c r="FX5" i="106" s="1"/>
  <c r="FT4" i="106"/>
  <c r="GB3" i="106"/>
  <c r="EQ32" i="106"/>
  <c r="EL32" i="106"/>
  <c r="EQ31" i="106"/>
  <c r="EL31" i="106"/>
  <c r="EQ30" i="106"/>
  <c r="EL30" i="106"/>
  <c r="EQ29" i="106"/>
  <c r="EL29" i="106"/>
  <c r="EQ28" i="106"/>
  <c r="EL28" i="106"/>
  <c r="EQ27" i="106"/>
  <c r="EL27" i="106"/>
  <c r="EQ26" i="106"/>
  <c r="EL26" i="106"/>
  <c r="EQ25" i="106"/>
  <c r="EL25" i="106"/>
  <c r="EQ24" i="106"/>
  <c r="EL24" i="106"/>
  <c r="EQ23" i="106"/>
  <c r="EL23" i="106"/>
  <c r="EQ22" i="106"/>
  <c r="EL22" i="106"/>
  <c r="EQ21" i="106"/>
  <c r="EL21" i="106"/>
  <c r="EQ20" i="106"/>
  <c r="EL20" i="106"/>
  <c r="EQ19" i="106"/>
  <c r="EL19" i="106"/>
  <c r="EQ18" i="106"/>
  <c r="EL18" i="106"/>
  <c r="EQ17" i="106"/>
  <c r="EL17" i="106"/>
  <c r="EQ16" i="106"/>
  <c r="EL16" i="106"/>
  <c r="EQ15" i="106"/>
  <c r="EL15" i="106"/>
  <c r="EQ14" i="106"/>
  <c r="EL14" i="106"/>
  <c r="EQ13" i="106"/>
  <c r="EL13" i="106"/>
  <c r="EQ12" i="106"/>
  <c r="EL12" i="106"/>
  <c r="EQ11" i="106"/>
  <c r="EL11" i="106"/>
  <c r="EQ10" i="106"/>
  <c r="EL10" i="106"/>
  <c r="EQ9" i="106"/>
  <c r="EL9" i="106"/>
  <c r="EQ8" i="106"/>
  <c r="EL8" i="106"/>
  <c r="EQ7" i="106"/>
  <c r="EL7" i="106"/>
  <c r="EQ6" i="106"/>
  <c r="EO6" i="106"/>
  <c r="EO7" i="106" s="1"/>
  <c r="EO8" i="106" s="1"/>
  <c r="EO9" i="106" s="1"/>
  <c r="EO10" i="106" s="1"/>
  <c r="EO11" i="106" s="1"/>
  <c r="EO12" i="106" s="1"/>
  <c r="EO13" i="106" s="1"/>
  <c r="EO14" i="106" s="1"/>
  <c r="EO15" i="106" s="1"/>
  <c r="EO16" i="106" s="1"/>
  <c r="EO17" i="106" s="1"/>
  <c r="EO18" i="106" s="1"/>
  <c r="EO19" i="106" s="1"/>
  <c r="EO20" i="106" s="1"/>
  <c r="EO21" i="106" s="1"/>
  <c r="EO22" i="106" s="1"/>
  <c r="EO23" i="106" s="1"/>
  <c r="EO24" i="106" s="1"/>
  <c r="EO25" i="106" s="1"/>
  <c r="EO26" i="106" s="1"/>
  <c r="EO27" i="106" s="1"/>
  <c r="EO28" i="106" s="1"/>
  <c r="EO29" i="106" s="1"/>
  <c r="EO30" i="106" s="1"/>
  <c r="EO31" i="106" s="1"/>
  <c r="EO32" i="106" s="1"/>
  <c r="EN6" i="106"/>
  <c r="EN7" i="106" s="1"/>
  <c r="EN8" i="106" s="1"/>
  <c r="EN9" i="106" s="1"/>
  <c r="EN10" i="106" s="1"/>
  <c r="EN11" i="106" s="1"/>
  <c r="EN12" i="106" s="1"/>
  <c r="EN13" i="106" s="1"/>
  <c r="EN14" i="106" s="1"/>
  <c r="EN15" i="106" s="1"/>
  <c r="EN16" i="106" s="1"/>
  <c r="EN17" i="106" s="1"/>
  <c r="EN18" i="106" s="1"/>
  <c r="EN19" i="106" s="1"/>
  <c r="EN20" i="106" s="1"/>
  <c r="EN21" i="106" s="1"/>
  <c r="EN22" i="106" s="1"/>
  <c r="EN23" i="106" s="1"/>
  <c r="EN24" i="106" s="1"/>
  <c r="EN25" i="106" s="1"/>
  <c r="EN26" i="106" s="1"/>
  <c r="EN27" i="106" s="1"/>
  <c r="EN28" i="106" s="1"/>
  <c r="EN29" i="106" s="1"/>
  <c r="EN30" i="106" s="1"/>
  <c r="EN31" i="106" s="1"/>
  <c r="EN32" i="106" s="1"/>
  <c r="EL6" i="106"/>
  <c r="EQ5" i="106"/>
  <c r="EO5" i="106"/>
  <c r="EN5" i="106"/>
  <c r="EL5" i="106"/>
  <c r="ET4" i="106"/>
  <c r="ER4" i="106"/>
  <c r="ES4" i="106" s="1"/>
  <c r="EQ4" i="106"/>
  <c r="EP4" i="106"/>
  <c r="EP5" i="106" s="1"/>
  <c r="EL4" i="106"/>
  <c r="ET3" i="106"/>
  <c r="DZ32" i="106"/>
  <c r="DU32" i="106"/>
  <c r="DZ31" i="106"/>
  <c r="DU31" i="106"/>
  <c r="DZ30" i="106"/>
  <c r="DU30" i="106"/>
  <c r="DZ29" i="106"/>
  <c r="DU29" i="106"/>
  <c r="DZ28" i="106"/>
  <c r="DU28" i="106"/>
  <c r="DZ27" i="106"/>
  <c r="DU27" i="106"/>
  <c r="DZ26" i="106"/>
  <c r="DU26" i="106"/>
  <c r="DZ25" i="106"/>
  <c r="DU25" i="106"/>
  <c r="DZ24" i="106"/>
  <c r="DU24" i="106"/>
  <c r="DZ23" i="106"/>
  <c r="DU23" i="106"/>
  <c r="DZ22" i="106"/>
  <c r="DU22" i="106"/>
  <c r="DZ21" i="106"/>
  <c r="DU21" i="106"/>
  <c r="DZ20" i="106"/>
  <c r="DU20" i="106"/>
  <c r="DZ19" i="106"/>
  <c r="DU19" i="106"/>
  <c r="DZ18" i="106"/>
  <c r="DU18" i="106"/>
  <c r="DZ17" i="106"/>
  <c r="DU17" i="106"/>
  <c r="DZ16" i="106"/>
  <c r="DU16" i="106"/>
  <c r="DZ15" i="106"/>
  <c r="DU15" i="106"/>
  <c r="DZ14" i="106"/>
  <c r="DU14" i="106"/>
  <c r="DZ13" i="106"/>
  <c r="DU13" i="106"/>
  <c r="DZ12" i="106"/>
  <c r="DU12" i="106"/>
  <c r="DZ11" i="106"/>
  <c r="DU11" i="106"/>
  <c r="DZ10" i="106"/>
  <c r="DU10" i="106"/>
  <c r="DZ9" i="106"/>
  <c r="DU9" i="106"/>
  <c r="DZ8" i="106"/>
  <c r="DU8" i="106"/>
  <c r="DZ7" i="106"/>
  <c r="DU7" i="106"/>
  <c r="DZ6" i="106"/>
  <c r="DW6" i="106"/>
  <c r="DW7" i="106" s="1"/>
  <c r="DW8" i="106" s="1"/>
  <c r="DW9" i="106" s="1"/>
  <c r="DW10" i="106" s="1"/>
  <c r="DW11" i="106" s="1"/>
  <c r="DW12" i="106" s="1"/>
  <c r="DW13" i="106" s="1"/>
  <c r="DW14" i="106" s="1"/>
  <c r="DW15" i="106" s="1"/>
  <c r="DW16" i="106" s="1"/>
  <c r="DW17" i="106" s="1"/>
  <c r="DW18" i="106" s="1"/>
  <c r="DW19" i="106" s="1"/>
  <c r="DW20" i="106" s="1"/>
  <c r="DW21" i="106" s="1"/>
  <c r="DW22" i="106" s="1"/>
  <c r="DW23" i="106" s="1"/>
  <c r="DW24" i="106" s="1"/>
  <c r="DW25" i="106" s="1"/>
  <c r="DW26" i="106" s="1"/>
  <c r="DW27" i="106" s="1"/>
  <c r="DW28" i="106" s="1"/>
  <c r="DW29" i="106" s="1"/>
  <c r="DW30" i="106" s="1"/>
  <c r="DW31" i="106" s="1"/>
  <c r="DW32" i="106" s="1"/>
  <c r="DU6" i="106"/>
  <c r="DZ5" i="106"/>
  <c r="DX5" i="106"/>
  <c r="DX6" i="106" s="1"/>
  <c r="DX7" i="106" s="1"/>
  <c r="DX8" i="106" s="1"/>
  <c r="DX9" i="106" s="1"/>
  <c r="DX10" i="106" s="1"/>
  <c r="DX11" i="106" s="1"/>
  <c r="DX12" i="106" s="1"/>
  <c r="DX13" i="106" s="1"/>
  <c r="DX14" i="106" s="1"/>
  <c r="DX15" i="106" s="1"/>
  <c r="DX16" i="106" s="1"/>
  <c r="DX17" i="106" s="1"/>
  <c r="DX18" i="106" s="1"/>
  <c r="DX19" i="106" s="1"/>
  <c r="DX20" i="106" s="1"/>
  <c r="DX21" i="106" s="1"/>
  <c r="DX22" i="106" s="1"/>
  <c r="DX23" i="106" s="1"/>
  <c r="DX24" i="106" s="1"/>
  <c r="DX25" i="106" s="1"/>
  <c r="DX26" i="106" s="1"/>
  <c r="DX27" i="106" s="1"/>
  <c r="DX28" i="106" s="1"/>
  <c r="DX29" i="106" s="1"/>
  <c r="DX30" i="106" s="1"/>
  <c r="DX31" i="106" s="1"/>
  <c r="DX32" i="106" s="1"/>
  <c r="DW5" i="106"/>
  <c r="DU5" i="106"/>
  <c r="EC4" i="106"/>
  <c r="DZ4" i="106"/>
  <c r="DY4" i="106"/>
  <c r="DY5" i="106" s="1"/>
  <c r="DU4" i="106"/>
  <c r="EC3" i="106"/>
  <c r="DI32" i="106"/>
  <c r="DD32" i="106"/>
  <c r="DI31" i="106"/>
  <c r="DD31" i="106"/>
  <c r="DI30" i="106"/>
  <c r="DD30" i="106"/>
  <c r="DI29" i="106"/>
  <c r="DD29" i="106"/>
  <c r="DI28" i="106"/>
  <c r="DD28" i="106"/>
  <c r="DI27" i="106"/>
  <c r="DD27" i="106"/>
  <c r="DI26" i="106"/>
  <c r="DD26" i="106"/>
  <c r="DI25" i="106"/>
  <c r="DD25" i="106"/>
  <c r="DI24" i="106"/>
  <c r="DD24" i="106"/>
  <c r="DI23" i="106"/>
  <c r="DD23" i="106"/>
  <c r="DI22" i="106"/>
  <c r="DD22" i="106"/>
  <c r="DI21" i="106"/>
  <c r="DD21" i="106"/>
  <c r="DI20" i="106"/>
  <c r="DD20" i="106"/>
  <c r="DI19" i="106"/>
  <c r="DD19" i="106"/>
  <c r="DI18" i="106"/>
  <c r="DD18" i="106"/>
  <c r="DI17" i="106"/>
  <c r="DD17" i="106"/>
  <c r="DI16" i="106"/>
  <c r="DD16" i="106"/>
  <c r="DI15" i="106"/>
  <c r="DD15" i="106"/>
  <c r="DI14" i="106"/>
  <c r="DD14" i="106"/>
  <c r="DI13" i="106"/>
  <c r="DD13" i="106"/>
  <c r="DI12" i="106"/>
  <c r="DD12" i="106"/>
  <c r="DI11" i="106"/>
  <c r="DD11" i="106"/>
  <c r="DI10" i="106"/>
  <c r="DD10" i="106"/>
  <c r="DI9" i="106"/>
  <c r="DD9" i="106"/>
  <c r="DI8" i="106"/>
  <c r="DD8" i="106"/>
  <c r="DI7" i="106"/>
  <c r="DD7" i="106"/>
  <c r="DI6" i="106"/>
  <c r="DG6" i="106"/>
  <c r="DG7" i="106" s="1"/>
  <c r="DG8" i="106" s="1"/>
  <c r="DG9" i="106" s="1"/>
  <c r="DG10" i="106" s="1"/>
  <c r="DG11" i="106" s="1"/>
  <c r="DG12" i="106" s="1"/>
  <c r="DG13" i="106" s="1"/>
  <c r="DG14" i="106" s="1"/>
  <c r="DG15" i="106" s="1"/>
  <c r="DG16" i="106" s="1"/>
  <c r="DG17" i="106" s="1"/>
  <c r="DG18" i="106" s="1"/>
  <c r="DG19" i="106" s="1"/>
  <c r="DG20" i="106" s="1"/>
  <c r="DG21" i="106" s="1"/>
  <c r="DG22" i="106" s="1"/>
  <c r="DG23" i="106" s="1"/>
  <c r="DG24" i="106" s="1"/>
  <c r="DG25" i="106" s="1"/>
  <c r="DG26" i="106" s="1"/>
  <c r="DG27" i="106" s="1"/>
  <c r="DG28" i="106" s="1"/>
  <c r="DG29" i="106" s="1"/>
  <c r="DG30" i="106" s="1"/>
  <c r="DG31" i="106" s="1"/>
  <c r="DG32" i="106" s="1"/>
  <c r="DF6" i="106"/>
  <c r="DF7" i="106" s="1"/>
  <c r="DF8" i="106" s="1"/>
  <c r="DF9" i="106" s="1"/>
  <c r="DF10" i="106" s="1"/>
  <c r="DF11" i="106" s="1"/>
  <c r="DF12" i="106" s="1"/>
  <c r="DF13" i="106" s="1"/>
  <c r="DF14" i="106" s="1"/>
  <c r="DF15" i="106" s="1"/>
  <c r="DF16" i="106" s="1"/>
  <c r="DF17" i="106" s="1"/>
  <c r="DF18" i="106" s="1"/>
  <c r="DF19" i="106" s="1"/>
  <c r="DF20" i="106" s="1"/>
  <c r="DF21" i="106" s="1"/>
  <c r="DF22" i="106" s="1"/>
  <c r="DF23" i="106" s="1"/>
  <c r="DF24" i="106" s="1"/>
  <c r="DF25" i="106" s="1"/>
  <c r="DF26" i="106" s="1"/>
  <c r="DF27" i="106" s="1"/>
  <c r="DF28" i="106" s="1"/>
  <c r="DF29" i="106" s="1"/>
  <c r="DF30" i="106" s="1"/>
  <c r="DF31" i="106" s="1"/>
  <c r="DF32" i="106" s="1"/>
  <c r="DD6" i="106"/>
  <c r="DI5" i="106"/>
  <c r="DG5" i="106"/>
  <c r="DF5" i="106"/>
  <c r="DD5" i="106"/>
  <c r="DL4" i="106"/>
  <c r="DJ4" i="106"/>
  <c r="DK4" i="106" s="1"/>
  <c r="DI4" i="106"/>
  <c r="DH4" i="106"/>
  <c r="DH5" i="106" s="1"/>
  <c r="DD4" i="106"/>
  <c r="DL3" i="106"/>
  <c r="CR32" i="106"/>
  <c r="CM32" i="106"/>
  <c r="CR31" i="106"/>
  <c r="CM31" i="106"/>
  <c r="CR30" i="106"/>
  <c r="CM30" i="106"/>
  <c r="CR29" i="106"/>
  <c r="CM29" i="106"/>
  <c r="CR28" i="106"/>
  <c r="CM28" i="106"/>
  <c r="CR27" i="106"/>
  <c r="CM27" i="106"/>
  <c r="CR26" i="106"/>
  <c r="CM26" i="106"/>
  <c r="CR25" i="106"/>
  <c r="CM25" i="106"/>
  <c r="CR24" i="106"/>
  <c r="CM24" i="106"/>
  <c r="CR23" i="106"/>
  <c r="CM23" i="106"/>
  <c r="CR22" i="106"/>
  <c r="CM22" i="106"/>
  <c r="CR21" i="106"/>
  <c r="CM21" i="106"/>
  <c r="CR20" i="106"/>
  <c r="CM20" i="106"/>
  <c r="CR19" i="106"/>
  <c r="CM19" i="106"/>
  <c r="CR18" i="106"/>
  <c r="CM18" i="106"/>
  <c r="CR17" i="106"/>
  <c r="CM17" i="106"/>
  <c r="CR16" i="106"/>
  <c r="CM16" i="106"/>
  <c r="CR15" i="106"/>
  <c r="CM15" i="106"/>
  <c r="CR14" i="106"/>
  <c r="CM14" i="106"/>
  <c r="CR13" i="106"/>
  <c r="CM13" i="106"/>
  <c r="CR12" i="106"/>
  <c r="CM12" i="106"/>
  <c r="CR11" i="106"/>
  <c r="CM11" i="106"/>
  <c r="CR10" i="106"/>
  <c r="CM10" i="106"/>
  <c r="CR9" i="106"/>
  <c r="CM9" i="106"/>
  <c r="CR8" i="106"/>
  <c r="CM8" i="106"/>
  <c r="CR7" i="106"/>
  <c r="CM7" i="106"/>
  <c r="CR6" i="106"/>
  <c r="CO6" i="106"/>
  <c r="CO7" i="106" s="1"/>
  <c r="CO8" i="106" s="1"/>
  <c r="CO9" i="106" s="1"/>
  <c r="CO10" i="106" s="1"/>
  <c r="CO11" i="106" s="1"/>
  <c r="CO12" i="106" s="1"/>
  <c r="CO13" i="106" s="1"/>
  <c r="CO14" i="106" s="1"/>
  <c r="CO15" i="106" s="1"/>
  <c r="CO16" i="106" s="1"/>
  <c r="CO17" i="106" s="1"/>
  <c r="CO18" i="106" s="1"/>
  <c r="CO19" i="106" s="1"/>
  <c r="CO20" i="106" s="1"/>
  <c r="CO21" i="106" s="1"/>
  <c r="CO22" i="106" s="1"/>
  <c r="CO23" i="106" s="1"/>
  <c r="CO24" i="106" s="1"/>
  <c r="CO25" i="106" s="1"/>
  <c r="CO26" i="106" s="1"/>
  <c r="CO27" i="106" s="1"/>
  <c r="CO28" i="106" s="1"/>
  <c r="CO29" i="106" s="1"/>
  <c r="CO30" i="106" s="1"/>
  <c r="CO31" i="106" s="1"/>
  <c r="CO32" i="106" s="1"/>
  <c r="CM6" i="106"/>
  <c r="CR5" i="106"/>
  <c r="CS5" i="106" s="1"/>
  <c r="CQ5" i="106"/>
  <c r="CQ6" i="106" s="1"/>
  <c r="CP5" i="106"/>
  <c r="CP6" i="106" s="1"/>
  <c r="CP7" i="106" s="1"/>
  <c r="CP8" i="106" s="1"/>
  <c r="CP9" i="106" s="1"/>
  <c r="CP10" i="106" s="1"/>
  <c r="CP11" i="106" s="1"/>
  <c r="CP12" i="106" s="1"/>
  <c r="CP13" i="106" s="1"/>
  <c r="CP14" i="106" s="1"/>
  <c r="CP15" i="106" s="1"/>
  <c r="CP16" i="106" s="1"/>
  <c r="CP17" i="106" s="1"/>
  <c r="CP18" i="106" s="1"/>
  <c r="CP19" i="106" s="1"/>
  <c r="CP20" i="106" s="1"/>
  <c r="CP21" i="106" s="1"/>
  <c r="CP22" i="106" s="1"/>
  <c r="CP23" i="106" s="1"/>
  <c r="CP24" i="106" s="1"/>
  <c r="CP25" i="106" s="1"/>
  <c r="CP26" i="106" s="1"/>
  <c r="CP27" i="106" s="1"/>
  <c r="CP28" i="106" s="1"/>
  <c r="CP29" i="106" s="1"/>
  <c r="CP30" i="106" s="1"/>
  <c r="CP31" i="106" s="1"/>
  <c r="CP32" i="106" s="1"/>
  <c r="CO5" i="106"/>
  <c r="CM5" i="106"/>
  <c r="CT5" i="106" s="1"/>
  <c r="CU4" i="106"/>
  <c r="CS4" i="106"/>
  <c r="CR4" i="106"/>
  <c r="CQ4" i="106"/>
  <c r="CM4" i="106"/>
  <c r="CT4" i="106" s="1"/>
  <c r="CU3" i="106"/>
  <c r="AS32" i="106"/>
  <c r="AN32" i="106"/>
  <c r="AS31" i="106"/>
  <c r="AN31" i="106"/>
  <c r="AS30" i="106"/>
  <c r="AN30" i="106"/>
  <c r="AS29" i="106"/>
  <c r="AN29" i="106"/>
  <c r="AS28" i="106"/>
  <c r="AN28" i="106"/>
  <c r="AS27" i="106"/>
  <c r="AN27" i="106"/>
  <c r="AS26" i="106"/>
  <c r="AN26" i="106"/>
  <c r="AS25" i="106"/>
  <c r="AN25" i="106"/>
  <c r="AS24" i="106"/>
  <c r="AN24" i="106"/>
  <c r="AS23" i="106"/>
  <c r="AN23" i="106"/>
  <c r="AS22" i="106"/>
  <c r="AN22" i="106"/>
  <c r="AS21" i="106"/>
  <c r="AN21" i="106"/>
  <c r="AS20" i="106"/>
  <c r="AN20" i="106"/>
  <c r="AS19" i="106"/>
  <c r="AN19" i="106"/>
  <c r="AS18" i="106"/>
  <c r="AN18" i="106"/>
  <c r="AS17" i="106"/>
  <c r="AN17" i="106"/>
  <c r="AS16" i="106"/>
  <c r="AN16" i="106"/>
  <c r="AS15" i="106"/>
  <c r="AN15" i="106"/>
  <c r="AS14" i="106"/>
  <c r="AN14" i="106"/>
  <c r="AS13" i="106"/>
  <c r="AN13" i="106"/>
  <c r="AS12" i="106"/>
  <c r="AN12" i="106"/>
  <c r="AS11" i="106"/>
  <c r="AN11" i="106"/>
  <c r="AS10" i="106"/>
  <c r="AN10" i="106"/>
  <c r="AS9" i="106"/>
  <c r="AN9" i="106"/>
  <c r="AS8" i="106"/>
  <c r="AN8" i="106"/>
  <c r="AS7" i="106"/>
  <c r="AN7" i="106"/>
  <c r="AS6" i="106"/>
  <c r="AP6" i="106"/>
  <c r="AP7" i="106" s="1"/>
  <c r="AP8" i="106" s="1"/>
  <c r="AP9" i="106" s="1"/>
  <c r="AP10" i="106" s="1"/>
  <c r="AP11" i="106" s="1"/>
  <c r="AP12" i="106" s="1"/>
  <c r="AP13" i="106" s="1"/>
  <c r="AP14" i="106" s="1"/>
  <c r="AP15" i="106" s="1"/>
  <c r="AP16" i="106" s="1"/>
  <c r="AP17" i="106" s="1"/>
  <c r="AP18" i="106" s="1"/>
  <c r="AP19" i="106" s="1"/>
  <c r="AP20" i="106" s="1"/>
  <c r="AP21" i="106" s="1"/>
  <c r="AP22" i="106" s="1"/>
  <c r="AP23" i="106" s="1"/>
  <c r="AP24" i="106" s="1"/>
  <c r="AP25" i="106" s="1"/>
  <c r="AP26" i="106" s="1"/>
  <c r="AP27" i="106" s="1"/>
  <c r="AP28" i="106" s="1"/>
  <c r="AP29" i="106" s="1"/>
  <c r="AP30" i="106" s="1"/>
  <c r="AP31" i="106" s="1"/>
  <c r="AP32" i="106" s="1"/>
  <c r="AN6" i="106"/>
  <c r="AS5" i="106"/>
  <c r="AQ5" i="106"/>
  <c r="AQ6" i="106" s="1"/>
  <c r="AQ7" i="106" s="1"/>
  <c r="AQ8" i="106" s="1"/>
  <c r="AQ9" i="106" s="1"/>
  <c r="AQ10" i="106" s="1"/>
  <c r="AQ11" i="106" s="1"/>
  <c r="AQ12" i="106" s="1"/>
  <c r="AQ13" i="106" s="1"/>
  <c r="AQ14" i="106" s="1"/>
  <c r="AQ15" i="106" s="1"/>
  <c r="AQ16" i="106" s="1"/>
  <c r="AQ17" i="106" s="1"/>
  <c r="AQ18" i="106" s="1"/>
  <c r="AQ19" i="106" s="1"/>
  <c r="AQ20" i="106" s="1"/>
  <c r="AQ21" i="106" s="1"/>
  <c r="AQ22" i="106" s="1"/>
  <c r="AQ23" i="106" s="1"/>
  <c r="AQ24" i="106" s="1"/>
  <c r="AQ25" i="106" s="1"/>
  <c r="AQ26" i="106" s="1"/>
  <c r="AQ27" i="106" s="1"/>
  <c r="AQ28" i="106" s="1"/>
  <c r="AQ29" i="106" s="1"/>
  <c r="AQ30" i="106" s="1"/>
  <c r="AQ31" i="106" s="1"/>
  <c r="AQ32" i="106" s="1"/>
  <c r="AP5" i="106"/>
  <c r="AN5" i="106"/>
  <c r="AV4" i="106"/>
  <c r="AS4" i="106"/>
  <c r="AR4" i="106"/>
  <c r="AR5" i="106" s="1"/>
  <c r="AN4" i="106"/>
  <c r="AV3" i="106"/>
  <c r="K32" i="106"/>
  <c r="F32" i="106"/>
  <c r="K31" i="106"/>
  <c r="F31" i="106"/>
  <c r="K30" i="106"/>
  <c r="F30" i="106"/>
  <c r="K29" i="106"/>
  <c r="F29" i="106"/>
  <c r="K28" i="106"/>
  <c r="F28" i="106"/>
  <c r="K27" i="106"/>
  <c r="F27" i="106"/>
  <c r="K26" i="106"/>
  <c r="F26" i="106"/>
  <c r="K25" i="106"/>
  <c r="F25" i="106"/>
  <c r="K24" i="106"/>
  <c r="F24" i="106"/>
  <c r="K23" i="106"/>
  <c r="F23" i="106"/>
  <c r="K22" i="106"/>
  <c r="F22" i="106"/>
  <c r="K21" i="106"/>
  <c r="F21" i="106"/>
  <c r="K20" i="106"/>
  <c r="F20" i="106"/>
  <c r="K19" i="106"/>
  <c r="F19" i="106"/>
  <c r="K18" i="106"/>
  <c r="F18" i="106"/>
  <c r="K17" i="106"/>
  <c r="F17" i="106"/>
  <c r="K16" i="106"/>
  <c r="F16" i="106"/>
  <c r="K15" i="106"/>
  <c r="F15" i="106"/>
  <c r="K14" i="106"/>
  <c r="F14" i="106"/>
  <c r="K13" i="106"/>
  <c r="F13" i="106"/>
  <c r="K12" i="106"/>
  <c r="F12" i="106"/>
  <c r="K11" i="106"/>
  <c r="F11" i="106"/>
  <c r="K10" i="106"/>
  <c r="F10" i="106"/>
  <c r="K9" i="106"/>
  <c r="F9" i="106"/>
  <c r="K8" i="106"/>
  <c r="F8" i="106"/>
  <c r="K7" i="106"/>
  <c r="J7" i="106"/>
  <c r="J8" i="106" s="1"/>
  <c r="I7" i="106"/>
  <c r="I8" i="106" s="1"/>
  <c r="I9" i="106" s="1"/>
  <c r="I10" i="106" s="1"/>
  <c r="I11" i="106" s="1"/>
  <c r="I12" i="106" s="1"/>
  <c r="I13" i="106" s="1"/>
  <c r="I14" i="106" s="1"/>
  <c r="I15" i="106" s="1"/>
  <c r="I16" i="106" s="1"/>
  <c r="I17" i="106" s="1"/>
  <c r="I18" i="106" s="1"/>
  <c r="I19" i="106" s="1"/>
  <c r="I20" i="106" s="1"/>
  <c r="I21" i="106" s="1"/>
  <c r="I22" i="106" s="1"/>
  <c r="I23" i="106" s="1"/>
  <c r="I24" i="106" s="1"/>
  <c r="I25" i="106" s="1"/>
  <c r="I26" i="106" s="1"/>
  <c r="I27" i="106" s="1"/>
  <c r="I28" i="106" s="1"/>
  <c r="I29" i="106" s="1"/>
  <c r="I30" i="106" s="1"/>
  <c r="I31" i="106" s="1"/>
  <c r="I32" i="106" s="1"/>
  <c r="F7" i="106"/>
  <c r="L6" i="106"/>
  <c r="K6" i="106"/>
  <c r="J6" i="106"/>
  <c r="I6" i="106"/>
  <c r="H6" i="106"/>
  <c r="H7" i="106" s="1"/>
  <c r="H8" i="106" s="1"/>
  <c r="H9" i="106" s="1"/>
  <c r="H10" i="106" s="1"/>
  <c r="H11" i="106" s="1"/>
  <c r="H12" i="106" s="1"/>
  <c r="H13" i="106" s="1"/>
  <c r="H14" i="106" s="1"/>
  <c r="H15" i="106" s="1"/>
  <c r="H16" i="106" s="1"/>
  <c r="H17" i="106" s="1"/>
  <c r="H18" i="106" s="1"/>
  <c r="H19" i="106" s="1"/>
  <c r="H20" i="106" s="1"/>
  <c r="H21" i="106" s="1"/>
  <c r="H22" i="106" s="1"/>
  <c r="H23" i="106" s="1"/>
  <c r="H24" i="106" s="1"/>
  <c r="H25" i="106" s="1"/>
  <c r="H26" i="106" s="1"/>
  <c r="H27" i="106" s="1"/>
  <c r="H28" i="106" s="1"/>
  <c r="H29" i="106" s="1"/>
  <c r="H30" i="106" s="1"/>
  <c r="H31" i="106" s="1"/>
  <c r="H32" i="106" s="1"/>
  <c r="F6" i="106"/>
  <c r="M6" i="106" s="1"/>
  <c r="K5" i="106"/>
  <c r="L5" i="106" s="1"/>
  <c r="J5" i="106"/>
  <c r="I5" i="106"/>
  <c r="H5" i="106"/>
  <c r="F5" i="106"/>
  <c r="N4" i="106"/>
  <c r="L4" i="106"/>
  <c r="K4" i="106"/>
  <c r="J4" i="106"/>
  <c r="F4" i="106"/>
  <c r="M4" i="106" s="1"/>
  <c r="N3" i="106"/>
  <c r="ND32" i="105"/>
  <c r="MY32" i="105"/>
  <c r="ND31" i="105"/>
  <c r="MY31" i="105"/>
  <c r="ND30" i="105"/>
  <c r="MY30" i="105"/>
  <c r="ND29" i="105"/>
  <c r="MY29" i="105"/>
  <c r="ND28" i="105"/>
  <c r="MY28" i="105"/>
  <c r="ND27" i="105"/>
  <c r="MY27" i="105"/>
  <c r="ND26" i="105"/>
  <c r="MY26" i="105"/>
  <c r="ND25" i="105"/>
  <c r="MY25" i="105"/>
  <c r="ND24" i="105"/>
  <c r="MY24" i="105"/>
  <c r="ND23" i="105"/>
  <c r="MY23" i="105"/>
  <c r="ND22" i="105"/>
  <c r="MY22" i="105"/>
  <c r="ND21" i="105"/>
  <c r="MY21" i="105"/>
  <c r="ND20" i="105"/>
  <c r="MY20" i="105"/>
  <c r="ND19" i="105"/>
  <c r="MY19" i="105"/>
  <c r="ND18" i="105"/>
  <c r="MY18" i="105"/>
  <c r="ND17" i="105"/>
  <c r="MY17" i="105"/>
  <c r="ND16" i="105"/>
  <c r="MY16" i="105"/>
  <c r="ND15" i="105"/>
  <c r="MY15" i="105"/>
  <c r="ND14" i="105"/>
  <c r="MY14" i="105"/>
  <c r="ND13" i="105"/>
  <c r="MY13" i="105"/>
  <c r="ND12" i="105"/>
  <c r="MY12" i="105"/>
  <c r="ND11" i="105"/>
  <c r="MY11" i="105"/>
  <c r="ND10" i="105"/>
  <c r="MY10" i="105"/>
  <c r="ND9" i="105"/>
  <c r="MY9" i="105"/>
  <c r="ND8" i="105"/>
  <c r="MY8" i="105"/>
  <c r="ND7" i="105"/>
  <c r="NB7" i="105"/>
  <c r="NB8" i="105" s="1"/>
  <c r="NB9" i="105" s="1"/>
  <c r="NB10" i="105" s="1"/>
  <c r="NB11" i="105" s="1"/>
  <c r="NB12" i="105" s="1"/>
  <c r="NB13" i="105" s="1"/>
  <c r="NB14" i="105" s="1"/>
  <c r="NB15" i="105" s="1"/>
  <c r="NB16" i="105" s="1"/>
  <c r="NB17" i="105" s="1"/>
  <c r="NB18" i="105" s="1"/>
  <c r="NB19" i="105" s="1"/>
  <c r="NB20" i="105" s="1"/>
  <c r="NB21" i="105" s="1"/>
  <c r="NB22" i="105" s="1"/>
  <c r="NB23" i="105" s="1"/>
  <c r="NB24" i="105" s="1"/>
  <c r="NB25" i="105" s="1"/>
  <c r="NB26" i="105" s="1"/>
  <c r="NB27" i="105" s="1"/>
  <c r="NB28" i="105" s="1"/>
  <c r="NB29" i="105" s="1"/>
  <c r="NB30" i="105" s="1"/>
  <c r="NB31" i="105" s="1"/>
  <c r="NB32" i="105" s="1"/>
  <c r="MY7" i="105"/>
  <c r="ND6" i="105"/>
  <c r="NB6" i="105"/>
  <c r="NA6" i="105"/>
  <c r="NA7" i="105" s="1"/>
  <c r="NA8" i="105" s="1"/>
  <c r="NA9" i="105" s="1"/>
  <c r="NA10" i="105" s="1"/>
  <c r="NA11" i="105" s="1"/>
  <c r="NA12" i="105" s="1"/>
  <c r="NA13" i="105" s="1"/>
  <c r="NA14" i="105" s="1"/>
  <c r="NA15" i="105" s="1"/>
  <c r="NA16" i="105" s="1"/>
  <c r="NA17" i="105" s="1"/>
  <c r="NA18" i="105" s="1"/>
  <c r="NA19" i="105" s="1"/>
  <c r="NA20" i="105" s="1"/>
  <c r="NA21" i="105" s="1"/>
  <c r="NA22" i="105" s="1"/>
  <c r="NA23" i="105" s="1"/>
  <c r="NA24" i="105" s="1"/>
  <c r="NA25" i="105" s="1"/>
  <c r="NA26" i="105" s="1"/>
  <c r="NA27" i="105" s="1"/>
  <c r="NA28" i="105" s="1"/>
  <c r="NA29" i="105" s="1"/>
  <c r="NA30" i="105" s="1"/>
  <c r="NA31" i="105" s="1"/>
  <c r="NA32" i="105" s="1"/>
  <c r="MY6" i="105"/>
  <c r="ND5" i="105"/>
  <c r="NB5" i="105"/>
  <c r="NA5" i="105"/>
  <c r="MY5" i="105"/>
  <c r="NG4" i="105"/>
  <c r="ND4" i="105"/>
  <c r="NC4" i="105"/>
  <c r="NC5" i="105" s="1"/>
  <c r="MY4" i="105"/>
  <c r="NG3" i="105"/>
  <c r="MM32" i="105"/>
  <c r="MH32" i="105"/>
  <c r="MM31" i="105"/>
  <c r="MH31" i="105"/>
  <c r="MM30" i="105"/>
  <c r="MH30" i="105"/>
  <c r="MM29" i="105"/>
  <c r="MH29" i="105"/>
  <c r="MM28" i="105"/>
  <c r="MH28" i="105"/>
  <c r="MM27" i="105"/>
  <c r="MH27" i="105"/>
  <c r="MM26" i="105"/>
  <c r="MH26" i="105"/>
  <c r="MM25" i="105"/>
  <c r="MH25" i="105"/>
  <c r="MM24" i="105"/>
  <c r="MH24" i="105"/>
  <c r="MM23" i="105"/>
  <c r="MH23" i="105"/>
  <c r="MM22" i="105"/>
  <c r="MH22" i="105"/>
  <c r="MM21" i="105"/>
  <c r="MH21" i="105"/>
  <c r="MM20" i="105"/>
  <c r="MH20" i="105"/>
  <c r="MM19" i="105"/>
  <c r="MH19" i="105"/>
  <c r="MM18" i="105"/>
  <c r="MH18" i="105"/>
  <c r="MM17" i="105"/>
  <c r="MH17" i="105"/>
  <c r="MM16" i="105"/>
  <c r="MH16" i="105"/>
  <c r="MM15" i="105"/>
  <c r="MH15" i="105"/>
  <c r="MM14" i="105"/>
  <c r="MH14" i="105"/>
  <c r="MM13" i="105"/>
  <c r="MH13" i="105"/>
  <c r="MM12" i="105"/>
  <c r="MH12" i="105"/>
  <c r="MM11" i="105"/>
  <c r="MH11" i="105"/>
  <c r="MM10" i="105"/>
  <c r="MH10" i="105"/>
  <c r="MM9" i="105"/>
  <c r="MH9" i="105"/>
  <c r="MM8" i="105"/>
  <c r="MH8" i="105"/>
  <c r="MM7" i="105"/>
  <c r="MK7" i="105"/>
  <c r="MK8" i="105" s="1"/>
  <c r="MK9" i="105" s="1"/>
  <c r="MK10" i="105" s="1"/>
  <c r="MK11" i="105" s="1"/>
  <c r="MK12" i="105" s="1"/>
  <c r="MK13" i="105" s="1"/>
  <c r="MK14" i="105" s="1"/>
  <c r="MK15" i="105" s="1"/>
  <c r="MK16" i="105" s="1"/>
  <c r="MK17" i="105" s="1"/>
  <c r="MK18" i="105" s="1"/>
  <c r="MK19" i="105" s="1"/>
  <c r="MK20" i="105" s="1"/>
  <c r="MK21" i="105" s="1"/>
  <c r="MK22" i="105" s="1"/>
  <c r="MK23" i="105" s="1"/>
  <c r="MK24" i="105" s="1"/>
  <c r="MK25" i="105" s="1"/>
  <c r="MK26" i="105" s="1"/>
  <c r="MK27" i="105" s="1"/>
  <c r="MK28" i="105" s="1"/>
  <c r="MK29" i="105" s="1"/>
  <c r="MK30" i="105" s="1"/>
  <c r="MK31" i="105" s="1"/>
  <c r="MK32" i="105" s="1"/>
  <c r="MH7" i="105"/>
  <c r="MM6" i="105"/>
  <c r="MK6" i="105"/>
  <c r="MJ6" i="105"/>
  <c r="MJ7" i="105" s="1"/>
  <c r="MJ8" i="105" s="1"/>
  <c r="MJ9" i="105" s="1"/>
  <c r="MJ10" i="105" s="1"/>
  <c r="MJ11" i="105" s="1"/>
  <c r="MJ12" i="105" s="1"/>
  <c r="MJ13" i="105" s="1"/>
  <c r="MJ14" i="105" s="1"/>
  <c r="MJ15" i="105" s="1"/>
  <c r="MJ16" i="105" s="1"/>
  <c r="MJ17" i="105" s="1"/>
  <c r="MJ18" i="105" s="1"/>
  <c r="MJ19" i="105" s="1"/>
  <c r="MJ20" i="105" s="1"/>
  <c r="MJ21" i="105" s="1"/>
  <c r="MJ22" i="105" s="1"/>
  <c r="MJ23" i="105" s="1"/>
  <c r="MJ24" i="105" s="1"/>
  <c r="MJ25" i="105" s="1"/>
  <c r="MJ26" i="105" s="1"/>
  <c r="MJ27" i="105" s="1"/>
  <c r="MJ28" i="105" s="1"/>
  <c r="MJ29" i="105" s="1"/>
  <c r="MJ30" i="105" s="1"/>
  <c r="MJ31" i="105" s="1"/>
  <c r="MJ32" i="105" s="1"/>
  <c r="MH6" i="105"/>
  <c r="MM5" i="105"/>
  <c r="MK5" i="105"/>
  <c r="MJ5" i="105"/>
  <c r="MH5" i="105"/>
  <c r="MP4" i="105"/>
  <c r="MN4" i="105"/>
  <c r="MO4" i="105" s="1"/>
  <c r="MM4" i="105"/>
  <c r="ML4" i="105"/>
  <c r="ML5" i="105" s="1"/>
  <c r="MH4" i="105"/>
  <c r="MP3" i="105"/>
  <c r="LE32" i="105"/>
  <c r="KZ32" i="105"/>
  <c r="LE31" i="105"/>
  <c r="KZ31" i="105"/>
  <c r="LE30" i="105"/>
  <c r="KZ30" i="105"/>
  <c r="LE29" i="105"/>
  <c r="KZ29" i="105"/>
  <c r="LE28" i="105"/>
  <c r="KZ28" i="105"/>
  <c r="LE27" i="105"/>
  <c r="KZ27" i="105"/>
  <c r="LE26" i="105"/>
  <c r="KZ26" i="105"/>
  <c r="LE25" i="105"/>
  <c r="KZ25" i="105"/>
  <c r="LE24" i="105"/>
  <c r="KZ24" i="105"/>
  <c r="LE23" i="105"/>
  <c r="KZ23" i="105"/>
  <c r="LE22" i="105"/>
  <c r="KZ22" i="105"/>
  <c r="LE21" i="105"/>
  <c r="KZ21" i="105"/>
  <c r="LE20" i="105"/>
  <c r="KZ20" i="105"/>
  <c r="LE19" i="105"/>
  <c r="KZ19" i="105"/>
  <c r="LE18" i="105"/>
  <c r="KZ18" i="105"/>
  <c r="LE17" i="105"/>
  <c r="KZ17" i="105"/>
  <c r="LE16" i="105"/>
  <c r="KZ16" i="105"/>
  <c r="LE15" i="105"/>
  <c r="KZ15" i="105"/>
  <c r="LE14" i="105"/>
  <c r="KZ14" i="105"/>
  <c r="LE13" i="105"/>
  <c r="KZ13" i="105"/>
  <c r="LE12" i="105"/>
  <c r="KZ12" i="105"/>
  <c r="LE11" i="105"/>
  <c r="KZ11" i="105"/>
  <c r="LE10" i="105"/>
  <c r="KZ10" i="105"/>
  <c r="LE9" i="105"/>
  <c r="KZ9" i="105"/>
  <c r="LE8" i="105"/>
  <c r="KZ8" i="105"/>
  <c r="LE7" i="105"/>
  <c r="KZ7" i="105"/>
  <c r="LE6" i="105"/>
  <c r="LB6" i="105"/>
  <c r="LB7" i="105" s="1"/>
  <c r="LB8" i="105" s="1"/>
  <c r="LB9" i="105" s="1"/>
  <c r="LB10" i="105" s="1"/>
  <c r="LB11" i="105" s="1"/>
  <c r="LB12" i="105" s="1"/>
  <c r="LB13" i="105" s="1"/>
  <c r="LB14" i="105" s="1"/>
  <c r="LB15" i="105" s="1"/>
  <c r="LB16" i="105" s="1"/>
  <c r="LB17" i="105" s="1"/>
  <c r="LB18" i="105" s="1"/>
  <c r="LB19" i="105" s="1"/>
  <c r="LB20" i="105" s="1"/>
  <c r="LB21" i="105" s="1"/>
  <c r="LB22" i="105" s="1"/>
  <c r="LB23" i="105" s="1"/>
  <c r="LB24" i="105" s="1"/>
  <c r="LB25" i="105" s="1"/>
  <c r="LB26" i="105" s="1"/>
  <c r="LB27" i="105" s="1"/>
  <c r="LB28" i="105" s="1"/>
  <c r="LB29" i="105" s="1"/>
  <c r="LB30" i="105" s="1"/>
  <c r="LB31" i="105" s="1"/>
  <c r="LB32" i="105" s="1"/>
  <c r="KZ6" i="105"/>
  <c r="LE5" i="105"/>
  <c r="LB5" i="105"/>
  <c r="KZ5" i="105"/>
  <c r="LH4" i="105"/>
  <c r="LE4" i="105"/>
  <c r="KZ4" i="105"/>
  <c r="LH3" i="105"/>
  <c r="JW32" i="105"/>
  <c r="JR32" i="105"/>
  <c r="JW31" i="105"/>
  <c r="JR31" i="105"/>
  <c r="JW30" i="105"/>
  <c r="JR30" i="105"/>
  <c r="JW29" i="105"/>
  <c r="JR29" i="105"/>
  <c r="JW28" i="105"/>
  <c r="JR28" i="105"/>
  <c r="JW27" i="105"/>
  <c r="JR27" i="105"/>
  <c r="JW26" i="105"/>
  <c r="JR26" i="105"/>
  <c r="JW25" i="105"/>
  <c r="JR25" i="105"/>
  <c r="JW24" i="105"/>
  <c r="JR24" i="105"/>
  <c r="JW23" i="105"/>
  <c r="JR23" i="105"/>
  <c r="JW22" i="105"/>
  <c r="JR22" i="105"/>
  <c r="JW21" i="105"/>
  <c r="JR21" i="105"/>
  <c r="JW20" i="105"/>
  <c r="JR20" i="105"/>
  <c r="JW19" i="105"/>
  <c r="JR19" i="105"/>
  <c r="JW18" i="105"/>
  <c r="JR18" i="105"/>
  <c r="JW17" i="105"/>
  <c r="JR17" i="105"/>
  <c r="JW16" i="105"/>
  <c r="JR16" i="105"/>
  <c r="JW15" i="105"/>
  <c r="JR15" i="105"/>
  <c r="JW14" i="105"/>
  <c r="JR14" i="105"/>
  <c r="JW13" i="105"/>
  <c r="JR13" i="105"/>
  <c r="JW12" i="105"/>
  <c r="JR12" i="105"/>
  <c r="JW11" i="105"/>
  <c r="JR11" i="105"/>
  <c r="JW10" i="105"/>
  <c r="JR10" i="105"/>
  <c r="JW9" i="105"/>
  <c r="JR9" i="105"/>
  <c r="JW8" i="105"/>
  <c r="JR8" i="105"/>
  <c r="JW7" i="105"/>
  <c r="JR7" i="105"/>
  <c r="JW6" i="105"/>
  <c r="JT6" i="105"/>
  <c r="JT7" i="105" s="1"/>
  <c r="JT8" i="105" s="1"/>
  <c r="JT9" i="105" s="1"/>
  <c r="JT10" i="105" s="1"/>
  <c r="JT11" i="105" s="1"/>
  <c r="JT12" i="105" s="1"/>
  <c r="JT13" i="105" s="1"/>
  <c r="JT14" i="105" s="1"/>
  <c r="JT15" i="105" s="1"/>
  <c r="JT16" i="105" s="1"/>
  <c r="JT17" i="105" s="1"/>
  <c r="JT18" i="105" s="1"/>
  <c r="JT19" i="105" s="1"/>
  <c r="JT20" i="105" s="1"/>
  <c r="JT21" i="105" s="1"/>
  <c r="JT22" i="105" s="1"/>
  <c r="JT23" i="105" s="1"/>
  <c r="JT24" i="105" s="1"/>
  <c r="JT25" i="105" s="1"/>
  <c r="JT26" i="105" s="1"/>
  <c r="JT27" i="105" s="1"/>
  <c r="JT28" i="105" s="1"/>
  <c r="JT29" i="105" s="1"/>
  <c r="JT30" i="105" s="1"/>
  <c r="JT31" i="105" s="1"/>
  <c r="JT32" i="105" s="1"/>
  <c r="JR6" i="105"/>
  <c r="JW5" i="105"/>
  <c r="JT5" i="105"/>
  <c r="JR5" i="105"/>
  <c r="JZ4" i="105"/>
  <c r="JW4" i="105"/>
  <c r="JR4" i="105"/>
  <c r="JZ3" i="105"/>
  <c r="IO32" i="105"/>
  <c r="IJ32" i="105"/>
  <c r="IO31" i="105"/>
  <c r="IJ31" i="105"/>
  <c r="IO30" i="105"/>
  <c r="IJ30" i="105"/>
  <c r="IO29" i="105"/>
  <c r="IJ29" i="105"/>
  <c r="IO28" i="105"/>
  <c r="IJ28" i="105"/>
  <c r="IO27" i="105"/>
  <c r="IJ27" i="105"/>
  <c r="IO26" i="105"/>
  <c r="IJ26" i="105"/>
  <c r="IO25" i="105"/>
  <c r="IJ25" i="105"/>
  <c r="IO24" i="105"/>
  <c r="IJ24" i="105"/>
  <c r="IO23" i="105"/>
  <c r="IJ23" i="105"/>
  <c r="IO22" i="105"/>
  <c r="IJ22" i="105"/>
  <c r="IO21" i="105"/>
  <c r="IJ21" i="105"/>
  <c r="IO20" i="105"/>
  <c r="IJ20" i="105"/>
  <c r="IO19" i="105"/>
  <c r="IJ19" i="105"/>
  <c r="IO18" i="105"/>
  <c r="IJ18" i="105"/>
  <c r="IO17" i="105"/>
  <c r="IJ17" i="105"/>
  <c r="IO16" i="105"/>
  <c r="IJ16" i="105"/>
  <c r="IO15" i="105"/>
  <c r="IJ15" i="105"/>
  <c r="IO14" i="105"/>
  <c r="IJ14" i="105"/>
  <c r="IO13" i="105"/>
  <c r="IJ13" i="105"/>
  <c r="IO12" i="105"/>
  <c r="IJ12" i="105"/>
  <c r="IO11" i="105"/>
  <c r="IJ11" i="105"/>
  <c r="IO10" i="105"/>
  <c r="IJ10" i="105"/>
  <c r="IO9" i="105"/>
  <c r="IJ9" i="105"/>
  <c r="IO8" i="105"/>
  <c r="IJ8" i="105"/>
  <c r="IO7" i="105"/>
  <c r="IJ7" i="105"/>
  <c r="IO6" i="105"/>
  <c r="IL6" i="105"/>
  <c r="IL7" i="105" s="1"/>
  <c r="IL8" i="105" s="1"/>
  <c r="IL9" i="105" s="1"/>
  <c r="IL10" i="105" s="1"/>
  <c r="IL11" i="105" s="1"/>
  <c r="IL12" i="105" s="1"/>
  <c r="IL13" i="105" s="1"/>
  <c r="IL14" i="105" s="1"/>
  <c r="IL15" i="105" s="1"/>
  <c r="IL16" i="105" s="1"/>
  <c r="IL17" i="105" s="1"/>
  <c r="IL18" i="105" s="1"/>
  <c r="IL19" i="105" s="1"/>
  <c r="IL20" i="105" s="1"/>
  <c r="IL21" i="105" s="1"/>
  <c r="IL22" i="105" s="1"/>
  <c r="IL23" i="105" s="1"/>
  <c r="IL24" i="105" s="1"/>
  <c r="IL25" i="105" s="1"/>
  <c r="IL26" i="105" s="1"/>
  <c r="IL27" i="105" s="1"/>
  <c r="IL28" i="105" s="1"/>
  <c r="IL29" i="105" s="1"/>
  <c r="IL30" i="105" s="1"/>
  <c r="IL31" i="105" s="1"/>
  <c r="IL32" i="105" s="1"/>
  <c r="IJ6" i="105"/>
  <c r="IO5" i="105"/>
  <c r="IL5" i="105"/>
  <c r="IJ5" i="105"/>
  <c r="IR4" i="105"/>
  <c r="IO4" i="105"/>
  <c r="IJ4" i="105"/>
  <c r="IR3" i="105"/>
  <c r="HG32" i="105"/>
  <c r="HB32" i="105"/>
  <c r="HG31" i="105"/>
  <c r="HB31" i="105"/>
  <c r="HG30" i="105"/>
  <c r="HB30" i="105"/>
  <c r="HG29" i="105"/>
  <c r="HB29" i="105"/>
  <c r="HG28" i="105"/>
  <c r="HB28" i="105"/>
  <c r="HG27" i="105"/>
  <c r="HB27" i="105"/>
  <c r="HG26" i="105"/>
  <c r="HB26" i="105"/>
  <c r="HG25" i="105"/>
  <c r="HB25" i="105"/>
  <c r="HG24" i="105"/>
  <c r="HB24" i="105"/>
  <c r="HG23" i="105"/>
  <c r="HB23" i="105"/>
  <c r="HG22" i="105"/>
  <c r="HB22" i="105"/>
  <c r="HG21" i="105"/>
  <c r="HB21" i="105"/>
  <c r="HG20" i="105"/>
  <c r="HB20" i="105"/>
  <c r="HG19" i="105"/>
  <c r="HB19" i="105"/>
  <c r="HG18" i="105"/>
  <c r="HB18" i="105"/>
  <c r="HG17" i="105"/>
  <c r="HB17" i="105"/>
  <c r="HG16" i="105"/>
  <c r="HB16" i="105"/>
  <c r="HG15" i="105"/>
  <c r="HB15" i="105"/>
  <c r="HG14" i="105"/>
  <c r="HB14" i="105"/>
  <c r="HG13" i="105"/>
  <c r="HB13" i="105"/>
  <c r="HG12" i="105"/>
  <c r="HB12" i="105"/>
  <c r="HG11" i="105"/>
  <c r="HB11" i="105"/>
  <c r="HG10" i="105"/>
  <c r="HB10" i="105"/>
  <c r="HG9" i="105"/>
  <c r="HB9" i="105"/>
  <c r="HG8" i="105"/>
  <c r="HB8" i="105"/>
  <c r="HG7" i="105"/>
  <c r="HB7" i="105"/>
  <c r="HG6" i="105"/>
  <c r="HD6" i="105"/>
  <c r="HD7" i="105" s="1"/>
  <c r="HD8" i="105" s="1"/>
  <c r="HD9" i="105" s="1"/>
  <c r="HD10" i="105" s="1"/>
  <c r="HD11" i="105" s="1"/>
  <c r="HD12" i="105" s="1"/>
  <c r="HD13" i="105" s="1"/>
  <c r="HD14" i="105" s="1"/>
  <c r="HD15" i="105" s="1"/>
  <c r="HD16" i="105" s="1"/>
  <c r="HD17" i="105" s="1"/>
  <c r="HD18" i="105" s="1"/>
  <c r="HD19" i="105" s="1"/>
  <c r="HD20" i="105" s="1"/>
  <c r="HD21" i="105" s="1"/>
  <c r="HD22" i="105" s="1"/>
  <c r="HD23" i="105" s="1"/>
  <c r="HD24" i="105" s="1"/>
  <c r="HD25" i="105" s="1"/>
  <c r="HD26" i="105" s="1"/>
  <c r="HD27" i="105" s="1"/>
  <c r="HD28" i="105" s="1"/>
  <c r="HD29" i="105" s="1"/>
  <c r="HD30" i="105" s="1"/>
  <c r="HD31" i="105" s="1"/>
  <c r="HD32" i="105" s="1"/>
  <c r="HB6" i="105"/>
  <c r="HG5" i="105"/>
  <c r="HD5" i="105"/>
  <c r="HB5" i="105"/>
  <c r="HJ4" i="105"/>
  <c r="HG4" i="105"/>
  <c r="HB4" i="105"/>
  <c r="HJ3" i="105"/>
  <c r="FY32" i="105"/>
  <c r="FT32" i="105"/>
  <c r="FY31" i="105"/>
  <c r="FT31" i="105"/>
  <c r="FY30" i="105"/>
  <c r="FT30" i="105"/>
  <c r="FY29" i="105"/>
  <c r="FT29" i="105"/>
  <c r="FY28" i="105"/>
  <c r="FT28" i="105"/>
  <c r="FY27" i="105"/>
  <c r="FT27" i="105"/>
  <c r="FY26" i="105"/>
  <c r="FT26" i="105"/>
  <c r="FY25" i="105"/>
  <c r="FT25" i="105"/>
  <c r="FY24" i="105"/>
  <c r="FT24" i="105"/>
  <c r="FY23" i="105"/>
  <c r="FT23" i="105"/>
  <c r="FY22" i="105"/>
  <c r="FT22" i="105"/>
  <c r="FY21" i="105"/>
  <c r="FT21" i="105"/>
  <c r="FY20" i="105"/>
  <c r="FT20" i="105"/>
  <c r="FY19" i="105"/>
  <c r="FT19" i="105"/>
  <c r="FY18" i="105"/>
  <c r="FT18" i="105"/>
  <c r="FY17" i="105"/>
  <c r="FT17" i="105"/>
  <c r="FY16" i="105"/>
  <c r="FT16" i="105"/>
  <c r="FY15" i="105"/>
  <c r="FT15" i="105"/>
  <c r="FY14" i="105"/>
  <c r="FT14" i="105"/>
  <c r="FY13" i="105"/>
  <c r="FT13" i="105"/>
  <c r="FY12" i="105"/>
  <c r="FT12" i="105"/>
  <c r="FY11" i="105"/>
  <c r="FT11" i="105"/>
  <c r="FY10" i="105"/>
  <c r="FT10" i="105"/>
  <c r="FY9" i="105"/>
  <c r="FT9" i="105"/>
  <c r="FY8" i="105"/>
  <c r="FT8" i="105"/>
  <c r="FY7" i="105"/>
  <c r="FT7" i="105"/>
  <c r="FY6" i="105"/>
  <c r="FV6" i="105"/>
  <c r="FV7" i="105" s="1"/>
  <c r="FV8" i="105" s="1"/>
  <c r="FV9" i="105" s="1"/>
  <c r="FV10" i="105" s="1"/>
  <c r="FV11" i="105" s="1"/>
  <c r="FV12" i="105" s="1"/>
  <c r="FV13" i="105" s="1"/>
  <c r="FV14" i="105" s="1"/>
  <c r="FV15" i="105" s="1"/>
  <c r="FV16" i="105" s="1"/>
  <c r="FV17" i="105" s="1"/>
  <c r="FV18" i="105" s="1"/>
  <c r="FV19" i="105" s="1"/>
  <c r="FV20" i="105" s="1"/>
  <c r="FV21" i="105" s="1"/>
  <c r="FV22" i="105" s="1"/>
  <c r="FV23" i="105" s="1"/>
  <c r="FV24" i="105" s="1"/>
  <c r="FV25" i="105" s="1"/>
  <c r="FV26" i="105" s="1"/>
  <c r="FV27" i="105" s="1"/>
  <c r="FV28" i="105" s="1"/>
  <c r="FV29" i="105" s="1"/>
  <c r="FV30" i="105" s="1"/>
  <c r="FV31" i="105" s="1"/>
  <c r="FV32" i="105" s="1"/>
  <c r="FT6" i="105"/>
  <c r="FY5" i="105"/>
  <c r="FV5" i="105"/>
  <c r="FT5" i="105"/>
  <c r="GB4" i="105"/>
  <c r="FY4" i="105"/>
  <c r="FT4" i="105"/>
  <c r="GB3" i="105"/>
  <c r="EQ32" i="105"/>
  <c r="EL32" i="105"/>
  <c r="EQ31" i="105"/>
  <c r="EL31" i="105"/>
  <c r="EQ30" i="105"/>
  <c r="EL30" i="105"/>
  <c r="EQ29" i="105"/>
  <c r="EL29" i="105"/>
  <c r="EQ28" i="105"/>
  <c r="EL28" i="105"/>
  <c r="EQ27" i="105"/>
  <c r="EL27" i="105"/>
  <c r="EQ26" i="105"/>
  <c r="EL26" i="105"/>
  <c r="EQ25" i="105"/>
  <c r="EL25" i="105"/>
  <c r="EQ24" i="105"/>
  <c r="EL24" i="105"/>
  <c r="EQ23" i="105"/>
  <c r="EL23" i="105"/>
  <c r="EQ22" i="105"/>
  <c r="EL22" i="105"/>
  <c r="EQ21" i="105"/>
  <c r="EL21" i="105"/>
  <c r="EQ20" i="105"/>
  <c r="EL20" i="105"/>
  <c r="EQ19" i="105"/>
  <c r="EL19" i="105"/>
  <c r="EQ18" i="105"/>
  <c r="EL18" i="105"/>
  <c r="EQ17" i="105"/>
  <c r="EL17" i="105"/>
  <c r="EQ16" i="105"/>
  <c r="EL16" i="105"/>
  <c r="EQ15" i="105"/>
  <c r="EL15" i="105"/>
  <c r="EQ14" i="105"/>
  <c r="EL14" i="105"/>
  <c r="EQ13" i="105"/>
  <c r="EL13" i="105"/>
  <c r="EQ12" i="105"/>
  <c r="EL12" i="105"/>
  <c r="EQ11" i="105"/>
  <c r="EL11" i="105"/>
  <c r="EQ10" i="105"/>
  <c r="EL10" i="105"/>
  <c r="EQ9" i="105"/>
  <c r="EL9" i="105"/>
  <c r="EQ8" i="105"/>
  <c r="EL8" i="105"/>
  <c r="EQ7" i="105"/>
  <c r="EL7" i="105"/>
  <c r="EQ6" i="105"/>
  <c r="EN6" i="105"/>
  <c r="EN7" i="105" s="1"/>
  <c r="EN8" i="105" s="1"/>
  <c r="EN9" i="105" s="1"/>
  <c r="EN10" i="105" s="1"/>
  <c r="EN11" i="105" s="1"/>
  <c r="EN12" i="105" s="1"/>
  <c r="EN13" i="105" s="1"/>
  <c r="EN14" i="105" s="1"/>
  <c r="EN15" i="105" s="1"/>
  <c r="EN16" i="105" s="1"/>
  <c r="EN17" i="105" s="1"/>
  <c r="EN18" i="105" s="1"/>
  <c r="EN19" i="105" s="1"/>
  <c r="EN20" i="105" s="1"/>
  <c r="EN21" i="105" s="1"/>
  <c r="EN22" i="105" s="1"/>
  <c r="EN23" i="105" s="1"/>
  <c r="EN24" i="105" s="1"/>
  <c r="EN25" i="105" s="1"/>
  <c r="EN26" i="105" s="1"/>
  <c r="EN27" i="105" s="1"/>
  <c r="EN28" i="105" s="1"/>
  <c r="EN29" i="105" s="1"/>
  <c r="EN30" i="105" s="1"/>
  <c r="EN31" i="105" s="1"/>
  <c r="EN32" i="105" s="1"/>
  <c r="EL6" i="105"/>
  <c r="EQ5" i="105"/>
  <c r="EN5" i="105"/>
  <c r="EL5" i="105"/>
  <c r="ET4" i="105"/>
  <c r="EQ4" i="105"/>
  <c r="EL4" i="105"/>
  <c r="ET3" i="105"/>
  <c r="DI32" i="105"/>
  <c r="DD32" i="105"/>
  <c r="DI31" i="105"/>
  <c r="DD31" i="105"/>
  <c r="DI30" i="105"/>
  <c r="DD30" i="105"/>
  <c r="DI29" i="105"/>
  <c r="DD29" i="105"/>
  <c r="DI28" i="105"/>
  <c r="DD28" i="105"/>
  <c r="DI27" i="105"/>
  <c r="DD27" i="105"/>
  <c r="DI26" i="105"/>
  <c r="DD26" i="105"/>
  <c r="DI25" i="105"/>
  <c r="DD25" i="105"/>
  <c r="DI24" i="105"/>
  <c r="DD24" i="105"/>
  <c r="DI23" i="105"/>
  <c r="DD23" i="105"/>
  <c r="DI22" i="105"/>
  <c r="DD22" i="105"/>
  <c r="DI21" i="105"/>
  <c r="DD21" i="105"/>
  <c r="DI20" i="105"/>
  <c r="DD20" i="105"/>
  <c r="DI19" i="105"/>
  <c r="DD19" i="105"/>
  <c r="DI18" i="105"/>
  <c r="DD18" i="105"/>
  <c r="DI17" i="105"/>
  <c r="DD17" i="105"/>
  <c r="DI16" i="105"/>
  <c r="DD16" i="105"/>
  <c r="DI15" i="105"/>
  <c r="DD15" i="105"/>
  <c r="DI14" i="105"/>
  <c r="DD14" i="105"/>
  <c r="DI13" i="105"/>
  <c r="DD13" i="105"/>
  <c r="DI12" i="105"/>
  <c r="DD12" i="105"/>
  <c r="DI11" i="105"/>
  <c r="DD11" i="105"/>
  <c r="DI10" i="105"/>
  <c r="DD10" i="105"/>
  <c r="DI9" i="105"/>
  <c r="DD9" i="105"/>
  <c r="DI8" i="105"/>
  <c r="DD8" i="105"/>
  <c r="DI7" i="105"/>
  <c r="DD7" i="105"/>
  <c r="DI6" i="105"/>
  <c r="DG6" i="105"/>
  <c r="DG7" i="105" s="1"/>
  <c r="DG8" i="105" s="1"/>
  <c r="DG9" i="105" s="1"/>
  <c r="DG10" i="105" s="1"/>
  <c r="DG11" i="105" s="1"/>
  <c r="DG12" i="105" s="1"/>
  <c r="DG13" i="105" s="1"/>
  <c r="DG14" i="105" s="1"/>
  <c r="DG15" i="105" s="1"/>
  <c r="DG16" i="105" s="1"/>
  <c r="DG17" i="105" s="1"/>
  <c r="DG18" i="105" s="1"/>
  <c r="DG19" i="105" s="1"/>
  <c r="DG20" i="105" s="1"/>
  <c r="DG21" i="105" s="1"/>
  <c r="DG22" i="105" s="1"/>
  <c r="DG23" i="105" s="1"/>
  <c r="DG24" i="105" s="1"/>
  <c r="DG25" i="105" s="1"/>
  <c r="DG26" i="105" s="1"/>
  <c r="DG27" i="105" s="1"/>
  <c r="DG28" i="105" s="1"/>
  <c r="DG29" i="105" s="1"/>
  <c r="DG30" i="105" s="1"/>
  <c r="DG31" i="105" s="1"/>
  <c r="DG32" i="105" s="1"/>
  <c r="DF6" i="105"/>
  <c r="DF7" i="105" s="1"/>
  <c r="DF8" i="105" s="1"/>
  <c r="DF9" i="105" s="1"/>
  <c r="DF10" i="105" s="1"/>
  <c r="DF11" i="105" s="1"/>
  <c r="DF12" i="105" s="1"/>
  <c r="DF13" i="105" s="1"/>
  <c r="DF14" i="105" s="1"/>
  <c r="DF15" i="105" s="1"/>
  <c r="DF16" i="105" s="1"/>
  <c r="DF17" i="105" s="1"/>
  <c r="DF18" i="105" s="1"/>
  <c r="DF19" i="105" s="1"/>
  <c r="DF20" i="105" s="1"/>
  <c r="DF21" i="105" s="1"/>
  <c r="DF22" i="105" s="1"/>
  <c r="DF23" i="105" s="1"/>
  <c r="DF24" i="105" s="1"/>
  <c r="DF25" i="105" s="1"/>
  <c r="DF26" i="105" s="1"/>
  <c r="DF27" i="105" s="1"/>
  <c r="DF28" i="105" s="1"/>
  <c r="DF29" i="105" s="1"/>
  <c r="DF30" i="105" s="1"/>
  <c r="DF31" i="105" s="1"/>
  <c r="DF32" i="105" s="1"/>
  <c r="DD6" i="105"/>
  <c r="DI5" i="105"/>
  <c r="DG5" i="105"/>
  <c r="DF5" i="105"/>
  <c r="DD5" i="105"/>
  <c r="DL4" i="105"/>
  <c r="DJ4" i="105"/>
  <c r="DK4" i="105" s="1"/>
  <c r="DI4" i="105"/>
  <c r="DH4" i="105"/>
  <c r="DH5" i="105" s="1"/>
  <c r="DD4" i="105"/>
  <c r="DL3" i="105"/>
  <c r="CR32" i="105"/>
  <c r="CM32" i="105"/>
  <c r="CR31" i="105"/>
  <c r="CM31" i="105"/>
  <c r="CR30" i="105"/>
  <c r="CM30" i="105"/>
  <c r="CR29" i="105"/>
  <c r="CM29" i="105"/>
  <c r="CR28" i="105"/>
  <c r="CM28" i="105"/>
  <c r="CR27" i="105"/>
  <c r="CM27" i="105"/>
  <c r="CR26" i="105"/>
  <c r="CM26" i="105"/>
  <c r="CR25" i="105"/>
  <c r="CM25" i="105"/>
  <c r="CR24" i="105"/>
  <c r="CM24" i="105"/>
  <c r="CR23" i="105"/>
  <c r="CM23" i="105"/>
  <c r="CR22" i="105"/>
  <c r="CM22" i="105"/>
  <c r="CR21" i="105"/>
  <c r="CM21" i="105"/>
  <c r="CR20" i="105"/>
  <c r="CM20" i="105"/>
  <c r="CR19" i="105"/>
  <c r="CM19" i="105"/>
  <c r="CR18" i="105"/>
  <c r="CM18" i="105"/>
  <c r="CR17" i="105"/>
  <c r="CM17" i="105"/>
  <c r="CR16" i="105"/>
  <c r="CM16" i="105"/>
  <c r="CR15" i="105"/>
  <c r="CM15" i="105"/>
  <c r="CR14" i="105"/>
  <c r="CM14" i="105"/>
  <c r="CR13" i="105"/>
  <c r="CM13" i="105"/>
  <c r="CR12" i="105"/>
  <c r="CM12" i="105"/>
  <c r="CR11" i="105"/>
  <c r="CM11" i="105"/>
  <c r="CR10" i="105"/>
  <c r="CM10" i="105"/>
  <c r="CR9" i="105"/>
  <c r="CP9" i="105"/>
  <c r="CP10" i="105" s="1"/>
  <c r="CP11" i="105" s="1"/>
  <c r="CP12" i="105" s="1"/>
  <c r="CP13" i="105" s="1"/>
  <c r="CP14" i="105" s="1"/>
  <c r="CP15" i="105" s="1"/>
  <c r="CP16" i="105" s="1"/>
  <c r="CP17" i="105" s="1"/>
  <c r="CP18" i="105" s="1"/>
  <c r="CP19" i="105" s="1"/>
  <c r="CP20" i="105" s="1"/>
  <c r="CP21" i="105" s="1"/>
  <c r="CP22" i="105" s="1"/>
  <c r="CP23" i="105" s="1"/>
  <c r="CP24" i="105" s="1"/>
  <c r="CP25" i="105" s="1"/>
  <c r="CP26" i="105" s="1"/>
  <c r="CP27" i="105" s="1"/>
  <c r="CP28" i="105" s="1"/>
  <c r="CP29" i="105" s="1"/>
  <c r="CP30" i="105" s="1"/>
  <c r="CP31" i="105" s="1"/>
  <c r="CP32" i="105" s="1"/>
  <c r="CO9" i="105"/>
  <c r="CO10" i="105" s="1"/>
  <c r="CO11" i="105" s="1"/>
  <c r="CO12" i="105" s="1"/>
  <c r="CO13" i="105" s="1"/>
  <c r="CO14" i="105" s="1"/>
  <c r="CO15" i="105" s="1"/>
  <c r="CO16" i="105" s="1"/>
  <c r="CO17" i="105" s="1"/>
  <c r="CO18" i="105" s="1"/>
  <c r="CO19" i="105" s="1"/>
  <c r="CO20" i="105" s="1"/>
  <c r="CO21" i="105" s="1"/>
  <c r="CO22" i="105" s="1"/>
  <c r="CO23" i="105" s="1"/>
  <c r="CO24" i="105" s="1"/>
  <c r="CO25" i="105" s="1"/>
  <c r="CO26" i="105" s="1"/>
  <c r="CO27" i="105" s="1"/>
  <c r="CO28" i="105" s="1"/>
  <c r="CO29" i="105" s="1"/>
  <c r="CO30" i="105" s="1"/>
  <c r="CO31" i="105" s="1"/>
  <c r="CO32" i="105" s="1"/>
  <c r="CM9" i="105"/>
  <c r="CR8" i="105"/>
  <c r="CM8" i="105"/>
  <c r="CR7" i="105"/>
  <c r="CP7" i="105"/>
  <c r="CP8" i="105" s="1"/>
  <c r="CM7" i="105"/>
  <c r="CR6" i="105"/>
  <c r="CP6" i="105"/>
  <c r="CO6" i="105"/>
  <c r="CO7" i="105" s="1"/>
  <c r="CO8" i="105" s="1"/>
  <c r="CM6" i="105"/>
  <c r="CR5" i="105"/>
  <c r="CP5" i="105"/>
  <c r="CO5" i="105"/>
  <c r="CM5" i="105"/>
  <c r="CU4" i="105"/>
  <c r="CR4" i="105"/>
  <c r="CQ4" i="105"/>
  <c r="CM4" i="105"/>
  <c r="CU3" i="105"/>
  <c r="AS32" i="105"/>
  <c r="AN32" i="105"/>
  <c r="AS31" i="105"/>
  <c r="AN31" i="105"/>
  <c r="AS30" i="105"/>
  <c r="AN30" i="105"/>
  <c r="AS29" i="105"/>
  <c r="AN29" i="105"/>
  <c r="AS28" i="105"/>
  <c r="AN28" i="105"/>
  <c r="AS27" i="105"/>
  <c r="AN27" i="105"/>
  <c r="AS26" i="105"/>
  <c r="AN26" i="105"/>
  <c r="AS25" i="105"/>
  <c r="AN25" i="105"/>
  <c r="AS24" i="105"/>
  <c r="AN24" i="105"/>
  <c r="AS23" i="105"/>
  <c r="AN23" i="105"/>
  <c r="AS22" i="105"/>
  <c r="AN22" i="105"/>
  <c r="AS21" i="105"/>
  <c r="AN21" i="105"/>
  <c r="AS20" i="105"/>
  <c r="AN20" i="105"/>
  <c r="AS19" i="105"/>
  <c r="AN19" i="105"/>
  <c r="AS18" i="105"/>
  <c r="AN18" i="105"/>
  <c r="AS17" i="105"/>
  <c r="AN17" i="105"/>
  <c r="AS16" i="105"/>
  <c r="AN16" i="105"/>
  <c r="AS15" i="105"/>
  <c r="AN15" i="105"/>
  <c r="AS14" i="105"/>
  <c r="AN14" i="105"/>
  <c r="AS13" i="105"/>
  <c r="AN13" i="105"/>
  <c r="AS12" i="105"/>
  <c r="AN12" i="105"/>
  <c r="AS11" i="105"/>
  <c r="AN11" i="105"/>
  <c r="AS10" i="105"/>
  <c r="AN10" i="105"/>
  <c r="AS9" i="105"/>
  <c r="AN9" i="105"/>
  <c r="AS8" i="105"/>
  <c r="AN8" i="105"/>
  <c r="AS7" i="105"/>
  <c r="AQ7" i="105"/>
  <c r="AQ8" i="105" s="1"/>
  <c r="AQ9" i="105" s="1"/>
  <c r="AQ10" i="105" s="1"/>
  <c r="AQ11" i="105" s="1"/>
  <c r="AQ12" i="105" s="1"/>
  <c r="AQ13" i="105" s="1"/>
  <c r="AQ14" i="105" s="1"/>
  <c r="AQ15" i="105" s="1"/>
  <c r="AQ16" i="105" s="1"/>
  <c r="AQ17" i="105" s="1"/>
  <c r="AQ18" i="105" s="1"/>
  <c r="AQ19" i="105" s="1"/>
  <c r="AQ20" i="105" s="1"/>
  <c r="AQ21" i="105" s="1"/>
  <c r="AQ22" i="105" s="1"/>
  <c r="AQ23" i="105" s="1"/>
  <c r="AQ24" i="105" s="1"/>
  <c r="AQ25" i="105" s="1"/>
  <c r="AQ26" i="105" s="1"/>
  <c r="AQ27" i="105" s="1"/>
  <c r="AQ28" i="105" s="1"/>
  <c r="AQ29" i="105" s="1"/>
  <c r="AQ30" i="105" s="1"/>
  <c r="AQ31" i="105" s="1"/>
  <c r="AQ32" i="105" s="1"/>
  <c r="AN7" i="105"/>
  <c r="AS6" i="105"/>
  <c r="AQ6" i="105"/>
  <c r="AP6" i="105"/>
  <c r="AP7" i="105" s="1"/>
  <c r="AP8" i="105" s="1"/>
  <c r="AP9" i="105" s="1"/>
  <c r="AP10" i="105" s="1"/>
  <c r="AP11" i="105" s="1"/>
  <c r="AP12" i="105" s="1"/>
  <c r="AP13" i="105" s="1"/>
  <c r="AP14" i="105" s="1"/>
  <c r="AP15" i="105" s="1"/>
  <c r="AP16" i="105" s="1"/>
  <c r="AP17" i="105" s="1"/>
  <c r="AP18" i="105" s="1"/>
  <c r="AP19" i="105" s="1"/>
  <c r="AP20" i="105" s="1"/>
  <c r="AP21" i="105" s="1"/>
  <c r="AP22" i="105" s="1"/>
  <c r="AP23" i="105" s="1"/>
  <c r="AP24" i="105" s="1"/>
  <c r="AP25" i="105" s="1"/>
  <c r="AP26" i="105" s="1"/>
  <c r="AP27" i="105" s="1"/>
  <c r="AP28" i="105" s="1"/>
  <c r="AP29" i="105" s="1"/>
  <c r="AP30" i="105" s="1"/>
  <c r="AP31" i="105" s="1"/>
  <c r="AP32" i="105" s="1"/>
  <c r="AN6" i="105"/>
  <c r="AS5" i="105"/>
  <c r="AT5" i="105" s="1"/>
  <c r="AR5" i="105"/>
  <c r="AR6" i="105" s="1"/>
  <c r="AQ5" i="105"/>
  <c r="AP5" i="105"/>
  <c r="AN5" i="105"/>
  <c r="AV4" i="105"/>
  <c r="AT4" i="105"/>
  <c r="AU4" i="105" s="1"/>
  <c r="AS4" i="105"/>
  <c r="AR4" i="105"/>
  <c r="AN4" i="105"/>
  <c r="AV3" i="105"/>
  <c r="K32" i="105"/>
  <c r="F32" i="105"/>
  <c r="K31" i="105"/>
  <c r="F31" i="105"/>
  <c r="K30" i="105"/>
  <c r="F30" i="105"/>
  <c r="K29" i="105"/>
  <c r="F29" i="105"/>
  <c r="K28" i="105"/>
  <c r="F28" i="105"/>
  <c r="K27" i="105"/>
  <c r="F27" i="105"/>
  <c r="K26" i="105"/>
  <c r="F26" i="105"/>
  <c r="K25" i="105"/>
  <c r="F25" i="105"/>
  <c r="K24" i="105"/>
  <c r="F24" i="105"/>
  <c r="K23" i="105"/>
  <c r="F23" i="105"/>
  <c r="K22" i="105"/>
  <c r="F22" i="105"/>
  <c r="K21" i="105"/>
  <c r="F21" i="105"/>
  <c r="K20" i="105"/>
  <c r="F20" i="105"/>
  <c r="K19" i="105"/>
  <c r="F19" i="105"/>
  <c r="K18" i="105"/>
  <c r="F18" i="105"/>
  <c r="K17" i="105"/>
  <c r="F17" i="105"/>
  <c r="K16" i="105"/>
  <c r="F16" i="105"/>
  <c r="K15" i="105"/>
  <c r="F15" i="105"/>
  <c r="K14" i="105"/>
  <c r="F14" i="105"/>
  <c r="K13" i="105"/>
  <c r="F13" i="105"/>
  <c r="K12" i="105"/>
  <c r="F12" i="105"/>
  <c r="K11" i="105"/>
  <c r="F11" i="105"/>
  <c r="K10" i="105"/>
  <c r="F10" i="105"/>
  <c r="K9" i="105"/>
  <c r="I9" i="105"/>
  <c r="I10" i="105" s="1"/>
  <c r="I11" i="105" s="1"/>
  <c r="I12" i="105" s="1"/>
  <c r="I13" i="105" s="1"/>
  <c r="I14" i="105" s="1"/>
  <c r="I15" i="105" s="1"/>
  <c r="I16" i="105" s="1"/>
  <c r="I17" i="105" s="1"/>
  <c r="I18" i="105" s="1"/>
  <c r="I19" i="105" s="1"/>
  <c r="I20" i="105" s="1"/>
  <c r="I21" i="105" s="1"/>
  <c r="I22" i="105" s="1"/>
  <c r="I23" i="105" s="1"/>
  <c r="I24" i="105" s="1"/>
  <c r="I25" i="105" s="1"/>
  <c r="I26" i="105" s="1"/>
  <c r="I27" i="105" s="1"/>
  <c r="I28" i="105" s="1"/>
  <c r="I29" i="105" s="1"/>
  <c r="I30" i="105" s="1"/>
  <c r="I31" i="105" s="1"/>
  <c r="I32" i="105" s="1"/>
  <c r="H9" i="105"/>
  <c r="H10" i="105" s="1"/>
  <c r="H11" i="105" s="1"/>
  <c r="H12" i="105" s="1"/>
  <c r="H13" i="105" s="1"/>
  <c r="H14" i="105" s="1"/>
  <c r="H15" i="105" s="1"/>
  <c r="H16" i="105" s="1"/>
  <c r="H17" i="105" s="1"/>
  <c r="H18" i="105" s="1"/>
  <c r="H19" i="105" s="1"/>
  <c r="H20" i="105" s="1"/>
  <c r="H21" i="105" s="1"/>
  <c r="H22" i="105" s="1"/>
  <c r="H23" i="105" s="1"/>
  <c r="H24" i="105" s="1"/>
  <c r="H25" i="105" s="1"/>
  <c r="H26" i="105" s="1"/>
  <c r="H27" i="105" s="1"/>
  <c r="H28" i="105" s="1"/>
  <c r="H29" i="105" s="1"/>
  <c r="H30" i="105" s="1"/>
  <c r="H31" i="105" s="1"/>
  <c r="H32" i="105" s="1"/>
  <c r="F9" i="105"/>
  <c r="K8" i="105"/>
  <c r="F8" i="105"/>
  <c r="K7" i="105"/>
  <c r="I7" i="105"/>
  <c r="I8" i="105" s="1"/>
  <c r="F7" i="105"/>
  <c r="K6" i="105"/>
  <c r="I6" i="105"/>
  <c r="H6" i="105"/>
  <c r="H7" i="105" s="1"/>
  <c r="H8" i="105" s="1"/>
  <c r="F6" i="105"/>
  <c r="K5" i="105"/>
  <c r="I5" i="105"/>
  <c r="H5" i="105"/>
  <c r="F5" i="105"/>
  <c r="N4" i="105"/>
  <c r="K4" i="105"/>
  <c r="J4" i="105"/>
  <c r="F4" i="105"/>
  <c r="N3" i="105"/>
  <c r="KN32" i="104"/>
  <c r="KI32" i="104"/>
  <c r="KN31" i="104"/>
  <c r="KI31" i="104"/>
  <c r="KN30" i="104"/>
  <c r="KI30" i="104"/>
  <c r="KN29" i="104"/>
  <c r="KI29" i="104"/>
  <c r="KN28" i="104"/>
  <c r="KI28" i="104"/>
  <c r="KN27" i="104"/>
  <c r="KI27" i="104"/>
  <c r="KN26" i="104"/>
  <c r="KI26" i="104"/>
  <c r="KN25" i="104"/>
  <c r="KI25" i="104"/>
  <c r="KN24" i="104"/>
  <c r="KI24" i="104"/>
  <c r="KN23" i="104"/>
  <c r="KI23" i="104"/>
  <c r="KN22" i="104"/>
  <c r="KI22" i="104"/>
  <c r="KN21" i="104"/>
  <c r="KI21" i="104"/>
  <c r="KN20" i="104"/>
  <c r="KI20" i="104"/>
  <c r="KN19" i="104"/>
  <c r="KI19" i="104"/>
  <c r="KN18" i="104"/>
  <c r="KI18" i="104"/>
  <c r="KN17" i="104"/>
  <c r="KI17" i="104"/>
  <c r="KN16" i="104"/>
  <c r="KI16" i="104"/>
  <c r="KN15" i="104"/>
  <c r="KI15" i="104"/>
  <c r="KN14" i="104"/>
  <c r="KI14" i="104"/>
  <c r="KN13" i="104"/>
  <c r="KI13" i="104"/>
  <c r="KN12" i="104"/>
  <c r="KI12" i="104"/>
  <c r="KN11" i="104"/>
  <c r="KI11" i="104"/>
  <c r="KN10" i="104"/>
  <c r="KI10" i="104"/>
  <c r="KN9" i="104"/>
  <c r="KI9" i="104"/>
  <c r="KN8" i="104"/>
  <c r="KI8" i="104"/>
  <c r="KN7" i="104"/>
  <c r="KL7" i="104"/>
  <c r="KL8" i="104" s="1"/>
  <c r="KL9" i="104" s="1"/>
  <c r="KL10" i="104" s="1"/>
  <c r="KL11" i="104" s="1"/>
  <c r="KL12" i="104" s="1"/>
  <c r="KL13" i="104" s="1"/>
  <c r="KL14" i="104" s="1"/>
  <c r="KL15" i="104" s="1"/>
  <c r="KL16" i="104" s="1"/>
  <c r="KL17" i="104" s="1"/>
  <c r="KL18" i="104" s="1"/>
  <c r="KL19" i="104" s="1"/>
  <c r="KL20" i="104" s="1"/>
  <c r="KL21" i="104" s="1"/>
  <c r="KL22" i="104" s="1"/>
  <c r="KL23" i="104" s="1"/>
  <c r="KL24" i="104" s="1"/>
  <c r="KL25" i="104" s="1"/>
  <c r="KL26" i="104" s="1"/>
  <c r="KL27" i="104" s="1"/>
  <c r="KL28" i="104" s="1"/>
  <c r="KL29" i="104" s="1"/>
  <c r="KL30" i="104" s="1"/>
  <c r="KL31" i="104" s="1"/>
  <c r="KL32" i="104" s="1"/>
  <c r="KI7" i="104"/>
  <c r="KN6" i="104"/>
  <c r="KL6" i="104"/>
  <c r="KK6" i="104"/>
  <c r="KK7" i="104" s="1"/>
  <c r="KK8" i="104" s="1"/>
  <c r="KK9" i="104" s="1"/>
  <c r="KK10" i="104" s="1"/>
  <c r="KK11" i="104" s="1"/>
  <c r="KK12" i="104" s="1"/>
  <c r="KK13" i="104" s="1"/>
  <c r="KK14" i="104" s="1"/>
  <c r="KK15" i="104" s="1"/>
  <c r="KK16" i="104" s="1"/>
  <c r="KK17" i="104" s="1"/>
  <c r="KK18" i="104" s="1"/>
  <c r="KK19" i="104" s="1"/>
  <c r="KK20" i="104" s="1"/>
  <c r="KK21" i="104" s="1"/>
  <c r="KK22" i="104" s="1"/>
  <c r="KK23" i="104" s="1"/>
  <c r="KK24" i="104" s="1"/>
  <c r="KK25" i="104" s="1"/>
  <c r="KK26" i="104" s="1"/>
  <c r="KK27" i="104" s="1"/>
  <c r="KK28" i="104" s="1"/>
  <c r="KK29" i="104" s="1"/>
  <c r="KK30" i="104" s="1"/>
  <c r="KK31" i="104" s="1"/>
  <c r="KK32" i="104" s="1"/>
  <c r="KI6" i="104"/>
  <c r="KN5" i="104"/>
  <c r="KL5" i="104"/>
  <c r="KK5" i="104"/>
  <c r="KI5" i="104"/>
  <c r="KR4" i="104"/>
  <c r="KQ4" i="104"/>
  <c r="KN4" i="104"/>
  <c r="KM4" i="104"/>
  <c r="KM5" i="104" s="1"/>
  <c r="KI4" i="104"/>
  <c r="KR3" i="104"/>
  <c r="JF32" i="104"/>
  <c r="JA32" i="104"/>
  <c r="JF31" i="104"/>
  <c r="JA31" i="104"/>
  <c r="JF30" i="104"/>
  <c r="JA30" i="104"/>
  <c r="JF29" i="104"/>
  <c r="JA29" i="104"/>
  <c r="JF28" i="104"/>
  <c r="JA28" i="104"/>
  <c r="JF27" i="104"/>
  <c r="JA27" i="104"/>
  <c r="JF26" i="104"/>
  <c r="JA26" i="104"/>
  <c r="JF25" i="104"/>
  <c r="JA25" i="104"/>
  <c r="JF24" i="104"/>
  <c r="JA24" i="104"/>
  <c r="JF23" i="104"/>
  <c r="JA23" i="104"/>
  <c r="JF22" i="104"/>
  <c r="JA22" i="104"/>
  <c r="JF21" i="104"/>
  <c r="JA21" i="104"/>
  <c r="JF20" i="104"/>
  <c r="JA20" i="104"/>
  <c r="JF19" i="104"/>
  <c r="JA19" i="104"/>
  <c r="JF18" i="104"/>
  <c r="JA18" i="104"/>
  <c r="JF17" i="104"/>
  <c r="JA17" i="104"/>
  <c r="JF16" i="104"/>
  <c r="JA16" i="104"/>
  <c r="JF15" i="104"/>
  <c r="JA15" i="104"/>
  <c r="JF14" i="104"/>
  <c r="JA14" i="104"/>
  <c r="JF13" i="104"/>
  <c r="JA13" i="104"/>
  <c r="JF12" i="104"/>
  <c r="JA12" i="104"/>
  <c r="JF11" i="104"/>
  <c r="JA11" i="104"/>
  <c r="JF10" i="104"/>
  <c r="JA10" i="104"/>
  <c r="JF9" i="104"/>
  <c r="JA9" i="104"/>
  <c r="JF8" i="104"/>
  <c r="JA8" i="104"/>
  <c r="JF7" i="104"/>
  <c r="JA7" i="104"/>
  <c r="JF6" i="104"/>
  <c r="JC6" i="104"/>
  <c r="JC7" i="104" s="1"/>
  <c r="JC8" i="104" s="1"/>
  <c r="JC9" i="104" s="1"/>
  <c r="JC10" i="104" s="1"/>
  <c r="JC11" i="104" s="1"/>
  <c r="JC12" i="104" s="1"/>
  <c r="JC13" i="104" s="1"/>
  <c r="JC14" i="104" s="1"/>
  <c r="JC15" i="104" s="1"/>
  <c r="JC16" i="104" s="1"/>
  <c r="JC17" i="104" s="1"/>
  <c r="JC18" i="104" s="1"/>
  <c r="JC19" i="104" s="1"/>
  <c r="JC20" i="104" s="1"/>
  <c r="JC21" i="104" s="1"/>
  <c r="JC22" i="104" s="1"/>
  <c r="JC23" i="104" s="1"/>
  <c r="JC24" i="104" s="1"/>
  <c r="JC25" i="104" s="1"/>
  <c r="JC26" i="104" s="1"/>
  <c r="JC27" i="104" s="1"/>
  <c r="JC28" i="104" s="1"/>
  <c r="JC29" i="104" s="1"/>
  <c r="JC30" i="104" s="1"/>
  <c r="JC31" i="104" s="1"/>
  <c r="JC32" i="104" s="1"/>
  <c r="JA6" i="104"/>
  <c r="JF5" i="104"/>
  <c r="JC5" i="104"/>
  <c r="JA5" i="104"/>
  <c r="JJ4" i="104"/>
  <c r="JF4" i="104"/>
  <c r="JA4" i="104"/>
  <c r="JJ3" i="104"/>
  <c r="JI3" i="104"/>
  <c r="HX32" i="104"/>
  <c r="HS32" i="104"/>
  <c r="HX31" i="104"/>
  <c r="HS31" i="104"/>
  <c r="HX30" i="104"/>
  <c r="HS30" i="104"/>
  <c r="HX29" i="104"/>
  <c r="HS29" i="104"/>
  <c r="HX28" i="104"/>
  <c r="HS28" i="104"/>
  <c r="HX27" i="104"/>
  <c r="HS27" i="104"/>
  <c r="HX26" i="104"/>
  <c r="HS26" i="104"/>
  <c r="HX25" i="104"/>
  <c r="HS25" i="104"/>
  <c r="HX24" i="104"/>
  <c r="HS24" i="104"/>
  <c r="HX23" i="104"/>
  <c r="HS23" i="104"/>
  <c r="HX22" i="104"/>
  <c r="HS22" i="104"/>
  <c r="HX21" i="104"/>
  <c r="HS21" i="104"/>
  <c r="HX20" i="104"/>
  <c r="HS20" i="104"/>
  <c r="HX19" i="104"/>
  <c r="HS19" i="104"/>
  <c r="HX18" i="104"/>
  <c r="HS18" i="104"/>
  <c r="HX17" i="104"/>
  <c r="HS17" i="104"/>
  <c r="HX16" i="104"/>
  <c r="HS16" i="104"/>
  <c r="HX15" i="104"/>
  <c r="HS15" i="104"/>
  <c r="HX14" i="104"/>
  <c r="HS14" i="104"/>
  <c r="HX13" i="104"/>
  <c r="HS13" i="104"/>
  <c r="HX12" i="104"/>
  <c r="HS12" i="104"/>
  <c r="HX11" i="104"/>
  <c r="HS11" i="104"/>
  <c r="HX10" i="104"/>
  <c r="HS10" i="104"/>
  <c r="HX9" i="104"/>
  <c r="HS9" i="104"/>
  <c r="HX8" i="104"/>
  <c r="HS8" i="104"/>
  <c r="HX7" i="104"/>
  <c r="HS7" i="104"/>
  <c r="HX6" i="104"/>
  <c r="HU6" i="104"/>
  <c r="HU7" i="104" s="1"/>
  <c r="HU8" i="104" s="1"/>
  <c r="HU9" i="104" s="1"/>
  <c r="HU10" i="104" s="1"/>
  <c r="HU11" i="104" s="1"/>
  <c r="HU12" i="104" s="1"/>
  <c r="HU13" i="104" s="1"/>
  <c r="HU14" i="104" s="1"/>
  <c r="HU15" i="104" s="1"/>
  <c r="HU16" i="104" s="1"/>
  <c r="HU17" i="104" s="1"/>
  <c r="HU18" i="104" s="1"/>
  <c r="HU19" i="104" s="1"/>
  <c r="HU20" i="104" s="1"/>
  <c r="HU21" i="104" s="1"/>
  <c r="HU22" i="104" s="1"/>
  <c r="HU23" i="104" s="1"/>
  <c r="HU24" i="104" s="1"/>
  <c r="HU25" i="104" s="1"/>
  <c r="HU26" i="104" s="1"/>
  <c r="HU27" i="104" s="1"/>
  <c r="HU28" i="104" s="1"/>
  <c r="HU29" i="104" s="1"/>
  <c r="HU30" i="104" s="1"/>
  <c r="HU31" i="104" s="1"/>
  <c r="HU32" i="104" s="1"/>
  <c r="HS6" i="104"/>
  <c r="HX5" i="104"/>
  <c r="HU5" i="104"/>
  <c r="HS5" i="104"/>
  <c r="IB4" i="104"/>
  <c r="HX4" i="104"/>
  <c r="HS4" i="104"/>
  <c r="IB3" i="104"/>
  <c r="GP32" i="104"/>
  <c r="GK32" i="104"/>
  <c r="GP31" i="104"/>
  <c r="GK31" i="104"/>
  <c r="GP30" i="104"/>
  <c r="GK30" i="104"/>
  <c r="GP29" i="104"/>
  <c r="GK29" i="104"/>
  <c r="GP28" i="104"/>
  <c r="GK28" i="104"/>
  <c r="GP27" i="104"/>
  <c r="GK27" i="104"/>
  <c r="GP26" i="104"/>
  <c r="GK26" i="104"/>
  <c r="GP25" i="104"/>
  <c r="GK25" i="104"/>
  <c r="GP24" i="104"/>
  <c r="GK24" i="104"/>
  <c r="GP23" i="104"/>
  <c r="GK23" i="104"/>
  <c r="GP22" i="104"/>
  <c r="GK22" i="104"/>
  <c r="GP21" i="104"/>
  <c r="GK21" i="104"/>
  <c r="GP20" i="104"/>
  <c r="GK20" i="104"/>
  <c r="GP19" i="104"/>
  <c r="GK19" i="104"/>
  <c r="GP18" i="104"/>
  <c r="GK18" i="104"/>
  <c r="GP17" i="104"/>
  <c r="GK17" i="104"/>
  <c r="GP16" i="104"/>
  <c r="GK16" i="104"/>
  <c r="GP15" i="104"/>
  <c r="GK15" i="104"/>
  <c r="GP14" i="104"/>
  <c r="GK14" i="104"/>
  <c r="GP13" i="104"/>
  <c r="GK13" i="104"/>
  <c r="GP12" i="104"/>
  <c r="GK12" i="104"/>
  <c r="GP11" i="104"/>
  <c r="GK11" i="104"/>
  <c r="GP10" i="104"/>
  <c r="GK10" i="104"/>
  <c r="GP9" i="104"/>
  <c r="GK9" i="104"/>
  <c r="GP8" i="104"/>
  <c r="GK8" i="104"/>
  <c r="GP7" i="104"/>
  <c r="GN7" i="104"/>
  <c r="GN8" i="104" s="1"/>
  <c r="GN9" i="104" s="1"/>
  <c r="GN10" i="104" s="1"/>
  <c r="GN11" i="104" s="1"/>
  <c r="GN12" i="104" s="1"/>
  <c r="GN13" i="104" s="1"/>
  <c r="GN14" i="104" s="1"/>
  <c r="GN15" i="104" s="1"/>
  <c r="GN16" i="104" s="1"/>
  <c r="GN17" i="104" s="1"/>
  <c r="GN18" i="104" s="1"/>
  <c r="GN19" i="104" s="1"/>
  <c r="GN20" i="104" s="1"/>
  <c r="GN21" i="104" s="1"/>
  <c r="GN22" i="104" s="1"/>
  <c r="GN23" i="104" s="1"/>
  <c r="GN24" i="104" s="1"/>
  <c r="GN25" i="104" s="1"/>
  <c r="GN26" i="104" s="1"/>
  <c r="GN27" i="104" s="1"/>
  <c r="GN28" i="104" s="1"/>
  <c r="GN29" i="104" s="1"/>
  <c r="GN30" i="104" s="1"/>
  <c r="GN31" i="104" s="1"/>
  <c r="GN32" i="104" s="1"/>
  <c r="GK7" i="104"/>
  <c r="GP6" i="104"/>
  <c r="GN6" i="104"/>
  <c r="GM6" i="104"/>
  <c r="GM7" i="104" s="1"/>
  <c r="GM8" i="104" s="1"/>
  <c r="GM9" i="104" s="1"/>
  <c r="GM10" i="104" s="1"/>
  <c r="GM11" i="104" s="1"/>
  <c r="GM12" i="104" s="1"/>
  <c r="GM13" i="104" s="1"/>
  <c r="GM14" i="104" s="1"/>
  <c r="GM15" i="104" s="1"/>
  <c r="GM16" i="104" s="1"/>
  <c r="GM17" i="104" s="1"/>
  <c r="GM18" i="104" s="1"/>
  <c r="GM19" i="104" s="1"/>
  <c r="GM20" i="104" s="1"/>
  <c r="GM21" i="104" s="1"/>
  <c r="GM22" i="104" s="1"/>
  <c r="GM23" i="104" s="1"/>
  <c r="GM24" i="104" s="1"/>
  <c r="GM25" i="104" s="1"/>
  <c r="GM26" i="104" s="1"/>
  <c r="GM27" i="104" s="1"/>
  <c r="GM28" i="104" s="1"/>
  <c r="GM29" i="104" s="1"/>
  <c r="GM30" i="104" s="1"/>
  <c r="GM31" i="104" s="1"/>
  <c r="GM32" i="104" s="1"/>
  <c r="GK6" i="104"/>
  <c r="GP5" i="104"/>
  <c r="GN5" i="104"/>
  <c r="GM5" i="104"/>
  <c r="GK5" i="104"/>
  <c r="GT4" i="104"/>
  <c r="GS4" i="104"/>
  <c r="GP4" i="104"/>
  <c r="GO4" i="104"/>
  <c r="GO5" i="104" s="1"/>
  <c r="GK4" i="104"/>
  <c r="GT3" i="104"/>
  <c r="FH32" i="104"/>
  <c r="FC32" i="104"/>
  <c r="FH31" i="104"/>
  <c r="FC31" i="104"/>
  <c r="FH30" i="104"/>
  <c r="FC30" i="104"/>
  <c r="FH29" i="104"/>
  <c r="FC29" i="104"/>
  <c r="FH28" i="104"/>
  <c r="FC28" i="104"/>
  <c r="FH27" i="104"/>
  <c r="FC27" i="104"/>
  <c r="FH26" i="104"/>
  <c r="FC26" i="104"/>
  <c r="FH25" i="104"/>
  <c r="FC25" i="104"/>
  <c r="FH24" i="104"/>
  <c r="FC24" i="104"/>
  <c r="FH23" i="104"/>
  <c r="FC23" i="104"/>
  <c r="FH22" i="104"/>
  <c r="FC22" i="104"/>
  <c r="FH21" i="104"/>
  <c r="FC21" i="104"/>
  <c r="FH20" i="104"/>
  <c r="FC20" i="104"/>
  <c r="FH19" i="104"/>
  <c r="FC19" i="104"/>
  <c r="FH18" i="104"/>
  <c r="FC18" i="104"/>
  <c r="FH17" i="104"/>
  <c r="FC17" i="104"/>
  <c r="FH16" i="104"/>
  <c r="FC16" i="104"/>
  <c r="FH15" i="104"/>
  <c r="FC15" i="104"/>
  <c r="FH14" i="104"/>
  <c r="FC14" i="104"/>
  <c r="FH13" i="104"/>
  <c r="FC13" i="104"/>
  <c r="FH12" i="104"/>
  <c r="FC12" i="104"/>
  <c r="FH11" i="104"/>
  <c r="FC11" i="104"/>
  <c r="FH10" i="104"/>
  <c r="FC10" i="104"/>
  <c r="FH9" i="104"/>
  <c r="FC9" i="104"/>
  <c r="FH8" i="104"/>
  <c r="FC8" i="104"/>
  <c r="FH7" i="104"/>
  <c r="FC7" i="104"/>
  <c r="FH6" i="104"/>
  <c r="FE6" i="104"/>
  <c r="FE7" i="104" s="1"/>
  <c r="FE8" i="104" s="1"/>
  <c r="FE9" i="104" s="1"/>
  <c r="FE10" i="104" s="1"/>
  <c r="FE11" i="104" s="1"/>
  <c r="FE12" i="104" s="1"/>
  <c r="FE13" i="104" s="1"/>
  <c r="FE14" i="104" s="1"/>
  <c r="FE15" i="104" s="1"/>
  <c r="FE16" i="104" s="1"/>
  <c r="FE17" i="104" s="1"/>
  <c r="FE18" i="104" s="1"/>
  <c r="FE19" i="104" s="1"/>
  <c r="FE20" i="104" s="1"/>
  <c r="FE21" i="104" s="1"/>
  <c r="FE22" i="104" s="1"/>
  <c r="FE23" i="104" s="1"/>
  <c r="FE24" i="104" s="1"/>
  <c r="FE25" i="104" s="1"/>
  <c r="FE26" i="104" s="1"/>
  <c r="FE27" i="104" s="1"/>
  <c r="FE28" i="104" s="1"/>
  <c r="FE29" i="104" s="1"/>
  <c r="FE30" i="104" s="1"/>
  <c r="FE31" i="104" s="1"/>
  <c r="FE32" i="104" s="1"/>
  <c r="FC6" i="104"/>
  <c r="FH5" i="104"/>
  <c r="FE5" i="104"/>
  <c r="FC5" i="104"/>
  <c r="FL4" i="104"/>
  <c r="FH4" i="104"/>
  <c r="FC4" i="104"/>
  <c r="FL3" i="104"/>
  <c r="FK3" i="104"/>
  <c r="DZ32" i="104"/>
  <c r="DU32" i="104"/>
  <c r="DZ31" i="104"/>
  <c r="DU31" i="104"/>
  <c r="DZ30" i="104"/>
  <c r="DU30" i="104"/>
  <c r="DZ29" i="104"/>
  <c r="DU29" i="104"/>
  <c r="DZ28" i="104"/>
  <c r="DU28" i="104"/>
  <c r="DZ27" i="104"/>
  <c r="DU27" i="104"/>
  <c r="DZ26" i="104"/>
  <c r="DU26" i="104"/>
  <c r="DZ25" i="104"/>
  <c r="DU25" i="104"/>
  <c r="DZ24" i="104"/>
  <c r="DU24" i="104"/>
  <c r="DZ23" i="104"/>
  <c r="DU23" i="104"/>
  <c r="DZ22" i="104"/>
  <c r="DU22" i="104"/>
  <c r="DZ21" i="104"/>
  <c r="DU21" i="104"/>
  <c r="DZ20" i="104"/>
  <c r="DU20" i="104"/>
  <c r="DZ19" i="104"/>
  <c r="DU19" i="104"/>
  <c r="DZ18" i="104"/>
  <c r="DU18" i="104"/>
  <c r="DZ17" i="104"/>
  <c r="DU17" i="104"/>
  <c r="DZ16" i="104"/>
  <c r="DU16" i="104"/>
  <c r="DZ15" i="104"/>
  <c r="DU15" i="104"/>
  <c r="DZ14" i="104"/>
  <c r="DU14" i="104"/>
  <c r="DZ13" i="104"/>
  <c r="DU13" i="104"/>
  <c r="DZ12" i="104"/>
  <c r="DU12" i="104"/>
  <c r="DZ11" i="104"/>
  <c r="DU11" i="104"/>
  <c r="DZ10" i="104"/>
  <c r="DU10" i="104"/>
  <c r="DZ9" i="104"/>
  <c r="DU9" i="104"/>
  <c r="DZ8" i="104"/>
  <c r="DU8" i="104"/>
  <c r="DZ7" i="104"/>
  <c r="DU7" i="104"/>
  <c r="DZ6" i="104"/>
  <c r="DW6" i="104"/>
  <c r="DW7" i="104" s="1"/>
  <c r="DW8" i="104" s="1"/>
  <c r="DW9" i="104" s="1"/>
  <c r="DW10" i="104" s="1"/>
  <c r="DW11" i="104" s="1"/>
  <c r="DW12" i="104" s="1"/>
  <c r="DW13" i="104" s="1"/>
  <c r="DW14" i="104" s="1"/>
  <c r="DW15" i="104" s="1"/>
  <c r="DW16" i="104" s="1"/>
  <c r="DW17" i="104" s="1"/>
  <c r="DW18" i="104" s="1"/>
  <c r="DW19" i="104" s="1"/>
  <c r="DW20" i="104" s="1"/>
  <c r="DW21" i="104" s="1"/>
  <c r="DW22" i="104" s="1"/>
  <c r="DW23" i="104" s="1"/>
  <c r="DW24" i="104" s="1"/>
  <c r="DW25" i="104" s="1"/>
  <c r="DW26" i="104" s="1"/>
  <c r="DW27" i="104" s="1"/>
  <c r="DW28" i="104" s="1"/>
  <c r="DW29" i="104" s="1"/>
  <c r="DW30" i="104" s="1"/>
  <c r="DW31" i="104" s="1"/>
  <c r="DW32" i="104" s="1"/>
  <c r="DU6" i="104"/>
  <c r="DZ5" i="104"/>
  <c r="DW5" i="104"/>
  <c r="DU5" i="104"/>
  <c r="ED4" i="104"/>
  <c r="DZ4" i="104"/>
  <c r="DU4" i="104"/>
  <c r="ED3" i="104"/>
  <c r="CR32" i="104"/>
  <c r="CM32" i="104"/>
  <c r="CR31" i="104"/>
  <c r="CM31" i="104"/>
  <c r="CR30" i="104"/>
  <c r="CM30" i="104"/>
  <c r="CR29" i="104"/>
  <c r="CM29" i="104"/>
  <c r="CR28" i="104"/>
  <c r="CM28" i="104"/>
  <c r="CR27" i="104"/>
  <c r="CM27" i="104"/>
  <c r="CR26" i="104"/>
  <c r="CM26" i="104"/>
  <c r="CR25" i="104"/>
  <c r="CM25" i="104"/>
  <c r="CR24" i="104"/>
  <c r="CM24" i="104"/>
  <c r="CR23" i="104"/>
  <c r="CM23" i="104"/>
  <c r="CR22" i="104"/>
  <c r="CM22" i="104"/>
  <c r="CR21" i="104"/>
  <c r="CM21" i="104"/>
  <c r="CR20" i="104"/>
  <c r="CM20" i="104"/>
  <c r="CR19" i="104"/>
  <c r="CM19" i="104"/>
  <c r="CR18" i="104"/>
  <c r="CM18" i="104"/>
  <c r="CR17" i="104"/>
  <c r="CM17" i="104"/>
  <c r="CR16" i="104"/>
  <c r="CM16" i="104"/>
  <c r="CR15" i="104"/>
  <c r="CM15" i="104"/>
  <c r="CR14" i="104"/>
  <c r="CM14" i="104"/>
  <c r="CR13" i="104"/>
  <c r="CM13" i="104"/>
  <c r="CR12" i="104"/>
  <c r="CM12" i="104"/>
  <c r="CR11" i="104"/>
  <c r="CM11" i="104"/>
  <c r="CR10" i="104"/>
  <c r="CM10" i="104"/>
  <c r="CR9" i="104"/>
  <c r="CM9" i="104"/>
  <c r="CR8" i="104"/>
  <c r="CM8" i="104"/>
  <c r="CR7" i="104"/>
  <c r="CP7" i="104"/>
  <c r="CP8" i="104" s="1"/>
  <c r="CP9" i="104" s="1"/>
  <c r="CP10" i="104" s="1"/>
  <c r="CP11" i="104" s="1"/>
  <c r="CP12" i="104" s="1"/>
  <c r="CP13" i="104" s="1"/>
  <c r="CP14" i="104" s="1"/>
  <c r="CP15" i="104" s="1"/>
  <c r="CP16" i="104" s="1"/>
  <c r="CP17" i="104" s="1"/>
  <c r="CP18" i="104" s="1"/>
  <c r="CP19" i="104" s="1"/>
  <c r="CP20" i="104" s="1"/>
  <c r="CP21" i="104" s="1"/>
  <c r="CP22" i="104" s="1"/>
  <c r="CP23" i="104" s="1"/>
  <c r="CP24" i="104" s="1"/>
  <c r="CP25" i="104" s="1"/>
  <c r="CP26" i="104" s="1"/>
  <c r="CP27" i="104" s="1"/>
  <c r="CP28" i="104" s="1"/>
  <c r="CP29" i="104" s="1"/>
  <c r="CP30" i="104" s="1"/>
  <c r="CP31" i="104" s="1"/>
  <c r="CP32" i="104" s="1"/>
  <c r="CM7" i="104"/>
  <c r="CR6" i="104"/>
  <c r="CP6" i="104"/>
  <c r="CO6" i="104"/>
  <c r="CO7" i="104" s="1"/>
  <c r="CO8" i="104" s="1"/>
  <c r="CO9" i="104" s="1"/>
  <c r="CO10" i="104" s="1"/>
  <c r="CO11" i="104" s="1"/>
  <c r="CO12" i="104" s="1"/>
  <c r="CO13" i="104" s="1"/>
  <c r="CO14" i="104" s="1"/>
  <c r="CO15" i="104" s="1"/>
  <c r="CO16" i="104" s="1"/>
  <c r="CO17" i="104" s="1"/>
  <c r="CO18" i="104" s="1"/>
  <c r="CO19" i="104" s="1"/>
  <c r="CO20" i="104" s="1"/>
  <c r="CO21" i="104" s="1"/>
  <c r="CO22" i="104" s="1"/>
  <c r="CO23" i="104" s="1"/>
  <c r="CO24" i="104" s="1"/>
  <c r="CO25" i="104" s="1"/>
  <c r="CO26" i="104" s="1"/>
  <c r="CO27" i="104" s="1"/>
  <c r="CO28" i="104" s="1"/>
  <c r="CO29" i="104" s="1"/>
  <c r="CO30" i="104" s="1"/>
  <c r="CO31" i="104" s="1"/>
  <c r="CO32" i="104" s="1"/>
  <c r="CM6" i="104"/>
  <c r="CR5" i="104"/>
  <c r="CP5" i="104"/>
  <c r="CO5" i="104"/>
  <c r="CM5" i="104"/>
  <c r="CV4" i="104"/>
  <c r="CU4" i="104"/>
  <c r="CS4" i="104"/>
  <c r="CT4" i="104" s="1"/>
  <c r="CR4" i="104"/>
  <c r="CQ4" i="104"/>
  <c r="CQ5" i="104" s="1"/>
  <c r="CM4" i="104"/>
  <c r="CV3" i="104"/>
  <c r="AS32" i="104"/>
  <c r="AN32" i="104"/>
  <c r="AS31" i="104"/>
  <c r="AN31" i="104"/>
  <c r="AS30" i="104"/>
  <c r="AN30" i="104"/>
  <c r="AS29" i="104"/>
  <c r="AN29" i="104"/>
  <c r="AS28" i="104"/>
  <c r="AN28" i="104"/>
  <c r="AS27" i="104"/>
  <c r="AN27" i="104"/>
  <c r="AS26" i="104"/>
  <c r="AN26" i="104"/>
  <c r="AS25" i="104"/>
  <c r="AN25" i="104"/>
  <c r="AS24" i="104"/>
  <c r="AN24" i="104"/>
  <c r="AS23" i="104"/>
  <c r="AN23" i="104"/>
  <c r="AS22" i="104"/>
  <c r="AN22" i="104"/>
  <c r="AS21" i="104"/>
  <c r="AN21" i="104"/>
  <c r="AS20" i="104"/>
  <c r="AN20" i="104"/>
  <c r="AS19" i="104"/>
  <c r="AN19" i="104"/>
  <c r="AS18" i="104"/>
  <c r="AN18" i="104"/>
  <c r="AS17" i="104"/>
  <c r="AN17" i="104"/>
  <c r="AS16" i="104"/>
  <c r="AN16" i="104"/>
  <c r="AS15" i="104"/>
  <c r="AN15" i="104"/>
  <c r="AS14" i="104"/>
  <c r="AP14" i="104"/>
  <c r="AP15" i="104" s="1"/>
  <c r="AP16" i="104" s="1"/>
  <c r="AP17" i="104" s="1"/>
  <c r="AP18" i="104" s="1"/>
  <c r="AP19" i="104" s="1"/>
  <c r="AP20" i="104" s="1"/>
  <c r="AP21" i="104" s="1"/>
  <c r="AP22" i="104" s="1"/>
  <c r="AP23" i="104" s="1"/>
  <c r="AP24" i="104" s="1"/>
  <c r="AP25" i="104" s="1"/>
  <c r="AP26" i="104" s="1"/>
  <c r="AP27" i="104" s="1"/>
  <c r="AP28" i="104" s="1"/>
  <c r="AP29" i="104" s="1"/>
  <c r="AP30" i="104" s="1"/>
  <c r="AP31" i="104" s="1"/>
  <c r="AP32" i="104" s="1"/>
  <c r="AN14" i="104"/>
  <c r="AS13" i="104"/>
  <c r="AN13" i="104"/>
  <c r="AS12" i="104"/>
  <c r="AN12" i="104"/>
  <c r="AS11" i="104"/>
  <c r="AN11" i="104"/>
  <c r="AS10" i="104"/>
  <c r="AN10" i="104"/>
  <c r="AS9" i="104"/>
  <c r="AN9" i="104"/>
  <c r="AS8" i="104"/>
  <c r="AN8" i="104"/>
  <c r="AS7" i="104"/>
  <c r="AN7" i="104"/>
  <c r="AS6" i="104"/>
  <c r="AN6" i="104"/>
  <c r="AS5" i="104"/>
  <c r="AQ5" i="104"/>
  <c r="AQ6" i="104" s="1"/>
  <c r="AQ7" i="104" s="1"/>
  <c r="AQ8" i="104" s="1"/>
  <c r="AQ9" i="104" s="1"/>
  <c r="AQ10" i="104" s="1"/>
  <c r="AQ11" i="104" s="1"/>
  <c r="AQ12" i="104" s="1"/>
  <c r="AQ13" i="104" s="1"/>
  <c r="AQ14" i="104" s="1"/>
  <c r="AQ15" i="104" s="1"/>
  <c r="AQ16" i="104" s="1"/>
  <c r="AQ17" i="104" s="1"/>
  <c r="AQ18" i="104" s="1"/>
  <c r="AQ19" i="104" s="1"/>
  <c r="AQ20" i="104" s="1"/>
  <c r="AQ21" i="104" s="1"/>
  <c r="AQ22" i="104" s="1"/>
  <c r="AQ23" i="104" s="1"/>
  <c r="AQ24" i="104" s="1"/>
  <c r="AQ25" i="104" s="1"/>
  <c r="AQ26" i="104" s="1"/>
  <c r="AQ27" i="104" s="1"/>
  <c r="AQ28" i="104" s="1"/>
  <c r="AQ29" i="104" s="1"/>
  <c r="AQ30" i="104" s="1"/>
  <c r="AQ31" i="104" s="1"/>
  <c r="AQ32" i="104" s="1"/>
  <c r="AP5" i="104"/>
  <c r="AP6" i="104" s="1"/>
  <c r="AP7" i="104" s="1"/>
  <c r="AP8" i="104" s="1"/>
  <c r="AP9" i="104" s="1"/>
  <c r="AP10" i="104" s="1"/>
  <c r="AP11" i="104" s="1"/>
  <c r="AP12" i="104" s="1"/>
  <c r="AP13" i="104" s="1"/>
  <c r="AN5" i="104"/>
  <c r="AW4" i="104"/>
  <c r="AS4" i="104"/>
  <c r="AR4" i="104"/>
  <c r="AR5" i="104" s="1"/>
  <c r="AN4" i="104"/>
  <c r="AW3" i="104"/>
  <c r="K32" i="104"/>
  <c r="F32" i="104"/>
  <c r="K31" i="104"/>
  <c r="F31" i="104"/>
  <c r="K30" i="104"/>
  <c r="F30" i="104"/>
  <c r="K29" i="104"/>
  <c r="F29" i="104"/>
  <c r="K28" i="104"/>
  <c r="F28" i="104"/>
  <c r="K27" i="104"/>
  <c r="F27" i="104"/>
  <c r="K26" i="104"/>
  <c r="F26" i="104"/>
  <c r="K25" i="104"/>
  <c r="F25" i="104"/>
  <c r="K24" i="104"/>
  <c r="F24" i="104"/>
  <c r="K23" i="104"/>
  <c r="F23" i="104"/>
  <c r="K22" i="104"/>
  <c r="F22" i="104"/>
  <c r="K21" i="104"/>
  <c r="F21" i="104"/>
  <c r="K20" i="104"/>
  <c r="F20" i="104"/>
  <c r="K19" i="104"/>
  <c r="F19" i="104"/>
  <c r="K18" i="104"/>
  <c r="F18" i="104"/>
  <c r="K17" i="104"/>
  <c r="F17" i="104"/>
  <c r="K16" i="104"/>
  <c r="F16" i="104"/>
  <c r="K15" i="104"/>
  <c r="F15" i="104"/>
  <c r="K14" i="104"/>
  <c r="F14" i="104"/>
  <c r="K13" i="104"/>
  <c r="F13" i="104"/>
  <c r="K12" i="104"/>
  <c r="F12" i="104"/>
  <c r="K11" i="104"/>
  <c r="F11" i="104"/>
  <c r="K10" i="104"/>
  <c r="F10" i="104"/>
  <c r="K9" i="104"/>
  <c r="F9" i="104"/>
  <c r="K8" i="104"/>
  <c r="F8" i="104"/>
  <c r="K7" i="104"/>
  <c r="I7" i="104"/>
  <c r="I8" i="104" s="1"/>
  <c r="I9" i="104" s="1"/>
  <c r="I10" i="104" s="1"/>
  <c r="I11" i="104" s="1"/>
  <c r="I12" i="104" s="1"/>
  <c r="I13" i="104" s="1"/>
  <c r="I14" i="104" s="1"/>
  <c r="I15" i="104" s="1"/>
  <c r="I16" i="104" s="1"/>
  <c r="I17" i="104" s="1"/>
  <c r="I18" i="104" s="1"/>
  <c r="I19" i="104" s="1"/>
  <c r="I20" i="104" s="1"/>
  <c r="I21" i="104" s="1"/>
  <c r="I22" i="104" s="1"/>
  <c r="I23" i="104" s="1"/>
  <c r="I24" i="104" s="1"/>
  <c r="I25" i="104" s="1"/>
  <c r="I26" i="104" s="1"/>
  <c r="I27" i="104" s="1"/>
  <c r="I28" i="104" s="1"/>
  <c r="I29" i="104" s="1"/>
  <c r="I30" i="104" s="1"/>
  <c r="I31" i="104" s="1"/>
  <c r="I32" i="104" s="1"/>
  <c r="F7" i="104"/>
  <c r="K6" i="104"/>
  <c r="I6" i="104"/>
  <c r="H6" i="104"/>
  <c r="H7" i="104" s="1"/>
  <c r="H8" i="104" s="1"/>
  <c r="H9" i="104" s="1"/>
  <c r="H10" i="104" s="1"/>
  <c r="H11" i="104" s="1"/>
  <c r="H12" i="104" s="1"/>
  <c r="H13" i="104" s="1"/>
  <c r="H14" i="104" s="1"/>
  <c r="H15" i="104" s="1"/>
  <c r="H16" i="104" s="1"/>
  <c r="H17" i="104" s="1"/>
  <c r="H18" i="104" s="1"/>
  <c r="H19" i="104" s="1"/>
  <c r="H20" i="104" s="1"/>
  <c r="H21" i="104" s="1"/>
  <c r="H22" i="104" s="1"/>
  <c r="H23" i="104" s="1"/>
  <c r="H24" i="104" s="1"/>
  <c r="H25" i="104" s="1"/>
  <c r="H26" i="104" s="1"/>
  <c r="H27" i="104" s="1"/>
  <c r="H28" i="104" s="1"/>
  <c r="H29" i="104" s="1"/>
  <c r="H30" i="104" s="1"/>
  <c r="H31" i="104" s="1"/>
  <c r="H32" i="104" s="1"/>
  <c r="F6" i="104"/>
  <c r="K5" i="104"/>
  <c r="I5" i="104"/>
  <c r="H5" i="104"/>
  <c r="F5" i="104"/>
  <c r="O4" i="104"/>
  <c r="N4" i="104"/>
  <c r="K4" i="104"/>
  <c r="J4" i="104"/>
  <c r="J5" i="104" s="1"/>
  <c r="F4" i="104"/>
  <c r="O3" i="104"/>
  <c r="LQ32" i="103"/>
  <c r="LQ31" i="103"/>
  <c r="LQ30" i="103"/>
  <c r="LQ29" i="103"/>
  <c r="LQ28" i="103"/>
  <c r="LQ27" i="103"/>
  <c r="LQ26" i="103"/>
  <c r="LQ25" i="103"/>
  <c r="LQ24" i="103"/>
  <c r="LQ23" i="103"/>
  <c r="LQ22" i="103"/>
  <c r="LQ21" i="103"/>
  <c r="LQ20" i="103"/>
  <c r="LQ19" i="103"/>
  <c r="LQ18" i="103"/>
  <c r="LQ17" i="103"/>
  <c r="LQ16" i="103"/>
  <c r="LQ15" i="103"/>
  <c r="LQ14" i="103"/>
  <c r="LQ13" i="103"/>
  <c r="LQ12" i="103"/>
  <c r="LQ11" i="103"/>
  <c r="LQ10" i="103"/>
  <c r="LQ9" i="103"/>
  <c r="LQ8" i="103"/>
  <c r="LQ7" i="103"/>
  <c r="LQ6" i="103"/>
  <c r="LQ5" i="103"/>
  <c r="LQ4" i="103"/>
  <c r="KI32" i="103"/>
  <c r="KI31" i="103"/>
  <c r="KI30" i="103"/>
  <c r="KI29" i="103"/>
  <c r="KI28" i="103"/>
  <c r="KI27" i="103"/>
  <c r="KI26" i="103"/>
  <c r="KI25" i="103"/>
  <c r="KI24" i="103"/>
  <c r="KI23" i="103"/>
  <c r="KI22" i="103"/>
  <c r="KI21" i="103"/>
  <c r="KI20" i="103"/>
  <c r="KI19" i="103"/>
  <c r="KI18" i="103"/>
  <c r="KI17" i="103"/>
  <c r="KI16" i="103"/>
  <c r="KI15" i="103"/>
  <c r="KI14" i="103"/>
  <c r="KI13" i="103"/>
  <c r="KI12" i="103"/>
  <c r="KI11" i="103"/>
  <c r="KI10" i="103"/>
  <c r="KI9" i="103"/>
  <c r="KI8" i="103"/>
  <c r="KI7" i="103"/>
  <c r="KI6" i="103"/>
  <c r="KI5" i="103"/>
  <c r="KI4" i="103"/>
  <c r="JA32" i="103"/>
  <c r="JA31" i="103"/>
  <c r="JA30" i="103"/>
  <c r="JA29" i="103"/>
  <c r="JA28" i="103"/>
  <c r="JA27" i="103"/>
  <c r="JA26" i="103"/>
  <c r="JA25" i="103"/>
  <c r="JA24" i="103"/>
  <c r="JA23" i="103"/>
  <c r="JA22" i="103"/>
  <c r="JA21" i="103"/>
  <c r="JA20" i="103"/>
  <c r="JA19" i="103"/>
  <c r="JA18" i="103"/>
  <c r="JA17" i="103"/>
  <c r="JA16" i="103"/>
  <c r="JA15" i="103"/>
  <c r="JA14" i="103"/>
  <c r="JA13" i="103"/>
  <c r="JA12" i="103"/>
  <c r="JA11" i="103"/>
  <c r="JA10" i="103"/>
  <c r="JA9" i="103"/>
  <c r="JA8" i="103"/>
  <c r="JA7" i="103"/>
  <c r="JA6" i="103"/>
  <c r="JA5" i="103"/>
  <c r="JA4" i="103"/>
  <c r="HS32" i="103"/>
  <c r="HS31" i="103"/>
  <c r="HS30" i="103"/>
  <c r="HS29" i="103"/>
  <c r="HS28" i="103"/>
  <c r="HS27" i="103"/>
  <c r="HS26" i="103"/>
  <c r="HS25" i="103"/>
  <c r="HS24" i="103"/>
  <c r="HS23" i="103"/>
  <c r="HS22" i="103"/>
  <c r="HS21" i="103"/>
  <c r="HS20" i="103"/>
  <c r="HS19" i="103"/>
  <c r="HS18" i="103"/>
  <c r="HS17" i="103"/>
  <c r="HS16" i="103"/>
  <c r="HS15" i="103"/>
  <c r="HS14" i="103"/>
  <c r="HS13" i="103"/>
  <c r="HS12" i="103"/>
  <c r="HS11" i="103"/>
  <c r="HS10" i="103"/>
  <c r="HS9" i="103"/>
  <c r="HS8" i="103"/>
  <c r="HS7" i="103"/>
  <c r="HS6" i="103"/>
  <c r="HS5" i="103"/>
  <c r="HS4" i="103"/>
  <c r="GK32" i="103"/>
  <c r="GK31" i="103"/>
  <c r="GK30" i="103"/>
  <c r="GK29" i="103"/>
  <c r="GK28" i="103"/>
  <c r="GK27" i="103"/>
  <c r="GK26" i="103"/>
  <c r="GK25" i="103"/>
  <c r="GK24" i="103"/>
  <c r="GK23" i="103"/>
  <c r="GK22" i="103"/>
  <c r="GK21" i="103"/>
  <c r="GK20" i="103"/>
  <c r="GK19" i="103"/>
  <c r="GK18" i="103"/>
  <c r="GK17" i="103"/>
  <c r="GK16" i="103"/>
  <c r="GK15" i="103"/>
  <c r="GK14" i="103"/>
  <c r="GK13" i="103"/>
  <c r="GK12" i="103"/>
  <c r="GK11" i="103"/>
  <c r="GK10" i="103"/>
  <c r="GK9" i="103"/>
  <c r="GK8" i="103"/>
  <c r="GK7" i="103"/>
  <c r="GK6" i="103"/>
  <c r="GK5" i="103"/>
  <c r="GK4" i="103"/>
  <c r="FC32" i="103"/>
  <c r="FC31" i="103"/>
  <c r="FC30" i="103"/>
  <c r="FC29" i="103"/>
  <c r="FC28" i="103"/>
  <c r="FC27" i="103"/>
  <c r="FC26" i="103"/>
  <c r="FC25" i="103"/>
  <c r="FC24" i="103"/>
  <c r="FC23" i="103"/>
  <c r="FC22" i="103"/>
  <c r="FC21" i="103"/>
  <c r="FC20" i="103"/>
  <c r="FC19" i="103"/>
  <c r="FC18" i="103"/>
  <c r="FC17" i="103"/>
  <c r="FC16" i="103"/>
  <c r="FC15" i="103"/>
  <c r="FC14" i="103"/>
  <c r="FC13" i="103"/>
  <c r="FC12" i="103"/>
  <c r="FC11" i="103"/>
  <c r="FC10" i="103"/>
  <c r="FC9" i="103"/>
  <c r="FC8" i="103"/>
  <c r="FC7" i="103"/>
  <c r="FC6" i="103"/>
  <c r="FC5" i="103"/>
  <c r="FC4" i="103"/>
  <c r="DU32" i="103"/>
  <c r="DU31" i="103"/>
  <c r="DU30" i="103"/>
  <c r="DU29" i="103"/>
  <c r="DU28" i="103"/>
  <c r="DU27" i="103"/>
  <c r="DU26" i="103"/>
  <c r="DU25" i="103"/>
  <c r="DU24" i="103"/>
  <c r="DU23" i="103"/>
  <c r="DU22" i="103"/>
  <c r="DU21" i="103"/>
  <c r="DU20" i="103"/>
  <c r="DU19" i="103"/>
  <c r="DU18" i="103"/>
  <c r="DU17" i="103"/>
  <c r="DU16" i="103"/>
  <c r="DU15" i="103"/>
  <c r="DU14" i="103"/>
  <c r="DU13" i="103"/>
  <c r="DU12" i="103"/>
  <c r="DU11" i="103"/>
  <c r="DU10" i="103"/>
  <c r="DU9" i="103"/>
  <c r="DU8" i="103"/>
  <c r="DU7" i="103"/>
  <c r="DU6" i="103"/>
  <c r="DU5" i="103"/>
  <c r="DU4" i="103"/>
  <c r="CM32" i="103"/>
  <c r="CM31" i="103"/>
  <c r="CM30" i="103"/>
  <c r="CM29" i="103"/>
  <c r="CM28" i="103"/>
  <c r="CM27" i="103"/>
  <c r="CM26" i="103"/>
  <c r="CM25" i="103"/>
  <c r="CM24" i="103"/>
  <c r="CM23" i="103"/>
  <c r="CM22" i="103"/>
  <c r="CM21" i="103"/>
  <c r="CM20" i="103"/>
  <c r="CM19" i="103"/>
  <c r="CM18" i="103"/>
  <c r="CM17" i="103"/>
  <c r="CM16" i="103"/>
  <c r="CM15" i="103"/>
  <c r="CM14" i="103"/>
  <c r="CM13" i="103"/>
  <c r="CM12" i="103"/>
  <c r="CM11" i="103"/>
  <c r="CM10" i="103"/>
  <c r="CM9" i="103"/>
  <c r="CM8" i="103"/>
  <c r="CM7" i="103"/>
  <c r="CM6" i="103"/>
  <c r="CM5" i="103"/>
  <c r="CM4" i="103"/>
  <c r="BV32" i="103"/>
  <c r="BV31" i="103"/>
  <c r="BV30" i="103"/>
  <c r="BV29" i="103"/>
  <c r="BV28" i="103"/>
  <c r="BV27" i="103"/>
  <c r="BV26" i="103"/>
  <c r="BV25" i="103"/>
  <c r="BV24" i="103"/>
  <c r="BV23" i="103"/>
  <c r="BV22" i="103"/>
  <c r="BV21" i="103"/>
  <c r="BV20" i="103"/>
  <c r="BV19" i="103"/>
  <c r="BV18" i="103"/>
  <c r="BV17" i="103"/>
  <c r="BV16" i="103"/>
  <c r="BV15" i="103"/>
  <c r="BV14" i="103"/>
  <c r="BV13" i="103"/>
  <c r="BV12" i="103"/>
  <c r="BV11" i="103"/>
  <c r="BV10" i="103"/>
  <c r="BV9" i="103"/>
  <c r="BV8" i="103"/>
  <c r="BV7" i="103"/>
  <c r="BV6" i="103"/>
  <c r="BV5" i="103"/>
  <c r="BV4" i="103"/>
  <c r="AN32" i="103"/>
  <c r="AN31" i="103"/>
  <c r="AN30" i="103"/>
  <c r="AN29" i="103"/>
  <c r="AN28" i="103"/>
  <c r="AN27" i="103"/>
  <c r="AN26" i="103"/>
  <c r="AN25" i="103"/>
  <c r="AN24" i="103"/>
  <c r="AN23" i="103"/>
  <c r="AN22" i="103"/>
  <c r="AN21" i="103"/>
  <c r="AN20" i="103"/>
  <c r="AN19" i="103"/>
  <c r="AN18" i="103"/>
  <c r="AN17" i="103"/>
  <c r="AN16" i="103"/>
  <c r="AN15" i="103"/>
  <c r="AN14" i="103"/>
  <c r="AN13" i="103"/>
  <c r="AN12" i="103"/>
  <c r="AN11" i="103"/>
  <c r="AN10" i="103"/>
  <c r="AN9" i="103"/>
  <c r="AN8" i="103"/>
  <c r="AN7" i="103"/>
  <c r="AN6" i="103"/>
  <c r="AN5" i="103"/>
  <c r="AN4" i="103"/>
  <c r="CA32" i="102"/>
  <c r="BV32" i="102"/>
  <c r="CA31" i="102"/>
  <c r="BV31" i="102"/>
  <c r="CA30" i="102"/>
  <c r="BV30" i="102"/>
  <c r="CA29" i="102"/>
  <c r="BV29" i="102"/>
  <c r="CA28" i="102"/>
  <c r="BV28" i="102"/>
  <c r="CA27" i="102"/>
  <c r="BV27" i="102"/>
  <c r="CA26" i="102"/>
  <c r="BV26" i="102"/>
  <c r="CA25" i="102"/>
  <c r="BV25" i="102"/>
  <c r="CA24" i="102"/>
  <c r="BV24" i="102"/>
  <c r="CA23" i="102"/>
  <c r="BV23" i="102"/>
  <c r="CA22" i="102"/>
  <c r="BV22" i="102"/>
  <c r="CA21" i="102"/>
  <c r="BV21" i="102"/>
  <c r="CA20" i="102"/>
  <c r="BV20" i="102"/>
  <c r="CA19" i="102"/>
  <c r="BV19" i="102"/>
  <c r="CA18" i="102"/>
  <c r="BV18" i="102"/>
  <c r="CA17" i="102"/>
  <c r="BV17" i="102"/>
  <c r="CA16" i="102"/>
  <c r="BV16" i="102"/>
  <c r="CA15" i="102"/>
  <c r="BV15" i="102"/>
  <c r="CA14" i="102"/>
  <c r="BX14" i="102"/>
  <c r="BX15" i="102" s="1"/>
  <c r="BX16" i="102" s="1"/>
  <c r="BX17" i="102" s="1"/>
  <c r="BX18" i="102" s="1"/>
  <c r="BX19" i="102" s="1"/>
  <c r="BX20" i="102" s="1"/>
  <c r="BX21" i="102" s="1"/>
  <c r="BX22" i="102" s="1"/>
  <c r="BX23" i="102" s="1"/>
  <c r="BX24" i="102" s="1"/>
  <c r="BX25" i="102" s="1"/>
  <c r="BX26" i="102" s="1"/>
  <c r="BX27" i="102" s="1"/>
  <c r="BX28" i="102" s="1"/>
  <c r="BX29" i="102" s="1"/>
  <c r="BX30" i="102" s="1"/>
  <c r="BX31" i="102" s="1"/>
  <c r="BX32" i="102" s="1"/>
  <c r="BV14" i="102"/>
  <c r="CA13" i="102"/>
  <c r="BV13" i="102"/>
  <c r="CA12" i="102"/>
  <c r="BV12" i="102"/>
  <c r="CA11" i="102"/>
  <c r="BV11" i="102"/>
  <c r="CA10" i="102"/>
  <c r="BV10" i="102"/>
  <c r="CA9" i="102"/>
  <c r="BV9" i="102"/>
  <c r="CA8" i="102"/>
  <c r="BV8" i="102"/>
  <c r="CA7" i="102"/>
  <c r="BY7" i="102"/>
  <c r="BY8" i="102" s="1"/>
  <c r="BY9" i="102" s="1"/>
  <c r="BY10" i="102" s="1"/>
  <c r="BY11" i="102" s="1"/>
  <c r="BY12" i="102" s="1"/>
  <c r="BY13" i="102" s="1"/>
  <c r="BY14" i="102" s="1"/>
  <c r="BY15" i="102" s="1"/>
  <c r="BY16" i="102" s="1"/>
  <c r="BY17" i="102" s="1"/>
  <c r="BY18" i="102" s="1"/>
  <c r="BY19" i="102" s="1"/>
  <c r="BY20" i="102" s="1"/>
  <c r="BY21" i="102" s="1"/>
  <c r="BY22" i="102" s="1"/>
  <c r="BY23" i="102" s="1"/>
  <c r="BY24" i="102" s="1"/>
  <c r="BY25" i="102" s="1"/>
  <c r="BY26" i="102" s="1"/>
  <c r="BY27" i="102" s="1"/>
  <c r="BY28" i="102" s="1"/>
  <c r="BY29" i="102" s="1"/>
  <c r="BY30" i="102" s="1"/>
  <c r="BY31" i="102" s="1"/>
  <c r="BY32" i="102" s="1"/>
  <c r="BV7" i="102"/>
  <c r="CA6" i="102"/>
  <c r="BY6" i="102"/>
  <c r="BX6" i="102"/>
  <c r="BX7" i="102" s="1"/>
  <c r="BX8" i="102" s="1"/>
  <c r="BX9" i="102" s="1"/>
  <c r="BX10" i="102" s="1"/>
  <c r="BX11" i="102" s="1"/>
  <c r="BX12" i="102" s="1"/>
  <c r="BX13" i="102" s="1"/>
  <c r="BV6" i="102"/>
  <c r="CA5" i="102"/>
  <c r="BY5" i="102"/>
  <c r="BX5" i="102"/>
  <c r="BV5" i="102"/>
  <c r="CA4" i="102"/>
  <c r="BZ4" i="102"/>
  <c r="BZ5" i="102" s="1"/>
  <c r="BV4" i="102"/>
  <c r="BJ32" i="102"/>
  <c r="BE32" i="102"/>
  <c r="BJ31" i="102"/>
  <c r="BE31" i="102"/>
  <c r="BJ30" i="102"/>
  <c r="BE30" i="102"/>
  <c r="BJ29" i="102"/>
  <c r="BE29" i="102"/>
  <c r="BJ28" i="102"/>
  <c r="BE28" i="102"/>
  <c r="BJ27" i="102"/>
  <c r="BE27" i="102"/>
  <c r="BJ26" i="102"/>
  <c r="BE26" i="102"/>
  <c r="BJ25" i="102"/>
  <c r="BE25" i="102"/>
  <c r="BJ24" i="102"/>
  <c r="BE24" i="102"/>
  <c r="BJ23" i="102"/>
  <c r="BE23" i="102"/>
  <c r="BJ22" i="102"/>
  <c r="BE22" i="102"/>
  <c r="BJ21" i="102"/>
  <c r="BE21" i="102"/>
  <c r="BJ20" i="102"/>
  <c r="BE20" i="102"/>
  <c r="BJ19" i="102"/>
  <c r="BE19" i="102"/>
  <c r="BJ18" i="102"/>
  <c r="BE18" i="102"/>
  <c r="BJ17" i="102"/>
  <c r="BE17" i="102"/>
  <c r="BJ16" i="102"/>
  <c r="BE16" i="102"/>
  <c r="BJ15" i="102"/>
  <c r="BE15" i="102"/>
  <c r="BJ14" i="102"/>
  <c r="BE14" i="102"/>
  <c r="BJ13" i="102"/>
  <c r="BE13" i="102"/>
  <c r="BJ12" i="102"/>
  <c r="BE12" i="102"/>
  <c r="BJ11" i="102"/>
  <c r="BE11" i="102"/>
  <c r="BJ10" i="102"/>
  <c r="BE10" i="102"/>
  <c r="BJ9" i="102"/>
  <c r="BE9" i="102"/>
  <c r="BJ8" i="102"/>
  <c r="BE8" i="102"/>
  <c r="BJ7" i="102"/>
  <c r="BE7" i="102"/>
  <c r="BJ6" i="102"/>
  <c r="BG6" i="102"/>
  <c r="BG7" i="102" s="1"/>
  <c r="BG8" i="102" s="1"/>
  <c r="BG9" i="102" s="1"/>
  <c r="BG10" i="102" s="1"/>
  <c r="BG11" i="102" s="1"/>
  <c r="BG12" i="102" s="1"/>
  <c r="BG13" i="102" s="1"/>
  <c r="BG14" i="102" s="1"/>
  <c r="BG15" i="102" s="1"/>
  <c r="BG16" i="102" s="1"/>
  <c r="BG17" i="102" s="1"/>
  <c r="BG18" i="102" s="1"/>
  <c r="BG19" i="102" s="1"/>
  <c r="BG20" i="102" s="1"/>
  <c r="BG21" i="102" s="1"/>
  <c r="BG22" i="102" s="1"/>
  <c r="BG23" i="102" s="1"/>
  <c r="BG24" i="102" s="1"/>
  <c r="BG25" i="102" s="1"/>
  <c r="BG26" i="102" s="1"/>
  <c r="BG27" i="102" s="1"/>
  <c r="BG28" i="102" s="1"/>
  <c r="BG29" i="102" s="1"/>
  <c r="BG30" i="102" s="1"/>
  <c r="BG31" i="102" s="1"/>
  <c r="BG32" i="102" s="1"/>
  <c r="BE6" i="102"/>
  <c r="BJ5" i="102"/>
  <c r="BH5" i="102"/>
  <c r="BH6" i="102" s="1"/>
  <c r="BH7" i="102" s="1"/>
  <c r="BH8" i="102" s="1"/>
  <c r="BH9" i="102" s="1"/>
  <c r="BH10" i="102" s="1"/>
  <c r="BH11" i="102" s="1"/>
  <c r="BH12" i="102" s="1"/>
  <c r="BH13" i="102" s="1"/>
  <c r="BH14" i="102" s="1"/>
  <c r="BH15" i="102" s="1"/>
  <c r="BH16" i="102" s="1"/>
  <c r="BH17" i="102" s="1"/>
  <c r="BH18" i="102" s="1"/>
  <c r="BH19" i="102" s="1"/>
  <c r="BH20" i="102" s="1"/>
  <c r="BH21" i="102" s="1"/>
  <c r="BH22" i="102" s="1"/>
  <c r="BH23" i="102" s="1"/>
  <c r="BH24" i="102" s="1"/>
  <c r="BH25" i="102" s="1"/>
  <c r="BH26" i="102" s="1"/>
  <c r="BH27" i="102" s="1"/>
  <c r="BH28" i="102" s="1"/>
  <c r="BH29" i="102" s="1"/>
  <c r="BH30" i="102" s="1"/>
  <c r="BH31" i="102" s="1"/>
  <c r="BH32" i="102" s="1"/>
  <c r="BG5" i="102"/>
  <c r="BE5" i="102"/>
  <c r="BJ4" i="102"/>
  <c r="BI4" i="102"/>
  <c r="BI5" i="102" s="1"/>
  <c r="BE4" i="102"/>
  <c r="AS32" i="102"/>
  <c r="AN32" i="102"/>
  <c r="AS31" i="102"/>
  <c r="AN31" i="102"/>
  <c r="AS30" i="102"/>
  <c r="AN30" i="102"/>
  <c r="AS29" i="102"/>
  <c r="AN29" i="102"/>
  <c r="AS28" i="102"/>
  <c r="AN28" i="102"/>
  <c r="AS27" i="102"/>
  <c r="AN27" i="102"/>
  <c r="AS26" i="102"/>
  <c r="AN26" i="102"/>
  <c r="AS25" i="102"/>
  <c r="AN25" i="102"/>
  <c r="AS24" i="102"/>
  <c r="AN24" i="102"/>
  <c r="AS23" i="102"/>
  <c r="AN23" i="102"/>
  <c r="AS22" i="102"/>
  <c r="AN22" i="102"/>
  <c r="AS21" i="102"/>
  <c r="AN21" i="102"/>
  <c r="AS20" i="102"/>
  <c r="AN20" i="102"/>
  <c r="AS19" i="102"/>
  <c r="AN19" i="102"/>
  <c r="AS18" i="102"/>
  <c r="AN18" i="102"/>
  <c r="AS17" i="102"/>
  <c r="AN17" i="102"/>
  <c r="AS16" i="102"/>
  <c r="AN16" i="102"/>
  <c r="AS15" i="102"/>
  <c r="AN15" i="102"/>
  <c r="AS14" i="102"/>
  <c r="AN14" i="102"/>
  <c r="AS13" i="102"/>
  <c r="AN13" i="102"/>
  <c r="AS12" i="102"/>
  <c r="AN12" i="102"/>
  <c r="AS11" i="102"/>
  <c r="AN11" i="102"/>
  <c r="AS10" i="102"/>
  <c r="AN10" i="102"/>
  <c r="AS9" i="102"/>
  <c r="AN9" i="102"/>
  <c r="AS8" i="102"/>
  <c r="AN8" i="102"/>
  <c r="AS7" i="102"/>
  <c r="AQ7" i="102"/>
  <c r="AQ8" i="102" s="1"/>
  <c r="AQ9" i="102" s="1"/>
  <c r="AQ10" i="102" s="1"/>
  <c r="AQ11" i="102" s="1"/>
  <c r="AQ12" i="102" s="1"/>
  <c r="AQ13" i="102" s="1"/>
  <c r="AQ14" i="102" s="1"/>
  <c r="AQ15" i="102" s="1"/>
  <c r="AQ16" i="102" s="1"/>
  <c r="AQ17" i="102" s="1"/>
  <c r="AQ18" i="102" s="1"/>
  <c r="AQ19" i="102" s="1"/>
  <c r="AQ20" i="102" s="1"/>
  <c r="AQ21" i="102" s="1"/>
  <c r="AQ22" i="102" s="1"/>
  <c r="AQ23" i="102" s="1"/>
  <c r="AQ24" i="102" s="1"/>
  <c r="AQ25" i="102" s="1"/>
  <c r="AQ26" i="102" s="1"/>
  <c r="AQ27" i="102" s="1"/>
  <c r="AQ28" i="102" s="1"/>
  <c r="AQ29" i="102" s="1"/>
  <c r="AQ30" i="102" s="1"/>
  <c r="AQ31" i="102" s="1"/>
  <c r="AQ32" i="102" s="1"/>
  <c r="AN7" i="102"/>
  <c r="AS6" i="102"/>
  <c r="AQ6" i="102"/>
  <c r="AP6" i="102"/>
  <c r="AP7" i="102" s="1"/>
  <c r="AP8" i="102" s="1"/>
  <c r="AP9" i="102" s="1"/>
  <c r="AP10" i="102" s="1"/>
  <c r="AP11" i="102" s="1"/>
  <c r="AP12" i="102" s="1"/>
  <c r="AP13" i="102" s="1"/>
  <c r="AP14" i="102" s="1"/>
  <c r="AP15" i="102" s="1"/>
  <c r="AP16" i="102" s="1"/>
  <c r="AP17" i="102" s="1"/>
  <c r="AP18" i="102" s="1"/>
  <c r="AP19" i="102" s="1"/>
  <c r="AP20" i="102" s="1"/>
  <c r="AP21" i="102" s="1"/>
  <c r="AP22" i="102" s="1"/>
  <c r="AP23" i="102" s="1"/>
  <c r="AP24" i="102" s="1"/>
  <c r="AP25" i="102" s="1"/>
  <c r="AP26" i="102" s="1"/>
  <c r="AP27" i="102" s="1"/>
  <c r="AP28" i="102" s="1"/>
  <c r="AP29" i="102" s="1"/>
  <c r="AP30" i="102" s="1"/>
  <c r="AP31" i="102" s="1"/>
  <c r="AP32" i="102" s="1"/>
  <c r="AN6" i="102"/>
  <c r="AS5" i="102"/>
  <c r="AQ5" i="102"/>
  <c r="AP5" i="102"/>
  <c r="AN5" i="102"/>
  <c r="AT4" i="102"/>
  <c r="AS4" i="102"/>
  <c r="AR4" i="102"/>
  <c r="AR5" i="102" s="1"/>
  <c r="AN4" i="102"/>
  <c r="AU4" i="102" s="1"/>
  <c r="AB32" i="102"/>
  <c r="W32" i="102"/>
  <c r="AB31" i="102"/>
  <c r="W31" i="102"/>
  <c r="AB30" i="102"/>
  <c r="W30" i="102"/>
  <c r="AB29" i="102"/>
  <c r="W29" i="102"/>
  <c r="AB28" i="102"/>
  <c r="W28" i="102"/>
  <c r="AB27" i="102"/>
  <c r="W27" i="102"/>
  <c r="AB26" i="102"/>
  <c r="W26" i="102"/>
  <c r="AB25" i="102"/>
  <c r="W25" i="102"/>
  <c r="AB24" i="102"/>
  <c r="W24" i="102"/>
  <c r="AB23" i="102"/>
  <c r="W23" i="102"/>
  <c r="AB22" i="102"/>
  <c r="W22" i="102"/>
  <c r="AB21" i="102"/>
  <c r="W21" i="102"/>
  <c r="AB20" i="102"/>
  <c r="W20" i="102"/>
  <c r="AB19" i="102"/>
  <c r="W19" i="102"/>
  <c r="AB18" i="102"/>
  <c r="W18" i="102"/>
  <c r="AB17" i="102"/>
  <c r="W17" i="102"/>
  <c r="AB16" i="102"/>
  <c r="W16" i="102"/>
  <c r="AB15" i="102"/>
  <c r="W15" i="102"/>
  <c r="AB14" i="102"/>
  <c r="W14" i="102"/>
  <c r="AB13" i="102"/>
  <c r="W13" i="102"/>
  <c r="AB12" i="102"/>
  <c r="W12" i="102"/>
  <c r="AB11" i="102"/>
  <c r="W11" i="102"/>
  <c r="AB10" i="102"/>
  <c r="W10" i="102"/>
  <c r="AB9" i="102"/>
  <c r="W9" i="102"/>
  <c r="AB8" i="102"/>
  <c r="W8" i="102"/>
  <c r="AB7" i="102"/>
  <c r="W7" i="102"/>
  <c r="AB6" i="102"/>
  <c r="W6" i="102"/>
  <c r="AB5" i="102"/>
  <c r="AC5" i="102" s="1"/>
  <c r="AA5" i="102"/>
  <c r="AA6" i="102" s="1"/>
  <c r="Z5" i="102"/>
  <c r="Z6" i="102" s="1"/>
  <c r="Z7" i="102" s="1"/>
  <c r="Z8" i="102" s="1"/>
  <c r="Z9" i="102" s="1"/>
  <c r="Z10" i="102" s="1"/>
  <c r="Z11" i="102" s="1"/>
  <c r="Z12" i="102" s="1"/>
  <c r="Z13" i="102" s="1"/>
  <c r="Z14" i="102" s="1"/>
  <c r="Z15" i="102" s="1"/>
  <c r="Z16" i="102" s="1"/>
  <c r="Z17" i="102" s="1"/>
  <c r="Z18" i="102" s="1"/>
  <c r="Z19" i="102" s="1"/>
  <c r="Z20" i="102" s="1"/>
  <c r="Z21" i="102" s="1"/>
  <c r="Z22" i="102" s="1"/>
  <c r="Z23" i="102" s="1"/>
  <c r="Z24" i="102" s="1"/>
  <c r="Z25" i="102" s="1"/>
  <c r="Z26" i="102" s="1"/>
  <c r="Z27" i="102" s="1"/>
  <c r="Z28" i="102" s="1"/>
  <c r="Z29" i="102" s="1"/>
  <c r="Z30" i="102" s="1"/>
  <c r="Z31" i="102" s="1"/>
  <c r="Z32" i="102" s="1"/>
  <c r="Y5" i="102"/>
  <c r="Y6" i="102" s="1"/>
  <c r="Y7" i="102" s="1"/>
  <c r="Y8" i="102" s="1"/>
  <c r="Y9" i="102" s="1"/>
  <c r="Y10" i="102" s="1"/>
  <c r="Y11" i="102" s="1"/>
  <c r="Y12" i="102" s="1"/>
  <c r="Y13" i="102" s="1"/>
  <c r="Y14" i="102" s="1"/>
  <c r="Y15" i="102" s="1"/>
  <c r="Y16" i="102" s="1"/>
  <c r="Y17" i="102" s="1"/>
  <c r="Y18" i="102" s="1"/>
  <c r="Y19" i="102" s="1"/>
  <c r="Y20" i="102" s="1"/>
  <c r="Y21" i="102" s="1"/>
  <c r="Y22" i="102" s="1"/>
  <c r="Y23" i="102" s="1"/>
  <c r="Y24" i="102" s="1"/>
  <c r="Y25" i="102" s="1"/>
  <c r="Y26" i="102" s="1"/>
  <c r="Y27" i="102" s="1"/>
  <c r="Y28" i="102" s="1"/>
  <c r="Y29" i="102" s="1"/>
  <c r="Y30" i="102" s="1"/>
  <c r="Y31" i="102" s="1"/>
  <c r="Y32" i="102" s="1"/>
  <c r="W5" i="102"/>
  <c r="AD5" i="102" s="1"/>
  <c r="AC4" i="102"/>
  <c r="AB4" i="102"/>
  <c r="AA4" i="102"/>
  <c r="W4" i="102"/>
  <c r="AD4" i="102" s="1"/>
  <c r="K32" i="102"/>
  <c r="F32" i="102"/>
  <c r="K31" i="102"/>
  <c r="F31" i="102"/>
  <c r="K30" i="102"/>
  <c r="F30" i="102"/>
  <c r="K29" i="102"/>
  <c r="F29" i="102"/>
  <c r="K28" i="102"/>
  <c r="F28" i="102"/>
  <c r="K27" i="102"/>
  <c r="F27" i="102"/>
  <c r="K26" i="102"/>
  <c r="F26" i="102"/>
  <c r="K25" i="102"/>
  <c r="F25" i="102"/>
  <c r="K24" i="102"/>
  <c r="F24" i="102"/>
  <c r="K23" i="102"/>
  <c r="F23" i="102"/>
  <c r="K22" i="102"/>
  <c r="F22" i="102"/>
  <c r="K21" i="102"/>
  <c r="F21" i="102"/>
  <c r="K20" i="102"/>
  <c r="F20" i="102"/>
  <c r="K19" i="102"/>
  <c r="F19" i="102"/>
  <c r="K18" i="102"/>
  <c r="F18" i="102"/>
  <c r="K17" i="102"/>
  <c r="F17" i="102"/>
  <c r="K16" i="102"/>
  <c r="F16" i="102"/>
  <c r="K15" i="102"/>
  <c r="F15" i="102"/>
  <c r="K14" i="102"/>
  <c r="F14" i="102"/>
  <c r="K13" i="102"/>
  <c r="F13" i="102"/>
  <c r="K12" i="102"/>
  <c r="F12" i="102"/>
  <c r="K11" i="102"/>
  <c r="F11" i="102"/>
  <c r="K10" i="102"/>
  <c r="F10" i="102"/>
  <c r="K9" i="102"/>
  <c r="F9" i="102"/>
  <c r="K8" i="102"/>
  <c r="F8" i="102"/>
  <c r="K7" i="102"/>
  <c r="I7" i="102"/>
  <c r="I8" i="102" s="1"/>
  <c r="I9" i="102" s="1"/>
  <c r="I10" i="102" s="1"/>
  <c r="I11" i="102" s="1"/>
  <c r="I12" i="102" s="1"/>
  <c r="I13" i="102" s="1"/>
  <c r="I14" i="102" s="1"/>
  <c r="I15" i="102" s="1"/>
  <c r="I16" i="102" s="1"/>
  <c r="I17" i="102" s="1"/>
  <c r="I18" i="102" s="1"/>
  <c r="I19" i="102" s="1"/>
  <c r="I20" i="102" s="1"/>
  <c r="I21" i="102" s="1"/>
  <c r="I22" i="102" s="1"/>
  <c r="I23" i="102" s="1"/>
  <c r="I24" i="102" s="1"/>
  <c r="I25" i="102" s="1"/>
  <c r="I26" i="102" s="1"/>
  <c r="I27" i="102" s="1"/>
  <c r="I28" i="102" s="1"/>
  <c r="I29" i="102" s="1"/>
  <c r="I30" i="102" s="1"/>
  <c r="I31" i="102" s="1"/>
  <c r="I32" i="102" s="1"/>
  <c r="F7" i="102"/>
  <c r="K6" i="102"/>
  <c r="I6" i="102"/>
  <c r="H6" i="102"/>
  <c r="H7" i="102" s="1"/>
  <c r="H8" i="102" s="1"/>
  <c r="H9" i="102" s="1"/>
  <c r="H10" i="102" s="1"/>
  <c r="H11" i="102" s="1"/>
  <c r="H12" i="102" s="1"/>
  <c r="H13" i="102" s="1"/>
  <c r="H14" i="102" s="1"/>
  <c r="H15" i="102" s="1"/>
  <c r="H16" i="102" s="1"/>
  <c r="H17" i="102" s="1"/>
  <c r="H18" i="102" s="1"/>
  <c r="H19" i="102" s="1"/>
  <c r="H20" i="102" s="1"/>
  <c r="H21" i="102" s="1"/>
  <c r="H22" i="102" s="1"/>
  <c r="H23" i="102" s="1"/>
  <c r="H24" i="102" s="1"/>
  <c r="H25" i="102" s="1"/>
  <c r="H26" i="102" s="1"/>
  <c r="H27" i="102" s="1"/>
  <c r="H28" i="102" s="1"/>
  <c r="H29" i="102" s="1"/>
  <c r="H30" i="102" s="1"/>
  <c r="H31" i="102" s="1"/>
  <c r="H32" i="102" s="1"/>
  <c r="F6" i="102"/>
  <c r="K5" i="102"/>
  <c r="H5" i="102"/>
  <c r="F5" i="102"/>
  <c r="K4" i="102"/>
  <c r="J4" i="102"/>
  <c r="J5" i="102" s="1"/>
  <c r="F4" i="102"/>
  <c r="F32" i="103"/>
  <c r="F31" i="103"/>
  <c r="F30" i="103"/>
  <c r="F29" i="103"/>
  <c r="F28" i="103"/>
  <c r="F27" i="103"/>
  <c r="F26" i="103"/>
  <c r="F25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F7" i="103"/>
  <c r="F6" i="103"/>
  <c r="F5" i="103"/>
  <c r="F4" i="103"/>
  <c r="EO4" i="104"/>
  <c r="EP4" i="104" s="1"/>
  <c r="ER4" i="104" s="1"/>
  <c r="L15" i="107"/>
  <c r="F15" i="107" s="1"/>
  <c r="J15" i="107"/>
  <c r="G15" i="107"/>
  <c r="H15" i="107" s="1"/>
  <c r="O14" i="107"/>
  <c r="DX4" i="104" s="1"/>
  <c r="L14" i="107"/>
  <c r="F14" i="107" s="1"/>
  <c r="J14" i="107"/>
  <c r="G14" i="107"/>
  <c r="H14" i="107" s="1"/>
  <c r="O13" i="107"/>
  <c r="LC4" i="105" s="1"/>
  <c r="L13" i="107"/>
  <c r="F13" i="107" s="1"/>
  <c r="J13" i="107"/>
  <c r="G13" i="107"/>
  <c r="H13" i="107" s="1"/>
  <c r="O12" i="107"/>
  <c r="HV4" i="105" s="1"/>
  <c r="HW4" i="105" s="1"/>
  <c r="L12" i="107"/>
  <c r="F12" i="107" s="1"/>
  <c r="J12" i="107"/>
  <c r="G12" i="107"/>
  <c r="H12" i="107" s="1"/>
  <c r="L11" i="107"/>
  <c r="F11" i="107" s="1"/>
  <c r="J11" i="107"/>
  <c r="G11" i="107"/>
  <c r="H11" i="107" s="1"/>
  <c r="O10" i="107"/>
  <c r="FW4" i="105" s="1"/>
  <c r="L10" i="107"/>
  <c r="F10" i="107" s="1"/>
  <c r="J10" i="107"/>
  <c r="G10" i="107"/>
  <c r="H10" i="107" s="1"/>
  <c r="O9" i="107"/>
  <c r="EO4" i="105" s="1"/>
  <c r="L9" i="107"/>
  <c r="F9" i="107" s="1"/>
  <c r="J9" i="107"/>
  <c r="G9" i="107"/>
  <c r="H9" i="107" s="1"/>
  <c r="O8" i="107"/>
  <c r="IM4" i="104" s="1"/>
  <c r="IN4" i="104" s="1"/>
  <c r="IP4" i="104" s="1"/>
  <c r="L8" i="107"/>
  <c r="F8" i="107" s="1"/>
  <c r="J8" i="107"/>
  <c r="G8" i="107"/>
  <c r="H8" i="107" s="1"/>
  <c r="O7" i="107"/>
  <c r="HV4" i="104" s="1"/>
  <c r="L7" i="107"/>
  <c r="F7" i="107" s="1"/>
  <c r="J7" i="107"/>
  <c r="G7" i="107"/>
  <c r="H7" i="107" s="1"/>
  <c r="O6" i="107"/>
  <c r="HV4" i="103" s="1"/>
  <c r="L6" i="107"/>
  <c r="F6" i="107" s="1"/>
  <c r="J6" i="107"/>
  <c r="G6" i="107"/>
  <c r="H6" i="107" s="1"/>
  <c r="O5" i="107"/>
  <c r="FF4" i="103" s="1"/>
  <c r="L5" i="107"/>
  <c r="F5" i="107" s="1"/>
  <c r="J5" i="107"/>
  <c r="G5" i="107"/>
  <c r="H5" i="107" s="1"/>
  <c r="S4" i="107"/>
  <c r="S5" i="107" s="1"/>
  <c r="S6" i="107" s="1"/>
  <c r="S7" i="107" s="1"/>
  <c r="S8" i="107" s="1"/>
  <c r="S9" i="107" s="1"/>
  <c r="S10" i="107" s="1"/>
  <c r="S11" i="107" s="1"/>
  <c r="S12" i="107" s="1"/>
  <c r="S13" i="107" s="1"/>
  <c r="S14" i="107" s="1"/>
  <c r="S15" i="107" s="1"/>
  <c r="O4" i="107"/>
  <c r="DX4" i="103" s="1"/>
  <c r="L4" i="107"/>
  <c r="F4" i="107" s="1"/>
  <c r="J4" i="107"/>
  <c r="G4" i="107"/>
  <c r="H4" i="107" s="1"/>
  <c r="IQ4" i="106" l="1"/>
  <c r="BL4" i="105"/>
  <c r="BL4" i="106"/>
  <c r="CT4" i="102"/>
  <c r="AD4" i="105"/>
  <c r="CC4" i="106"/>
  <c r="G6" i="19" s="1"/>
  <c r="JW8" i="93"/>
  <c r="JY7" i="93"/>
  <c r="JZ7" i="93" s="1"/>
  <c r="IR7" i="93"/>
  <c r="IO8" i="93"/>
  <c r="IQ7" i="93"/>
  <c r="HG9" i="93"/>
  <c r="HI8" i="93"/>
  <c r="HJ8" i="93" s="1"/>
  <c r="FY8" i="93"/>
  <c r="GB7" i="93"/>
  <c r="GA7" i="93"/>
  <c r="ES8" i="93"/>
  <c r="ET8" i="93" s="1"/>
  <c r="EQ9" i="93"/>
  <c r="DH8" i="93"/>
  <c r="DJ7" i="93"/>
  <c r="DK7" i="93" s="1"/>
  <c r="CB7" i="104"/>
  <c r="BZ8" i="104"/>
  <c r="CC7" i="104"/>
  <c r="CA8" i="93"/>
  <c r="CB8" i="93"/>
  <c r="BY9" i="93"/>
  <c r="AP10" i="93"/>
  <c r="AS9" i="93"/>
  <c r="AR9" i="93"/>
  <c r="EA4" i="106"/>
  <c r="EB4" i="106" s="1"/>
  <c r="JD4" i="104"/>
  <c r="JD5" i="104" s="1"/>
  <c r="JD6" i="104" s="1"/>
  <c r="JD7" i="104" s="1"/>
  <c r="JD8" i="104" s="1"/>
  <c r="JD9" i="104" s="1"/>
  <c r="JD10" i="104" s="1"/>
  <c r="JD11" i="104" s="1"/>
  <c r="JD12" i="104" s="1"/>
  <c r="JD13" i="104" s="1"/>
  <c r="JD14" i="104" s="1"/>
  <c r="JD15" i="104" s="1"/>
  <c r="JD16" i="104" s="1"/>
  <c r="JD17" i="104" s="1"/>
  <c r="JD18" i="104" s="1"/>
  <c r="JD19" i="104" s="1"/>
  <c r="JD20" i="104" s="1"/>
  <c r="JD21" i="104" s="1"/>
  <c r="JD22" i="104" s="1"/>
  <c r="JD23" i="104" s="1"/>
  <c r="JD24" i="104" s="1"/>
  <c r="JD25" i="104" s="1"/>
  <c r="JD26" i="104" s="1"/>
  <c r="JD27" i="104" s="1"/>
  <c r="JD28" i="104" s="1"/>
  <c r="JD29" i="104" s="1"/>
  <c r="JD30" i="104" s="1"/>
  <c r="JD31" i="104" s="1"/>
  <c r="JD32" i="104" s="1"/>
  <c r="HE5" i="105"/>
  <c r="HE6" i="105" s="1"/>
  <c r="HE7" i="105" s="1"/>
  <c r="HE8" i="105" s="1"/>
  <c r="HE9" i="105" s="1"/>
  <c r="HE10" i="105" s="1"/>
  <c r="HE11" i="105" s="1"/>
  <c r="HE12" i="105" s="1"/>
  <c r="HE13" i="105" s="1"/>
  <c r="HE14" i="105" s="1"/>
  <c r="HE15" i="105" s="1"/>
  <c r="HE16" i="105" s="1"/>
  <c r="HE17" i="105" s="1"/>
  <c r="HE18" i="105" s="1"/>
  <c r="HE19" i="105" s="1"/>
  <c r="HE20" i="105" s="1"/>
  <c r="HE21" i="105" s="1"/>
  <c r="HE22" i="105" s="1"/>
  <c r="HE23" i="105" s="1"/>
  <c r="HE24" i="105" s="1"/>
  <c r="HE25" i="105" s="1"/>
  <c r="HE26" i="105" s="1"/>
  <c r="HE27" i="105" s="1"/>
  <c r="HE28" i="105" s="1"/>
  <c r="HE29" i="105" s="1"/>
  <c r="HE30" i="105" s="1"/>
  <c r="HE31" i="105" s="1"/>
  <c r="HE32" i="105" s="1"/>
  <c r="LC5" i="105"/>
  <c r="LC6" i="105" s="1"/>
  <c r="LC7" i="105" s="1"/>
  <c r="LC8" i="105" s="1"/>
  <c r="LC9" i="105" s="1"/>
  <c r="LC10" i="105" s="1"/>
  <c r="LC11" i="105" s="1"/>
  <c r="LC12" i="105" s="1"/>
  <c r="LC13" i="105" s="1"/>
  <c r="LC14" i="105" s="1"/>
  <c r="LC15" i="105" s="1"/>
  <c r="LC16" i="105" s="1"/>
  <c r="LC17" i="105" s="1"/>
  <c r="LC18" i="105" s="1"/>
  <c r="LC19" i="105" s="1"/>
  <c r="LC20" i="105" s="1"/>
  <c r="LC21" i="105" s="1"/>
  <c r="LC22" i="105" s="1"/>
  <c r="LC23" i="105" s="1"/>
  <c r="LC24" i="105" s="1"/>
  <c r="LC25" i="105" s="1"/>
  <c r="LC26" i="105" s="1"/>
  <c r="LC27" i="105" s="1"/>
  <c r="LC28" i="105" s="1"/>
  <c r="LC29" i="105" s="1"/>
  <c r="LC30" i="105" s="1"/>
  <c r="LC31" i="105" s="1"/>
  <c r="LC32" i="105" s="1"/>
  <c r="LD4" i="105"/>
  <c r="LD5" i="105" s="1"/>
  <c r="LF5" i="105" s="1"/>
  <c r="LG5" i="105" s="1"/>
  <c r="HH4" i="105"/>
  <c r="HI4" i="105" s="1"/>
  <c r="HF5" i="105"/>
  <c r="HF6" i="105" s="1"/>
  <c r="HH6" i="105" s="1"/>
  <c r="HI6" i="105" s="1"/>
  <c r="KL4" i="105"/>
  <c r="KM4" i="105" s="1"/>
  <c r="KO4" i="105" s="1"/>
  <c r="DG4" i="103"/>
  <c r="DH4" i="103" s="1"/>
  <c r="DJ4" i="103" s="1"/>
  <c r="DK4" i="103" s="1"/>
  <c r="FF4" i="104"/>
  <c r="FF5" i="104" s="1"/>
  <c r="FF6" i="104" s="1"/>
  <c r="FF7" i="104" s="1"/>
  <c r="FF8" i="104" s="1"/>
  <c r="FF9" i="104" s="1"/>
  <c r="FF10" i="104" s="1"/>
  <c r="FF11" i="104" s="1"/>
  <c r="FF12" i="104" s="1"/>
  <c r="FF13" i="104" s="1"/>
  <c r="FF14" i="104" s="1"/>
  <c r="FF15" i="104" s="1"/>
  <c r="FF16" i="104" s="1"/>
  <c r="FF17" i="104" s="1"/>
  <c r="FF18" i="104" s="1"/>
  <c r="FF19" i="104" s="1"/>
  <c r="FF20" i="104" s="1"/>
  <c r="FF21" i="104" s="1"/>
  <c r="FF22" i="104" s="1"/>
  <c r="FF23" i="104" s="1"/>
  <c r="FF24" i="104" s="1"/>
  <c r="FF25" i="104" s="1"/>
  <c r="FF26" i="104" s="1"/>
  <c r="FF27" i="104" s="1"/>
  <c r="FF28" i="104" s="1"/>
  <c r="FF29" i="104" s="1"/>
  <c r="FF30" i="104" s="1"/>
  <c r="FF31" i="104" s="1"/>
  <c r="FF32" i="104" s="1"/>
  <c r="HV5" i="104"/>
  <c r="HV6" i="104" s="1"/>
  <c r="HV7" i="104" s="1"/>
  <c r="HV8" i="104" s="1"/>
  <c r="HV9" i="104" s="1"/>
  <c r="HV10" i="104" s="1"/>
  <c r="HV11" i="104" s="1"/>
  <c r="HV12" i="104" s="1"/>
  <c r="HV13" i="104" s="1"/>
  <c r="HV14" i="104" s="1"/>
  <c r="HV15" i="104" s="1"/>
  <c r="HV16" i="104" s="1"/>
  <c r="HV17" i="104" s="1"/>
  <c r="HV18" i="104" s="1"/>
  <c r="HV19" i="104" s="1"/>
  <c r="HV20" i="104" s="1"/>
  <c r="HV21" i="104" s="1"/>
  <c r="HV22" i="104" s="1"/>
  <c r="HV23" i="104" s="1"/>
  <c r="HV24" i="104" s="1"/>
  <c r="HV25" i="104" s="1"/>
  <c r="HV26" i="104" s="1"/>
  <c r="HV27" i="104" s="1"/>
  <c r="HV28" i="104" s="1"/>
  <c r="HV29" i="104" s="1"/>
  <c r="HV30" i="104" s="1"/>
  <c r="HV31" i="104" s="1"/>
  <c r="HV32" i="104" s="1"/>
  <c r="HW4" i="104"/>
  <c r="HW5" i="104" s="1"/>
  <c r="HW6" i="104" s="1"/>
  <c r="FW5" i="105"/>
  <c r="FW6" i="105" s="1"/>
  <c r="FW7" i="105" s="1"/>
  <c r="FW8" i="105" s="1"/>
  <c r="FW9" i="105" s="1"/>
  <c r="FW10" i="105" s="1"/>
  <c r="FW11" i="105" s="1"/>
  <c r="FW12" i="105" s="1"/>
  <c r="FW13" i="105" s="1"/>
  <c r="FW14" i="105" s="1"/>
  <c r="FW15" i="105" s="1"/>
  <c r="FW16" i="105" s="1"/>
  <c r="FW17" i="105" s="1"/>
  <c r="FW18" i="105" s="1"/>
  <c r="FW19" i="105" s="1"/>
  <c r="FW20" i="105" s="1"/>
  <c r="FW21" i="105" s="1"/>
  <c r="FW22" i="105" s="1"/>
  <c r="FW23" i="105" s="1"/>
  <c r="FW24" i="105" s="1"/>
  <c r="FW25" i="105" s="1"/>
  <c r="FW26" i="105" s="1"/>
  <c r="FW27" i="105" s="1"/>
  <c r="FW28" i="105" s="1"/>
  <c r="FW29" i="105" s="1"/>
  <c r="FW30" i="105" s="1"/>
  <c r="FW31" i="105" s="1"/>
  <c r="FW32" i="105" s="1"/>
  <c r="FX4" i="105"/>
  <c r="FX5" i="105" s="1"/>
  <c r="FZ5" i="105" s="1"/>
  <c r="GA5" i="105" s="1"/>
  <c r="FG4" i="103"/>
  <c r="FG5" i="103" s="1"/>
  <c r="FG6" i="103" s="1"/>
  <c r="FI6" i="103" s="1"/>
  <c r="FJ6" i="103" s="1"/>
  <c r="FF5" i="103"/>
  <c r="FF6" i="103" s="1"/>
  <c r="FF7" i="103" s="1"/>
  <c r="FF8" i="103" s="1"/>
  <c r="FF9" i="103" s="1"/>
  <c r="FF10" i="103" s="1"/>
  <c r="FF11" i="103" s="1"/>
  <c r="FF12" i="103" s="1"/>
  <c r="FF13" i="103" s="1"/>
  <c r="FF14" i="103" s="1"/>
  <c r="FF15" i="103" s="1"/>
  <c r="FF16" i="103" s="1"/>
  <c r="FF17" i="103" s="1"/>
  <c r="FF18" i="103" s="1"/>
  <c r="FF19" i="103" s="1"/>
  <c r="FF20" i="103" s="1"/>
  <c r="FF21" i="103" s="1"/>
  <c r="FF22" i="103" s="1"/>
  <c r="FF23" i="103" s="1"/>
  <c r="FF24" i="103" s="1"/>
  <c r="FF25" i="103" s="1"/>
  <c r="FF26" i="103" s="1"/>
  <c r="FF27" i="103" s="1"/>
  <c r="FF28" i="103" s="1"/>
  <c r="FF29" i="103" s="1"/>
  <c r="FF30" i="103" s="1"/>
  <c r="FF31" i="103" s="1"/>
  <c r="FF32" i="103" s="1"/>
  <c r="DY4" i="103"/>
  <c r="EA4" i="103" s="1"/>
  <c r="EB4" i="103" s="1"/>
  <c r="DX5" i="103"/>
  <c r="DX6" i="103" s="1"/>
  <c r="DX7" i="103" s="1"/>
  <c r="DX8" i="103" s="1"/>
  <c r="DX9" i="103" s="1"/>
  <c r="DX10" i="103" s="1"/>
  <c r="DX11" i="103" s="1"/>
  <c r="DX12" i="103" s="1"/>
  <c r="DX13" i="103" s="1"/>
  <c r="DX14" i="103" s="1"/>
  <c r="DX15" i="103" s="1"/>
  <c r="DX16" i="103" s="1"/>
  <c r="DX17" i="103" s="1"/>
  <c r="DX18" i="103" s="1"/>
  <c r="DX19" i="103" s="1"/>
  <c r="DX20" i="103" s="1"/>
  <c r="DX21" i="103" s="1"/>
  <c r="DX22" i="103" s="1"/>
  <c r="DX23" i="103" s="1"/>
  <c r="DX24" i="103" s="1"/>
  <c r="DX25" i="103" s="1"/>
  <c r="DX26" i="103" s="1"/>
  <c r="DX27" i="103" s="1"/>
  <c r="DX28" i="103" s="1"/>
  <c r="DX29" i="103" s="1"/>
  <c r="DX30" i="103" s="1"/>
  <c r="DX31" i="103" s="1"/>
  <c r="DX32" i="103" s="1"/>
  <c r="DY4" i="104"/>
  <c r="DY5" i="104" s="1"/>
  <c r="DY6" i="104" s="1"/>
  <c r="DX5" i="104"/>
  <c r="DX6" i="104" s="1"/>
  <c r="DX7" i="104" s="1"/>
  <c r="DX8" i="104" s="1"/>
  <c r="DX9" i="104" s="1"/>
  <c r="DX10" i="104" s="1"/>
  <c r="DX11" i="104" s="1"/>
  <c r="DX12" i="104" s="1"/>
  <c r="DX13" i="104" s="1"/>
  <c r="DX14" i="104" s="1"/>
  <c r="DX15" i="104" s="1"/>
  <c r="DX16" i="104" s="1"/>
  <c r="DX17" i="104" s="1"/>
  <c r="DX18" i="104" s="1"/>
  <c r="DX19" i="104" s="1"/>
  <c r="DX20" i="104" s="1"/>
  <c r="DX21" i="104" s="1"/>
  <c r="DX22" i="104" s="1"/>
  <c r="DX23" i="104" s="1"/>
  <c r="DX24" i="104" s="1"/>
  <c r="DX25" i="104" s="1"/>
  <c r="DX26" i="104" s="1"/>
  <c r="DX27" i="104" s="1"/>
  <c r="DX28" i="104" s="1"/>
  <c r="DX29" i="104" s="1"/>
  <c r="DX30" i="104" s="1"/>
  <c r="DX31" i="104" s="1"/>
  <c r="DX32" i="104" s="1"/>
  <c r="HV5" i="103"/>
  <c r="HV6" i="103" s="1"/>
  <c r="HV7" i="103" s="1"/>
  <c r="HV8" i="103" s="1"/>
  <c r="HV9" i="103" s="1"/>
  <c r="HV10" i="103" s="1"/>
  <c r="HV11" i="103" s="1"/>
  <c r="HV12" i="103" s="1"/>
  <c r="HV13" i="103" s="1"/>
  <c r="HV14" i="103" s="1"/>
  <c r="HV15" i="103" s="1"/>
  <c r="HV16" i="103" s="1"/>
  <c r="HV17" i="103" s="1"/>
  <c r="HV18" i="103" s="1"/>
  <c r="HV19" i="103" s="1"/>
  <c r="HV20" i="103" s="1"/>
  <c r="HV21" i="103" s="1"/>
  <c r="HV22" i="103" s="1"/>
  <c r="HV23" i="103" s="1"/>
  <c r="HV24" i="103" s="1"/>
  <c r="HV25" i="103" s="1"/>
  <c r="HV26" i="103" s="1"/>
  <c r="HV27" i="103" s="1"/>
  <c r="HV28" i="103" s="1"/>
  <c r="HV29" i="103" s="1"/>
  <c r="HV30" i="103" s="1"/>
  <c r="HV31" i="103" s="1"/>
  <c r="HV32" i="103" s="1"/>
  <c r="HW4" i="103"/>
  <c r="HW5" i="103" s="1"/>
  <c r="EP4" i="105"/>
  <c r="EP5" i="105" s="1"/>
  <c r="EP6" i="105" s="1"/>
  <c r="EO5" i="105"/>
  <c r="EO6" i="105" s="1"/>
  <c r="EO7" i="105" s="1"/>
  <c r="EO8" i="105" s="1"/>
  <c r="EO9" i="105" s="1"/>
  <c r="EO10" i="105" s="1"/>
  <c r="EO11" i="105" s="1"/>
  <c r="EO12" i="105" s="1"/>
  <c r="EO13" i="105" s="1"/>
  <c r="EO14" i="105" s="1"/>
  <c r="EO15" i="105" s="1"/>
  <c r="EO16" i="105" s="1"/>
  <c r="EO17" i="105" s="1"/>
  <c r="EO18" i="105" s="1"/>
  <c r="EO19" i="105" s="1"/>
  <c r="EO20" i="105" s="1"/>
  <c r="EO21" i="105" s="1"/>
  <c r="EO22" i="105" s="1"/>
  <c r="EO23" i="105" s="1"/>
  <c r="EO24" i="105" s="1"/>
  <c r="EO25" i="105" s="1"/>
  <c r="EO26" i="105" s="1"/>
  <c r="EO27" i="105" s="1"/>
  <c r="EO28" i="105" s="1"/>
  <c r="EO29" i="105" s="1"/>
  <c r="EO30" i="105" s="1"/>
  <c r="EO31" i="105" s="1"/>
  <c r="EO32" i="105" s="1"/>
  <c r="HE4" i="104"/>
  <c r="HF4" i="104" s="1"/>
  <c r="HH4" i="104" s="1"/>
  <c r="JD4" i="105"/>
  <c r="JE4" i="105" s="1"/>
  <c r="JG4" i="105" s="1"/>
  <c r="GR4" i="105"/>
  <c r="JU4" i="105"/>
  <c r="EO4" i="103"/>
  <c r="EP4" i="103" s="1"/>
  <c r="ER4" i="103" s="1"/>
  <c r="ES4" i="103" s="1"/>
  <c r="FW4" i="103"/>
  <c r="FX4" i="103" s="1"/>
  <c r="FZ4" i="103" s="1"/>
  <c r="GA4" i="103" s="1"/>
  <c r="DX4" i="105"/>
  <c r="DY4" i="105" s="1"/>
  <c r="EA4" i="105" s="1"/>
  <c r="GN4" i="103"/>
  <c r="HE4" i="103"/>
  <c r="HF4" i="103" s="1"/>
  <c r="HH4" i="103" s="1"/>
  <c r="HI4" i="103" s="1"/>
  <c r="FF4" i="105"/>
  <c r="FG4" i="105" s="1"/>
  <c r="FI4" i="105" s="1"/>
  <c r="IM4" i="105"/>
  <c r="IQ4" i="104"/>
  <c r="JH4" i="105"/>
  <c r="DG4" i="104"/>
  <c r="DH4" i="104" s="1"/>
  <c r="DJ4" i="104" s="1"/>
  <c r="FZ4" i="105"/>
  <c r="GA4" i="105" s="1"/>
  <c r="ES4" i="104"/>
  <c r="MN4" i="103"/>
  <c r="MO4" i="103" s="1"/>
  <c r="B7" i="72" s="1"/>
  <c r="LF4" i="103"/>
  <c r="LG4" i="103" s="1"/>
  <c r="JX4" i="103"/>
  <c r="JY4" i="103" s="1"/>
  <c r="IP4" i="103"/>
  <c r="IQ4" i="103" s="1"/>
  <c r="BK4" i="103"/>
  <c r="BL4" i="103" s="1"/>
  <c r="AC4" i="103"/>
  <c r="AD4" i="103" s="1"/>
  <c r="AC4" i="104"/>
  <c r="AD4" i="104"/>
  <c r="LU5" i="103"/>
  <c r="LW4" i="103"/>
  <c r="LX4" i="103" s="1"/>
  <c r="KP4" i="103"/>
  <c r="KM5" i="103"/>
  <c r="KO4" i="103"/>
  <c r="JH4" i="103"/>
  <c r="JE5" i="103"/>
  <c r="JG4" i="103"/>
  <c r="CS6" i="103"/>
  <c r="CT6" i="103" s="1"/>
  <c r="CQ7" i="103"/>
  <c r="CS5" i="103"/>
  <c r="CT5" i="103"/>
  <c r="CS4" i="103"/>
  <c r="CT4" i="103" s="1"/>
  <c r="BZ5" i="103"/>
  <c r="CB4" i="103"/>
  <c r="CC4" i="103" s="1"/>
  <c r="AT6" i="103"/>
  <c r="AU6" i="103" s="1"/>
  <c r="AR7" i="103"/>
  <c r="AT5" i="103"/>
  <c r="AU5" i="103"/>
  <c r="AT4" i="103"/>
  <c r="AU4" i="103" s="1"/>
  <c r="L6" i="103"/>
  <c r="M6" i="103" s="1"/>
  <c r="J7" i="103"/>
  <c r="L5" i="103"/>
  <c r="M5" i="103"/>
  <c r="L4" i="103"/>
  <c r="M4" i="103" s="1"/>
  <c r="BN4" i="106"/>
  <c r="HK4" i="106"/>
  <c r="CE4" i="106"/>
  <c r="AF4" i="106"/>
  <c r="FL4" i="106"/>
  <c r="IS4" i="106"/>
  <c r="EU3" i="106"/>
  <c r="CV3" i="106"/>
  <c r="JJ3" i="106"/>
  <c r="GC3" i="106"/>
  <c r="DM3" i="106"/>
  <c r="KA3" i="106"/>
  <c r="AW3" i="106"/>
  <c r="O3" i="106"/>
  <c r="ED3" i="106"/>
  <c r="IB3" i="106"/>
  <c r="GT3" i="106"/>
  <c r="HJ3" i="106"/>
  <c r="IR4" i="106"/>
  <c r="VY2" i="106"/>
  <c r="AE4" i="106"/>
  <c r="VZ2" i="106"/>
  <c r="IR3" i="106"/>
  <c r="VZ3" i="106"/>
  <c r="JI3" i="106"/>
  <c r="AE3" i="106"/>
  <c r="BM4" i="106"/>
  <c r="FK3" i="106"/>
  <c r="HJ4" i="106"/>
  <c r="WD3" i="106"/>
  <c r="CD3" i="106"/>
  <c r="BN3" i="105"/>
  <c r="LZ3" i="105"/>
  <c r="FL3" i="105"/>
  <c r="JJ3" i="105"/>
  <c r="CE3" i="105"/>
  <c r="GT3" i="105"/>
  <c r="AF3" i="105"/>
  <c r="KR3" i="105"/>
  <c r="IB3" i="105"/>
  <c r="ED3" i="105"/>
  <c r="O3" i="105"/>
  <c r="LI3" i="105"/>
  <c r="GC3" i="105"/>
  <c r="AW3" i="105"/>
  <c r="MQ3" i="105"/>
  <c r="CV3" i="105"/>
  <c r="IS3" i="105"/>
  <c r="HK3" i="105"/>
  <c r="NH3" i="105"/>
  <c r="DM3" i="105"/>
  <c r="EU3" i="105"/>
  <c r="KA3" i="105"/>
  <c r="EC3" i="105"/>
  <c r="VY2" i="105"/>
  <c r="JI4" i="105"/>
  <c r="FK4" i="105"/>
  <c r="KQ3" i="105"/>
  <c r="LY4" i="105"/>
  <c r="VZ2" i="105"/>
  <c r="AE3" i="105"/>
  <c r="JI3" i="105"/>
  <c r="KQ4" i="105"/>
  <c r="VY3" i="105"/>
  <c r="AE4" i="105"/>
  <c r="FK3" i="105"/>
  <c r="GS4" i="105"/>
  <c r="LY3" i="105"/>
  <c r="BM3" i="105"/>
  <c r="WD3" i="105"/>
  <c r="CD4" i="105"/>
  <c r="GC3" i="104"/>
  <c r="DM3" i="104"/>
  <c r="KA3" i="104"/>
  <c r="HK3" i="104"/>
  <c r="EU3" i="104"/>
  <c r="LI3" i="104"/>
  <c r="BN3" i="104"/>
  <c r="IS3" i="104"/>
  <c r="BM3" i="104"/>
  <c r="DL4" i="104"/>
  <c r="VY2" i="104"/>
  <c r="LH3" i="104"/>
  <c r="VZ2" i="104"/>
  <c r="ET3" i="104"/>
  <c r="GB4" i="104"/>
  <c r="EC3" i="104"/>
  <c r="IA3" i="104"/>
  <c r="WD2" i="104"/>
  <c r="AV3" i="104"/>
  <c r="FK4" i="104"/>
  <c r="HJ3" i="104"/>
  <c r="IR4" i="104"/>
  <c r="WE2" i="104"/>
  <c r="JI4" i="104"/>
  <c r="BM4" i="104"/>
  <c r="CU3" i="104"/>
  <c r="JZ3" i="104"/>
  <c r="LH4" i="104"/>
  <c r="VY3" i="104"/>
  <c r="GS3" i="104"/>
  <c r="DL3" i="104"/>
  <c r="ET4" i="104"/>
  <c r="N3" i="104"/>
  <c r="EC4" i="104"/>
  <c r="IA4" i="104"/>
  <c r="KQ3" i="104"/>
  <c r="AV4" i="104"/>
  <c r="GB3" i="104"/>
  <c r="HJ4" i="104"/>
  <c r="VY2" i="103"/>
  <c r="WE2" i="103"/>
  <c r="VY3" i="103"/>
  <c r="WD3" i="103"/>
  <c r="AW3" i="102"/>
  <c r="O3" i="102"/>
  <c r="BN3" i="102"/>
  <c r="AF3" i="102"/>
  <c r="VZ2" i="102"/>
  <c r="WD2" i="102"/>
  <c r="HY4" i="105"/>
  <c r="HZ4" i="105" s="1"/>
  <c r="CC4" i="105"/>
  <c r="E6" i="19" s="1"/>
  <c r="JV6" i="106"/>
  <c r="JY5" i="106"/>
  <c r="JX4" i="106"/>
  <c r="JY4" i="106" s="1"/>
  <c r="JE6" i="106"/>
  <c r="JG5" i="106"/>
  <c r="JH5" i="106" s="1"/>
  <c r="JG4" i="106"/>
  <c r="JH4" i="106" s="1"/>
  <c r="HW6" i="106"/>
  <c r="HY5" i="106"/>
  <c r="HZ5" i="106" s="1"/>
  <c r="GO6" i="106"/>
  <c r="GQ5" i="106"/>
  <c r="GR5" i="106" s="1"/>
  <c r="FX6" i="106"/>
  <c r="FZ5" i="106"/>
  <c r="GA5" i="106" s="1"/>
  <c r="FZ4" i="106"/>
  <c r="GA4" i="106" s="1"/>
  <c r="EP6" i="106"/>
  <c r="ER5" i="106"/>
  <c r="ES5" i="106" s="1"/>
  <c r="DY6" i="106"/>
  <c r="EA5" i="106"/>
  <c r="EB5" i="106" s="1"/>
  <c r="DH6" i="106"/>
  <c r="DK5" i="106"/>
  <c r="DJ5" i="106"/>
  <c r="CS6" i="106"/>
  <c r="CT6" i="106" s="1"/>
  <c r="CQ7" i="106"/>
  <c r="AU4" i="106"/>
  <c r="AR6" i="106"/>
  <c r="AT5" i="106"/>
  <c r="AU5" i="106"/>
  <c r="AT4" i="106"/>
  <c r="M5" i="106"/>
  <c r="L8" i="106"/>
  <c r="J9" i="106"/>
  <c r="M8" i="106"/>
  <c r="L7" i="106"/>
  <c r="M7" i="106" s="1"/>
  <c r="NE5" i="105"/>
  <c r="NF5" i="105" s="1"/>
  <c r="NC6" i="105"/>
  <c r="NE4" i="105"/>
  <c r="NF4" i="105" s="1"/>
  <c r="ML6" i="105"/>
  <c r="MN5" i="105"/>
  <c r="MO5" i="105" s="1"/>
  <c r="DH6" i="105"/>
  <c r="DJ5" i="105"/>
  <c r="DK5" i="105" s="1"/>
  <c r="CQ5" i="105"/>
  <c r="CS4" i="105"/>
  <c r="CT4" i="105" s="1"/>
  <c r="AT6" i="105"/>
  <c r="AR7" i="105"/>
  <c r="AU6" i="105"/>
  <c r="AU5" i="105"/>
  <c r="J5" i="105"/>
  <c r="L4" i="105"/>
  <c r="M4" i="105" s="1"/>
  <c r="KP4" i="104"/>
  <c r="KM6" i="104"/>
  <c r="KO5" i="104"/>
  <c r="KP5" i="104" s="1"/>
  <c r="KO4" i="104"/>
  <c r="GR4" i="104"/>
  <c r="GO6" i="104"/>
  <c r="GQ5" i="104"/>
  <c r="GR5" i="104" s="1"/>
  <c r="GQ4" i="104"/>
  <c r="CQ6" i="104"/>
  <c r="CS5" i="104"/>
  <c r="CT5" i="104" s="1"/>
  <c r="AR6" i="104"/>
  <c r="AT5" i="104"/>
  <c r="AU5" i="104" s="1"/>
  <c r="AT4" i="104"/>
  <c r="AU4" i="104" s="1"/>
  <c r="M5" i="104"/>
  <c r="J6" i="104"/>
  <c r="L5" i="104"/>
  <c r="L4" i="104"/>
  <c r="M4" i="104" s="1"/>
  <c r="BZ6" i="102"/>
  <c r="CB5" i="102"/>
  <c r="CC5" i="102" s="1"/>
  <c r="CB4" i="102"/>
  <c r="CC4" i="102" s="1"/>
  <c r="BK5" i="102"/>
  <c r="BL5" i="102" s="1"/>
  <c r="BI6" i="102"/>
  <c r="BK4" i="102"/>
  <c r="BL4" i="102" s="1"/>
  <c r="AR6" i="102"/>
  <c r="AT5" i="102"/>
  <c r="AU5" i="102" s="1"/>
  <c r="AC6" i="102"/>
  <c r="AD6" i="102" s="1"/>
  <c r="AA7" i="102"/>
  <c r="J6" i="102"/>
  <c r="L5" i="102"/>
  <c r="M5" i="102" s="1"/>
  <c r="L4" i="102"/>
  <c r="M4" i="102" s="1"/>
  <c r="JY8" i="93" l="1"/>
  <c r="JZ8" i="93" s="1"/>
  <c r="JW9" i="93"/>
  <c r="IQ8" i="93"/>
  <c r="IO9" i="93"/>
  <c r="IR8" i="93"/>
  <c r="HG10" i="93"/>
  <c r="HI9" i="93"/>
  <c r="HJ9" i="93" s="1"/>
  <c r="GA8" i="93"/>
  <c r="FY9" i="93"/>
  <c r="GB8" i="93"/>
  <c r="EQ10" i="93"/>
  <c r="ES9" i="93"/>
  <c r="ET9" i="93"/>
  <c r="DK8" i="93"/>
  <c r="DJ8" i="93"/>
  <c r="DH9" i="93"/>
  <c r="BZ9" i="104"/>
  <c r="CB8" i="104"/>
  <c r="CC8" i="104" s="1"/>
  <c r="CA9" i="93"/>
  <c r="CB9" i="93" s="1"/>
  <c r="BY10" i="93"/>
  <c r="AR10" i="93"/>
  <c r="AS10" i="93" s="1"/>
  <c r="AP11" i="93"/>
  <c r="EA5" i="104"/>
  <c r="EB5" i="104" s="1"/>
  <c r="EB4" i="105"/>
  <c r="JE4" i="104"/>
  <c r="JE5" i="104" s="1"/>
  <c r="HH5" i="105"/>
  <c r="HI5" i="105" s="1"/>
  <c r="HF7" i="105"/>
  <c r="FX6" i="105"/>
  <c r="FZ6" i="105" s="1"/>
  <c r="GA6" i="105" s="1"/>
  <c r="JG4" i="104"/>
  <c r="JH4" i="104" s="1"/>
  <c r="KP4" i="105"/>
  <c r="HI4" i="104"/>
  <c r="FG4" i="104"/>
  <c r="FG5" i="104" s="1"/>
  <c r="FI5" i="104" s="1"/>
  <c r="FJ5" i="104" s="1"/>
  <c r="FI4" i="103"/>
  <c r="FJ4" i="103" s="1"/>
  <c r="FI5" i="103"/>
  <c r="FJ5" i="103" s="1"/>
  <c r="FG7" i="103"/>
  <c r="FG8" i="103" s="1"/>
  <c r="ER5" i="105"/>
  <c r="ES5" i="105" s="1"/>
  <c r="LD6" i="105"/>
  <c r="FG6" i="104"/>
  <c r="LF4" i="105"/>
  <c r="LG4" i="105" s="1"/>
  <c r="ER4" i="105"/>
  <c r="ES4" i="105" s="1"/>
  <c r="HY4" i="103"/>
  <c r="HZ4" i="103" s="1"/>
  <c r="DY5" i="103"/>
  <c r="GN5" i="103"/>
  <c r="GN6" i="103" s="1"/>
  <c r="GN7" i="103" s="1"/>
  <c r="GN8" i="103" s="1"/>
  <c r="GN9" i="103" s="1"/>
  <c r="GN10" i="103" s="1"/>
  <c r="GN11" i="103" s="1"/>
  <c r="GN12" i="103" s="1"/>
  <c r="GN13" i="103" s="1"/>
  <c r="GN14" i="103" s="1"/>
  <c r="GN15" i="103" s="1"/>
  <c r="GN16" i="103" s="1"/>
  <c r="GN17" i="103" s="1"/>
  <c r="GN18" i="103" s="1"/>
  <c r="GN19" i="103" s="1"/>
  <c r="GN20" i="103" s="1"/>
  <c r="GN21" i="103" s="1"/>
  <c r="GN22" i="103" s="1"/>
  <c r="GN23" i="103" s="1"/>
  <c r="GN24" i="103" s="1"/>
  <c r="GN25" i="103" s="1"/>
  <c r="GN26" i="103" s="1"/>
  <c r="GN27" i="103" s="1"/>
  <c r="GN28" i="103" s="1"/>
  <c r="GN29" i="103" s="1"/>
  <c r="GN30" i="103" s="1"/>
  <c r="GN31" i="103" s="1"/>
  <c r="GN32" i="103" s="1"/>
  <c r="GO4" i="103"/>
  <c r="HY4" i="104"/>
  <c r="HZ4" i="104" s="1"/>
  <c r="FJ4" i="105"/>
  <c r="HY5" i="104"/>
  <c r="HZ5" i="104" s="1"/>
  <c r="DK4" i="104"/>
  <c r="JV4" i="105"/>
  <c r="JU5" i="105"/>
  <c r="JU6" i="105" s="1"/>
  <c r="JU7" i="105" s="1"/>
  <c r="JU8" i="105" s="1"/>
  <c r="JU9" i="105" s="1"/>
  <c r="JU10" i="105" s="1"/>
  <c r="JU11" i="105" s="1"/>
  <c r="JU12" i="105" s="1"/>
  <c r="JU13" i="105" s="1"/>
  <c r="JU14" i="105" s="1"/>
  <c r="JU15" i="105" s="1"/>
  <c r="JU16" i="105" s="1"/>
  <c r="JU17" i="105" s="1"/>
  <c r="JU18" i="105" s="1"/>
  <c r="JU19" i="105" s="1"/>
  <c r="JU20" i="105" s="1"/>
  <c r="JU21" i="105" s="1"/>
  <c r="JU22" i="105" s="1"/>
  <c r="JU23" i="105" s="1"/>
  <c r="JU24" i="105" s="1"/>
  <c r="JU25" i="105" s="1"/>
  <c r="JU26" i="105" s="1"/>
  <c r="JU27" i="105" s="1"/>
  <c r="JU28" i="105" s="1"/>
  <c r="JU29" i="105" s="1"/>
  <c r="JU30" i="105" s="1"/>
  <c r="JU31" i="105" s="1"/>
  <c r="JU32" i="105" s="1"/>
  <c r="EA4" i="104"/>
  <c r="EB4" i="104" s="1"/>
  <c r="IM5" i="105"/>
  <c r="IM6" i="105" s="1"/>
  <c r="IM7" i="105" s="1"/>
  <c r="IM8" i="105" s="1"/>
  <c r="IM9" i="105" s="1"/>
  <c r="IM10" i="105" s="1"/>
  <c r="IM11" i="105" s="1"/>
  <c r="IM12" i="105" s="1"/>
  <c r="IM13" i="105" s="1"/>
  <c r="IM14" i="105" s="1"/>
  <c r="IM15" i="105" s="1"/>
  <c r="IM16" i="105" s="1"/>
  <c r="IM17" i="105" s="1"/>
  <c r="IM18" i="105" s="1"/>
  <c r="IM19" i="105" s="1"/>
  <c r="IM20" i="105" s="1"/>
  <c r="IM21" i="105" s="1"/>
  <c r="IM22" i="105" s="1"/>
  <c r="IM23" i="105" s="1"/>
  <c r="IM24" i="105" s="1"/>
  <c r="IM25" i="105" s="1"/>
  <c r="IM26" i="105" s="1"/>
  <c r="IM27" i="105" s="1"/>
  <c r="IM28" i="105" s="1"/>
  <c r="IM29" i="105" s="1"/>
  <c r="IM30" i="105" s="1"/>
  <c r="IM31" i="105" s="1"/>
  <c r="IM32" i="105" s="1"/>
  <c r="IN4" i="105"/>
  <c r="LU6" i="103"/>
  <c r="LX5" i="103"/>
  <c r="LW5" i="103"/>
  <c r="KM6" i="103"/>
  <c r="KP5" i="103"/>
  <c r="KO5" i="103"/>
  <c r="JE6" i="103"/>
  <c r="JH5" i="103"/>
  <c r="JG5" i="103"/>
  <c r="HY5" i="103"/>
  <c r="HZ5" i="103" s="1"/>
  <c r="HW6" i="103"/>
  <c r="CQ8" i="103"/>
  <c r="CS7" i="103"/>
  <c r="CT7" i="103" s="1"/>
  <c r="BZ6" i="103"/>
  <c r="CB5" i="103"/>
  <c r="CC5" i="103" s="1"/>
  <c r="AR8" i="103"/>
  <c r="AT7" i="103"/>
  <c r="AU7" i="103" s="1"/>
  <c r="J8" i="103"/>
  <c r="L7" i="103"/>
  <c r="M7" i="103" s="1"/>
  <c r="AF3" i="106"/>
  <c r="FL3" i="106"/>
  <c r="BN3" i="106"/>
  <c r="IS3" i="106"/>
  <c r="HK3" i="106"/>
  <c r="CE3" i="106"/>
  <c r="KA4" i="106"/>
  <c r="GT4" i="106"/>
  <c r="AW4" i="106"/>
  <c r="O4" i="106"/>
  <c r="IB4" i="106"/>
  <c r="EU4" i="106"/>
  <c r="CV4" i="106"/>
  <c r="ED4" i="106"/>
  <c r="JJ4" i="106"/>
  <c r="GC4" i="106"/>
  <c r="DM4" i="106"/>
  <c r="GT4" i="105"/>
  <c r="AF4" i="105"/>
  <c r="KR4" i="105"/>
  <c r="ED4" i="105"/>
  <c r="IB4" i="105"/>
  <c r="BN4" i="105"/>
  <c r="LZ4" i="105"/>
  <c r="FL4" i="105"/>
  <c r="CE4" i="105"/>
  <c r="JJ4" i="105"/>
  <c r="IS4" i="105"/>
  <c r="HK4" i="105"/>
  <c r="CV4" i="105"/>
  <c r="DM4" i="105"/>
  <c r="NH4" i="105"/>
  <c r="KA4" i="105"/>
  <c r="EU4" i="105"/>
  <c r="LI4" i="105"/>
  <c r="GC4" i="105"/>
  <c r="AW4" i="105"/>
  <c r="MQ4" i="105"/>
  <c r="HK4" i="104"/>
  <c r="EU4" i="104"/>
  <c r="LI4" i="104"/>
  <c r="BN4" i="104"/>
  <c r="IS4" i="104"/>
  <c r="GC4" i="104"/>
  <c r="DM4" i="104"/>
  <c r="KA4" i="104"/>
  <c r="JX6" i="106"/>
  <c r="JY6" i="106" s="1"/>
  <c r="JV7" i="106"/>
  <c r="JE7" i="106"/>
  <c r="JG6" i="106"/>
  <c r="JH6" i="106" s="1"/>
  <c r="HY6" i="106"/>
  <c r="HW7" i="106"/>
  <c r="HZ6" i="106"/>
  <c r="GQ6" i="106"/>
  <c r="GR6" i="106" s="1"/>
  <c r="GO7" i="106"/>
  <c r="FZ6" i="106"/>
  <c r="FX7" i="106"/>
  <c r="GA6" i="106"/>
  <c r="ER6" i="106"/>
  <c r="ES6" i="106" s="1"/>
  <c r="EP7" i="106"/>
  <c r="EA6" i="106"/>
  <c r="EB6" i="106" s="1"/>
  <c r="DY7" i="106"/>
  <c r="DK6" i="106"/>
  <c r="DJ6" i="106"/>
  <c r="DH7" i="106"/>
  <c r="CQ8" i="106"/>
  <c r="CS7" i="106"/>
  <c r="CT7" i="106" s="1"/>
  <c r="AT6" i="106"/>
  <c r="AU6" i="106" s="1"/>
  <c r="AR7" i="106"/>
  <c r="J10" i="106"/>
  <c r="L9" i="106"/>
  <c r="M9" i="106" s="1"/>
  <c r="NC7" i="105"/>
  <c r="NE6" i="105"/>
  <c r="NF6" i="105"/>
  <c r="MO6" i="105"/>
  <c r="MN6" i="105"/>
  <c r="ML7" i="105"/>
  <c r="ER6" i="105"/>
  <c r="EP7" i="105"/>
  <c r="ES6" i="105"/>
  <c r="DJ6" i="105"/>
  <c r="DK6" i="105" s="1"/>
  <c r="DH7" i="105"/>
  <c r="CQ6" i="105"/>
  <c r="CS5" i="105"/>
  <c r="CT5" i="105"/>
  <c r="AR8" i="105"/>
  <c r="AT7" i="105"/>
  <c r="AU7" i="105" s="1"/>
  <c r="J6" i="105"/>
  <c r="L5" i="105"/>
  <c r="M5" i="105" s="1"/>
  <c r="KO6" i="104"/>
  <c r="KP6" i="104" s="1"/>
  <c r="KM7" i="104"/>
  <c r="HY6" i="104"/>
  <c r="HZ6" i="104" s="1"/>
  <c r="HW7" i="104"/>
  <c r="GQ6" i="104"/>
  <c r="GR6" i="104" s="1"/>
  <c r="GO7" i="104"/>
  <c r="FI6" i="104"/>
  <c r="FJ6" i="104" s="1"/>
  <c r="FG7" i="104"/>
  <c r="EA6" i="104"/>
  <c r="EB6" i="104" s="1"/>
  <c r="DY7" i="104"/>
  <c r="CS6" i="104"/>
  <c r="CT6" i="104" s="1"/>
  <c r="CQ7" i="104"/>
  <c r="AT6" i="104"/>
  <c r="AU6" i="104" s="1"/>
  <c r="AR7" i="104"/>
  <c r="L6" i="104"/>
  <c r="M6" i="104" s="1"/>
  <c r="J7" i="104"/>
  <c r="CB6" i="102"/>
  <c r="CC6" i="102" s="1"/>
  <c r="BZ7" i="102"/>
  <c r="BK6" i="102"/>
  <c r="BL6" i="102" s="1"/>
  <c r="BI7" i="102"/>
  <c r="AT6" i="102"/>
  <c r="AR7" i="102"/>
  <c r="AU6" i="102"/>
  <c r="AA8" i="102"/>
  <c r="AC7" i="102"/>
  <c r="AD7" i="102" s="1"/>
  <c r="L6" i="102"/>
  <c r="M6" i="102" s="1"/>
  <c r="J7" i="102"/>
  <c r="JW10" i="93" l="1"/>
  <c r="JY9" i="93"/>
  <c r="JZ9" i="93"/>
  <c r="IO10" i="93"/>
  <c r="IQ9" i="93"/>
  <c r="IR9" i="93" s="1"/>
  <c r="HI10" i="93"/>
  <c r="HG11" i="93"/>
  <c r="HJ10" i="93"/>
  <c r="FY10" i="93"/>
  <c r="GA9" i="93"/>
  <c r="GB9" i="93"/>
  <c r="EQ11" i="93"/>
  <c r="ES10" i="93"/>
  <c r="ET10" i="93" s="1"/>
  <c r="DH10" i="93"/>
  <c r="DJ9" i="93"/>
  <c r="DK9" i="93"/>
  <c r="BZ10" i="104"/>
  <c r="CB9" i="104"/>
  <c r="CC9" i="104"/>
  <c r="BY11" i="93"/>
  <c r="CA10" i="93"/>
  <c r="CB10" i="93" s="1"/>
  <c r="AP12" i="93"/>
  <c r="AS11" i="93"/>
  <c r="AR11" i="93"/>
  <c r="HF8" i="105"/>
  <c r="HH7" i="105"/>
  <c r="HI7" i="105" s="1"/>
  <c r="FI4" i="104"/>
  <c r="FJ4" i="104" s="1"/>
  <c r="FX7" i="105"/>
  <c r="FZ7" i="105" s="1"/>
  <c r="GA7" i="105" s="1"/>
  <c r="JG5" i="104"/>
  <c r="JH5" i="104" s="1"/>
  <c r="JE6" i="104"/>
  <c r="FI7" i="103"/>
  <c r="FJ7" i="103" s="1"/>
  <c r="LF6" i="105"/>
  <c r="LG6" i="105" s="1"/>
  <c r="LD7" i="105"/>
  <c r="JV5" i="105"/>
  <c r="JX4" i="105"/>
  <c r="JY4" i="105" s="1"/>
  <c r="IN5" i="105"/>
  <c r="IP4" i="105"/>
  <c r="IQ4" i="105" s="1"/>
  <c r="DY6" i="103"/>
  <c r="EA5" i="103"/>
  <c r="EB5" i="103" s="1"/>
  <c r="GO5" i="103"/>
  <c r="GQ4" i="103"/>
  <c r="GR4" i="103" s="1"/>
  <c r="LW6" i="103"/>
  <c r="LX6" i="103" s="1"/>
  <c r="LU7" i="103"/>
  <c r="KO6" i="103"/>
  <c r="KP6" i="103" s="1"/>
  <c r="KM7" i="103"/>
  <c r="JG6" i="103"/>
  <c r="JH6" i="103" s="1"/>
  <c r="JE7" i="103"/>
  <c r="HY6" i="103"/>
  <c r="HZ6" i="103" s="1"/>
  <c r="HW7" i="103"/>
  <c r="FI8" i="103"/>
  <c r="FJ8" i="103" s="1"/>
  <c r="FG9" i="103"/>
  <c r="CS8" i="103"/>
  <c r="CT8" i="103" s="1"/>
  <c r="CQ9" i="103"/>
  <c r="CC6" i="103"/>
  <c r="CB6" i="103"/>
  <c r="BZ7" i="103"/>
  <c r="AT8" i="103"/>
  <c r="AU8" i="103" s="1"/>
  <c r="AR9" i="103"/>
  <c r="L8" i="103"/>
  <c r="M8" i="103" s="1"/>
  <c r="J9" i="103"/>
  <c r="JV8" i="106"/>
  <c r="JX7" i="106"/>
  <c r="JY7" i="106" s="1"/>
  <c r="JG7" i="106"/>
  <c r="JH7" i="106" s="1"/>
  <c r="JE8" i="106"/>
  <c r="HW8" i="106"/>
  <c r="HY7" i="106"/>
  <c r="HZ7" i="106" s="1"/>
  <c r="GO8" i="106"/>
  <c r="GQ7" i="106"/>
  <c r="GR7" i="106" s="1"/>
  <c r="FX8" i="106"/>
  <c r="FZ7" i="106"/>
  <c r="GA7" i="106" s="1"/>
  <c r="EP8" i="106"/>
  <c r="ER7" i="106"/>
  <c r="ES7" i="106" s="1"/>
  <c r="DY8" i="106"/>
  <c r="EA7" i="106"/>
  <c r="EB7" i="106" s="1"/>
  <c r="DH8" i="106"/>
  <c r="DJ7" i="106"/>
  <c r="DK7" i="106" s="1"/>
  <c r="CT8" i="106"/>
  <c r="CS8" i="106"/>
  <c r="CQ9" i="106"/>
  <c r="AR8" i="106"/>
  <c r="AT7" i="106"/>
  <c r="AU7" i="106" s="1"/>
  <c r="J11" i="106"/>
  <c r="M10" i="106"/>
  <c r="L10" i="106"/>
  <c r="NE7" i="105"/>
  <c r="NF7" i="105"/>
  <c r="NC8" i="105"/>
  <c r="ML8" i="105"/>
  <c r="MN7" i="105"/>
  <c r="MO7" i="105" s="1"/>
  <c r="FX8" i="105"/>
  <c r="EP8" i="105"/>
  <c r="ER7" i="105"/>
  <c r="ES7" i="105" s="1"/>
  <c r="DH8" i="105"/>
  <c r="DJ7" i="105"/>
  <c r="DK7" i="105" s="1"/>
  <c r="CS6" i="105"/>
  <c r="CQ7" i="105"/>
  <c r="CT6" i="105"/>
  <c r="AT8" i="105"/>
  <c r="AU8" i="105" s="1"/>
  <c r="AR9" i="105"/>
  <c r="L6" i="105"/>
  <c r="J7" i="105"/>
  <c r="M6" i="105"/>
  <c r="KM8" i="104"/>
  <c r="KO7" i="104"/>
  <c r="KP7" i="104" s="1"/>
  <c r="HW8" i="104"/>
  <c r="HY7" i="104"/>
  <c r="HZ7" i="104" s="1"/>
  <c r="GO8" i="104"/>
  <c r="GR7" i="104"/>
  <c r="GQ7" i="104"/>
  <c r="FG8" i="104"/>
  <c r="FI7" i="104"/>
  <c r="FJ7" i="104" s="1"/>
  <c r="DY8" i="104"/>
  <c r="EA7" i="104"/>
  <c r="EB7" i="104" s="1"/>
  <c r="CQ8" i="104"/>
  <c r="CS7" i="104"/>
  <c r="CT7" i="104" s="1"/>
  <c r="AR8" i="104"/>
  <c r="AT7" i="104"/>
  <c r="AU7" i="104"/>
  <c r="J8" i="104"/>
  <c r="L7" i="104"/>
  <c r="M7" i="104" s="1"/>
  <c r="BZ8" i="102"/>
  <c r="CC7" i="102"/>
  <c r="CB7" i="102"/>
  <c r="BI8" i="102"/>
  <c r="BK7" i="102"/>
  <c r="BL7" i="102" s="1"/>
  <c r="AR8" i="102"/>
  <c r="AT7" i="102"/>
  <c r="AU7" i="102" s="1"/>
  <c r="AC8" i="102"/>
  <c r="AD8" i="102" s="1"/>
  <c r="AA9" i="102"/>
  <c r="L7" i="102"/>
  <c r="M7" i="102" s="1"/>
  <c r="J8" i="102"/>
  <c r="JY10" i="93" l="1"/>
  <c r="JZ10" i="93" s="1"/>
  <c r="JW11" i="93"/>
  <c r="IO11" i="93"/>
  <c r="IQ10" i="93"/>
  <c r="IR10" i="93" s="1"/>
  <c r="HG12" i="93"/>
  <c r="HI11" i="93"/>
  <c r="HJ11" i="93" s="1"/>
  <c r="FY11" i="93"/>
  <c r="GA10" i="93"/>
  <c r="GB10" i="93" s="1"/>
  <c r="EQ12" i="93"/>
  <c r="ES11" i="93"/>
  <c r="ET11" i="93" s="1"/>
  <c r="DH11" i="93"/>
  <c r="DJ10" i="93"/>
  <c r="DK10" i="93" s="1"/>
  <c r="CB10" i="104"/>
  <c r="BZ11" i="104"/>
  <c r="CC10" i="104"/>
  <c r="CB11" i="93"/>
  <c r="BY12" i="93"/>
  <c r="CA11" i="93"/>
  <c r="AR12" i="93"/>
  <c r="AS12" i="93" s="1"/>
  <c r="AP13" i="93"/>
  <c r="JE7" i="104"/>
  <c r="JG6" i="104"/>
  <c r="JH6" i="104" s="1"/>
  <c r="HH8" i="105"/>
  <c r="HI8" i="105" s="1"/>
  <c r="HF9" i="105"/>
  <c r="LD8" i="105"/>
  <c r="LF7" i="105"/>
  <c r="LG7" i="105" s="1"/>
  <c r="EA6" i="103"/>
  <c r="EB6" i="103" s="1"/>
  <c r="DY7" i="103"/>
  <c r="GQ5" i="103"/>
  <c r="GR5" i="103" s="1"/>
  <c r="GO6" i="103"/>
  <c r="IP5" i="105"/>
  <c r="IQ5" i="105" s="1"/>
  <c r="IN6" i="105"/>
  <c r="JV6" i="105"/>
  <c r="JX5" i="105"/>
  <c r="JY5" i="105" s="1"/>
  <c r="LU8" i="103"/>
  <c r="LX7" i="103"/>
  <c r="LW7" i="103"/>
  <c r="KM8" i="103"/>
  <c r="KP7" i="103"/>
  <c r="KO7" i="103"/>
  <c r="JE8" i="103"/>
  <c r="JG7" i="103"/>
  <c r="JH7" i="103" s="1"/>
  <c r="HY7" i="103"/>
  <c r="HZ7" i="103" s="1"/>
  <c r="HW8" i="103"/>
  <c r="FG10" i="103"/>
  <c r="FI9" i="103"/>
  <c r="FJ9" i="103" s="1"/>
  <c r="CQ10" i="103"/>
  <c r="CT9" i="103"/>
  <c r="CS9" i="103"/>
  <c r="BZ8" i="103"/>
  <c r="CB7" i="103"/>
  <c r="CC7" i="103" s="1"/>
  <c r="AR10" i="103"/>
  <c r="AU9" i="103"/>
  <c r="AT9" i="103"/>
  <c r="J10" i="103"/>
  <c r="L9" i="103"/>
  <c r="M9" i="103" s="1"/>
  <c r="JX8" i="106"/>
  <c r="JY8" i="106" s="1"/>
  <c r="JV9" i="106"/>
  <c r="JE9" i="106"/>
  <c r="JG8" i="106"/>
  <c r="JH8" i="106"/>
  <c r="HY8" i="106"/>
  <c r="HZ8" i="106" s="1"/>
  <c r="HW9" i="106"/>
  <c r="GQ8" i="106"/>
  <c r="GO9" i="106"/>
  <c r="GR8" i="106"/>
  <c r="FZ8" i="106"/>
  <c r="FX9" i="106"/>
  <c r="GA8" i="106"/>
  <c r="ER8" i="106"/>
  <c r="ES8" i="106" s="1"/>
  <c r="EP9" i="106"/>
  <c r="EA8" i="106"/>
  <c r="EB8" i="106" s="1"/>
  <c r="DY9" i="106"/>
  <c r="DJ8" i="106"/>
  <c r="DH9" i="106"/>
  <c r="DK8" i="106"/>
  <c r="CQ10" i="106"/>
  <c r="CS9" i="106"/>
  <c r="CT9" i="106" s="1"/>
  <c r="AT8" i="106"/>
  <c r="AU8" i="106" s="1"/>
  <c r="AR9" i="106"/>
  <c r="L11" i="106"/>
  <c r="M11" i="106" s="1"/>
  <c r="J12" i="106"/>
  <c r="NC9" i="105"/>
  <c r="NE8" i="105"/>
  <c r="NF8" i="105"/>
  <c r="MN8" i="105"/>
  <c r="MO8" i="105" s="1"/>
  <c r="ML9" i="105"/>
  <c r="FZ8" i="105"/>
  <c r="GA8" i="105" s="1"/>
  <c r="FX9" i="105"/>
  <c r="EP9" i="105"/>
  <c r="ER8" i="105"/>
  <c r="ES8" i="105"/>
  <c r="DJ8" i="105"/>
  <c r="DH9" i="105"/>
  <c r="DK8" i="105"/>
  <c r="CQ8" i="105"/>
  <c r="CT7" i="105"/>
  <c r="CS7" i="105"/>
  <c r="AR10" i="105"/>
  <c r="AT9" i="105"/>
  <c r="AU9" i="105"/>
  <c r="J8" i="105"/>
  <c r="L7" i="105"/>
  <c r="M7" i="105" s="1"/>
  <c r="KO8" i="104"/>
  <c r="KM9" i="104"/>
  <c r="KP8" i="104"/>
  <c r="HY8" i="104"/>
  <c r="HZ8" i="104" s="1"/>
  <c r="HW9" i="104"/>
  <c r="GQ8" i="104"/>
  <c r="GO9" i="104"/>
  <c r="GR8" i="104"/>
  <c r="FI8" i="104"/>
  <c r="FJ8" i="104" s="1"/>
  <c r="FG9" i="104"/>
  <c r="EA8" i="104"/>
  <c r="EB8" i="104" s="1"/>
  <c r="DY9" i="104"/>
  <c r="CS8" i="104"/>
  <c r="CQ9" i="104"/>
  <c r="CT8" i="104"/>
  <c r="AU8" i="104"/>
  <c r="AT8" i="104"/>
  <c r="AR9" i="104"/>
  <c r="L8" i="104"/>
  <c r="M8" i="104" s="1"/>
  <c r="J9" i="104"/>
  <c r="CB8" i="102"/>
  <c r="BZ9" i="102"/>
  <c r="CC8" i="102"/>
  <c r="BK8" i="102"/>
  <c r="BL8" i="102" s="1"/>
  <c r="BI9" i="102"/>
  <c r="AT8" i="102"/>
  <c r="AU8" i="102" s="1"/>
  <c r="AR9" i="102"/>
  <c r="AA10" i="102"/>
  <c r="AC9" i="102"/>
  <c r="AD9" i="102" s="1"/>
  <c r="L8" i="102"/>
  <c r="J9" i="102"/>
  <c r="M8" i="102"/>
  <c r="G6" i="93"/>
  <c r="G7" i="93"/>
  <c r="G8" i="93"/>
  <c r="G11" i="93"/>
  <c r="G17" i="93"/>
  <c r="G18" i="93"/>
  <c r="G19" i="93"/>
  <c r="G20" i="93"/>
  <c r="G24" i="93"/>
  <c r="G30" i="93"/>
  <c r="G31" i="93"/>
  <c r="G32" i="93"/>
  <c r="G33" i="93"/>
  <c r="F14" i="93"/>
  <c r="F16" i="93"/>
  <c r="HM32" i="93"/>
  <c r="HM31" i="93"/>
  <c r="HM30" i="93"/>
  <c r="HM29" i="93"/>
  <c r="HM28" i="93"/>
  <c r="G29" i="93" s="1"/>
  <c r="HM27" i="93"/>
  <c r="G28" i="93" s="1"/>
  <c r="HM26" i="93"/>
  <c r="G27" i="93" s="1"/>
  <c r="HM25" i="93"/>
  <c r="G26" i="93" s="1"/>
  <c r="HM24" i="93"/>
  <c r="G25" i="93" s="1"/>
  <c r="HM23" i="93"/>
  <c r="HM22" i="93"/>
  <c r="G23" i="93" s="1"/>
  <c r="HM21" i="93"/>
  <c r="G22" i="93" s="1"/>
  <c r="HM20" i="93"/>
  <c r="G21" i="93" s="1"/>
  <c r="HM19" i="93"/>
  <c r="HM18" i="93"/>
  <c r="HM17" i="93"/>
  <c r="HM16" i="93"/>
  <c r="HM15" i="93"/>
  <c r="G16" i="93" s="1"/>
  <c r="HM14" i="93"/>
  <c r="G15" i="93" s="1"/>
  <c r="HM13" i="93"/>
  <c r="G14" i="93" s="1"/>
  <c r="HM12" i="93"/>
  <c r="G13" i="93" s="1"/>
  <c r="HM11" i="93"/>
  <c r="G12" i="93" s="1"/>
  <c r="HM10" i="93"/>
  <c r="HM9" i="93"/>
  <c r="G10" i="93" s="1"/>
  <c r="HM8" i="93"/>
  <c r="G9" i="93" s="1"/>
  <c r="HM7" i="93"/>
  <c r="HM6" i="93"/>
  <c r="HM5" i="93"/>
  <c r="HM4" i="93"/>
  <c r="G5" i="93" s="1"/>
  <c r="GE4" i="93"/>
  <c r="GE32" i="93"/>
  <c r="F33" i="93" s="1"/>
  <c r="GE31" i="93"/>
  <c r="F32" i="93" s="1"/>
  <c r="GE30" i="93"/>
  <c r="F31" i="93" s="1"/>
  <c r="GE29" i="93"/>
  <c r="F30" i="93" s="1"/>
  <c r="GE28" i="93"/>
  <c r="F29" i="93" s="1"/>
  <c r="GE27" i="93"/>
  <c r="F28" i="93" s="1"/>
  <c r="GE26" i="93"/>
  <c r="F27" i="93" s="1"/>
  <c r="GE25" i="93"/>
  <c r="F26" i="93" s="1"/>
  <c r="GE24" i="93"/>
  <c r="F25" i="93" s="1"/>
  <c r="GE23" i="93"/>
  <c r="F24" i="93" s="1"/>
  <c r="GE22" i="93"/>
  <c r="F23" i="93" s="1"/>
  <c r="GE21" i="93"/>
  <c r="F22" i="93" s="1"/>
  <c r="GE20" i="93"/>
  <c r="F21" i="93" s="1"/>
  <c r="GE19" i="93"/>
  <c r="F20" i="93" s="1"/>
  <c r="GE18" i="93"/>
  <c r="F19" i="93" s="1"/>
  <c r="GE17" i="93"/>
  <c r="F18" i="93" s="1"/>
  <c r="GE16" i="93"/>
  <c r="F17" i="93" s="1"/>
  <c r="GE15" i="93"/>
  <c r="GE14" i="93"/>
  <c r="F15" i="93" s="1"/>
  <c r="GE13" i="93"/>
  <c r="GE12" i="93"/>
  <c r="F13" i="93" s="1"/>
  <c r="GE11" i="93"/>
  <c r="F12" i="93" s="1"/>
  <c r="GE10" i="93"/>
  <c r="F11" i="93" s="1"/>
  <c r="GE9" i="93"/>
  <c r="F10" i="93" s="1"/>
  <c r="GE8" i="93"/>
  <c r="F9" i="93" s="1"/>
  <c r="GE7" i="93"/>
  <c r="F8" i="93" s="1"/>
  <c r="GE6" i="93"/>
  <c r="F7" i="93" s="1"/>
  <c r="GE5" i="93"/>
  <c r="F6" i="93" s="1"/>
  <c r="FN4" i="93"/>
  <c r="EF4" i="93"/>
  <c r="E4" i="93" s="1"/>
  <c r="JY11" i="93" l="1"/>
  <c r="JW12" i="93"/>
  <c r="JZ11" i="93"/>
  <c r="IQ11" i="93"/>
  <c r="IR11" i="93" s="1"/>
  <c r="IO12" i="93"/>
  <c r="HG13" i="93"/>
  <c r="HI12" i="93"/>
  <c r="HJ12" i="93" s="1"/>
  <c r="G4" i="93"/>
  <c r="GA11" i="93"/>
  <c r="GB11" i="93" s="1"/>
  <c r="FY12" i="93"/>
  <c r="EQ13" i="93"/>
  <c r="ES12" i="93"/>
  <c r="ET12" i="93"/>
  <c r="DJ11" i="93"/>
  <c r="DK11" i="93" s="1"/>
  <c r="DH12" i="93"/>
  <c r="BZ12" i="104"/>
  <c r="CB11" i="104"/>
  <c r="CC11" i="104"/>
  <c r="BY13" i="93"/>
  <c r="CA12" i="93"/>
  <c r="CB12" i="93" s="1"/>
  <c r="AP14" i="93"/>
  <c r="AR13" i="93"/>
  <c r="AS13" i="93"/>
  <c r="HF10" i="105"/>
  <c r="HH9" i="105"/>
  <c r="HI9" i="105" s="1"/>
  <c r="JE8" i="104"/>
  <c r="JG7" i="104"/>
  <c r="JH7" i="104" s="1"/>
  <c r="LD9" i="105"/>
  <c r="LF8" i="105"/>
  <c r="LG8" i="105" s="1"/>
  <c r="JV7" i="105"/>
  <c r="JX6" i="105"/>
  <c r="JY6" i="105" s="1"/>
  <c r="IP6" i="105"/>
  <c r="IQ6" i="105" s="1"/>
  <c r="IN7" i="105"/>
  <c r="GQ6" i="103"/>
  <c r="GR6" i="103" s="1"/>
  <c r="GO7" i="103"/>
  <c r="DY8" i="103"/>
  <c r="EA7" i="103"/>
  <c r="EB7" i="103" s="1"/>
  <c r="LW8" i="103"/>
  <c r="LX8" i="103" s="1"/>
  <c r="LU9" i="103"/>
  <c r="KO8" i="103"/>
  <c r="KP8" i="103" s="1"/>
  <c r="KM9" i="103"/>
  <c r="JG8" i="103"/>
  <c r="JH8" i="103" s="1"/>
  <c r="JE9" i="103"/>
  <c r="HY8" i="103"/>
  <c r="HZ8" i="103" s="1"/>
  <c r="HW9" i="103"/>
  <c r="FI10" i="103"/>
  <c r="FJ10" i="103" s="1"/>
  <c r="FG11" i="103"/>
  <c r="CS10" i="103"/>
  <c r="CT10" i="103" s="1"/>
  <c r="CQ11" i="103"/>
  <c r="CB8" i="103"/>
  <c r="CC8" i="103" s="1"/>
  <c r="BZ9" i="103"/>
  <c r="AT10" i="103"/>
  <c r="AU10" i="103" s="1"/>
  <c r="AR11" i="103"/>
  <c r="L10" i="103"/>
  <c r="M10" i="103" s="1"/>
  <c r="J11" i="103"/>
  <c r="JV10" i="106"/>
  <c r="JX9" i="106"/>
  <c r="JY9" i="106" s="1"/>
  <c r="JG9" i="106"/>
  <c r="JH9" i="106" s="1"/>
  <c r="JE10" i="106"/>
  <c r="HW10" i="106"/>
  <c r="HY9" i="106"/>
  <c r="HZ9" i="106"/>
  <c r="GO10" i="106"/>
  <c r="GQ9" i="106"/>
  <c r="GR9" i="106"/>
  <c r="FX10" i="106"/>
  <c r="FZ9" i="106"/>
  <c r="GA9" i="106"/>
  <c r="EP10" i="106"/>
  <c r="ER9" i="106"/>
  <c r="ES9" i="106" s="1"/>
  <c r="DY10" i="106"/>
  <c r="EA9" i="106"/>
  <c r="EB9" i="106" s="1"/>
  <c r="DH10" i="106"/>
  <c r="DJ9" i="106"/>
  <c r="DK9" i="106" s="1"/>
  <c r="CQ11" i="106"/>
  <c r="CS10" i="106"/>
  <c r="CT10" i="106"/>
  <c r="AR10" i="106"/>
  <c r="AT9" i="106"/>
  <c r="AU9" i="106"/>
  <c r="J13" i="106"/>
  <c r="L12" i="106"/>
  <c r="M12" i="106" s="1"/>
  <c r="NC10" i="105"/>
  <c r="NE9" i="105"/>
  <c r="NF9" i="105" s="1"/>
  <c r="MN9" i="105"/>
  <c r="MO9" i="105" s="1"/>
  <c r="ML10" i="105"/>
  <c r="FX10" i="105"/>
  <c r="FZ9" i="105"/>
  <c r="GA9" i="105" s="1"/>
  <c r="ER9" i="105"/>
  <c r="ES9" i="105" s="1"/>
  <c r="EP10" i="105"/>
  <c r="DH10" i="105"/>
  <c r="DJ9" i="105"/>
  <c r="DK9" i="105" s="1"/>
  <c r="CS8" i="105"/>
  <c r="CQ9" i="105"/>
  <c r="CT8" i="105"/>
  <c r="AR11" i="105"/>
  <c r="AT10" i="105"/>
  <c r="AU10" i="105"/>
  <c r="L8" i="105"/>
  <c r="J9" i="105"/>
  <c r="M8" i="105"/>
  <c r="KM10" i="104"/>
  <c r="KO9" i="104"/>
  <c r="KP9" i="104"/>
  <c r="HW10" i="104"/>
  <c r="HY9" i="104"/>
  <c r="HZ9" i="104" s="1"/>
  <c r="GO10" i="104"/>
  <c r="GQ9" i="104"/>
  <c r="GR9" i="104" s="1"/>
  <c r="FG10" i="104"/>
  <c r="FI9" i="104"/>
  <c r="FJ9" i="104" s="1"/>
  <c r="DY10" i="104"/>
  <c r="EA9" i="104"/>
  <c r="EB9" i="104" s="1"/>
  <c r="CS9" i="104"/>
  <c r="CQ10" i="104"/>
  <c r="CT9" i="104"/>
  <c r="AR10" i="104"/>
  <c r="AT9" i="104"/>
  <c r="AU9" i="104"/>
  <c r="J10" i="104"/>
  <c r="L9" i="104"/>
  <c r="M9" i="104" s="1"/>
  <c r="BZ10" i="102"/>
  <c r="CB9" i="102"/>
  <c r="CC9" i="102"/>
  <c r="BI10" i="102"/>
  <c r="BK9" i="102"/>
  <c r="BL9" i="102" s="1"/>
  <c r="AT9" i="102"/>
  <c r="AR10" i="102"/>
  <c r="AU9" i="102"/>
  <c r="AA11" i="102"/>
  <c r="AC10" i="102"/>
  <c r="AD10" i="102" s="1"/>
  <c r="J10" i="102"/>
  <c r="L9" i="102"/>
  <c r="M9" i="102" s="1"/>
  <c r="JY12" i="93" l="1"/>
  <c r="JW13" i="93"/>
  <c r="JZ12" i="93"/>
  <c r="IR12" i="93"/>
  <c r="IO13" i="93"/>
  <c r="IQ12" i="93"/>
  <c r="HI13" i="93"/>
  <c r="HG14" i="93"/>
  <c r="HJ13" i="93"/>
  <c r="FY13" i="93"/>
  <c r="GA12" i="93"/>
  <c r="GB12" i="93"/>
  <c r="ET13" i="93"/>
  <c r="ES13" i="93"/>
  <c r="EQ14" i="93"/>
  <c r="DJ12" i="93"/>
  <c r="DK12" i="93" s="1"/>
  <c r="DH13" i="93"/>
  <c r="BZ13" i="104"/>
  <c r="CB12" i="104"/>
  <c r="CC12" i="104"/>
  <c r="CA13" i="93"/>
  <c r="CB13" i="93"/>
  <c r="BY14" i="93"/>
  <c r="AP15" i="93"/>
  <c r="AR14" i="93"/>
  <c r="AS14" i="93" s="1"/>
  <c r="HF11" i="105"/>
  <c r="HH10" i="105"/>
  <c r="HI10" i="105" s="1"/>
  <c r="JG8" i="104"/>
  <c r="JH8" i="104" s="1"/>
  <c r="JE9" i="104"/>
  <c r="LD10" i="105"/>
  <c r="LF9" i="105"/>
  <c r="LG9" i="105" s="1"/>
  <c r="JV8" i="105"/>
  <c r="JX7" i="105"/>
  <c r="JY7" i="105" s="1"/>
  <c r="EA8" i="103"/>
  <c r="EB8" i="103" s="1"/>
  <c r="DY9" i="103"/>
  <c r="GO8" i="103"/>
  <c r="GQ7" i="103"/>
  <c r="GR7" i="103" s="1"/>
  <c r="IN8" i="105"/>
  <c r="IP7" i="105"/>
  <c r="IQ7" i="105" s="1"/>
  <c r="LU10" i="103"/>
  <c r="LX9" i="103"/>
  <c r="LW9" i="103"/>
  <c r="KM10" i="103"/>
  <c r="KP9" i="103"/>
  <c r="KO9" i="103"/>
  <c r="JE10" i="103"/>
  <c r="JH9" i="103"/>
  <c r="JG9" i="103"/>
  <c r="HY9" i="103"/>
  <c r="HZ9" i="103" s="1"/>
  <c r="HW10" i="103"/>
  <c r="FG12" i="103"/>
  <c r="FI11" i="103"/>
  <c r="FJ11" i="103" s="1"/>
  <c r="CQ12" i="103"/>
  <c r="CS11" i="103"/>
  <c r="CT11" i="103" s="1"/>
  <c r="BZ10" i="103"/>
  <c r="CB9" i="103"/>
  <c r="CC9" i="103" s="1"/>
  <c r="AR12" i="103"/>
  <c r="AT11" i="103"/>
  <c r="AU11" i="103" s="1"/>
  <c r="J12" i="103"/>
  <c r="M11" i="103"/>
  <c r="L11" i="103"/>
  <c r="JV11" i="106"/>
  <c r="JX10" i="106"/>
  <c r="JY10" i="106" s="1"/>
  <c r="JE11" i="106"/>
  <c r="JH10" i="106"/>
  <c r="JG10" i="106"/>
  <c r="HW11" i="106"/>
  <c r="HZ10" i="106"/>
  <c r="HY10" i="106"/>
  <c r="GO11" i="106"/>
  <c r="GQ10" i="106"/>
  <c r="GR10" i="106" s="1"/>
  <c r="FX11" i="106"/>
  <c r="GA10" i="106"/>
  <c r="FZ10" i="106"/>
  <c r="EP11" i="106"/>
  <c r="ER10" i="106"/>
  <c r="ES10" i="106" s="1"/>
  <c r="DY11" i="106"/>
  <c r="EA10" i="106"/>
  <c r="EB10" i="106" s="1"/>
  <c r="DH11" i="106"/>
  <c r="DJ10" i="106"/>
  <c r="DK10" i="106" s="1"/>
  <c r="CS11" i="106"/>
  <c r="CT11" i="106" s="1"/>
  <c r="CQ12" i="106"/>
  <c r="AT10" i="106"/>
  <c r="AU10" i="106" s="1"/>
  <c r="AR11" i="106"/>
  <c r="L13" i="106"/>
  <c r="M13" i="106" s="1"/>
  <c r="J14" i="106"/>
  <c r="NE10" i="105"/>
  <c r="NF10" i="105" s="1"/>
  <c r="NC11" i="105"/>
  <c r="ML11" i="105"/>
  <c r="MN10" i="105"/>
  <c r="MO10" i="105" s="1"/>
  <c r="FX11" i="105"/>
  <c r="FZ10" i="105"/>
  <c r="GA10" i="105" s="1"/>
  <c r="EP11" i="105"/>
  <c r="ER10" i="105"/>
  <c r="ES10" i="105" s="1"/>
  <c r="DJ10" i="105"/>
  <c r="DK10" i="105" s="1"/>
  <c r="DH11" i="105"/>
  <c r="CQ10" i="105"/>
  <c r="CS9" i="105"/>
  <c r="CT9" i="105" s="1"/>
  <c r="AT11" i="105"/>
  <c r="AU11" i="105" s="1"/>
  <c r="AR12" i="105"/>
  <c r="J10" i="105"/>
  <c r="L9" i="105"/>
  <c r="M9" i="105"/>
  <c r="KM11" i="104"/>
  <c r="KO10" i="104"/>
  <c r="KP10" i="104" s="1"/>
  <c r="HW11" i="104"/>
  <c r="HY10" i="104"/>
  <c r="HZ10" i="104" s="1"/>
  <c r="GO11" i="104"/>
  <c r="GQ10" i="104"/>
  <c r="GR10" i="104" s="1"/>
  <c r="FG11" i="104"/>
  <c r="FI10" i="104"/>
  <c r="FJ10" i="104" s="1"/>
  <c r="DY11" i="104"/>
  <c r="EA10" i="104"/>
  <c r="EB10" i="104" s="1"/>
  <c r="CQ11" i="104"/>
  <c r="CT10" i="104"/>
  <c r="CS10" i="104"/>
  <c r="AR11" i="104"/>
  <c r="AT10" i="104"/>
  <c r="AU10" i="104" s="1"/>
  <c r="J11" i="104"/>
  <c r="L10" i="104"/>
  <c r="M10" i="104" s="1"/>
  <c r="BZ11" i="102"/>
  <c r="CB10" i="102"/>
  <c r="CC10" i="102" s="1"/>
  <c r="BI11" i="102"/>
  <c r="BL10" i="102"/>
  <c r="BK10" i="102"/>
  <c r="AR11" i="102"/>
  <c r="AT10" i="102"/>
  <c r="AU10" i="102" s="1"/>
  <c r="AD11" i="102"/>
  <c r="AC11" i="102"/>
  <c r="AA12" i="102"/>
  <c r="J11" i="102"/>
  <c r="L10" i="102"/>
  <c r="M10" i="102" s="1"/>
  <c r="JY13" i="93" l="1"/>
  <c r="JW14" i="93"/>
  <c r="JZ13" i="93"/>
  <c r="IQ13" i="93"/>
  <c r="IO14" i="93"/>
  <c r="IR13" i="93"/>
  <c r="HI14" i="93"/>
  <c r="HG15" i="93"/>
  <c r="HJ14" i="93"/>
  <c r="GA13" i="93"/>
  <c r="FY14" i="93"/>
  <c r="GB13" i="93"/>
  <c r="EQ15" i="93"/>
  <c r="ES14" i="93"/>
  <c r="ET14" i="93"/>
  <c r="DJ13" i="93"/>
  <c r="DK13" i="93" s="1"/>
  <c r="DH14" i="93"/>
  <c r="BZ14" i="104"/>
  <c r="CB13" i="104"/>
  <c r="CC13" i="104"/>
  <c r="CA14" i="93"/>
  <c r="BY15" i="93"/>
  <c r="CB14" i="93"/>
  <c r="AR15" i="93"/>
  <c r="AS15" i="93" s="1"/>
  <c r="AP16" i="93"/>
  <c r="JG9" i="104"/>
  <c r="JH9" i="104" s="1"/>
  <c r="JE10" i="104"/>
  <c r="HH11" i="105"/>
  <c r="HI11" i="105" s="1"/>
  <c r="HF12" i="105"/>
  <c r="LF10" i="105"/>
  <c r="LG10" i="105" s="1"/>
  <c r="LD11" i="105"/>
  <c r="IN9" i="105"/>
  <c r="IP8" i="105"/>
  <c r="IQ8" i="105" s="1"/>
  <c r="EA9" i="103"/>
  <c r="EB9" i="103" s="1"/>
  <c r="DY10" i="103"/>
  <c r="GQ8" i="103"/>
  <c r="GR8" i="103" s="1"/>
  <c r="GO9" i="103"/>
  <c r="JV9" i="105"/>
  <c r="JX8" i="105"/>
  <c r="JY8" i="105" s="1"/>
  <c r="LX10" i="103"/>
  <c r="LW10" i="103"/>
  <c r="LU11" i="103"/>
  <c r="KP10" i="103"/>
  <c r="KO10" i="103"/>
  <c r="KM11" i="103"/>
  <c r="JG10" i="103"/>
  <c r="JH10" i="103" s="1"/>
  <c r="JE11" i="103"/>
  <c r="HY10" i="103"/>
  <c r="HZ10" i="103" s="1"/>
  <c r="HW11" i="103"/>
  <c r="FI12" i="103"/>
  <c r="FJ12" i="103" s="1"/>
  <c r="FG13" i="103"/>
  <c r="CT12" i="103"/>
  <c r="CS12" i="103"/>
  <c r="CQ13" i="103"/>
  <c r="CB10" i="103"/>
  <c r="CC10" i="103" s="1"/>
  <c r="BZ11" i="103"/>
  <c r="AT12" i="103"/>
  <c r="AU12" i="103" s="1"/>
  <c r="AR13" i="103"/>
  <c r="L12" i="103"/>
  <c r="M12" i="103" s="1"/>
  <c r="J13" i="103"/>
  <c r="JX11" i="106"/>
  <c r="JY11" i="106" s="1"/>
  <c r="JV12" i="106"/>
  <c r="JG11" i="106"/>
  <c r="JE12" i="106"/>
  <c r="JH11" i="106"/>
  <c r="HY11" i="106"/>
  <c r="HZ11" i="106" s="1"/>
  <c r="HW12" i="106"/>
  <c r="GQ11" i="106"/>
  <c r="GR11" i="106" s="1"/>
  <c r="GO12" i="106"/>
  <c r="FZ11" i="106"/>
  <c r="FX12" i="106"/>
  <c r="GA11" i="106"/>
  <c r="ER11" i="106"/>
  <c r="ES11" i="106" s="1"/>
  <c r="EP12" i="106"/>
  <c r="EA11" i="106"/>
  <c r="EB11" i="106" s="1"/>
  <c r="DY12" i="106"/>
  <c r="DJ11" i="106"/>
  <c r="DH12" i="106"/>
  <c r="DK11" i="106"/>
  <c r="CQ13" i="106"/>
  <c r="CS12" i="106"/>
  <c r="CT12" i="106" s="1"/>
  <c r="AT11" i="106"/>
  <c r="AR12" i="106"/>
  <c r="AU11" i="106"/>
  <c r="J15" i="106"/>
  <c r="L14" i="106"/>
  <c r="M14" i="106" s="1"/>
  <c r="NC12" i="105"/>
  <c r="NE11" i="105"/>
  <c r="NF11" i="105" s="1"/>
  <c r="MN11" i="105"/>
  <c r="MO11" i="105" s="1"/>
  <c r="ML12" i="105"/>
  <c r="FZ11" i="105"/>
  <c r="GA11" i="105" s="1"/>
  <c r="FX12" i="105"/>
  <c r="ER11" i="105"/>
  <c r="ES11" i="105" s="1"/>
  <c r="EP12" i="105"/>
  <c r="DJ11" i="105"/>
  <c r="DH12" i="105"/>
  <c r="DK11" i="105"/>
  <c r="CQ11" i="105"/>
  <c r="CS10" i="105"/>
  <c r="CT10" i="105" s="1"/>
  <c r="AR13" i="105"/>
  <c r="AU12" i="105"/>
  <c r="AT12" i="105"/>
  <c r="J11" i="105"/>
  <c r="L10" i="105"/>
  <c r="M10" i="105" s="1"/>
  <c r="KO11" i="104"/>
  <c r="KM12" i="104"/>
  <c r="KP11" i="104"/>
  <c r="HY11" i="104"/>
  <c r="HZ11" i="104" s="1"/>
  <c r="HW12" i="104"/>
  <c r="GQ11" i="104"/>
  <c r="GO12" i="104"/>
  <c r="GR11" i="104"/>
  <c r="FI11" i="104"/>
  <c r="FG12" i="104"/>
  <c r="FJ11" i="104"/>
  <c r="EA11" i="104"/>
  <c r="EB11" i="104" s="1"/>
  <c r="DY12" i="104"/>
  <c r="CS11" i="104"/>
  <c r="CT11" i="104" s="1"/>
  <c r="CQ12" i="104"/>
  <c r="AT11" i="104"/>
  <c r="AU11" i="104" s="1"/>
  <c r="AR12" i="104"/>
  <c r="L11" i="104"/>
  <c r="J12" i="104"/>
  <c r="M11" i="104"/>
  <c r="CB11" i="102"/>
  <c r="BZ12" i="102"/>
  <c r="CC11" i="102"/>
  <c r="BI12" i="102"/>
  <c r="BK11" i="102"/>
  <c r="BL11" i="102"/>
  <c r="AR12" i="102"/>
  <c r="AT11" i="102"/>
  <c r="AU11" i="102" s="1"/>
  <c r="AA13" i="102"/>
  <c r="AC12" i="102"/>
  <c r="AD12" i="102"/>
  <c r="L11" i="102"/>
  <c r="J12" i="102"/>
  <c r="M11" i="102"/>
  <c r="JW15" i="93" l="1"/>
  <c r="JY14" i="93"/>
  <c r="JZ14" i="93"/>
  <c r="IQ14" i="93"/>
  <c r="IO15" i="93"/>
  <c r="IR14" i="93"/>
  <c r="HG16" i="93"/>
  <c r="HI15" i="93"/>
  <c r="HJ15" i="93"/>
  <c r="FY15" i="93"/>
  <c r="GA14" i="93"/>
  <c r="GB14" i="93" s="1"/>
  <c r="EQ16" i="93"/>
  <c r="ET15" i="93"/>
  <c r="ES15" i="93"/>
  <c r="DH15" i="93"/>
  <c r="DJ14" i="93"/>
  <c r="DK14" i="93"/>
  <c r="CB14" i="104"/>
  <c r="BZ15" i="104"/>
  <c r="CC14" i="104"/>
  <c r="CA15" i="93"/>
  <c r="CB15" i="93" s="1"/>
  <c r="BY16" i="93"/>
  <c r="AP17" i="93"/>
  <c r="AR16" i="93"/>
  <c r="AS16" i="93" s="1"/>
  <c r="HF13" i="105"/>
  <c r="HH12" i="105"/>
  <c r="HI12" i="105" s="1"/>
  <c r="JE11" i="104"/>
  <c r="JG10" i="104"/>
  <c r="JH10" i="104" s="1"/>
  <c r="LF11" i="105"/>
  <c r="LG11" i="105" s="1"/>
  <c r="LD12" i="105"/>
  <c r="JV10" i="105"/>
  <c r="JX9" i="105"/>
  <c r="JY9" i="105" s="1"/>
  <c r="GO10" i="103"/>
  <c r="GQ9" i="103"/>
  <c r="GR9" i="103" s="1"/>
  <c r="DY11" i="103"/>
  <c r="EA10" i="103"/>
  <c r="EB10" i="103" s="1"/>
  <c r="IN10" i="105"/>
  <c r="IP9" i="105"/>
  <c r="IQ9" i="105" s="1"/>
  <c r="LU12" i="103"/>
  <c r="LX11" i="103"/>
  <c r="LW11" i="103"/>
  <c r="KO11" i="103"/>
  <c r="KM12" i="103"/>
  <c r="KP11" i="103"/>
  <c r="JE12" i="103"/>
  <c r="JG11" i="103"/>
  <c r="JH11" i="103" s="1"/>
  <c r="HY11" i="103"/>
  <c r="HZ11" i="103" s="1"/>
  <c r="HW12" i="103"/>
  <c r="FG14" i="103"/>
  <c r="FI13" i="103"/>
  <c r="FJ13" i="103" s="1"/>
  <c r="CQ14" i="103"/>
  <c r="CT13" i="103"/>
  <c r="CS13" i="103"/>
  <c r="BZ12" i="103"/>
  <c r="CB11" i="103"/>
  <c r="CC11" i="103" s="1"/>
  <c r="AR14" i="103"/>
  <c r="AT13" i="103"/>
  <c r="AU13" i="103" s="1"/>
  <c r="J14" i="103"/>
  <c r="L13" i="103"/>
  <c r="M13" i="103" s="1"/>
  <c r="JV13" i="106"/>
  <c r="JX12" i="106"/>
  <c r="JY12" i="106" s="1"/>
  <c r="JG12" i="106"/>
  <c r="JH12" i="106" s="1"/>
  <c r="JE13" i="106"/>
  <c r="HW13" i="106"/>
  <c r="HY12" i="106"/>
  <c r="HZ12" i="106" s="1"/>
  <c r="GO13" i="106"/>
  <c r="GR12" i="106"/>
  <c r="GQ12" i="106"/>
  <c r="FX13" i="106"/>
  <c r="FZ12" i="106"/>
  <c r="GA12" i="106" s="1"/>
  <c r="EP13" i="106"/>
  <c r="ES12" i="106"/>
  <c r="ER12" i="106"/>
  <c r="DY13" i="106"/>
  <c r="EA12" i="106"/>
  <c r="EB12" i="106" s="1"/>
  <c r="DH13" i="106"/>
  <c r="DJ12" i="106"/>
  <c r="DK12" i="106"/>
  <c r="CS13" i="106"/>
  <c r="CQ14" i="106"/>
  <c r="CT13" i="106"/>
  <c r="AR13" i="106"/>
  <c r="AT12" i="106"/>
  <c r="AU12" i="106" s="1"/>
  <c r="L15" i="106"/>
  <c r="M15" i="106" s="1"/>
  <c r="J16" i="106"/>
  <c r="NF12" i="105"/>
  <c r="NE12" i="105"/>
  <c r="NC13" i="105"/>
  <c r="ML13" i="105"/>
  <c r="MN12" i="105"/>
  <c r="MO12" i="105"/>
  <c r="FX13" i="105"/>
  <c r="FZ12" i="105"/>
  <c r="GA12" i="105" s="1"/>
  <c r="EP13" i="105"/>
  <c r="ER12" i="105"/>
  <c r="ES12" i="105" s="1"/>
  <c r="DH13" i="105"/>
  <c r="DK12" i="105"/>
  <c r="DJ12" i="105"/>
  <c r="CS11" i="105"/>
  <c r="CQ12" i="105"/>
  <c r="CT11" i="105"/>
  <c r="AT13" i="105"/>
  <c r="AR14" i="105"/>
  <c r="AU13" i="105"/>
  <c r="L11" i="105"/>
  <c r="J12" i="105"/>
  <c r="M11" i="105"/>
  <c r="KM13" i="104"/>
  <c r="KO12" i="104"/>
  <c r="KP12" i="104" s="1"/>
  <c r="HW13" i="104"/>
  <c r="HY12" i="104"/>
  <c r="HZ12" i="104" s="1"/>
  <c r="GO13" i="104"/>
  <c r="GQ12" i="104"/>
  <c r="GR12" i="104" s="1"/>
  <c r="FG13" i="104"/>
  <c r="FI12" i="104"/>
  <c r="FJ12" i="104" s="1"/>
  <c r="DY13" i="104"/>
  <c r="EA12" i="104"/>
  <c r="EB12" i="104" s="1"/>
  <c r="CQ13" i="104"/>
  <c r="CS12" i="104"/>
  <c r="CT12" i="104" s="1"/>
  <c r="AT12" i="104"/>
  <c r="AU12" i="104" s="1"/>
  <c r="AR13" i="104"/>
  <c r="J13" i="104"/>
  <c r="L12" i="104"/>
  <c r="M12" i="104" s="1"/>
  <c r="BZ13" i="102"/>
  <c r="CC12" i="102"/>
  <c r="CB12" i="102"/>
  <c r="BI13" i="102"/>
  <c r="BK12" i="102"/>
  <c r="BL12" i="102" s="1"/>
  <c r="AR13" i="102"/>
  <c r="AU12" i="102"/>
  <c r="AT12" i="102"/>
  <c r="AC13" i="102"/>
  <c r="AA14" i="102"/>
  <c r="AD13" i="102"/>
  <c r="J13" i="102"/>
  <c r="M12" i="102"/>
  <c r="L12" i="102"/>
  <c r="JY15" i="93" l="1"/>
  <c r="JZ15" i="93"/>
  <c r="JW16" i="93"/>
  <c r="IQ15" i="93"/>
  <c r="IO16" i="93"/>
  <c r="IR15" i="93"/>
  <c r="HG17" i="93"/>
  <c r="HI16" i="93"/>
  <c r="HJ16" i="93" s="1"/>
  <c r="GA15" i="93"/>
  <c r="FY16" i="93"/>
  <c r="GB15" i="93"/>
  <c r="EQ17" i="93"/>
  <c r="ES16" i="93"/>
  <c r="ET16" i="93"/>
  <c r="DJ15" i="93"/>
  <c r="DK15" i="93" s="1"/>
  <c r="DH16" i="93"/>
  <c r="CB15" i="104"/>
  <c r="CC15" i="104"/>
  <c r="BZ16" i="104"/>
  <c r="CA16" i="93"/>
  <c r="BY17" i="93"/>
  <c r="CB16" i="93"/>
  <c r="AP18" i="93"/>
  <c r="AR17" i="93"/>
  <c r="AS17" i="93"/>
  <c r="JE12" i="104"/>
  <c r="JG11" i="104"/>
  <c r="JH11" i="104" s="1"/>
  <c r="HH13" i="105"/>
  <c r="HI13" i="105" s="1"/>
  <c r="HF14" i="105"/>
  <c r="LF12" i="105"/>
  <c r="LG12" i="105" s="1"/>
  <c r="LD13" i="105"/>
  <c r="IN11" i="105"/>
  <c r="IP10" i="105"/>
  <c r="IQ10" i="105" s="1"/>
  <c r="DY12" i="103"/>
  <c r="EA11" i="103"/>
  <c r="EB11" i="103" s="1"/>
  <c r="GQ10" i="103"/>
  <c r="GR10" i="103" s="1"/>
  <c r="GO11" i="103"/>
  <c r="JV11" i="105"/>
  <c r="JX10" i="105"/>
  <c r="JY10" i="105" s="1"/>
  <c r="LW12" i="103"/>
  <c r="LX12" i="103" s="1"/>
  <c r="LU13" i="103"/>
  <c r="KO12" i="103"/>
  <c r="KP12" i="103" s="1"/>
  <c r="KM13" i="103"/>
  <c r="JG12" i="103"/>
  <c r="JH12" i="103" s="1"/>
  <c r="JE13" i="103"/>
  <c r="HY12" i="103"/>
  <c r="HZ12" i="103" s="1"/>
  <c r="HW13" i="103"/>
  <c r="FI14" i="103"/>
  <c r="FJ14" i="103" s="1"/>
  <c r="FG15" i="103"/>
  <c r="CT14" i="103"/>
  <c r="CS14" i="103"/>
  <c r="CQ15" i="103"/>
  <c r="CB12" i="103"/>
  <c r="CC12" i="103" s="1"/>
  <c r="BZ13" i="103"/>
  <c r="AT14" i="103"/>
  <c r="AU14" i="103" s="1"/>
  <c r="AR15" i="103"/>
  <c r="L14" i="103"/>
  <c r="M14" i="103" s="1"/>
  <c r="J15" i="103"/>
  <c r="JX13" i="106"/>
  <c r="JY13" i="106" s="1"/>
  <c r="JV14" i="106"/>
  <c r="JE14" i="106"/>
  <c r="JG13" i="106"/>
  <c r="JH13" i="106" s="1"/>
  <c r="HY13" i="106"/>
  <c r="HW14" i="106"/>
  <c r="HZ13" i="106"/>
  <c r="GQ13" i="106"/>
  <c r="GR13" i="106" s="1"/>
  <c r="GO14" i="106"/>
  <c r="FZ13" i="106"/>
  <c r="FX14" i="106"/>
  <c r="GA13" i="106"/>
  <c r="ER13" i="106"/>
  <c r="ES13" i="106" s="1"/>
  <c r="EP14" i="106"/>
  <c r="EA13" i="106"/>
  <c r="EB13" i="106" s="1"/>
  <c r="DY14" i="106"/>
  <c r="DJ13" i="106"/>
  <c r="DH14" i="106"/>
  <c r="DK13" i="106"/>
  <c r="CQ15" i="106"/>
  <c r="CS14" i="106"/>
  <c r="CT14" i="106"/>
  <c r="AT13" i="106"/>
  <c r="AR14" i="106"/>
  <c r="AU13" i="106"/>
  <c r="J17" i="106"/>
  <c r="L16" i="106"/>
  <c r="M16" i="106"/>
  <c r="NC14" i="105"/>
  <c r="NE13" i="105"/>
  <c r="NF13" i="105"/>
  <c r="MN13" i="105"/>
  <c r="MO13" i="105" s="1"/>
  <c r="ML14" i="105"/>
  <c r="FZ13" i="105"/>
  <c r="GA13" i="105" s="1"/>
  <c r="FX14" i="105"/>
  <c r="EP14" i="105"/>
  <c r="ER13" i="105"/>
  <c r="ES13" i="105" s="1"/>
  <c r="DJ13" i="105"/>
  <c r="DH14" i="105"/>
  <c r="DK13" i="105"/>
  <c r="CQ13" i="105"/>
  <c r="CS12" i="105"/>
  <c r="CT12" i="105" s="1"/>
  <c r="AR15" i="105"/>
  <c r="AU14" i="105"/>
  <c r="AT14" i="105"/>
  <c r="J13" i="105"/>
  <c r="L12" i="105"/>
  <c r="M12" i="105" s="1"/>
  <c r="KO13" i="104"/>
  <c r="KM14" i="104"/>
  <c r="KP13" i="104"/>
  <c r="HY13" i="104"/>
  <c r="HZ13" i="104" s="1"/>
  <c r="HW14" i="104"/>
  <c r="GQ13" i="104"/>
  <c r="GR13" i="104" s="1"/>
  <c r="GO14" i="104"/>
  <c r="FI13" i="104"/>
  <c r="FG14" i="104"/>
  <c r="FJ13" i="104"/>
  <c r="EA13" i="104"/>
  <c r="EB13" i="104" s="1"/>
  <c r="DY14" i="104"/>
  <c r="CS13" i="104"/>
  <c r="CQ14" i="104"/>
  <c r="CT13" i="104"/>
  <c r="AT13" i="104"/>
  <c r="AU13" i="104" s="1"/>
  <c r="AR14" i="104"/>
  <c r="L13" i="104"/>
  <c r="J14" i="104"/>
  <c r="M13" i="104"/>
  <c r="CB13" i="102"/>
  <c r="BZ14" i="102"/>
  <c r="CC13" i="102"/>
  <c r="BK13" i="102"/>
  <c r="BI14" i="102"/>
  <c r="BL13" i="102"/>
  <c r="AT13" i="102"/>
  <c r="AU13" i="102" s="1"/>
  <c r="AR14" i="102"/>
  <c r="AA15" i="102"/>
  <c r="AC14" i="102"/>
  <c r="AD14" i="102" s="1"/>
  <c r="L13" i="102"/>
  <c r="J14" i="102"/>
  <c r="M13" i="102"/>
  <c r="JW17" i="93" l="1"/>
  <c r="JY16" i="93"/>
  <c r="JZ16" i="93"/>
  <c r="IO17" i="93"/>
  <c r="IQ16" i="93"/>
  <c r="IR16" i="93" s="1"/>
  <c r="HI17" i="93"/>
  <c r="HG18" i="93"/>
  <c r="HJ17" i="93"/>
  <c r="FY17" i="93"/>
  <c r="GA16" i="93"/>
  <c r="GB16" i="93"/>
  <c r="EQ18" i="93"/>
  <c r="ES17" i="93"/>
  <c r="ET17" i="93" s="1"/>
  <c r="DH17" i="93"/>
  <c r="DJ16" i="93"/>
  <c r="DK16" i="93" s="1"/>
  <c r="BZ17" i="104"/>
  <c r="CB16" i="104"/>
  <c r="CC16" i="104" s="1"/>
  <c r="BY18" i="93"/>
  <c r="CA17" i="93"/>
  <c r="CB17" i="93"/>
  <c r="AR18" i="93"/>
  <c r="AP19" i="93"/>
  <c r="AS18" i="93"/>
  <c r="HH14" i="105"/>
  <c r="HI14" i="105" s="1"/>
  <c r="HF15" i="105"/>
  <c r="JG12" i="104"/>
  <c r="JH12" i="104" s="1"/>
  <c r="JE13" i="104"/>
  <c r="LD14" i="105"/>
  <c r="LF13" i="105"/>
  <c r="LG13" i="105" s="1"/>
  <c r="JV12" i="105"/>
  <c r="JX11" i="105"/>
  <c r="JY11" i="105" s="1"/>
  <c r="GO12" i="103"/>
  <c r="GQ11" i="103"/>
  <c r="GR11" i="103" s="1"/>
  <c r="DY13" i="103"/>
  <c r="EA12" i="103"/>
  <c r="EB12" i="103" s="1"/>
  <c r="IN12" i="105"/>
  <c r="IP11" i="105"/>
  <c r="IQ11" i="105" s="1"/>
  <c r="LU14" i="103"/>
  <c r="LW13" i="103"/>
  <c r="LX13" i="103" s="1"/>
  <c r="KM14" i="103"/>
  <c r="KO13" i="103"/>
  <c r="KP13" i="103" s="1"/>
  <c r="JE14" i="103"/>
  <c r="JH13" i="103"/>
  <c r="JG13" i="103"/>
  <c r="HY13" i="103"/>
  <c r="HZ13" i="103" s="1"/>
  <c r="HW14" i="103"/>
  <c r="FG16" i="103"/>
  <c r="FI15" i="103"/>
  <c r="FJ15" i="103" s="1"/>
  <c r="CQ16" i="103"/>
  <c r="CS15" i="103"/>
  <c r="CT15" i="103" s="1"/>
  <c r="BZ14" i="103"/>
  <c r="CB13" i="103"/>
  <c r="CC13" i="103" s="1"/>
  <c r="AR16" i="103"/>
  <c r="AT15" i="103"/>
  <c r="AU15" i="103" s="1"/>
  <c r="J16" i="103"/>
  <c r="L15" i="103"/>
  <c r="M15" i="103" s="1"/>
  <c r="JV15" i="106"/>
  <c r="JX14" i="106"/>
  <c r="JY14" i="106" s="1"/>
  <c r="JH14" i="106"/>
  <c r="JG14" i="106"/>
  <c r="JE15" i="106"/>
  <c r="HY14" i="106"/>
  <c r="HW15" i="106"/>
  <c r="HZ14" i="106"/>
  <c r="GO15" i="106"/>
  <c r="GQ14" i="106"/>
  <c r="GR14" i="106" s="1"/>
  <c r="FX15" i="106"/>
  <c r="FZ14" i="106"/>
  <c r="GA14" i="106" s="1"/>
  <c r="EP15" i="106"/>
  <c r="ER14" i="106"/>
  <c r="ES14" i="106" s="1"/>
  <c r="DY15" i="106"/>
  <c r="EA14" i="106"/>
  <c r="EB14" i="106" s="1"/>
  <c r="DH15" i="106"/>
  <c r="DJ14" i="106"/>
  <c r="DK14" i="106" s="1"/>
  <c r="CS15" i="106"/>
  <c r="CT15" i="106" s="1"/>
  <c r="CQ16" i="106"/>
  <c r="AR15" i="106"/>
  <c r="AT14" i="106"/>
  <c r="AU14" i="106"/>
  <c r="J18" i="106"/>
  <c r="L17" i="106"/>
  <c r="M17" i="106" s="1"/>
  <c r="NE14" i="105"/>
  <c r="NF14" i="105" s="1"/>
  <c r="NC15" i="105"/>
  <c r="MN14" i="105"/>
  <c r="MO14" i="105" s="1"/>
  <c r="ML15" i="105"/>
  <c r="FX15" i="105"/>
  <c r="FZ14" i="105"/>
  <c r="GA14" i="105" s="1"/>
  <c r="ER14" i="105"/>
  <c r="ES14" i="105" s="1"/>
  <c r="EP15" i="105"/>
  <c r="DH15" i="105"/>
  <c r="DJ14" i="105"/>
  <c r="DK14" i="105" s="1"/>
  <c r="CS13" i="105"/>
  <c r="CQ14" i="105"/>
  <c r="CT13" i="105"/>
  <c r="AT15" i="105"/>
  <c r="AR16" i="105"/>
  <c r="AU15" i="105"/>
  <c r="L13" i="105"/>
  <c r="J14" i="105"/>
  <c r="M13" i="105"/>
  <c r="KM15" i="104"/>
  <c r="KO14" i="104"/>
  <c r="KP14" i="104" s="1"/>
  <c r="HW15" i="104"/>
  <c r="HY14" i="104"/>
  <c r="HZ14" i="104" s="1"/>
  <c r="GO15" i="104"/>
  <c r="GR14" i="104"/>
  <c r="GQ14" i="104"/>
  <c r="FG15" i="104"/>
  <c r="FI14" i="104"/>
  <c r="FJ14" i="104" s="1"/>
  <c r="DY15" i="104"/>
  <c r="EA14" i="104"/>
  <c r="EB14" i="104" s="1"/>
  <c r="CS14" i="104"/>
  <c r="CT14" i="104" s="1"/>
  <c r="CQ15" i="104"/>
  <c r="AR15" i="104"/>
  <c r="AT14" i="104"/>
  <c r="AU14" i="104"/>
  <c r="J15" i="104"/>
  <c r="L14" i="104"/>
  <c r="M14" i="104" s="1"/>
  <c r="BZ15" i="102"/>
  <c r="CB14" i="102"/>
  <c r="CC14" i="102" s="1"/>
  <c r="BI15" i="102"/>
  <c r="BK14" i="102"/>
  <c r="BL14" i="102" s="1"/>
  <c r="AT14" i="102"/>
  <c r="AU14" i="102" s="1"/>
  <c r="AR15" i="102"/>
  <c r="AC15" i="102"/>
  <c r="AA16" i="102"/>
  <c r="AD15" i="102"/>
  <c r="J15" i="102"/>
  <c r="L14" i="102"/>
  <c r="M14" i="102" s="1"/>
  <c r="JW18" i="93" l="1"/>
  <c r="JY17" i="93"/>
  <c r="JZ17" i="93"/>
  <c r="IO18" i="93"/>
  <c r="IQ17" i="93"/>
  <c r="IR17" i="93"/>
  <c r="HI18" i="93"/>
  <c r="HG19" i="93"/>
  <c r="HJ18" i="93"/>
  <c r="FY18" i="93"/>
  <c r="GA17" i="93"/>
  <c r="GB17" i="93"/>
  <c r="ES18" i="93"/>
  <c r="ET18" i="93" s="1"/>
  <c r="EQ19" i="93"/>
  <c r="DH18" i="93"/>
  <c r="DJ17" i="93"/>
  <c r="DK17" i="93"/>
  <c r="CB17" i="104"/>
  <c r="CC17" i="104"/>
  <c r="BZ18" i="104"/>
  <c r="BY19" i="93"/>
  <c r="CA18" i="93"/>
  <c r="CB18" i="93" s="1"/>
  <c r="AR19" i="93"/>
  <c r="AP20" i="93"/>
  <c r="AS19" i="93"/>
  <c r="JG13" i="104"/>
  <c r="JH13" i="104" s="1"/>
  <c r="JE14" i="104"/>
  <c r="HH15" i="105"/>
  <c r="HI15" i="105" s="1"/>
  <c r="HF16" i="105"/>
  <c r="LD15" i="105"/>
  <c r="LF14" i="105"/>
  <c r="LG14" i="105" s="1"/>
  <c r="IN13" i="105"/>
  <c r="IP12" i="105"/>
  <c r="IQ12" i="105" s="1"/>
  <c r="DY14" i="103"/>
  <c r="EA13" i="103"/>
  <c r="EB13" i="103" s="1"/>
  <c r="GO13" i="103"/>
  <c r="GQ12" i="103"/>
  <c r="GR12" i="103" s="1"/>
  <c r="JX12" i="105"/>
  <c r="JY12" i="105" s="1"/>
  <c r="JV13" i="105"/>
  <c r="LX14" i="103"/>
  <c r="LW14" i="103"/>
  <c r="LU15" i="103"/>
  <c r="KO14" i="103"/>
  <c r="KP14" i="103" s="1"/>
  <c r="KM15" i="103"/>
  <c r="JG14" i="103"/>
  <c r="JH14" i="103" s="1"/>
  <c r="JE15" i="103"/>
  <c r="HY14" i="103"/>
  <c r="HZ14" i="103" s="1"/>
  <c r="HW15" i="103"/>
  <c r="FI16" i="103"/>
  <c r="FJ16" i="103" s="1"/>
  <c r="FG17" i="103"/>
  <c r="CT16" i="103"/>
  <c r="CS16" i="103"/>
  <c r="CQ17" i="103"/>
  <c r="CC14" i="103"/>
  <c r="CB14" i="103"/>
  <c r="BZ15" i="103"/>
  <c r="AT16" i="103"/>
  <c r="AU16" i="103" s="1"/>
  <c r="AR17" i="103"/>
  <c r="L16" i="103"/>
  <c r="M16" i="103" s="1"/>
  <c r="J17" i="103"/>
  <c r="JX15" i="106"/>
  <c r="JV16" i="106"/>
  <c r="JY15" i="106"/>
  <c r="JG15" i="106"/>
  <c r="JE16" i="106"/>
  <c r="JH15" i="106"/>
  <c r="HY15" i="106"/>
  <c r="HW16" i="106"/>
  <c r="HZ15" i="106"/>
  <c r="GQ15" i="106"/>
  <c r="GO16" i="106"/>
  <c r="GR15" i="106"/>
  <c r="FZ15" i="106"/>
  <c r="FX16" i="106"/>
  <c r="GA15" i="106"/>
  <c r="ER15" i="106"/>
  <c r="EP16" i="106"/>
  <c r="ES15" i="106"/>
  <c r="EA15" i="106"/>
  <c r="DY16" i="106"/>
  <c r="EB15" i="106"/>
  <c r="DJ15" i="106"/>
  <c r="DH16" i="106"/>
  <c r="DK15" i="106"/>
  <c r="CQ17" i="106"/>
  <c r="CS16" i="106"/>
  <c r="CT16" i="106"/>
  <c r="AT15" i="106"/>
  <c r="AU15" i="106"/>
  <c r="AR16" i="106"/>
  <c r="L18" i="106"/>
  <c r="M18" i="106" s="1"/>
  <c r="J19" i="106"/>
  <c r="NE15" i="105"/>
  <c r="NF15" i="105" s="1"/>
  <c r="NC16" i="105"/>
  <c r="MN15" i="105"/>
  <c r="ML16" i="105"/>
  <c r="MO15" i="105"/>
  <c r="FZ15" i="105"/>
  <c r="GA15" i="105" s="1"/>
  <c r="FX16" i="105"/>
  <c r="ER15" i="105"/>
  <c r="ES15" i="105" s="1"/>
  <c r="EP16" i="105"/>
  <c r="DJ15" i="105"/>
  <c r="DH16" i="105"/>
  <c r="DK15" i="105"/>
  <c r="CQ15" i="105"/>
  <c r="CS14" i="105"/>
  <c r="CT14" i="105" s="1"/>
  <c r="AR17" i="105"/>
  <c r="AT16" i="105"/>
  <c r="AU16" i="105" s="1"/>
  <c r="J15" i="105"/>
  <c r="M14" i="105"/>
  <c r="L14" i="105"/>
  <c r="KO15" i="104"/>
  <c r="KM16" i="104"/>
  <c r="KP15" i="104"/>
  <c r="HY15" i="104"/>
  <c r="HZ15" i="104"/>
  <c r="HW16" i="104"/>
  <c r="GQ15" i="104"/>
  <c r="GR15" i="104" s="1"/>
  <c r="GO16" i="104"/>
  <c r="FI15" i="104"/>
  <c r="FJ15" i="104" s="1"/>
  <c r="FG16" i="104"/>
  <c r="EA15" i="104"/>
  <c r="EB15" i="104" s="1"/>
  <c r="DY16" i="104"/>
  <c r="CS15" i="104"/>
  <c r="CQ16" i="104"/>
  <c r="CT15" i="104"/>
  <c r="AT15" i="104"/>
  <c r="AU15" i="104" s="1"/>
  <c r="AR16" i="104"/>
  <c r="L15" i="104"/>
  <c r="M15" i="104" s="1"/>
  <c r="J16" i="104"/>
  <c r="CB15" i="102"/>
  <c r="BZ16" i="102"/>
  <c r="CC15" i="102"/>
  <c r="BK15" i="102"/>
  <c r="BL15" i="102"/>
  <c r="BI16" i="102"/>
  <c r="AT15" i="102"/>
  <c r="AU15" i="102" s="1"/>
  <c r="AR16" i="102"/>
  <c r="AA17" i="102"/>
  <c r="AC16" i="102"/>
  <c r="AD16" i="102" s="1"/>
  <c r="L15" i="102"/>
  <c r="J16" i="102"/>
  <c r="M15" i="102"/>
  <c r="JY18" i="93" l="1"/>
  <c r="JW19" i="93"/>
  <c r="JZ18" i="93"/>
  <c r="IQ18" i="93"/>
  <c r="IO19" i="93"/>
  <c r="IR18" i="93"/>
  <c r="HI19" i="93"/>
  <c r="HG20" i="93"/>
  <c r="HJ19" i="93"/>
  <c r="GA18" i="93"/>
  <c r="GB18" i="93" s="1"/>
  <c r="FY19" i="93"/>
  <c r="EQ20" i="93"/>
  <c r="ES19" i="93"/>
  <c r="ET19" i="93" s="1"/>
  <c r="DJ18" i="93"/>
  <c r="DH19" i="93"/>
  <c r="DK18" i="93"/>
  <c r="BZ19" i="104"/>
  <c r="CB18" i="104"/>
  <c r="CC18" i="104" s="1"/>
  <c r="BY20" i="93"/>
  <c r="CA19" i="93"/>
  <c r="CB19" i="93"/>
  <c r="AP21" i="93"/>
  <c r="AR20" i="93"/>
  <c r="AS20" i="93" s="1"/>
  <c r="HF17" i="105"/>
  <c r="HH16" i="105"/>
  <c r="HI16" i="105" s="1"/>
  <c r="JG14" i="104"/>
  <c r="JH14" i="104" s="1"/>
  <c r="JE15" i="104"/>
  <c r="LD16" i="105"/>
  <c r="LF15" i="105"/>
  <c r="LG15" i="105" s="1"/>
  <c r="EA14" i="103"/>
  <c r="EB14" i="103" s="1"/>
  <c r="DY15" i="103"/>
  <c r="JX13" i="105"/>
  <c r="JY13" i="105" s="1"/>
  <c r="JV14" i="105"/>
  <c r="IN14" i="105"/>
  <c r="IP13" i="105"/>
  <c r="IQ13" i="105" s="1"/>
  <c r="GO14" i="103"/>
  <c r="GQ13" i="103"/>
  <c r="GR13" i="103" s="1"/>
  <c r="LU16" i="103"/>
  <c r="LX15" i="103"/>
  <c r="LW15" i="103"/>
  <c r="KM16" i="103"/>
  <c r="KP15" i="103"/>
  <c r="KO15" i="103"/>
  <c r="JE16" i="103"/>
  <c r="JH15" i="103"/>
  <c r="JG15" i="103"/>
  <c r="HY15" i="103"/>
  <c r="HZ15" i="103" s="1"/>
  <c r="HW16" i="103"/>
  <c r="FG18" i="103"/>
  <c r="FI17" i="103"/>
  <c r="FJ17" i="103" s="1"/>
  <c r="CQ18" i="103"/>
  <c r="CS17" i="103"/>
  <c r="CT17" i="103" s="1"/>
  <c r="BZ16" i="103"/>
  <c r="CB15" i="103"/>
  <c r="CC15" i="103" s="1"/>
  <c r="AR18" i="103"/>
  <c r="AT17" i="103"/>
  <c r="AU17" i="103" s="1"/>
  <c r="J18" i="103"/>
  <c r="L17" i="103"/>
  <c r="M17" i="103" s="1"/>
  <c r="JV17" i="106"/>
  <c r="JX16" i="106"/>
  <c r="JY16" i="106"/>
  <c r="JE17" i="106"/>
  <c r="JG16" i="106"/>
  <c r="JH16" i="106"/>
  <c r="HW17" i="106"/>
  <c r="HY16" i="106"/>
  <c r="HZ16" i="106"/>
  <c r="GO17" i="106"/>
  <c r="GQ16" i="106"/>
  <c r="GR16" i="106"/>
  <c r="FX17" i="106"/>
  <c r="FZ16" i="106"/>
  <c r="GA16" i="106" s="1"/>
  <c r="EP17" i="106"/>
  <c r="ER16" i="106"/>
  <c r="ES16" i="106" s="1"/>
  <c r="DY17" i="106"/>
  <c r="EA16" i="106"/>
  <c r="EB16" i="106" s="1"/>
  <c r="DH17" i="106"/>
  <c r="DJ16" i="106"/>
  <c r="DK16" i="106" s="1"/>
  <c r="CQ18" i="106"/>
  <c r="CS17" i="106"/>
  <c r="CT17" i="106"/>
  <c r="AR17" i="106"/>
  <c r="AT16" i="106"/>
  <c r="AU16" i="106"/>
  <c r="J20" i="106"/>
  <c r="L19" i="106"/>
  <c r="M19" i="106" s="1"/>
  <c r="NC17" i="105"/>
  <c r="NE16" i="105"/>
  <c r="NF16" i="105"/>
  <c r="ML17" i="105"/>
  <c r="MN16" i="105"/>
  <c r="MO16" i="105"/>
  <c r="FX17" i="105"/>
  <c r="FZ16" i="105"/>
  <c r="GA16" i="105" s="1"/>
  <c r="EP17" i="105"/>
  <c r="ER16" i="105"/>
  <c r="ES16" i="105" s="1"/>
  <c r="DH17" i="105"/>
  <c r="DJ16" i="105"/>
  <c r="DK16" i="105" s="1"/>
  <c r="CS15" i="105"/>
  <c r="CT15" i="105" s="1"/>
  <c r="CQ16" i="105"/>
  <c r="AR18" i="105"/>
  <c r="AT17" i="105"/>
  <c r="AU17" i="105"/>
  <c r="L15" i="105"/>
  <c r="J16" i="105"/>
  <c r="M15" i="105"/>
  <c r="KM17" i="104"/>
  <c r="KO16" i="104"/>
  <c r="KP16" i="104"/>
  <c r="HW17" i="104"/>
  <c r="HY16" i="104"/>
  <c r="HZ16" i="104" s="1"/>
  <c r="GO17" i="104"/>
  <c r="GQ16" i="104"/>
  <c r="GR16" i="104"/>
  <c r="FG17" i="104"/>
  <c r="FI16" i="104"/>
  <c r="FJ16" i="104" s="1"/>
  <c r="DY17" i="104"/>
  <c r="EA16" i="104"/>
  <c r="EB16" i="104" s="1"/>
  <c r="CQ17" i="104"/>
  <c r="CS16" i="104"/>
  <c r="CT16" i="104"/>
  <c r="AR17" i="104"/>
  <c r="AT16" i="104"/>
  <c r="AU16" i="104"/>
  <c r="J17" i="104"/>
  <c r="L16" i="104"/>
  <c r="M16" i="104" s="1"/>
  <c r="BZ17" i="102"/>
  <c r="CB16" i="102"/>
  <c r="CC16" i="102"/>
  <c r="BI17" i="102"/>
  <c r="BK16" i="102"/>
  <c r="BL16" i="102" s="1"/>
  <c r="AR17" i="102"/>
  <c r="AT16" i="102"/>
  <c r="AU16" i="102"/>
  <c r="AA18" i="102"/>
  <c r="AC17" i="102"/>
  <c r="AD17" i="102" s="1"/>
  <c r="J17" i="102"/>
  <c r="L16" i="102"/>
  <c r="M16" i="102"/>
  <c r="JW20" i="93" l="1"/>
  <c r="JZ19" i="93"/>
  <c r="JY19" i="93"/>
  <c r="IO20" i="93"/>
  <c r="IQ19" i="93"/>
  <c r="IR19" i="93" s="1"/>
  <c r="HG21" i="93"/>
  <c r="HI20" i="93"/>
  <c r="HJ20" i="93"/>
  <c r="FY20" i="93"/>
  <c r="GB19" i="93"/>
  <c r="GA19" i="93"/>
  <c r="ES20" i="93"/>
  <c r="EQ21" i="93"/>
  <c r="ET20" i="93"/>
  <c r="DH20" i="93"/>
  <c r="DJ19" i="93"/>
  <c r="DK19" i="93" s="1"/>
  <c r="CB19" i="104"/>
  <c r="BZ20" i="104"/>
  <c r="CC19" i="104"/>
  <c r="CA20" i="93"/>
  <c r="CB20" i="93" s="1"/>
  <c r="BY21" i="93"/>
  <c r="AP22" i="93"/>
  <c r="AR21" i="93"/>
  <c r="AS21" i="93" s="1"/>
  <c r="JG15" i="104"/>
  <c r="JH15" i="104" s="1"/>
  <c r="JE16" i="104"/>
  <c r="HF18" i="105"/>
  <c r="HH17" i="105"/>
  <c r="HI17" i="105" s="1"/>
  <c r="LD17" i="105"/>
  <c r="LF16" i="105"/>
  <c r="LG16" i="105" s="1"/>
  <c r="GO15" i="103"/>
  <c r="GQ14" i="103"/>
  <c r="GR14" i="103" s="1"/>
  <c r="IN15" i="105"/>
  <c r="IP14" i="105"/>
  <c r="IQ14" i="105" s="1"/>
  <c r="JV15" i="105"/>
  <c r="JX14" i="105"/>
  <c r="JY14" i="105" s="1"/>
  <c r="EA15" i="103"/>
  <c r="EB15" i="103" s="1"/>
  <c r="DY16" i="103"/>
  <c r="LW16" i="103"/>
  <c r="LX16" i="103" s="1"/>
  <c r="LU17" i="103"/>
  <c r="KO16" i="103"/>
  <c r="KP16" i="103" s="1"/>
  <c r="KM17" i="103"/>
  <c r="JG16" i="103"/>
  <c r="JH16" i="103" s="1"/>
  <c r="JE17" i="103"/>
  <c r="HY16" i="103"/>
  <c r="HZ16" i="103" s="1"/>
  <c r="HW17" i="103"/>
  <c r="FI18" i="103"/>
  <c r="FJ18" i="103" s="1"/>
  <c r="FG19" i="103"/>
  <c r="CS18" i="103"/>
  <c r="CT18" i="103" s="1"/>
  <c r="CQ19" i="103"/>
  <c r="CB16" i="103"/>
  <c r="CC16" i="103" s="1"/>
  <c r="BZ17" i="103"/>
  <c r="AT18" i="103"/>
  <c r="AU18" i="103" s="1"/>
  <c r="AR19" i="103"/>
  <c r="L18" i="103"/>
  <c r="M18" i="103" s="1"/>
  <c r="J19" i="103"/>
  <c r="JV18" i="106"/>
  <c r="JX17" i="106"/>
  <c r="JY17" i="106" s="1"/>
  <c r="JH17" i="106"/>
  <c r="JG17" i="106"/>
  <c r="JE18" i="106"/>
  <c r="HW18" i="106"/>
  <c r="HZ17" i="106"/>
  <c r="HY17" i="106"/>
  <c r="GO18" i="106"/>
  <c r="GQ17" i="106"/>
  <c r="GR17" i="106" s="1"/>
  <c r="FX18" i="106"/>
  <c r="GA17" i="106"/>
  <c r="FZ17" i="106"/>
  <c r="EP18" i="106"/>
  <c r="ER17" i="106"/>
  <c r="ES17" i="106"/>
  <c r="DY18" i="106"/>
  <c r="EA17" i="106"/>
  <c r="EB17" i="106" s="1"/>
  <c r="DH18" i="106"/>
  <c r="DJ17" i="106"/>
  <c r="DK17" i="106" s="1"/>
  <c r="CT18" i="106"/>
  <c r="CS18" i="106"/>
  <c r="CQ19" i="106"/>
  <c r="AR18" i="106"/>
  <c r="AU17" i="106"/>
  <c r="AT17" i="106"/>
  <c r="L20" i="106"/>
  <c r="J21" i="106"/>
  <c r="M20" i="106"/>
  <c r="NF17" i="105"/>
  <c r="NE17" i="105"/>
  <c r="NC18" i="105"/>
  <c r="ML18" i="105"/>
  <c r="MN17" i="105"/>
  <c r="MO17" i="105" s="1"/>
  <c r="FX18" i="105"/>
  <c r="FZ17" i="105"/>
  <c r="GA17" i="105" s="1"/>
  <c r="ER17" i="105"/>
  <c r="ES17" i="105" s="1"/>
  <c r="EP18" i="105"/>
  <c r="DH18" i="105"/>
  <c r="DJ17" i="105"/>
  <c r="DK17" i="105" s="1"/>
  <c r="CQ17" i="105"/>
  <c r="CS16" i="105"/>
  <c r="CT16" i="105"/>
  <c r="AT18" i="105"/>
  <c r="AR19" i="105"/>
  <c r="AU18" i="105"/>
  <c r="J17" i="105"/>
  <c r="L16" i="105"/>
  <c r="M16" i="105"/>
  <c r="KM18" i="104"/>
  <c r="KO17" i="104"/>
  <c r="KP17" i="104" s="1"/>
  <c r="HW18" i="104"/>
  <c r="HY17" i="104"/>
  <c r="HZ17" i="104" s="1"/>
  <c r="GR17" i="104"/>
  <c r="GO18" i="104"/>
  <c r="GQ17" i="104"/>
  <c r="FG18" i="104"/>
  <c r="FI17" i="104"/>
  <c r="FJ17" i="104" s="1"/>
  <c r="DY18" i="104"/>
  <c r="EA17" i="104"/>
  <c r="EB17" i="104" s="1"/>
  <c r="CQ18" i="104"/>
  <c r="CT17" i="104"/>
  <c r="CS17" i="104"/>
  <c r="AR18" i="104"/>
  <c r="AU17" i="104"/>
  <c r="AT17" i="104"/>
  <c r="J18" i="104"/>
  <c r="L17" i="104"/>
  <c r="M17" i="104" s="1"/>
  <c r="CB17" i="102"/>
  <c r="BZ18" i="102"/>
  <c r="CC17" i="102"/>
  <c r="BK17" i="102"/>
  <c r="BL17" i="102" s="1"/>
  <c r="BI18" i="102"/>
  <c r="AR18" i="102"/>
  <c r="AU17" i="102"/>
  <c r="AT17" i="102"/>
  <c r="AD18" i="102"/>
  <c r="AC18" i="102"/>
  <c r="AA19" i="102"/>
  <c r="J18" i="102"/>
  <c r="L17" i="102"/>
  <c r="M17" i="102" s="1"/>
  <c r="JY20" i="93" l="1"/>
  <c r="JZ20" i="93" s="1"/>
  <c r="JW21" i="93"/>
  <c r="IQ20" i="93"/>
  <c r="IO21" i="93"/>
  <c r="IR20" i="93"/>
  <c r="HI21" i="93"/>
  <c r="HG22" i="93"/>
  <c r="HJ21" i="93"/>
  <c r="GA20" i="93"/>
  <c r="FY21" i="93"/>
  <c r="GB20" i="93"/>
  <c r="EQ22" i="93"/>
  <c r="ES21" i="93"/>
  <c r="ET21" i="93"/>
  <c r="DJ20" i="93"/>
  <c r="DK20" i="93" s="1"/>
  <c r="DH21" i="93"/>
  <c r="BZ21" i="104"/>
  <c r="CB20" i="104"/>
  <c r="CC20" i="104" s="1"/>
  <c r="BY22" i="93"/>
  <c r="CA21" i="93"/>
  <c r="CB21" i="93"/>
  <c r="AR22" i="93"/>
  <c r="AP23" i="93"/>
  <c r="AS22" i="93"/>
  <c r="HH18" i="105"/>
  <c r="HI18" i="105" s="1"/>
  <c r="HF19" i="105"/>
  <c r="JE17" i="104"/>
  <c r="JG16" i="104"/>
  <c r="JH16" i="104" s="1"/>
  <c r="LD18" i="105"/>
  <c r="LF17" i="105"/>
  <c r="LG17" i="105" s="1"/>
  <c r="DY17" i="103"/>
  <c r="EA16" i="103"/>
  <c r="EB16" i="103" s="1"/>
  <c r="JX15" i="105"/>
  <c r="JY15" i="105" s="1"/>
  <c r="JV16" i="105"/>
  <c r="IN16" i="105"/>
  <c r="IP15" i="105"/>
  <c r="IQ15" i="105" s="1"/>
  <c r="GO16" i="103"/>
  <c r="GQ15" i="103"/>
  <c r="GR15" i="103" s="1"/>
  <c r="LU18" i="103"/>
  <c r="LW17" i="103"/>
  <c r="LX17" i="103" s="1"/>
  <c r="KM18" i="103"/>
  <c r="KP17" i="103"/>
  <c r="KO17" i="103"/>
  <c r="JE18" i="103"/>
  <c r="JH17" i="103"/>
  <c r="JG17" i="103"/>
  <c r="HY17" i="103"/>
  <c r="HZ17" i="103" s="1"/>
  <c r="HW18" i="103"/>
  <c r="FG20" i="103"/>
  <c r="FI19" i="103"/>
  <c r="FJ19" i="103" s="1"/>
  <c r="CQ20" i="103"/>
  <c r="CS19" i="103"/>
  <c r="CT19" i="103" s="1"/>
  <c r="BZ18" i="103"/>
  <c r="CB17" i="103"/>
  <c r="CC17" i="103" s="1"/>
  <c r="AR20" i="103"/>
  <c r="AT19" i="103"/>
  <c r="AU19" i="103" s="1"/>
  <c r="J20" i="103"/>
  <c r="L19" i="103"/>
  <c r="M19" i="103" s="1"/>
  <c r="JX18" i="106"/>
  <c r="JY18" i="106" s="1"/>
  <c r="JV19" i="106"/>
  <c r="JE19" i="106"/>
  <c r="JG18" i="106"/>
  <c r="JH18" i="106" s="1"/>
  <c r="HY18" i="106"/>
  <c r="HZ18" i="106" s="1"/>
  <c r="HW19" i="106"/>
  <c r="GQ18" i="106"/>
  <c r="GR18" i="106" s="1"/>
  <c r="GO19" i="106"/>
  <c r="FZ18" i="106"/>
  <c r="FX19" i="106"/>
  <c r="GA18" i="106"/>
  <c r="ER18" i="106"/>
  <c r="ES18" i="106" s="1"/>
  <c r="EP19" i="106"/>
  <c r="EA18" i="106"/>
  <c r="EB18" i="106" s="1"/>
  <c r="DY19" i="106"/>
  <c r="DK18" i="106"/>
  <c r="DJ18" i="106"/>
  <c r="DH19" i="106"/>
  <c r="CQ20" i="106"/>
  <c r="CS19" i="106"/>
  <c r="CT19" i="106" s="1"/>
  <c r="AT18" i="106"/>
  <c r="AR19" i="106"/>
  <c r="AU18" i="106"/>
  <c r="J22" i="106"/>
  <c r="L21" i="106"/>
  <c r="M21" i="106"/>
  <c r="NC19" i="105"/>
  <c r="NE18" i="105"/>
  <c r="NF18" i="105"/>
  <c r="MO18" i="105"/>
  <c r="MN18" i="105"/>
  <c r="ML19" i="105"/>
  <c r="FZ18" i="105"/>
  <c r="FX19" i="105"/>
  <c r="GA18" i="105"/>
  <c r="ER18" i="105"/>
  <c r="ES18" i="105" s="1"/>
  <c r="EP19" i="105"/>
  <c r="DJ18" i="105"/>
  <c r="DH19" i="105"/>
  <c r="DK18" i="105"/>
  <c r="CQ18" i="105"/>
  <c r="CT17" i="105"/>
  <c r="CS17" i="105"/>
  <c r="AR20" i="105"/>
  <c r="AT19" i="105"/>
  <c r="AU19" i="105" s="1"/>
  <c r="J18" i="105"/>
  <c r="L17" i="105"/>
  <c r="M17" i="105" s="1"/>
  <c r="KO18" i="104"/>
  <c r="KP18" i="104" s="1"/>
  <c r="KM19" i="104"/>
  <c r="HY18" i="104"/>
  <c r="HZ18" i="104" s="1"/>
  <c r="HW19" i="104"/>
  <c r="GQ18" i="104"/>
  <c r="GR18" i="104" s="1"/>
  <c r="GO19" i="104"/>
  <c r="FI18" i="104"/>
  <c r="FJ18" i="104" s="1"/>
  <c r="FG19" i="104"/>
  <c r="EA18" i="104"/>
  <c r="EB18" i="104" s="1"/>
  <c r="DY19" i="104"/>
  <c r="CS18" i="104"/>
  <c r="CQ19" i="104"/>
  <c r="CT18" i="104"/>
  <c r="AT18" i="104"/>
  <c r="AU18" i="104" s="1"/>
  <c r="AR19" i="104"/>
  <c r="L18" i="104"/>
  <c r="M18" i="104" s="1"/>
  <c r="J19" i="104"/>
  <c r="CB18" i="102"/>
  <c r="BZ19" i="102"/>
  <c r="CC18" i="102"/>
  <c r="BK18" i="102"/>
  <c r="BL18" i="102" s="1"/>
  <c r="BI19" i="102"/>
  <c r="AT18" i="102"/>
  <c r="AR19" i="102"/>
  <c r="AU18" i="102"/>
  <c r="AA20" i="102"/>
  <c r="AC19" i="102"/>
  <c r="AD19" i="102" s="1"/>
  <c r="L18" i="102"/>
  <c r="J19" i="102"/>
  <c r="M18" i="102"/>
  <c r="JW22" i="93" l="1"/>
  <c r="JY21" i="93"/>
  <c r="JZ21" i="93"/>
  <c r="IO22" i="93"/>
  <c r="IR21" i="93"/>
  <c r="IQ21" i="93"/>
  <c r="HI22" i="93"/>
  <c r="HG23" i="93"/>
  <c r="HJ22" i="93"/>
  <c r="FY22" i="93"/>
  <c r="GA21" i="93"/>
  <c r="GB21" i="93"/>
  <c r="EQ23" i="93"/>
  <c r="ES22" i="93"/>
  <c r="ET22" i="93"/>
  <c r="DH22" i="93"/>
  <c r="DJ21" i="93"/>
  <c r="DK21" i="93"/>
  <c r="CB21" i="104"/>
  <c r="BZ22" i="104"/>
  <c r="CC21" i="104"/>
  <c r="BY23" i="93"/>
  <c r="CA22" i="93"/>
  <c r="CB22" i="93" s="1"/>
  <c r="AR23" i="93"/>
  <c r="AP24" i="93"/>
  <c r="AS23" i="93"/>
  <c r="JE18" i="104"/>
  <c r="JG17" i="104"/>
  <c r="JH17" i="104" s="1"/>
  <c r="HH19" i="105"/>
  <c r="HI19" i="105" s="1"/>
  <c r="HF20" i="105"/>
  <c r="LF18" i="105"/>
  <c r="LG18" i="105" s="1"/>
  <c r="LD19" i="105"/>
  <c r="GQ16" i="103"/>
  <c r="GR16" i="103" s="1"/>
  <c r="GO17" i="103"/>
  <c r="IP16" i="105"/>
  <c r="IQ16" i="105" s="1"/>
  <c r="IN17" i="105"/>
  <c r="JX16" i="105"/>
  <c r="JY16" i="105" s="1"/>
  <c r="JV17" i="105"/>
  <c r="EA17" i="103"/>
  <c r="EB17" i="103" s="1"/>
  <c r="DY18" i="103"/>
  <c r="LW18" i="103"/>
  <c r="LX18" i="103" s="1"/>
  <c r="LU19" i="103"/>
  <c r="KO18" i="103"/>
  <c r="KP18" i="103" s="1"/>
  <c r="KM19" i="103"/>
  <c r="JH18" i="103"/>
  <c r="JG18" i="103"/>
  <c r="JE19" i="103"/>
  <c r="HY18" i="103"/>
  <c r="HZ18" i="103" s="1"/>
  <c r="HW19" i="103"/>
  <c r="FI20" i="103"/>
  <c r="FJ20" i="103" s="1"/>
  <c r="FG21" i="103"/>
  <c r="CS20" i="103"/>
  <c r="CT20" i="103" s="1"/>
  <c r="CQ21" i="103"/>
  <c r="CB18" i="103"/>
  <c r="CC18" i="103" s="1"/>
  <c r="BZ19" i="103"/>
  <c r="AU20" i="103"/>
  <c r="AT20" i="103"/>
  <c r="AR21" i="103"/>
  <c r="L20" i="103"/>
  <c r="M20" i="103" s="1"/>
  <c r="J21" i="103"/>
  <c r="JV20" i="106"/>
  <c r="JX19" i="106"/>
  <c r="JY19" i="106" s="1"/>
  <c r="JH19" i="106"/>
  <c r="JG19" i="106"/>
  <c r="JE20" i="106"/>
  <c r="HW20" i="106"/>
  <c r="HY19" i="106"/>
  <c r="HZ19" i="106" s="1"/>
  <c r="GO20" i="106"/>
  <c r="GQ19" i="106"/>
  <c r="GR19" i="106" s="1"/>
  <c r="FX20" i="106"/>
  <c r="GA19" i="106"/>
  <c r="FZ19" i="106"/>
  <c r="ES19" i="106"/>
  <c r="EP20" i="106"/>
  <c r="ER19" i="106"/>
  <c r="DY20" i="106"/>
  <c r="EA19" i="106"/>
  <c r="EB19" i="106" s="1"/>
  <c r="DH20" i="106"/>
  <c r="DK19" i="106"/>
  <c r="DJ19" i="106"/>
  <c r="CT20" i="106"/>
  <c r="CS20" i="106"/>
  <c r="CQ21" i="106"/>
  <c r="AR20" i="106"/>
  <c r="AT19" i="106"/>
  <c r="AU19" i="106" s="1"/>
  <c r="J23" i="106"/>
  <c r="L22" i="106"/>
  <c r="M22" i="106" s="1"/>
  <c r="NE19" i="105"/>
  <c r="NF19" i="105" s="1"/>
  <c r="NC20" i="105"/>
  <c r="ML20" i="105"/>
  <c r="MN19" i="105"/>
  <c r="MO19" i="105" s="1"/>
  <c r="FX20" i="105"/>
  <c r="FZ19" i="105"/>
  <c r="GA19" i="105" s="1"/>
  <c r="ER19" i="105"/>
  <c r="ES19" i="105" s="1"/>
  <c r="EP20" i="105"/>
  <c r="DH20" i="105"/>
  <c r="DJ19" i="105"/>
  <c r="DK19" i="105" s="1"/>
  <c r="CS18" i="105"/>
  <c r="CQ19" i="105"/>
  <c r="CT18" i="105"/>
  <c r="AT20" i="105"/>
  <c r="AR21" i="105"/>
  <c r="AU20" i="105"/>
  <c r="L18" i="105"/>
  <c r="J19" i="105"/>
  <c r="M18" i="105"/>
  <c r="KM20" i="104"/>
  <c r="KO19" i="104"/>
  <c r="KP19" i="104" s="1"/>
  <c r="HW20" i="104"/>
  <c r="HY19" i="104"/>
  <c r="HZ19" i="104" s="1"/>
  <c r="GO20" i="104"/>
  <c r="GQ19" i="104"/>
  <c r="GR19" i="104" s="1"/>
  <c r="FG20" i="104"/>
  <c r="FI19" i="104"/>
  <c r="FJ19" i="104" s="1"/>
  <c r="DY20" i="104"/>
  <c r="EA19" i="104"/>
  <c r="EB19" i="104" s="1"/>
  <c r="CT19" i="104"/>
  <c r="CQ20" i="104"/>
  <c r="CS19" i="104"/>
  <c r="AR20" i="104"/>
  <c r="AT19" i="104"/>
  <c r="AU19" i="104" s="1"/>
  <c r="J20" i="104"/>
  <c r="L19" i="104"/>
  <c r="M19" i="104" s="1"/>
  <c r="BZ20" i="102"/>
  <c r="CC19" i="102"/>
  <c r="CB19" i="102"/>
  <c r="BI20" i="102"/>
  <c r="BK19" i="102"/>
  <c r="BL19" i="102" s="1"/>
  <c r="AU19" i="102"/>
  <c r="AR20" i="102"/>
  <c r="AT19" i="102"/>
  <c r="AC20" i="102"/>
  <c r="AD20" i="102" s="1"/>
  <c r="AA21" i="102"/>
  <c r="J20" i="102"/>
  <c r="M19" i="102"/>
  <c r="L19" i="102"/>
  <c r="JY22" i="93" l="1"/>
  <c r="JZ22" i="93" s="1"/>
  <c r="JW23" i="93"/>
  <c r="IO23" i="93"/>
  <c r="IQ22" i="93"/>
  <c r="IR22" i="93"/>
  <c r="HG24" i="93"/>
  <c r="HI23" i="93"/>
  <c r="HJ23" i="93" s="1"/>
  <c r="FY23" i="93"/>
  <c r="GA22" i="93"/>
  <c r="GB22" i="93" s="1"/>
  <c r="ET23" i="93"/>
  <c r="ES23" i="93"/>
  <c r="EQ24" i="93"/>
  <c r="DH23" i="93"/>
  <c r="DJ22" i="93"/>
  <c r="DK22" i="93" s="1"/>
  <c r="CB22" i="104"/>
  <c r="BZ23" i="104"/>
  <c r="CC22" i="104"/>
  <c r="BY24" i="93"/>
  <c r="CA23" i="93"/>
  <c r="CB23" i="93" s="1"/>
  <c r="AR24" i="93"/>
  <c r="AP25" i="93"/>
  <c r="AS24" i="93"/>
  <c r="HF21" i="105"/>
  <c r="HH20" i="105"/>
  <c r="HI20" i="105" s="1"/>
  <c r="JG18" i="104"/>
  <c r="JH18" i="104" s="1"/>
  <c r="JE19" i="104"/>
  <c r="LD20" i="105"/>
  <c r="LF19" i="105"/>
  <c r="LG19" i="105" s="1"/>
  <c r="EA18" i="103"/>
  <c r="EB18" i="103" s="1"/>
  <c r="DY19" i="103"/>
  <c r="JV18" i="105"/>
  <c r="JX17" i="105"/>
  <c r="JY17" i="105" s="1"/>
  <c r="IN18" i="105"/>
  <c r="IP17" i="105"/>
  <c r="IQ17" i="105" s="1"/>
  <c r="GQ17" i="103"/>
  <c r="GR17" i="103" s="1"/>
  <c r="GO18" i="103"/>
  <c r="LU20" i="103"/>
  <c r="LW19" i="103"/>
  <c r="LX19" i="103" s="1"/>
  <c r="KM20" i="103"/>
  <c r="KP19" i="103"/>
  <c r="KO19" i="103"/>
  <c r="JE20" i="103"/>
  <c r="JH19" i="103"/>
  <c r="JG19" i="103"/>
  <c r="HY19" i="103"/>
  <c r="HZ19" i="103" s="1"/>
  <c r="HW20" i="103"/>
  <c r="FG22" i="103"/>
  <c r="FI21" i="103"/>
  <c r="FJ21" i="103" s="1"/>
  <c r="CQ22" i="103"/>
  <c r="CS21" i="103"/>
  <c r="CT21" i="103" s="1"/>
  <c r="BZ20" i="103"/>
  <c r="CB19" i="103"/>
  <c r="CC19" i="103" s="1"/>
  <c r="AR22" i="103"/>
  <c r="AT21" i="103"/>
  <c r="AU21" i="103" s="1"/>
  <c r="J22" i="103"/>
  <c r="M21" i="103"/>
  <c r="L21" i="103"/>
  <c r="JX20" i="106"/>
  <c r="JY20" i="106" s="1"/>
  <c r="JV21" i="106"/>
  <c r="JE21" i="106"/>
  <c r="JG20" i="106"/>
  <c r="JH20" i="106"/>
  <c r="HY20" i="106"/>
  <c r="HZ20" i="106" s="1"/>
  <c r="HW21" i="106"/>
  <c r="GQ20" i="106"/>
  <c r="GO21" i="106"/>
  <c r="GR20" i="106"/>
  <c r="FZ20" i="106"/>
  <c r="GA20" i="106" s="1"/>
  <c r="FX21" i="106"/>
  <c r="ER20" i="106"/>
  <c r="ES20" i="106" s="1"/>
  <c r="EP21" i="106"/>
  <c r="EA20" i="106"/>
  <c r="DY21" i="106"/>
  <c r="EB20" i="106"/>
  <c r="DJ20" i="106"/>
  <c r="DK20" i="106" s="1"/>
  <c r="DH21" i="106"/>
  <c r="CQ22" i="106"/>
  <c r="CS21" i="106"/>
  <c r="CT21" i="106"/>
  <c r="AT20" i="106"/>
  <c r="AU20" i="106" s="1"/>
  <c r="AR21" i="106"/>
  <c r="L23" i="106"/>
  <c r="M23" i="106" s="1"/>
  <c r="J24" i="106"/>
  <c r="NC21" i="105"/>
  <c r="NE20" i="105"/>
  <c r="NF20" i="105" s="1"/>
  <c r="MN20" i="105"/>
  <c r="ML21" i="105"/>
  <c r="MO20" i="105"/>
  <c r="FZ20" i="105"/>
  <c r="GA20" i="105" s="1"/>
  <c r="FX21" i="105"/>
  <c r="ER20" i="105"/>
  <c r="ES20" i="105" s="1"/>
  <c r="EP21" i="105"/>
  <c r="DJ20" i="105"/>
  <c r="DK20" i="105" s="1"/>
  <c r="DH21" i="105"/>
  <c r="CQ20" i="105"/>
  <c r="CS19" i="105"/>
  <c r="CT19" i="105" s="1"/>
  <c r="AR22" i="105"/>
  <c r="AT21" i="105"/>
  <c r="AU21" i="105" s="1"/>
  <c r="J20" i="105"/>
  <c r="M19" i="105"/>
  <c r="L19" i="105"/>
  <c r="KO20" i="104"/>
  <c r="KM21" i="104"/>
  <c r="KP20" i="104"/>
  <c r="HY20" i="104"/>
  <c r="HZ20" i="104" s="1"/>
  <c r="HW21" i="104"/>
  <c r="GQ20" i="104"/>
  <c r="GR20" i="104" s="1"/>
  <c r="GO21" i="104"/>
  <c r="FI20" i="104"/>
  <c r="FJ20" i="104" s="1"/>
  <c r="FG21" i="104"/>
  <c r="EA20" i="104"/>
  <c r="DY21" i="104"/>
  <c r="EB20" i="104"/>
  <c r="CS20" i="104"/>
  <c r="CT20" i="104" s="1"/>
  <c r="CQ21" i="104"/>
  <c r="AT20" i="104"/>
  <c r="AU20" i="104" s="1"/>
  <c r="AR21" i="104"/>
  <c r="L20" i="104"/>
  <c r="J21" i="104"/>
  <c r="M20" i="104"/>
  <c r="CB20" i="102"/>
  <c r="BZ21" i="102"/>
  <c r="CC20" i="102"/>
  <c r="BK20" i="102"/>
  <c r="BL20" i="102" s="1"/>
  <c r="BI21" i="102"/>
  <c r="AT20" i="102"/>
  <c r="AU20" i="102" s="1"/>
  <c r="AR21" i="102"/>
  <c r="AA22" i="102"/>
  <c r="AC21" i="102"/>
  <c r="AD21" i="102"/>
  <c r="L20" i="102"/>
  <c r="J21" i="102"/>
  <c r="M20" i="102"/>
  <c r="JW24" i="93" l="1"/>
  <c r="JY23" i="93"/>
  <c r="JZ23" i="93"/>
  <c r="IQ23" i="93"/>
  <c r="IR23" i="93"/>
  <c r="IO24" i="93"/>
  <c r="HI24" i="93"/>
  <c r="HG25" i="93"/>
  <c r="HJ24" i="93"/>
  <c r="GA23" i="93"/>
  <c r="GB23" i="93" s="1"/>
  <c r="FY24" i="93"/>
  <c r="EQ25" i="93"/>
  <c r="ES24" i="93"/>
  <c r="ET24" i="93"/>
  <c r="DJ23" i="93"/>
  <c r="DK23" i="93" s="1"/>
  <c r="DH24" i="93"/>
  <c r="BZ24" i="104"/>
  <c r="CB23" i="104"/>
  <c r="CC23" i="104"/>
  <c r="BY25" i="93"/>
  <c r="CA24" i="93"/>
  <c r="CB24" i="93" s="1"/>
  <c r="AP26" i="93"/>
  <c r="AR25" i="93"/>
  <c r="AS25" i="93"/>
  <c r="JE20" i="104"/>
  <c r="JG19" i="104"/>
  <c r="JH19" i="104" s="1"/>
  <c r="HH21" i="105"/>
  <c r="HF22" i="105"/>
  <c r="HI21" i="105"/>
  <c r="LF20" i="105"/>
  <c r="LD21" i="105"/>
  <c r="LG20" i="105"/>
  <c r="GQ18" i="103"/>
  <c r="GR18" i="103" s="1"/>
  <c r="GO19" i="103"/>
  <c r="IN19" i="105"/>
  <c r="IP18" i="105"/>
  <c r="IQ18" i="105" s="1"/>
  <c r="JV19" i="105"/>
  <c r="JX18" i="105"/>
  <c r="JY18" i="105" s="1"/>
  <c r="DY20" i="103"/>
  <c r="EA19" i="103"/>
  <c r="EB19" i="103" s="1"/>
  <c r="LX20" i="103"/>
  <c r="LW20" i="103"/>
  <c r="LU21" i="103"/>
  <c r="KO20" i="103"/>
  <c r="KP20" i="103" s="1"/>
  <c r="KM21" i="103"/>
  <c r="JG20" i="103"/>
  <c r="JH20" i="103" s="1"/>
  <c r="JE21" i="103"/>
  <c r="HY20" i="103"/>
  <c r="HZ20" i="103" s="1"/>
  <c r="HW21" i="103"/>
  <c r="FI22" i="103"/>
  <c r="FJ22" i="103" s="1"/>
  <c r="FG23" i="103"/>
  <c r="CS22" i="103"/>
  <c r="CT22" i="103" s="1"/>
  <c r="CQ23" i="103"/>
  <c r="CB20" i="103"/>
  <c r="CC20" i="103" s="1"/>
  <c r="BZ21" i="103"/>
  <c r="AU22" i="103"/>
  <c r="AT22" i="103"/>
  <c r="AR23" i="103"/>
  <c r="M22" i="103"/>
  <c r="L22" i="103"/>
  <c r="J23" i="103"/>
  <c r="JV22" i="106"/>
  <c r="JX21" i="106"/>
  <c r="JY21" i="106" s="1"/>
  <c r="JG21" i="106"/>
  <c r="JE22" i="106"/>
  <c r="JH21" i="106"/>
  <c r="HW22" i="106"/>
  <c r="HY21" i="106"/>
  <c r="HZ21" i="106" s="1"/>
  <c r="GO22" i="106"/>
  <c r="GQ21" i="106"/>
  <c r="GR21" i="106" s="1"/>
  <c r="FX22" i="106"/>
  <c r="FZ21" i="106"/>
  <c r="GA21" i="106" s="1"/>
  <c r="EP22" i="106"/>
  <c r="ER21" i="106"/>
  <c r="ES21" i="106" s="1"/>
  <c r="DY22" i="106"/>
  <c r="EA21" i="106"/>
  <c r="EB21" i="106" s="1"/>
  <c r="DH22" i="106"/>
  <c r="DK21" i="106"/>
  <c r="DJ21" i="106"/>
  <c r="CQ23" i="106"/>
  <c r="CS22" i="106"/>
  <c r="CT22" i="106" s="1"/>
  <c r="AR22" i="106"/>
  <c r="AT21" i="106"/>
  <c r="AU21" i="106" s="1"/>
  <c r="J25" i="106"/>
  <c r="L24" i="106"/>
  <c r="M24" i="106"/>
  <c r="NC22" i="105"/>
  <c r="NE21" i="105"/>
  <c r="NF21" i="105" s="1"/>
  <c r="MN21" i="105"/>
  <c r="ML22" i="105"/>
  <c r="MO21" i="105"/>
  <c r="FX22" i="105"/>
  <c r="FZ21" i="105"/>
  <c r="GA21" i="105"/>
  <c r="EP22" i="105"/>
  <c r="ER21" i="105"/>
  <c r="ES21" i="105" s="1"/>
  <c r="DH22" i="105"/>
  <c r="DK21" i="105"/>
  <c r="DJ21" i="105"/>
  <c r="CS20" i="105"/>
  <c r="CQ21" i="105"/>
  <c r="CT20" i="105"/>
  <c r="AR23" i="105"/>
  <c r="AT22" i="105"/>
  <c r="AU22" i="105"/>
  <c r="L20" i="105"/>
  <c r="J21" i="105"/>
  <c r="M20" i="105"/>
  <c r="KM22" i="104"/>
  <c r="KO21" i="104"/>
  <c r="KP21" i="104" s="1"/>
  <c r="HW22" i="104"/>
  <c r="HY21" i="104"/>
  <c r="HZ21" i="104" s="1"/>
  <c r="GO22" i="104"/>
  <c r="GQ21" i="104"/>
  <c r="GR21" i="104"/>
  <c r="FG22" i="104"/>
  <c r="FI21" i="104"/>
  <c r="FJ21" i="104" s="1"/>
  <c r="DY22" i="104"/>
  <c r="EA21" i="104"/>
  <c r="EB21" i="104" s="1"/>
  <c r="CS21" i="104"/>
  <c r="CT21" i="104" s="1"/>
  <c r="CQ22" i="104"/>
  <c r="AR22" i="104"/>
  <c r="AT21" i="104"/>
  <c r="AU21" i="104"/>
  <c r="J22" i="104"/>
  <c r="L21" i="104"/>
  <c r="M21" i="104"/>
  <c r="BZ22" i="102"/>
  <c r="CB21" i="102"/>
  <c r="CC21" i="102"/>
  <c r="BI22" i="102"/>
  <c r="BK21" i="102"/>
  <c r="BL21" i="102"/>
  <c r="AT21" i="102"/>
  <c r="AR22" i="102"/>
  <c r="AU21" i="102"/>
  <c r="AA23" i="102"/>
  <c r="AC22" i="102"/>
  <c r="AD22" i="102" s="1"/>
  <c r="J22" i="102"/>
  <c r="L21" i="102"/>
  <c r="M21" i="102" s="1"/>
  <c r="JW25" i="93" l="1"/>
  <c r="JY24" i="93"/>
  <c r="JZ24" i="93" s="1"/>
  <c r="IO25" i="93"/>
  <c r="IQ24" i="93"/>
  <c r="IR24" i="93" s="1"/>
  <c r="HG26" i="93"/>
  <c r="HI25" i="93"/>
  <c r="HJ25" i="93" s="1"/>
  <c r="FY25" i="93"/>
  <c r="GA24" i="93"/>
  <c r="GB24" i="93"/>
  <c r="ET25" i="93"/>
  <c r="ES25" i="93"/>
  <c r="EQ26" i="93"/>
  <c r="DH25" i="93"/>
  <c r="DJ24" i="93"/>
  <c r="DK24" i="93" s="1"/>
  <c r="CB24" i="104"/>
  <c r="BZ25" i="104"/>
  <c r="CC24" i="104"/>
  <c r="BY26" i="93"/>
  <c r="CA25" i="93"/>
  <c r="CB25" i="93" s="1"/>
  <c r="AP27" i="93"/>
  <c r="AR26" i="93"/>
  <c r="AS26" i="93"/>
  <c r="HH22" i="105"/>
  <c r="HI22" i="105" s="1"/>
  <c r="HF23" i="105"/>
  <c r="JG20" i="104"/>
  <c r="JH20" i="104" s="1"/>
  <c r="JE21" i="104"/>
  <c r="LD22" i="105"/>
  <c r="LF21" i="105"/>
  <c r="LG21" i="105" s="1"/>
  <c r="EA20" i="103"/>
  <c r="EB20" i="103" s="1"/>
  <c r="DY21" i="103"/>
  <c r="IN20" i="105"/>
  <c r="IP19" i="105"/>
  <c r="IQ19" i="105" s="1"/>
  <c r="GO20" i="103"/>
  <c r="GQ19" i="103"/>
  <c r="GR19" i="103" s="1"/>
  <c r="JX19" i="105"/>
  <c r="JY19" i="105" s="1"/>
  <c r="JV20" i="105"/>
  <c r="LU22" i="103"/>
  <c r="LW21" i="103"/>
  <c r="LX21" i="103" s="1"/>
  <c r="KM22" i="103"/>
  <c r="KP21" i="103"/>
  <c r="KO21" i="103"/>
  <c r="JE22" i="103"/>
  <c r="JG21" i="103"/>
  <c r="JH21" i="103" s="1"/>
  <c r="HY21" i="103"/>
  <c r="HZ21" i="103" s="1"/>
  <c r="HW22" i="103"/>
  <c r="FG24" i="103"/>
  <c r="FI23" i="103"/>
  <c r="FJ23" i="103" s="1"/>
  <c r="CQ24" i="103"/>
  <c r="CS23" i="103"/>
  <c r="CT23" i="103" s="1"/>
  <c r="BZ22" i="103"/>
  <c r="CB21" i="103"/>
  <c r="CC21" i="103" s="1"/>
  <c r="AR24" i="103"/>
  <c r="AT23" i="103"/>
  <c r="AU23" i="103" s="1"/>
  <c r="J24" i="103"/>
  <c r="L23" i="103"/>
  <c r="M23" i="103" s="1"/>
  <c r="JV23" i="106"/>
  <c r="JX22" i="106"/>
  <c r="JY22" i="106" s="1"/>
  <c r="JE23" i="106"/>
  <c r="JH22" i="106"/>
  <c r="JG22" i="106"/>
  <c r="HW23" i="106"/>
  <c r="HY22" i="106"/>
  <c r="HZ22" i="106" s="1"/>
  <c r="GO23" i="106"/>
  <c r="GR22" i="106"/>
  <c r="GQ22" i="106"/>
  <c r="FX23" i="106"/>
  <c r="GA22" i="106"/>
  <c r="FZ22" i="106"/>
  <c r="EP23" i="106"/>
  <c r="ER22" i="106"/>
  <c r="ES22" i="106" s="1"/>
  <c r="DY23" i="106"/>
  <c r="EA22" i="106"/>
  <c r="EB22" i="106"/>
  <c r="DH23" i="106"/>
  <c r="DJ22" i="106"/>
  <c r="DK22" i="106"/>
  <c r="CS23" i="106"/>
  <c r="CT23" i="106" s="1"/>
  <c r="CQ24" i="106"/>
  <c r="AT22" i="106"/>
  <c r="AR23" i="106"/>
  <c r="AU22" i="106"/>
  <c r="L25" i="106"/>
  <c r="J26" i="106"/>
  <c r="M25" i="106"/>
  <c r="NE22" i="105"/>
  <c r="NF22" i="105" s="1"/>
  <c r="NC23" i="105"/>
  <c r="ML23" i="105"/>
  <c r="MN22" i="105"/>
  <c r="MO22" i="105" s="1"/>
  <c r="FX23" i="105"/>
  <c r="FZ22" i="105"/>
  <c r="GA22" i="105" s="1"/>
  <c r="EP23" i="105"/>
  <c r="ER22" i="105"/>
  <c r="ES22" i="105" s="1"/>
  <c r="DJ22" i="105"/>
  <c r="DK22" i="105" s="1"/>
  <c r="DH23" i="105"/>
  <c r="CQ22" i="105"/>
  <c r="CS21" i="105"/>
  <c r="CT21" i="105"/>
  <c r="AT23" i="105"/>
  <c r="AU23" i="105" s="1"/>
  <c r="AR24" i="105"/>
  <c r="J22" i="105"/>
  <c r="L21" i="105"/>
  <c r="M21" i="105" s="1"/>
  <c r="KM23" i="104"/>
  <c r="KP22" i="104"/>
  <c r="KO22" i="104"/>
  <c r="HW23" i="104"/>
  <c r="HY22" i="104"/>
  <c r="HZ22" i="104" s="1"/>
  <c r="GQ22" i="104"/>
  <c r="GR22" i="104" s="1"/>
  <c r="GO23" i="104"/>
  <c r="FG23" i="104"/>
  <c r="FI22" i="104"/>
  <c r="FJ22" i="104" s="1"/>
  <c r="DY23" i="104"/>
  <c r="EA22" i="104"/>
  <c r="EB22" i="104" s="1"/>
  <c r="CQ23" i="104"/>
  <c r="CS22" i="104"/>
  <c r="CT22" i="104" s="1"/>
  <c r="AR23" i="104"/>
  <c r="AT22" i="104"/>
  <c r="AU22" i="104" s="1"/>
  <c r="J23" i="104"/>
  <c r="L22" i="104"/>
  <c r="M22" i="104" s="1"/>
  <c r="BZ23" i="102"/>
  <c r="CC22" i="102"/>
  <c r="CB22" i="102"/>
  <c r="BL22" i="102"/>
  <c r="BI23" i="102"/>
  <c r="BK22" i="102"/>
  <c r="AR23" i="102"/>
  <c r="AT22" i="102"/>
  <c r="AU22" i="102" s="1"/>
  <c r="AD23" i="102"/>
  <c r="AC23" i="102"/>
  <c r="AA24" i="102"/>
  <c r="J23" i="102"/>
  <c r="L22" i="102"/>
  <c r="M22" i="102" s="1"/>
  <c r="JW26" i="93" l="1"/>
  <c r="JY25" i="93"/>
  <c r="JZ25" i="93"/>
  <c r="IQ25" i="93"/>
  <c r="IR25" i="93" s="1"/>
  <c r="IO26" i="93"/>
  <c r="HI26" i="93"/>
  <c r="HJ26" i="93"/>
  <c r="HG27" i="93"/>
  <c r="GA25" i="93"/>
  <c r="FY26" i="93"/>
  <c r="GB25" i="93"/>
  <c r="EQ27" i="93"/>
  <c r="ES26" i="93"/>
  <c r="ET26" i="93"/>
  <c r="DJ25" i="93"/>
  <c r="DH26" i="93"/>
  <c r="DK25" i="93"/>
  <c r="BZ26" i="104"/>
  <c r="CB25" i="104"/>
  <c r="CC25" i="104" s="1"/>
  <c r="CA26" i="93"/>
  <c r="CB26" i="93" s="1"/>
  <c r="BY27" i="93"/>
  <c r="AR27" i="93"/>
  <c r="AP28" i="93"/>
  <c r="AS27" i="93"/>
  <c r="JG21" i="104"/>
  <c r="JH21" i="104" s="1"/>
  <c r="JE22" i="104"/>
  <c r="HF24" i="105"/>
  <c r="HH23" i="105"/>
  <c r="HI23" i="105" s="1"/>
  <c r="LD23" i="105"/>
  <c r="LF22" i="105"/>
  <c r="LG22" i="105" s="1"/>
  <c r="JX20" i="105"/>
  <c r="JY20" i="105" s="1"/>
  <c r="JV21" i="105"/>
  <c r="GQ20" i="103"/>
  <c r="GR20" i="103" s="1"/>
  <c r="GO21" i="103"/>
  <c r="IP20" i="105"/>
  <c r="IQ20" i="105" s="1"/>
  <c r="IN21" i="105"/>
  <c r="EA21" i="103"/>
  <c r="EB21" i="103" s="1"/>
  <c r="DY22" i="103"/>
  <c r="LW22" i="103"/>
  <c r="LX22" i="103" s="1"/>
  <c r="LU23" i="103"/>
  <c r="KO22" i="103"/>
  <c r="KP22" i="103" s="1"/>
  <c r="KM23" i="103"/>
  <c r="JG22" i="103"/>
  <c r="JH22" i="103" s="1"/>
  <c r="JE23" i="103"/>
  <c r="HY22" i="103"/>
  <c r="HZ22" i="103" s="1"/>
  <c r="HW23" i="103"/>
  <c r="FI24" i="103"/>
  <c r="FJ24" i="103" s="1"/>
  <c r="FG25" i="103"/>
  <c r="CS24" i="103"/>
  <c r="CT24" i="103" s="1"/>
  <c r="CQ25" i="103"/>
  <c r="CC22" i="103"/>
  <c r="CB22" i="103"/>
  <c r="BZ23" i="103"/>
  <c r="AR25" i="103"/>
  <c r="AT24" i="103"/>
  <c r="AU24" i="103" s="1"/>
  <c r="M24" i="103"/>
  <c r="J25" i="103"/>
  <c r="L24" i="103"/>
  <c r="JX23" i="106"/>
  <c r="JV24" i="106"/>
  <c r="JY23" i="106"/>
  <c r="JG23" i="106"/>
  <c r="JH23" i="106" s="1"/>
  <c r="JE24" i="106"/>
  <c r="HY23" i="106"/>
  <c r="HW24" i="106"/>
  <c r="HZ23" i="106"/>
  <c r="GQ23" i="106"/>
  <c r="GO24" i="106"/>
  <c r="GR23" i="106"/>
  <c r="FZ23" i="106"/>
  <c r="FX24" i="106"/>
  <c r="GA23" i="106"/>
  <c r="ER23" i="106"/>
  <c r="ES23" i="106" s="1"/>
  <c r="EP24" i="106"/>
  <c r="EA23" i="106"/>
  <c r="EB23" i="106" s="1"/>
  <c r="DY24" i="106"/>
  <c r="DJ23" i="106"/>
  <c r="DK23" i="106" s="1"/>
  <c r="DH24" i="106"/>
  <c r="CQ25" i="106"/>
  <c r="CS24" i="106"/>
  <c r="CT24" i="106"/>
  <c r="AT23" i="106"/>
  <c r="AR24" i="106"/>
  <c r="AU23" i="106"/>
  <c r="L26" i="106"/>
  <c r="J27" i="106"/>
  <c r="M26" i="106"/>
  <c r="NC24" i="105"/>
  <c r="NE23" i="105"/>
  <c r="NF23" i="105"/>
  <c r="MN23" i="105"/>
  <c r="ML24" i="105"/>
  <c r="MO23" i="105"/>
  <c r="FZ23" i="105"/>
  <c r="GA23" i="105" s="1"/>
  <c r="FX24" i="105"/>
  <c r="ER23" i="105"/>
  <c r="ES23" i="105" s="1"/>
  <c r="EP24" i="105"/>
  <c r="DJ23" i="105"/>
  <c r="DH24" i="105"/>
  <c r="DK23" i="105"/>
  <c r="CQ23" i="105"/>
  <c r="CS22" i="105"/>
  <c r="CT22" i="105" s="1"/>
  <c r="AR25" i="105"/>
  <c r="AT24" i="105"/>
  <c r="AU24" i="105" s="1"/>
  <c r="J23" i="105"/>
  <c r="L22" i="105"/>
  <c r="M22" i="105" s="1"/>
  <c r="KO23" i="104"/>
  <c r="KP23" i="104" s="1"/>
  <c r="KM24" i="104"/>
  <c r="HY23" i="104"/>
  <c r="HZ23" i="104" s="1"/>
  <c r="HW24" i="104"/>
  <c r="GO24" i="104"/>
  <c r="GQ23" i="104"/>
  <c r="GR23" i="104"/>
  <c r="FI23" i="104"/>
  <c r="FJ23" i="104" s="1"/>
  <c r="FG24" i="104"/>
  <c r="DY24" i="104"/>
  <c r="EA23" i="104"/>
  <c r="EB23" i="104" s="1"/>
  <c r="CS23" i="104"/>
  <c r="CQ24" i="104"/>
  <c r="CT23" i="104"/>
  <c r="AT23" i="104"/>
  <c r="AR24" i="104"/>
  <c r="AU23" i="104"/>
  <c r="L23" i="104"/>
  <c r="J24" i="104"/>
  <c r="M23" i="104"/>
  <c r="CB23" i="102"/>
  <c r="BZ24" i="102"/>
  <c r="CC23" i="102"/>
  <c r="BK23" i="102"/>
  <c r="BI24" i="102"/>
  <c r="BL23" i="102"/>
  <c r="AT23" i="102"/>
  <c r="AU23" i="102" s="1"/>
  <c r="AR24" i="102"/>
  <c r="AA25" i="102"/>
  <c r="AC24" i="102"/>
  <c r="AD24" i="102" s="1"/>
  <c r="L23" i="102"/>
  <c r="M23" i="102" s="1"/>
  <c r="J24" i="102"/>
  <c r="JW27" i="93" l="1"/>
  <c r="JY26" i="93"/>
  <c r="JZ26" i="93"/>
  <c r="IO27" i="93"/>
  <c r="IQ26" i="93"/>
  <c r="IR26" i="93" s="1"/>
  <c r="HG28" i="93"/>
  <c r="HI27" i="93"/>
  <c r="HJ27" i="93"/>
  <c r="FY27" i="93"/>
  <c r="GA26" i="93"/>
  <c r="GB26" i="93" s="1"/>
  <c r="ES27" i="93"/>
  <c r="EQ28" i="93"/>
  <c r="ET27" i="93"/>
  <c r="DH27" i="93"/>
  <c r="DJ26" i="93"/>
  <c r="DK26" i="93"/>
  <c r="CB26" i="104"/>
  <c r="BZ27" i="104"/>
  <c r="CC26" i="104"/>
  <c r="CA27" i="93"/>
  <c r="BY28" i="93"/>
  <c r="CB27" i="93"/>
  <c r="AP29" i="93"/>
  <c r="AR28" i="93"/>
  <c r="AS28" i="93" s="1"/>
  <c r="HF25" i="105"/>
  <c r="HH24" i="105"/>
  <c r="HI24" i="105" s="1"/>
  <c r="JE23" i="104"/>
  <c r="JG22" i="104"/>
  <c r="JH22" i="104" s="1"/>
  <c r="LF23" i="105"/>
  <c r="LG23" i="105" s="1"/>
  <c r="LD24" i="105"/>
  <c r="EA22" i="103"/>
  <c r="EB22" i="103" s="1"/>
  <c r="DY23" i="103"/>
  <c r="IP21" i="105"/>
  <c r="IQ21" i="105" s="1"/>
  <c r="IN22" i="105"/>
  <c r="GO22" i="103"/>
  <c r="GQ21" i="103"/>
  <c r="GR21" i="103" s="1"/>
  <c r="JV22" i="105"/>
  <c r="JX21" i="105"/>
  <c r="JY21" i="105"/>
  <c r="LU24" i="103"/>
  <c r="LW23" i="103"/>
  <c r="LX23" i="103" s="1"/>
  <c r="KM24" i="103"/>
  <c r="KP23" i="103"/>
  <c r="KO23" i="103"/>
  <c r="JE24" i="103"/>
  <c r="JH23" i="103"/>
  <c r="JG23" i="103"/>
  <c r="HY23" i="103"/>
  <c r="HZ23" i="103" s="1"/>
  <c r="HW24" i="103"/>
  <c r="FG26" i="103"/>
  <c r="FI25" i="103"/>
  <c r="FJ25" i="103" s="1"/>
  <c r="CQ26" i="103"/>
  <c r="CS25" i="103"/>
  <c r="CT25" i="103" s="1"/>
  <c r="BZ24" i="103"/>
  <c r="CB23" i="103"/>
  <c r="CC23" i="103" s="1"/>
  <c r="AR26" i="103"/>
  <c r="AU25" i="103"/>
  <c r="AT25" i="103"/>
  <c r="J26" i="103"/>
  <c r="L25" i="103"/>
  <c r="M25" i="103" s="1"/>
  <c r="JV25" i="106"/>
  <c r="JX24" i="106"/>
  <c r="JY24" i="106" s="1"/>
  <c r="JG24" i="106"/>
  <c r="JH24" i="106" s="1"/>
  <c r="JE25" i="106"/>
  <c r="HW25" i="106"/>
  <c r="HY24" i="106"/>
  <c r="HZ24" i="106" s="1"/>
  <c r="GO25" i="106"/>
  <c r="GQ24" i="106"/>
  <c r="GR24" i="106" s="1"/>
  <c r="FX25" i="106"/>
  <c r="GA24" i="106"/>
  <c r="FZ24" i="106"/>
  <c r="ER24" i="106"/>
  <c r="ES24" i="106" s="1"/>
  <c r="EP25" i="106"/>
  <c r="DY25" i="106"/>
  <c r="EA24" i="106"/>
  <c r="EB24" i="106"/>
  <c r="DH25" i="106"/>
  <c r="DJ24" i="106"/>
  <c r="DK24" i="106" s="1"/>
  <c r="CS25" i="106"/>
  <c r="CQ26" i="106"/>
  <c r="CT25" i="106"/>
  <c r="AR25" i="106"/>
  <c r="AT24" i="106"/>
  <c r="AU24" i="106" s="1"/>
  <c r="L27" i="106"/>
  <c r="J28" i="106"/>
  <c r="M27" i="106"/>
  <c r="NE24" i="105"/>
  <c r="NF24" i="105" s="1"/>
  <c r="NC25" i="105"/>
  <c r="ML25" i="105"/>
  <c r="MN24" i="105"/>
  <c r="MO24" i="105"/>
  <c r="FX25" i="105"/>
  <c r="FZ24" i="105"/>
  <c r="GA24" i="105" s="1"/>
  <c r="ER24" i="105"/>
  <c r="ES24" i="105" s="1"/>
  <c r="EP25" i="105"/>
  <c r="DH25" i="105"/>
  <c r="DK24" i="105"/>
  <c r="DJ24" i="105"/>
  <c r="CS23" i="105"/>
  <c r="CQ24" i="105"/>
  <c r="CT23" i="105"/>
  <c r="AT25" i="105"/>
  <c r="AU25" i="105" s="1"/>
  <c r="AR26" i="105"/>
  <c r="L23" i="105"/>
  <c r="M23" i="105" s="1"/>
  <c r="J24" i="105"/>
  <c r="KM25" i="104"/>
  <c r="KO24" i="104"/>
  <c r="KP24" i="104" s="1"/>
  <c r="HW25" i="104"/>
  <c r="HY24" i="104"/>
  <c r="HZ24" i="104" s="1"/>
  <c r="GR24" i="104"/>
  <c r="GO25" i="104"/>
  <c r="GQ24" i="104"/>
  <c r="FG25" i="104"/>
  <c r="FI24" i="104"/>
  <c r="FJ24" i="104" s="1"/>
  <c r="DY25" i="104"/>
  <c r="EA24" i="104"/>
  <c r="EB24" i="104" s="1"/>
  <c r="CQ25" i="104"/>
  <c r="CS24" i="104"/>
  <c r="CT24" i="104" s="1"/>
  <c r="AR25" i="104"/>
  <c r="AT24" i="104"/>
  <c r="AU24" i="104"/>
  <c r="J25" i="104"/>
  <c r="M24" i="104"/>
  <c r="L24" i="104"/>
  <c r="BZ25" i="102"/>
  <c r="CB24" i="102"/>
  <c r="CC24" i="102" s="1"/>
  <c r="BK24" i="102"/>
  <c r="BI25" i="102"/>
  <c r="BL24" i="102"/>
  <c r="AR25" i="102"/>
  <c r="AT24" i="102"/>
  <c r="AU24" i="102" s="1"/>
  <c r="AC25" i="102"/>
  <c r="AA26" i="102"/>
  <c r="AD25" i="102"/>
  <c r="J25" i="102"/>
  <c r="L24" i="102"/>
  <c r="M24" i="102" s="1"/>
  <c r="JY27" i="93" l="1"/>
  <c r="JW28" i="93"/>
  <c r="JZ27" i="93"/>
  <c r="IQ27" i="93"/>
  <c r="IO28" i="93"/>
  <c r="IR27" i="93"/>
  <c r="HG29" i="93"/>
  <c r="HI28" i="93"/>
  <c r="HJ28" i="93" s="1"/>
  <c r="GA27" i="93"/>
  <c r="FY28" i="93"/>
  <c r="GB27" i="93"/>
  <c r="ES28" i="93"/>
  <c r="EQ29" i="93"/>
  <c r="ET28" i="93"/>
  <c r="DJ27" i="93"/>
  <c r="DH28" i="93"/>
  <c r="DK27" i="93"/>
  <c r="CB27" i="104"/>
  <c r="CC27" i="104"/>
  <c r="BZ28" i="104"/>
  <c r="BY29" i="93"/>
  <c r="CA28" i="93"/>
  <c r="CB28" i="93" s="1"/>
  <c r="AP30" i="93"/>
  <c r="AR29" i="93"/>
  <c r="AS29" i="93" s="1"/>
  <c r="JE24" i="104"/>
  <c r="JG23" i="104"/>
  <c r="JH23" i="104" s="1"/>
  <c r="HH25" i="105"/>
  <c r="HI25" i="105" s="1"/>
  <c r="HF26" i="105"/>
  <c r="LD25" i="105"/>
  <c r="LF24" i="105"/>
  <c r="LG24" i="105" s="1"/>
  <c r="DY24" i="103"/>
  <c r="EA23" i="103"/>
  <c r="EB23" i="103" s="1"/>
  <c r="JV23" i="105"/>
  <c r="JX22" i="105"/>
  <c r="JY22" i="105"/>
  <c r="GQ22" i="103"/>
  <c r="GR22" i="103" s="1"/>
  <c r="GO23" i="103"/>
  <c r="IP22" i="105"/>
  <c r="IQ22" i="105" s="1"/>
  <c r="IN23" i="105"/>
  <c r="LX24" i="103"/>
  <c r="LW24" i="103"/>
  <c r="LU25" i="103"/>
  <c r="KO24" i="103"/>
  <c r="KP24" i="103" s="1"/>
  <c r="KM25" i="103"/>
  <c r="JH24" i="103"/>
  <c r="JG24" i="103"/>
  <c r="JE25" i="103"/>
  <c r="HY24" i="103"/>
  <c r="HZ24" i="103" s="1"/>
  <c r="HW25" i="103"/>
  <c r="FI26" i="103"/>
  <c r="FJ26" i="103" s="1"/>
  <c r="FG27" i="103"/>
  <c r="CS26" i="103"/>
  <c r="CT26" i="103" s="1"/>
  <c r="CQ27" i="103"/>
  <c r="CB24" i="103"/>
  <c r="CC24" i="103" s="1"/>
  <c r="BZ25" i="103"/>
  <c r="AT26" i="103"/>
  <c r="AU26" i="103" s="1"/>
  <c r="AR27" i="103"/>
  <c r="M26" i="103"/>
  <c r="L26" i="103"/>
  <c r="J27" i="103"/>
  <c r="JX25" i="106"/>
  <c r="JY25" i="106" s="1"/>
  <c r="JV26" i="106"/>
  <c r="JE26" i="106"/>
  <c r="JG25" i="106"/>
  <c r="JH25" i="106" s="1"/>
  <c r="HY25" i="106"/>
  <c r="HW26" i="106"/>
  <c r="HZ25" i="106"/>
  <c r="GQ25" i="106"/>
  <c r="GO26" i="106"/>
  <c r="GR25" i="106"/>
  <c r="FZ25" i="106"/>
  <c r="FX26" i="106"/>
  <c r="GA25" i="106"/>
  <c r="ER25" i="106"/>
  <c r="ES25" i="106" s="1"/>
  <c r="EP26" i="106"/>
  <c r="EA25" i="106"/>
  <c r="DY26" i="106"/>
  <c r="EB25" i="106"/>
  <c r="DJ25" i="106"/>
  <c r="DH26" i="106"/>
  <c r="DK25" i="106"/>
  <c r="CQ27" i="106"/>
  <c r="CS26" i="106"/>
  <c r="CT26" i="106" s="1"/>
  <c r="AT25" i="106"/>
  <c r="AU25" i="106" s="1"/>
  <c r="AR26" i="106"/>
  <c r="J29" i="106"/>
  <c r="L28" i="106"/>
  <c r="M28" i="106" s="1"/>
  <c r="NC26" i="105"/>
  <c r="NE25" i="105"/>
  <c r="NF25" i="105" s="1"/>
  <c r="MN25" i="105"/>
  <c r="ML26" i="105"/>
  <c r="MO25" i="105"/>
  <c r="FZ25" i="105"/>
  <c r="GA25" i="105" s="1"/>
  <c r="FX26" i="105"/>
  <c r="EP26" i="105"/>
  <c r="ER25" i="105"/>
  <c r="ES25" i="105" s="1"/>
  <c r="DJ25" i="105"/>
  <c r="DH26" i="105"/>
  <c r="DK25" i="105"/>
  <c r="CQ25" i="105"/>
  <c r="CS24" i="105"/>
  <c r="CT24" i="105" s="1"/>
  <c r="AR27" i="105"/>
  <c r="AU26" i="105"/>
  <c r="AT26" i="105"/>
  <c r="J25" i="105"/>
  <c r="M24" i="105"/>
  <c r="L24" i="105"/>
  <c r="KM26" i="104"/>
  <c r="KO25" i="104"/>
  <c r="KP25" i="104" s="1"/>
  <c r="HY25" i="104"/>
  <c r="HZ25" i="104" s="1"/>
  <c r="HW26" i="104"/>
  <c r="GQ25" i="104"/>
  <c r="GO26" i="104"/>
  <c r="GR25" i="104"/>
  <c r="FI25" i="104"/>
  <c r="FJ25" i="104" s="1"/>
  <c r="FG26" i="104"/>
  <c r="EA25" i="104"/>
  <c r="EB25" i="104" s="1"/>
  <c r="DY26" i="104"/>
  <c r="CS25" i="104"/>
  <c r="CQ26" i="104"/>
  <c r="CT25" i="104"/>
  <c r="AT25" i="104"/>
  <c r="AU25" i="104" s="1"/>
  <c r="AR26" i="104"/>
  <c r="L25" i="104"/>
  <c r="J26" i="104"/>
  <c r="M25" i="104"/>
  <c r="CB25" i="102"/>
  <c r="BZ26" i="102"/>
  <c r="CC25" i="102"/>
  <c r="BK25" i="102"/>
  <c r="BL25" i="102" s="1"/>
  <c r="BI26" i="102"/>
  <c r="AT25" i="102"/>
  <c r="AU25" i="102" s="1"/>
  <c r="AR26" i="102"/>
  <c r="AA27" i="102"/>
  <c r="AC26" i="102"/>
  <c r="AD26" i="102" s="1"/>
  <c r="L25" i="102"/>
  <c r="J26" i="102"/>
  <c r="M25" i="102"/>
  <c r="JW29" i="93" l="1"/>
  <c r="JY28" i="93"/>
  <c r="JZ28" i="93" s="1"/>
  <c r="IO29" i="93"/>
  <c r="IQ28" i="93"/>
  <c r="IR28" i="93" s="1"/>
  <c r="HI29" i="93"/>
  <c r="HG30" i="93"/>
  <c r="HJ29" i="93"/>
  <c r="FY29" i="93"/>
  <c r="GA28" i="93"/>
  <c r="GB28" i="93"/>
  <c r="EQ30" i="93"/>
  <c r="ES29" i="93"/>
  <c r="ET29" i="93"/>
  <c r="DH29" i="93"/>
  <c r="DJ28" i="93"/>
  <c r="DK28" i="93"/>
  <c r="BZ29" i="104"/>
  <c r="CC28" i="104"/>
  <c r="CB28" i="104"/>
  <c r="BY30" i="93"/>
  <c r="CA29" i="93"/>
  <c r="CB29" i="93"/>
  <c r="AP31" i="93"/>
  <c r="AR30" i="93"/>
  <c r="AS30" i="93" s="1"/>
  <c r="HF27" i="105"/>
  <c r="HH26" i="105"/>
  <c r="HI26" i="105" s="1"/>
  <c r="JG24" i="104"/>
  <c r="JH24" i="104" s="1"/>
  <c r="JE25" i="104"/>
  <c r="LF25" i="105"/>
  <c r="LG25" i="105" s="1"/>
  <c r="LD26" i="105"/>
  <c r="IP23" i="105"/>
  <c r="IQ23" i="105" s="1"/>
  <c r="IN24" i="105"/>
  <c r="GO24" i="103"/>
  <c r="GQ23" i="103"/>
  <c r="GR23" i="103" s="1"/>
  <c r="JV24" i="105"/>
  <c r="JX23" i="105"/>
  <c r="JY23" i="105" s="1"/>
  <c r="EA24" i="103"/>
  <c r="EB24" i="103" s="1"/>
  <c r="DY25" i="103"/>
  <c r="LU26" i="103"/>
  <c r="LW25" i="103"/>
  <c r="LX25" i="103" s="1"/>
  <c r="KM26" i="103"/>
  <c r="KO25" i="103"/>
  <c r="KP25" i="103" s="1"/>
  <c r="JE26" i="103"/>
  <c r="JH25" i="103"/>
  <c r="JG25" i="103"/>
  <c r="HY25" i="103"/>
  <c r="HZ25" i="103"/>
  <c r="HW26" i="103"/>
  <c r="FG28" i="103"/>
  <c r="FI27" i="103"/>
  <c r="FJ27" i="103" s="1"/>
  <c r="CQ28" i="103"/>
  <c r="CS27" i="103"/>
  <c r="CT27" i="103" s="1"/>
  <c r="BZ26" i="103"/>
  <c r="CB25" i="103"/>
  <c r="CC25" i="103" s="1"/>
  <c r="AR28" i="103"/>
  <c r="AU27" i="103"/>
  <c r="AT27" i="103"/>
  <c r="J28" i="103"/>
  <c r="L27" i="103"/>
  <c r="M27" i="103" s="1"/>
  <c r="JV27" i="106"/>
  <c r="JY26" i="106"/>
  <c r="JX26" i="106"/>
  <c r="JE27" i="106"/>
  <c r="JG26" i="106"/>
  <c r="JH26" i="106" s="1"/>
  <c r="HY26" i="106"/>
  <c r="HW27" i="106"/>
  <c r="HZ26" i="106"/>
  <c r="GO27" i="106"/>
  <c r="GQ26" i="106"/>
  <c r="GR26" i="106" s="1"/>
  <c r="FX27" i="106"/>
  <c r="GA26" i="106"/>
  <c r="FZ26" i="106"/>
  <c r="EP27" i="106"/>
  <c r="ER26" i="106"/>
  <c r="ES26" i="106" s="1"/>
  <c r="DY27" i="106"/>
  <c r="EA26" i="106"/>
  <c r="EB26" i="106" s="1"/>
  <c r="DH27" i="106"/>
  <c r="DK26" i="106"/>
  <c r="DJ26" i="106"/>
  <c r="CS27" i="106"/>
  <c r="CQ28" i="106"/>
  <c r="CT27" i="106"/>
  <c r="AR27" i="106"/>
  <c r="AT26" i="106"/>
  <c r="AU26" i="106" s="1"/>
  <c r="J30" i="106"/>
  <c r="L29" i="106"/>
  <c r="M29" i="106"/>
  <c r="NE26" i="105"/>
  <c r="NC27" i="105"/>
  <c r="NF26" i="105"/>
  <c r="MN26" i="105"/>
  <c r="MO26" i="105"/>
  <c r="ML27" i="105"/>
  <c r="FX27" i="105"/>
  <c r="FZ26" i="105"/>
  <c r="GA26" i="105" s="1"/>
  <c r="ER26" i="105"/>
  <c r="ES26" i="105" s="1"/>
  <c r="EP27" i="105"/>
  <c r="DH27" i="105"/>
  <c r="DK26" i="105"/>
  <c r="DJ26" i="105"/>
  <c r="CS25" i="105"/>
  <c r="CT25" i="105" s="1"/>
  <c r="CQ26" i="105"/>
  <c r="AT27" i="105"/>
  <c r="AU27" i="105" s="1"/>
  <c r="AR28" i="105"/>
  <c r="L25" i="105"/>
  <c r="J26" i="105"/>
  <c r="M25" i="105"/>
  <c r="KM27" i="104"/>
  <c r="KO26" i="104"/>
  <c r="KP26" i="104" s="1"/>
  <c r="HW27" i="104"/>
  <c r="HY26" i="104"/>
  <c r="HZ26" i="104" s="1"/>
  <c r="GO27" i="104"/>
  <c r="GQ26" i="104"/>
  <c r="GR26" i="104" s="1"/>
  <c r="FG27" i="104"/>
  <c r="FI26" i="104"/>
  <c r="FJ26" i="104" s="1"/>
  <c r="DY27" i="104"/>
  <c r="EA26" i="104"/>
  <c r="EB26" i="104" s="1"/>
  <c r="CS26" i="104"/>
  <c r="CT26" i="104" s="1"/>
  <c r="CQ27" i="104"/>
  <c r="AR27" i="104"/>
  <c r="AT26" i="104"/>
  <c r="AU26" i="104"/>
  <c r="J27" i="104"/>
  <c r="L26" i="104"/>
  <c r="M26" i="104" s="1"/>
  <c r="BZ27" i="102"/>
  <c r="CC26" i="102"/>
  <c r="CB26" i="102"/>
  <c r="BI27" i="102"/>
  <c r="BL26" i="102"/>
  <c r="BK26" i="102"/>
  <c r="AU26" i="102"/>
  <c r="AR27" i="102"/>
  <c r="AT26" i="102"/>
  <c r="AC27" i="102"/>
  <c r="AA28" i="102"/>
  <c r="AD27" i="102"/>
  <c r="J27" i="102"/>
  <c r="L26" i="102"/>
  <c r="M26" i="102" s="1"/>
  <c r="JW30" i="93" l="1"/>
  <c r="JY29" i="93"/>
  <c r="JZ29" i="93" s="1"/>
  <c r="IO30" i="93"/>
  <c r="IQ29" i="93"/>
  <c r="IR29" i="93"/>
  <c r="HI30" i="93"/>
  <c r="HG31" i="93"/>
  <c r="HJ30" i="93"/>
  <c r="FY30" i="93"/>
  <c r="GA29" i="93"/>
  <c r="GB29" i="93" s="1"/>
  <c r="ES30" i="93"/>
  <c r="EQ31" i="93"/>
  <c r="ET30" i="93"/>
  <c r="DH30" i="93"/>
  <c r="DJ29" i="93"/>
  <c r="DK29" i="93"/>
  <c r="CB29" i="104"/>
  <c r="CC29" i="104"/>
  <c r="BZ30" i="104"/>
  <c r="BY31" i="93"/>
  <c r="CA30" i="93"/>
  <c r="CB30" i="93" s="1"/>
  <c r="AR31" i="93"/>
  <c r="AP32" i="93"/>
  <c r="AS31" i="93"/>
  <c r="JG25" i="104"/>
  <c r="JH25" i="104" s="1"/>
  <c r="JE26" i="104"/>
  <c r="HH27" i="105"/>
  <c r="HI27" i="105" s="1"/>
  <c r="HF28" i="105"/>
  <c r="LD27" i="105"/>
  <c r="LF26" i="105"/>
  <c r="LG26" i="105" s="1"/>
  <c r="DY26" i="103"/>
  <c r="EA25" i="103"/>
  <c r="EB25" i="103" s="1"/>
  <c r="JV25" i="105"/>
  <c r="JX24" i="105"/>
  <c r="JY24" i="105" s="1"/>
  <c r="GQ24" i="103"/>
  <c r="GR24" i="103" s="1"/>
  <c r="GO25" i="103"/>
  <c r="IP24" i="105"/>
  <c r="IQ24" i="105" s="1"/>
  <c r="IN25" i="105"/>
  <c r="LW26" i="103"/>
  <c r="LX26" i="103" s="1"/>
  <c r="LU27" i="103"/>
  <c r="KO26" i="103"/>
  <c r="KP26" i="103" s="1"/>
  <c r="KM27" i="103"/>
  <c r="JH26" i="103"/>
  <c r="JG26" i="103"/>
  <c r="JE27" i="103"/>
  <c r="HY26" i="103"/>
  <c r="HZ26" i="103" s="1"/>
  <c r="HW27" i="103"/>
  <c r="FI28" i="103"/>
  <c r="FJ28" i="103" s="1"/>
  <c r="FG29" i="103"/>
  <c r="CS28" i="103"/>
  <c r="CT28" i="103" s="1"/>
  <c r="CQ29" i="103"/>
  <c r="CC26" i="103"/>
  <c r="CB26" i="103"/>
  <c r="BZ27" i="103"/>
  <c r="AT28" i="103"/>
  <c r="AU28" i="103" s="1"/>
  <c r="AR29" i="103"/>
  <c r="M28" i="103"/>
  <c r="L28" i="103"/>
  <c r="J29" i="103"/>
  <c r="JX27" i="106"/>
  <c r="JY27" i="106" s="1"/>
  <c r="JV28" i="106"/>
  <c r="JG27" i="106"/>
  <c r="JE28" i="106"/>
  <c r="JH27" i="106"/>
  <c r="HY27" i="106"/>
  <c r="HW28" i="106"/>
  <c r="HZ27" i="106"/>
  <c r="GQ27" i="106"/>
  <c r="GR27" i="106" s="1"/>
  <c r="GO28" i="106"/>
  <c r="FZ27" i="106"/>
  <c r="FX28" i="106"/>
  <c r="GA27" i="106"/>
  <c r="ER27" i="106"/>
  <c r="EP28" i="106"/>
  <c r="ES27" i="106"/>
  <c r="EA27" i="106"/>
  <c r="DY28" i="106"/>
  <c r="EB27" i="106"/>
  <c r="DJ27" i="106"/>
  <c r="DH28" i="106"/>
  <c r="DK27" i="106"/>
  <c r="CQ29" i="106"/>
  <c r="CS28" i="106"/>
  <c r="CT28" i="106" s="1"/>
  <c r="AT27" i="106"/>
  <c r="AR28" i="106"/>
  <c r="AU27" i="106"/>
  <c r="L30" i="106"/>
  <c r="M30" i="106"/>
  <c r="J31" i="106"/>
  <c r="NE27" i="105"/>
  <c r="NC28" i="105"/>
  <c r="NF27" i="105"/>
  <c r="MN27" i="105"/>
  <c r="ML28" i="105"/>
  <c r="MO27" i="105"/>
  <c r="FZ27" i="105"/>
  <c r="GA27" i="105" s="1"/>
  <c r="FX28" i="105"/>
  <c r="ER27" i="105"/>
  <c r="ES27" i="105" s="1"/>
  <c r="EP28" i="105"/>
  <c r="DJ27" i="105"/>
  <c r="DK27" i="105" s="1"/>
  <c r="DH28" i="105"/>
  <c r="CQ27" i="105"/>
  <c r="CS26" i="105"/>
  <c r="CT26" i="105" s="1"/>
  <c r="AR29" i="105"/>
  <c r="AT28" i="105"/>
  <c r="AU28" i="105" s="1"/>
  <c r="J27" i="105"/>
  <c r="L26" i="105"/>
  <c r="M26" i="105" s="1"/>
  <c r="KO27" i="104"/>
  <c r="KM28" i="104"/>
  <c r="KP27" i="104"/>
  <c r="HY27" i="104"/>
  <c r="HZ27" i="104" s="1"/>
  <c r="HW28" i="104"/>
  <c r="GQ27" i="104"/>
  <c r="GR27" i="104"/>
  <c r="GO28" i="104"/>
  <c r="FI27" i="104"/>
  <c r="FJ27" i="104" s="1"/>
  <c r="FG28" i="104"/>
  <c r="EA27" i="104"/>
  <c r="EB27" i="104" s="1"/>
  <c r="DY28" i="104"/>
  <c r="CS27" i="104"/>
  <c r="CQ28" i="104"/>
  <c r="CT27" i="104"/>
  <c r="AT27" i="104"/>
  <c r="AR28" i="104"/>
  <c r="AU27" i="104"/>
  <c r="L27" i="104"/>
  <c r="M27" i="104"/>
  <c r="J28" i="104"/>
  <c r="CB27" i="102"/>
  <c r="BZ28" i="102"/>
  <c r="CC27" i="102"/>
  <c r="BK27" i="102"/>
  <c r="BL27" i="102"/>
  <c r="BI28" i="102"/>
  <c r="AT27" i="102"/>
  <c r="AU27" i="102" s="1"/>
  <c r="AR28" i="102"/>
  <c r="AA29" i="102"/>
  <c r="AC28" i="102"/>
  <c r="AD28" i="102" s="1"/>
  <c r="L27" i="102"/>
  <c r="M27" i="102"/>
  <c r="J28" i="102"/>
  <c r="JY30" i="93" l="1"/>
  <c r="JW31" i="93"/>
  <c r="JZ30" i="93"/>
  <c r="IQ30" i="93"/>
  <c r="IO31" i="93"/>
  <c r="IR30" i="93"/>
  <c r="HI31" i="93"/>
  <c r="HG32" i="93"/>
  <c r="HJ31" i="93"/>
  <c r="GA30" i="93"/>
  <c r="GB30" i="93" s="1"/>
  <c r="FY31" i="93"/>
  <c r="EQ32" i="93"/>
  <c r="ES31" i="93"/>
  <c r="ET31" i="93"/>
  <c r="DJ30" i="93"/>
  <c r="DH31" i="93"/>
  <c r="DK30" i="93"/>
  <c r="BZ31" i="104"/>
  <c r="CB30" i="104"/>
  <c r="CC30" i="104" s="1"/>
  <c r="BY32" i="93"/>
  <c r="CA31" i="93"/>
  <c r="CB31" i="93" s="1"/>
  <c r="AR32" i="93"/>
  <c r="AS32" i="93"/>
  <c r="HF29" i="105"/>
  <c r="HH28" i="105"/>
  <c r="HI28" i="105" s="1"/>
  <c r="JG26" i="104"/>
  <c r="JH26" i="104" s="1"/>
  <c r="JE27" i="104"/>
  <c r="LF27" i="105"/>
  <c r="LG27" i="105" s="1"/>
  <c r="LD28" i="105"/>
  <c r="IN26" i="105"/>
  <c r="IP25" i="105"/>
  <c r="IQ25" i="105" s="1"/>
  <c r="GO26" i="103"/>
  <c r="GQ25" i="103"/>
  <c r="GR25" i="103" s="1"/>
  <c r="JX25" i="105"/>
  <c r="JY25" i="105" s="1"/>
  <c r="JV26" i="105"/>
  <c r="DY27" i="103"/>
  <c r="EA26" i="103"/>
  <c r="EB26" i="103" s="1"/>
  <c r="LU28" i="103"/>
  <c r="LW27" i="103"/>
  <c r="LX27" i="103" s="1"/>
  <c r="KM28" i="103"/>
  <c r="KP27" i="103"/>
  <c r="KO27" i="103"/>
  <c r="JE28" i="103"/>
  <c r="JH27" i="103"/>
  <c r="JG27" i="103"/>
  <c r="HY27" i="103"/>
  <c r="HZ27" i="103" s="1"/>
  <c r="HW28" i="103"/>
  <c r="FG30" i="103"/>
  <c r="FI29" i="103"/>
  <c r="FJ29" i="103" s="1"/>
  <c r="CQ30" i="103"/>
  <c r="CT29" i="103"/>
  <c r="CS29" i="103"/>
  <c r="BZ28" i="103"/>
  <c r="CB27" i="103"/>
  <c r="CC27" i="103" s="1"/>
  <c r="AR30" i="103"/>
  <c r="AT29" i="103"/>
  <c r="AU29" i="103" s="1"/>
  <c r="J30" i="103"/>
  <c r="L29" i="103"/>
  <c r="M29" i="103" s="1"/>
  <c r="JV29" i="106"/>
  <c r="JX28" i="106"/>
  <c r="JY28" i="106"/>
  <c r="JE29" i="106"/>
  <c r="JG28" i="106"/>
  <c r="JH28" i="106"/>
  <c r="HW29" i="106"/>
  <c r="HY28" i="106"/>
  <c r="HZ28" i="106" s="1"/>
  <c r="GO29" i="106"/>
  <c r="GQ28" i="106"/>
  <c r="GR28" i="106" s="1"/>
  <c r="FX29" i="106"/>
  <c r="FZ28" i="106"/>
  <c r="GA28" i="106" s="1"/>
  <c r="EP29" i="106"/>
  <c r="ER28" i="106"/>
  <c r="ES28" i="106" s="1"/>
  <c r="DY29" i="106"/>
  <c r="EA28" i="106"/>
  <c r="EB28" i="106" s="1"/>
  <c r="DH29" i="106"/>
  <c r="DJ28" i="106"/>
  <c r="DK28" i="106" s="1"/>
  <c r="CQ30" i="106"/>
  <c r="CS29" i="106"/>
  <c r="CT29" i="106" s="1"/>
  <c r="AR29" i="106"/>
  <c r="AT28" i="106"/>
  <c r="AU28" i="106"/>
  <c r="J32" i="106"/>
  <c r="L31" i="106"/>
  <c r="M31" i="106" s="1"/>
  <c r="NC29" i="105"/>
  <c r="NE28" i="105"/>
  <c r="NF28" i="105" s="1"/>
  <c r="ML29" i="105"/>
  <c r="MN28" i="105"/>
  <c r="MO28" i="105"/>
  <c r="FX29" i="105"/>
  <c r="FZ28" i="105"/>
  <c r="GA28" i="105" s="1"/>
  <c r="EP29" i="105"/>
  <c r="ER28" i="105"/>
  <c r="ES28" i="105" s="1"/>
  <c r="DH29" i="105"/>
  <c r="DK28" i="105"/>
  <c r="DJ28" i="105"/>
  <c r="CS27" i="105"/>
  <c r="CQ28" i="105"/>
  <c r="CT27" i="105"/>
  <c r="AR30" i="105"/>
  <c r="AT29" i="105"/>
  <c r="AU29" i="105"/>
  <c r="L27" i="105"/>
  <c r="J28" i="105"/>
  <c r="M27" i="105"/>
  <c r="KM29" i="104"/>
  <c r="KO28" i="104"/>
  <c r="KP28" i="104"/>
  <c r="HW29" i="104"/>
  <c r="HY28" i="104"/>
  <c r="HZ28" i="104" s="1"/>
  <c r="GO29" i="104"/>
  <c r="GQ28" i="104"/>
  <c r="GR28" i="104" s="1"/>
  <c r="FG29" i="104"/>
  <c r="FI28" i="104"/>
  <c r="FJ28" i="104" s="1"/>
  <c r="DY29" i="104"/>
  <c r="EA28" i="104"/>
  <c r="EB28" i="104" s="1"/>
  <c r="CQ29" i="104"/>
  <c r="CS28" i="104"/>
  <c r="CT28" i="104"/>
  <c r="AR29" i="104"/>
  <c r="AT28" i="104"/>
  <c r="AU28" i="104" s="1"/>
  <c r="J29" i="104"/>
  <c r="L28" i="104"/>
  <c r="M28" i="104"/>
  <c r="BZ29" i="102"/>
  <c r="CB28" i="102"/>
  <c r="CC28" i="102"/>
  <c r="BI29" i="102"/>
  <c r="BK28" i="102"/>
  <c r="BL28" i="102" s="1"/>
  <c r="AR29" i="102"/>
  <c r="AT28" i="102"/>
  <c r="AU28" i="102" s="1"/>
  <c r="AA30" i="102"/>
  <c r="AC29" i="102"/>
  <c r="AD29" i="102"/>
  <c r="J29" i="102"/>
  <c r="L28" i="102"/>
  <c r="M28" i="102"/>
  <c r="JW32" i="93" l="1"/>
  <c r="JY31" i="93"/>
  <c r="JZ31" i="93"/>
  <c r="IO32" i="93"/>
  <c r="IQ31" i="93"/>
  <c r="IR31" i="93" s="1"/>
  <c r="HI32" i="93"/>
  <c r="HJ32" i="93"/>
  <c r="FY32" i="93"/>
  <c r="GA31" i="93"/>
  <c r="GB31" i="93" s="1"/>
  <c r="ES32" i="93"/>
  <c r="ET32" i="93"/>
  <c r="DH32" i="93"/>
  <c r="DJ31" i="93"/>
  <c r="DK31" i="93" s="1"/>
  <c r="CB31" i="104"/>
  <c r="BZ32" i="104"/>
  <c r="CC31" i="104"/>
  <c r="CA32" i="93"/>
  <c r="CB32" i="93" s="1"/>
  <c r="JE28" i="104"/>
  <c r="JG27" i="104"/>
  <c r="JH27" i="104" s="1"/>
  <c r="HH29" i="105"/>
  <c r="HI29" i="105" s="1"/>
  <c r="HF30" i="105"/>
  <c r="LD29" i="105"/>
  <c r="LF28" i="105"/>
  <c r="LG28" i="105" s="1"/>
  <c r="DY28" i="103"/>
  <c r="EA27" i="103"/>
  <c r="EB27" i="103" s="1"/>
  <c r="JV27" i="105"/>
  <c r="JX26" i="105"/>
  <c r="JY26" i="105" s="1"/>
  <c r="GO27" i="103"/>
  <c r="GQ26" i="103"/>
  <c r="GR26" i="103" s="1"/>
  <c r="IN27" i="105"/>
  <c r="IP26" i="105"/>
  <c r="IQ26" i="105" s="1"/>
  <c r="LX28" i="103"/>
  <c r="LW28" i="103"/>
  <c r="LU29" i="103"/>
  <c r="KO28" i="103"/>
  <c r="KP28" i="103" s="1"/>
  <c r="KM29" i="103"/>
  <c r="JG28" i="103"/>
  <c r="JH28" i="103" s="1"/>
  <c r="JE29" i="103"/>
  <c r="HY28" i="103"/>
  <c r="HZ28" i="103" s="1"/>
  <c r="HW29" i="103"/>
  <c r="FI30" i="103"/>
  <c r="FJ30" i="103" s="1"/>
  <c r="FG31" i="103"/>
  <c r="CS30" i="103"/>
  <c r="CT30" i="103" s="1"/>
  <c r="CQ31" i="103"/>
  <c r="CB28" i="103"/>
  <c r="CC28" i="103" s="1"/>
  <c r="BZ29" i="103"/>
  <c r="AU30" i="103"/>
  <c r="AT30" i="103"/>
  <c r="AR31" i="103"/>
  <c r="L30" i="103"/>
  <c r="M30" i="103" s="1"/>
  <c r="J31" i="103"/>
  <c r="JV30" i="106"/>
  <c r="JX29" i="106"/>
  <c r="JY29" i="106" s="1"/>
  <c r="JE30" i="106"/>
  <c r="JG29" i="106"/>
  <c r="JH29" i="106" s="1"/>
  <c r="HW30" i="106"/>
  <c r="HZ29" i="106"/>
  <c r="HY29" i="106"/>
  <c r="GO30" i="106"/>
  <c r="GR29" i="106"/>
  <c r="GQ29" i="106"/>
  <c r="FX30" i="106"/>
  <c r="FZ29" i="106"/>
  <c r="GA29" i="106" s="1"/>
  <c r="EP30" i="106"/>
  <c r="ER29" i="106"/>
  <c r="ES29" i="106" s="1"/>
  <c r="DY30" i="106"/>
  <c r="EA29" i="106"/>
  <c r="EB29" i="106" s="1"/>
  <c r="DH30" i="106"/>
  <c r="DJ29" i="106"/>
  <c r="DK29" i="106" s="1"/>
  <c r="CS30" i="106"/>
  <c r="CT30" i="106" s="1"/>
  <c r="CQ31" i="106"/>
  <c r="AR30" i="106"/>
  <c r="AT29" i="106"/>
  <c r="AU29" i="106"/>
  <c r="L32" i="106"/>
  <c r="M32" i="106"/>
  <c r="NF29" i="105"/>
  <c r="NC30" i="105"/>
  <c r="NE29" i="105"/>
  <c r="ML30" i="105"/>
  <c r="MN29" i="105"/>
  <c r="MO29" i="105" s="1"/>
  <c r="FX30" i="105"/>
  <c r="FZ29" i="105"/>
  <c r="GA29" i="105"/>
  <c r="EP30" i="105"/>
  <c r="ER29" i="105"/>
  <c r="ES29" i="105" s="1"/>
  <c r="DH30" i="105"/>
  <c r="DK29" i="105"/>
  <c r="DJ29" i="105"/>
  <c r="CQ29" i="105"/>
  <c r="CS28" i="105"/>
  <c r="CT28" i="105" s="1"/>
  <c r="AT30" i="105"/>
  <c r="AU30" i="105" s="1"/>
  <c r="AR31" i="105"/>
  <c r="J29" i="105"/>
  <c r="L28" i="105"/>
  <c r="M28" i="105"/>
  <c r="KM30" i="104"/>
  <c r="KO29" i="104"/>
  <c r="KP29" i="104" s="1"/>
  <c r="HW30" i="104"/>
  <c r="HY29" i="104"/>
  <c r="HZ29" i="104" s="1"/>
  <c r="GO30" i="104"/>
  <c r="GR29" i="104"/>
  <c r="GQ29" i="104"/>
  <c r="FG30" i="104"/>
  <c r="FI29" i="104"/>
  <c r="FJ29" i="104" s="1"/>
  <c r="DY30" i="104"/>
  <c r="EA29" i="104"/>
  <c r="EB29" i="104" s="1"/>
  <c r="CQ30" i="104"/>
  <c r="CS29" i="104"/>
  <c r="CT29" i="104" s="1"/>
  <c r="AR30" i="104"/>
  <c r="AT29" i="104"/>
  <c r="AU29" i="104" s="1"/>
  <c r="J30" i="104"/>
  <c r="L29" i="104"/>
  <c r="M29" i="104" s="1"/>
  <c r="BZ30" i="102"/>
  <c r="CB29" i="102"/>
  <c r="CC29" i="102" s="1"/>
  <c r="BK29" i="102"/>
  <c r="BL29" i="102" s="1"/>
  <c r="BI30" i="102"/>
  <c r="AR30" i="102"/>
  <c r="AT29" i="102"/>
  <c r="AU29" i="102" s="1"/>
  <c r="AC30" i="102"/>
  <c r="AD30" i="102" s="1"/>
  <c r="AA31" i="102"/>
  <c r="J30" i="102"/>
  <c r="L29" i="102"/>
  <c r="M29" i="102" s="1"/>
  <c r="JY32" i="93" l="1"/>
  <c r="JZ32" i="93" s="1"/>
  <c r="IQ32" i="93"/>
  <c r="IR32" i="93"/>
  <c r="GA32" i="93"/>
  <c r="GB32" i="93"/>
  <c r="DJ32" i="93"/>
  <c r="DK32" i="93" s="1"/>
  <c r="CB32" i="104"/>
  <c r="CC32" i="104" s="1"/>
  <c r="HH30" i="105"/>
  <c r="HI30" i="105" s="1"/>
  <c r="HF31" i="105"/>
  <c r="JE29" i="104"/>
  <c r="JG28" i="104"/>
  <c r="JH28" i="104" s="1"/>
  <c r="LF29" i="105"/>
  <c r="LG29" i="105" s="1"/>
  <c r="LD30" i="105"/>
  <c r="IP27" i="105"/>
  <c r="IQ27" i="105" s="1"/>
  <c r="IN28" i="105"/>
  <c r="JX27" i="105"/>
  <c r="JV28" i="105"/>
  <c r="JY27" i="105"/>
  <c r="GO28" i="103"/>
  <c r="GQ27" i="103"/>
  <c r="GR27" i="103" s="1"/>
  <c r="EA28" i="103"/>
  <c r="EB28" i="103" s="1"/>
  <c r="DY29" i="103"/>
  <c r="LU30" i="103"/>
  <c r="LW29" i="103"/>
  <c r="LX29" i="103" s="1"/>
  <c r="KM30" i="103"/>
  <c r="KO29" i="103"/>
  <c r="KP29" i="103" s="1"/>
  <c r="JE30" i="103"/>
  <c r="JH29" i="103"/>
  <c r="JG29" i="103"/>
  <c r="HY29" i="103"/>
  <c r="HZ29" i="103" s="1"/>
  <c r="HW30" i="103"/>
  <c r="FG32" i="103"/>
  <c r="FI31" i="103"/>
  <c r="FJ31" i="103" s="1"/>
  <c r="CQ32" i="103"/>
  <c r="CS31" i="103"/>
  <c r="CT31" i="103" s="1"/>
  <c r="BZ30" i="103"/>
  <c r="CB29" i="103"/>
  <c r="CC29" i="103" s="1"/>
  <c r="AR32" i="103"/>
  <c r="AT31" i="103"/>
  <c r="AU31" i="103" s="1"/>
  <c r="J32" i="103"/>
  <c r="M31" i="103"/>
  <c r="L31" i="103"/>
  <c r="JX30" i="106"/>
  <c r="JY30" i="106" s="1"/>
  <c r="JV31" i="106"/>
  <c r="JE31" i="106"/>
  <c r="JG30" i="106"/>
  <c r="JH30" i="106"/>
  <c r="HY30" i="106"/>
  <c r="HZ30" i="106" s="1"/>
  <c r="HW31" i="106"/>
  <c r="GQ30" i="106"/>
  <c r="GO31" i="106"/>
  <c r="GR30" i="106"/>
  <c r="FZ30" i="106"/>
  <c r="GA30" i="106" s="1"/>
  <c r="FX31" i="106"/>
  <c r="ER30" i="106"/>
  <c r="ES30" i="106" s="1"/>
  <c r="EP31" i="106"/>
  <c r="EA30" i="106"/>
  <c r="EB30" i="106" s="1"/>
  <c r="DY31" i="106"/>
  <c r="DK30" i="106"/>
  <c r="DJ30" i="106"/>
  <c r="DH31" i="106"/>
  <c r="CQ32" i="106"/>
  <c r="CS31" i="106"/>
  <c r="CT31" i="106" s="1"/>
  <c r="AT30" i="106"/>
  <c r="AR31" i="106"/>
  <c r="AU30" i="106"/>
  <c r="NC31" i="105"/>
  <c r="NE30" i="105"/>
  <c r="NF30" i="105"/>
  <c r="MN30" i="105"/>
  <c r="MO30" i="105" s="1"/>
  <c r="ML31" i="105"/>
  <c r="FZ30" i="105"/>
  <c r="GA30" i="105" s="1"/>
  <c r="FX31" i="105"/>
  <c r="EP31" i="105"/>
  <c r="ER30" i="105"/>
  <c r="ES30" i="105" s="1"/>
  <c r="DJ30" i="105"/>
  <c r="DK30" i="105" s="1"/>
  <c r="DH31" i="105"/>
  <c r="CQ30" i="105"/>
  <c r="CT29" i="105"/>
  <c r="CS29" i="105"/>
  <c r="AR32" i="105"/>
  <c r="AU31" i="105"/>
  <c r="AT31" i="105"/>
  <c r="J30" i="105"/>
  <c r="L29" i="105"/>
  <c r="M29" i="105" s="1"/>
  <c r="KO30" i="104"/>
  <c r="KP30" i="104" s="1"/>
  <c r="KM31" i="104"/>
  <c r="HY30" i="104"/>
  <c r="HZ30" i="104" s="1"/>
  <c r="HW31" i="104"/>
  <c r="GQ30" i="104"/>
  <c r="GO31" i="104"/>
  <c r="GR30" i="104"/>
  <c r="FI30" i="104"/>
  <c r="FJ30" i="104" s="1"/>
  <c r="FG31" i="104"/>
  <c r="EA30" i="104"/>
  <c r="EB30" i="104" s="1"/>
  <c r="DY31" i="104"/>
  <c r="CS30" i="104"/>
  <c r="CT30" i="104" s="1"/>
  <c r="CQ31" i="104"/>
  <c r="AT30" i="104"/>
  <c r="AU30" i="104" s="1"/>
  <c r="AR31" i="104"/>
  <c r="L30" i="104"/>
  <c r="J31" i="104"/>
  <c r="M30" i="104"/>
  <c r="CB30" i="102"/>
  <c r="BZ31" i="102"/>
  <c r="CC30" i="102"/>
  <c r="BK30" i="102"/>
  <c r="BL30" i="102" s="1"/>
  <c r="BI31" i="102"/>
  <c r="AT30" i="102"/>
  <c r="AR31" i="102"/>
  <c r="AU30" i="102"/>
  <c r="AA32" i="102"/>
  <c r="AC31" i="102"/>
  <c r="AD31" i="102" s="1"/>
  <c r="J31" i="102"/>
  <c r="L30" i="102"/>
  <c r="M30" i="102"/>
  <c r="JE30" i="104" l="1"/>
  <c r="JG29" i="104"/>
  <c r="JH29" i="104" s="1"/>
  <c r="HH31" i="105"/>
  <c r="HI31" i="105" s="1"/>
  <c r="HF32" i="105"/>
  <c r="HH32" i="105" s="1"/>
  <c r="HI32" i="105" s="1"/>
  <c r="LD31" i="105"/>
  <c r="LF30" i="105"/>
  <c r="LG30" i="105" s="1"/>
  <c r="DY30" i="103"/>
  <c r="EA29" i="103"/>
  <c r="EB29" i="103" s="1"/>
  <c r="GO29" i="103"/>
  <c r="GQ28" i="103"/>
  <c r="GR28" i="103" s="1"/>
  <c r="JV29" i="105"/>
  <c r="JX28" i="105"/>
  <c r="JY28" i="105" s="1"/>
  <c r="IP28" i="105"/>
  <c r="IQ28" i="105" s="1"/>
  <c r="IN29" i="105"/>
  <c r="LW30" i="103"/>
  <c r="LX30" i="103" s="1"/>
  <c r="LU31" i="103"/>
  <c r="KO30" i="103"/>
  <c r="KP30" i="103" s="1"/>
  <c r="KM31" i="103"/>
  <c r="JG30" i="103"/>
  <c r="JH30" i="103" s="1"/>
  <c r="JE31" i="103"/>
  <c r="HY30" i="103"/>
  <c r="HZ30" i="103" s="1"/>
  <c r="HW31" i="103"/>
  <c r="FI32" i="103"/>
  <c r="FJ32" i="103" s="1"/>
  <c r="CS32" i="103"/>
  <c r="CT32" i="103" s="1"/>
  <c r="CB30" i="103"/>
  <c r="CC30" i="103" s="1"/>
  <c r="BZ31" i="103"/>
  <c r="AU32" i="103"/>
  <c r="AT32" i="103"/>
  <c r="L32" i="103"/>
  <c r="M32" i="103" s="1"/>
  <c r="JV32" i="106"/>
  <c r="JX31" i="106"/>
  <c r="JY31" i="106" s="1"/>
  <c r="JG31" i="106"/>
  <c r="JH31" i="106" s="1"/>
  <c r="JE32" i="106"/>
  <c r="HW32" i="106"/>
  <c r="HY31" i="106"/>
  <c r="HZ31" i="106" s="1"/>
  <c r="GO32" i="106"/>
  <c r="GQ31" i="106"/>
  <c r="GR31" i="106" s="1"/>
  <c r="FX32" i="106"/>
  <c r="GA31" i="106"/>
  <c r="FZ31" i="106"/>
  <c r="EP32" i="106"/>
  <c r="ER31" i="106"/>
  <c r="ES31" i="106" s="1"/>
  <c r="DY32" i="106"/>
  <c r="EA31" i="106"/>
  <c r="EB31" i="106" s="1"/>
  <c r="DH32" i="106"/>
  <c r="DK31" i="106"/>
  <c r="DJ31" i="106"/>
  <c r="CS32" i="106"/>
  <c r="CT32" i="106" s="1"/>
  <c r="AR32" i="106"/>
  <c r="AU31" i="106"/>
  <c r="AT31" i="106"/>
  <c r="NE31" i="105"/>
  <c r="NF31" i="105"/>
  <c r="NC32" i="105"/>
  <c r="MO31" i="105"/>
  <c r="ML32" i="105"/>
  <c r="MN31" i="105"/>
  <c r="FX32" i="105"/>
  <c r="FZ31" i="105"/>
  <c r="GA31" i="105" s="1"/>
  <c r="ER31" i="105"/>
  <c r="ES31" i="105" s="1"/>
  <c r="EP32" i="105"/>
  <c r="DH32" i="105"/>
  <c r="DJ31" i="105"/>
  <c r="DK31" i="105" s="1"/>
  <c r="CS30" i="105"/>
  <c r="CQ31" i="105"/>
  <c r="CT30" i="105"/>
  <c r="AT32" i="105"/>
  <c r="AU32" i="105" s="1"/>
  <c r="L30" i="105"/>
  <c r="J31" i="105"/>
  <c r="M30" i="105"/>
  <c r="KM32" i="104"/>
  <c r="KO31" i="104"/>
  <c r="KP31" i="104" s="1"/>
  <c r="HW32" i="104"/>
  <c r="HY31" i="104"/>
  <c r="HZ31" i="104" s="1"/>
  <c r="GO32" i="104"/>
  <c r="GQ31" i="104"/>
  <c r="GR31" i="104" s="1"/>
  <c r="FG32" i="104"/>
  <c r="FI31" i="104"/>
  <c r="FJ31" i="104" s="1"/>
  <c r="DY32" i="104"/>
  <c r="EA31" i="104"/>
  <c r="EB31" i="104" s="1"/>
  <c r="CQ32" i="104"/>
  <c r="CS31" i="104"/>
  <c r="CT31" i="104" s="1"/>
  <c r="AR32" i="104"/>
  <c r="AT31" i="104"/>
  <c r="AU31" i="104"/>
  <c r="J32" i="104"/>
  <c r="L31" i="104"/>
  <c r="M31" i="104" s="1"/>
  <c r="BZ32" i="102"/>
  <c r="CB31" i="102"/>
  <c r="CC31" i="102" s="1"/>
  <c r="BI32" i="102"/>
  <c r="BK31" i="102"/>
  <c r="BL31" i="102" s="1"/>
  <c r="AR32" i="102"/>
  <c r="AU31" i="102"/>
  <c r="AT31" i="102"/>
  <c r="AC32" i="102"/>
  <c r="AD32" i="102"/>
  <c r="M31" i="102"/>
  <c r="L31" i="102"/>
  <c r="J32" i="102"/>
  <c r="JE31" i="104" l="1"/>
  <c r="JG30" i="104"/>
  <c r="JH30" i="104" s="1"/>
  <c r="LD32" i="105"/>
  <c r="LF31" i="105"/>
  <c r="LG31" i="105" s="1"/>
  <c r="IP29" i="105"/>
  <c r="IQ29" i="105" s="1"/>
  <c r="IN30" i="105"/>
  <c r="JV30" i="105"/>
  <c r="JX29" i="105"/>
  <c r="JY29" i="105" s="1"/>
  <c r="GO30" i="103"/>
  <c r="GQ29" i="103"/>
  <c r="GR29" i="103" s="1"/>
  <c r="EA30" i="103"/>
  <c r="EB30" i="103" s="1"/>
  <c r="DY31" i="103"/>
  <c r="LU32" i="103"/>
  <c r="LW31" i="103"/>
  <c r="LX31" i="103" s="1"/>
  <c r="KM32" i="103"/>
  <c r="KP31" i="103"/>
  <c r="KO31" i="103"/>
  <c r="JE32" i="103"/>
  <c r="JG31" i="103"/>
  <c r="JH31" i="103" s="1"/>
  <c r="HY31" i="103"/>
  <c r="HZ31" i="103" s="1"/>
  <c r="HW32" i="103"/>
  <c r="BZ32" i="103"/>
  <c r="CC31" i="103"/>
  <c r="CB31" i="103"/>
  <c r="JX32" i="106"/>
  <c r="JY32" i="106"/>
  <c r="JG32" i="106"/>
  <c r="JH32" i="106" s="1"/>
  <c r="HY32" i="106"/>
  <c r="HZ32" i="106"/>
  <c r="GQ32" i="106"/>
  <c r="GR32" i="106"/>
  <c r="FZ32" i="106"/>
  <c r="GA32" i="106"/>
  <c r="ER32" i="106"/>
  <c r="ES32" i="106" s="1"/>
  <c r="EA32" i="106"/>
  <c r="EB32" i="106" s="1"/>
  <c r="DJ32" i="106"/>
  <c r="DK32" i="106"/>
  <c r="AT32" i="106"/>
  <c r="AU32" i="106" s="1"/>
  <c r="NE32" i="105"/>
  <c r="NF32" i="105"/>
  <c r="MN32" i="105"/>
  <c r="MO32" i="105" s="1"/>
  <c r="FZ32" i="105"/>
  <c r="GA32" i="105"/>
  <c r="ER32" i="105"/>
  <c r="ES32" i="105" s="1"/>
  <c r="DJ32" i="105"/>
  <c r="DK32" i="105"/>
  <c r="CQ32" i="105"/>
  <c r="CS31" i="105"/>
  <c r="CT31" i="105" s="1"/>
  <c r="J32" i="105"/>
  <c r="M31" i="105"/>
  <c r="L31" i="105"/>
  <c r="KO32" i="104"/>
  <c r="KP32" i="104"/>
  <c r="HY32" i="104"/>
  <c r="HZ32" i="104" s="1"/>
  <c r="GQ32" i="104"/>
  <c r="GR32" i="104"/>
  <c r="FI32" i="104"/>
  <c r="FJ32" i="104" s="1"/>
  <c r="EA32" i="104"/>
  <c r="EB32" i="104" s="1"/>
  <c r="CS32" i="104"/>
  <c r="CT32" i="104"/>
  <c r="AT32" i="104"/>
  <c r="AU32" i="104" s="1"/>
  <c r="L32" i="104"/>
  <c r="M32" i="104"/>
  <c r="CB32" i="102"/>
  <c r="CC32" i="102"/>
  <c r="BK32" i="102"/>
  <c r="BL32" i="102"/>
  <c r="AT32" i="102"/>
  <c r="AU32" i="102"/>
  <c r="L32" i="102"/>
  <c r="M32" i="102"/>
  <c r="JE32" i="104" l="1"/>
  <c r="JG32" i="104" s="1"/>
  <c r="JH32" i="104" s="1"/>
  <c r="JG31" i="104"/>
  <c r="JH31" i="104" s="1"/>
  <c r="LF32" i="105"/>
  <c r="LG32" i="105" s="1"/>
  <c r="EA31" i="103"/>
  <c r="EB31" i="103" s="1"/>
  <c r="DY32" i="103"/>
  <c r="EA32" i="103" s="1"/>
  <c r="EB32" i="103" s="1"/>
  <c r="GQ30" i="103"/>
  <c r="GR30" i="103" s="1"/>
  <c r="GO31" i="103"/>
  <c r="JX30" i="105"/>
  <c r="JY30" i="105" s="1"/>
  <c r="JV31" i="105"/>
  <c r="IP30" i="105"/>
  <c r="IQ30" i="105" s="1"/>
  <c r="IN31" i="105"/>
  <c r="LW32" i="103"/>
  <c r="LX32" i="103" s="1"/>
  <c r="KO32" i="103"/>
  <c r="KP32" i="103" s="1"/>
  <c r="JG32" i="103"/>
  <c r="JH32" i="103" s="1"/>
  <c r="HY32" i="103"/>
  <c r="HZ32" i="103" s="1"/>
  <c r="CB32" i="103"/>
  <c r="CC32" i="103" s="1"/>
  <c r="CS32" i="105"/>
  <c r="CT32" i="105"/>
  <c r="L32" i="105"/>
  <c r="M32" i="105"/>
  <c r="GO32" i="103" l="1"/>
  <c r="GQ32" i="103" s="1"/>
  <c r="GR32" i="103" s="1"/>
  <c r="GQ31" i="103"/>
  <c r="GR31" i="103" s="1"/>
  <c r="IP31" i="105"/>
  <c r="IQ31" i="105" s="1"/>
  <c r="IN32" i="105"/>
  <c r="IP32" i="105" s="1"/>
  <c r="IQ32" i="105" s="1"/>
  <c r="JV32" i="105"/>
  <c r="JX32" i="105" s="1"/>
  <c r="JY32" i="105" s="1"/>
  <c r="JX31" i="105"/>
  <c r="JY31" i="105" s="1"/>
  <c r="K3" i="92" l="1"/>
  <c r="L3" i="92"/>
  <c r="J3" i="92"/>
  <c r="I3" i="92"/>
  <c r="H3" i="92"/>
  <c r="N3" i="92"/>
  <c r="M3" i="92"/>
  <c r="G3" i="92"/>
  <c r="F3" i="92"/>
  <c r="E3" i="92"/>
  <c r="D3" i="92"/>
  <c r="C3" i="92"/>
  <c r="K2" i="92"/>
  <c r="L2" i="92"/>
  <c r="J2" i="92"/>
  <c r="I2" i="92"/>
  <c r="H2" i="92"/>
  <c r="N2" i="92"/>
  <c r="M2" i="92"/>
  <c r="G2" i="92"/>
  <c r="F2" i="92"/>
  <c r="E2" i="92"/>
  <c r="D2" i="92"/>
  <c r="C2" i="92"/>
  <c r="FJ4" i="20" l="1"/>
  <c r="GL4" i="20"/>
  <c r="EV4" i="20"/>
  <c r="HA4" i="20"/>
  <c r="FX4" i="20"/>
  <c r="EH4" i="20"/>
  <c r="D36" i="21" l="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R34" i="92" l="1"/>
  <c r="R33" i="92"/>
  <c r="R32" i="92"/>
  <c r="R31" i="92"/>
  <c r="R30" i="92"/>
  <c r="R29" i="92"/>
  <c r="R28" i="92"/>
  <c r="R27" i="92"/>
  <c r="R26" i="92"/>
  <c r="R25" i="92"/>
  <c r="R24" i="92"/>
  <c r="R23" i="92"/>
  <c r="R22" i="92"/>
  <c r="R21" i="92"/>
  <c r="R20" i="92"/>
  <c r="R19" i="92"/>
  <c r="R18" i="92"/>
  <c r="R17" i="92"/>
  <c r="R16" i="92"/>
  <c r="R15" i="92"/>
  <c r="R14" i="92"/>
  <c r="R13" i="92"/>
  <c r="R12" i="92"/>
  <c r="R11" i="92"/>
  <c r="R10" i="92"/>
  <c r="R9" i="92"/>
  <c r="R8" i="92"/>
  <c r="R7" i="92"/>
  <c r="R6" i="92"/>
  <c r="R5" i="92"/>
  <c r="B40" i="91"/>
  <c r="B39" i="91"/>
  <c r="B34" i="26"/>
  <c r="B33" i="26"/>
  <c r="K33" i="26" s="1"/>
  <c r="B32" i="26"/>
  <c r="D32" i="26" s="1"/>
  <c r="BC30" i="20" s="1"/>
  <c r="C32" i="20" s="1"/>
  <c r="B31" i="26"/>
  <c r="I31" i="26" s="1"/>
  <c r="C30" i="26"/>
  <c r="B30" i="26"/>
  <c r="F30" i="26" s="1"/>
  <c r="B29" i="26"/>
  <c r="K28" i="26"/>
  <c r="B28" i="26"/>
  <c r="J28" i="26" s="1"/>
  <c r="B27" i="26"/>
  <c r="K27" i="26" s="1"/>
  <c r="J26" i="26"/>
  <c r="G26" i="26"/>
  <c r="E26" i="26"/>
  <c r="BW24" i="20" s="1"/>
  <c r="D26" i="20" s="1"/>
  <c r="B26" i="26"/>
  <c r="D26" i="26" s="1"/>
  <c r="BC24" i="20" s="1"/>
  <c r="C26" i="20" s="1"/>
  <c r="B25" i="26"/>
  <c r="G25" i="26" s="1"/>
  <c r="B24" i="26"/>
  <c r="B23" i="26"/>
  <c r="E23" i="26" s="1"/>
  <c r="BW21" i="20" s="1"/>
  <c r="D23" i="20" s="1"/>
  <c r="B22" i="26"/>
  <c r="K22" i="26" s="1"/>
  <c r="B21" i="26"/>
  <c r="J21" i="26" s="1"/>
  <c r="B20" i="26"/>
  <c r="D20" i="26" s="1"/>
  <c r="BC18" i="20" s="1"/>
  <c r="C20" i="20" s="1"/>
  <c r="B19" i="26"/>
  <c r="J19" i="26" s="1"/>
  <c r="F18" i="26"/>
  <c r="B18" i="26"/>
  <c r="E18" i="26" s="1"/>
  <c r="BW16" i="20" s="1"/>
  <c r="D18" i="20" s="1"/>
  <c r="B17" i="26"/>
  <c r="B16" i="26"/>
  <c r="J16" i="26" s="1"/>
  <c r="B15" i="26"/>
  <c r="K15" i="26" s="1"/>
  <c r="B14" i="26"/>
  <c r="B13" i="26"/>
  <c r="J13" i="26" s="1"/>
  <c r="B12" i="26"/>
  <c r="H12" i="26" s="1"/>
  <c r="DE10" i="20" s="1"/>
  <c r="F12" i="20" s="1"/>
  <c r="B11" i="26"/>
  <c r="K11" i="26" s="1"/>
  <c r="B10" i="26"/>
  <c r="H9" i="26"/>
  <c r="DE7" i="20" s="1"/>
  <c r="F9" i="20" s="1"/>
  <c r="B9" i="26"/>
  <c r="K9" i="26" s="1"/>
  <c r="B8" i="26"/>
  <c r="D8" i="26" s="1"/>
  <c r="BC6" i="20" s="1"/>
  <c r="C8" i="20" s="1"/>
  <c r="B7" i="26"/>
  <c r="F7" i="26" s="1"/>
  <c r="B6" i="26"/>
  <c r="E6" i="26" s="1"/>
  <c r="BW4" i="20" s="1"/>
  <c r="D6" i="20" s="1"/>
  <c r="B5" i="26"/>
  <c r="K5" i="26" s="1"/>
  <c r="J8" i="26" l="1"/>
  <c r="AV28" i="93"/>
  <c r="CN28" i="20"/>
  <c r="E30" i="20" s="1"/>
  <c r="CE28" i="93"/>
  <c r="DN28" i="93"/>
  <c r="D29" i="93" s="1"/>
  <c r="EW28" i="93"/>
  <c r="E29" i="93" s="1"/>
  <c r="D30" i="26"/>
  <c r="BC28" i="20" s="1"/>
  <c r="C30" i="20" s="1"/>
  <c r="F19" i="26"/>
  <c r="E30" i="26"/>
  <c r="BW28" i="20" s="1"/>
  <c r="D30" i="20" s="1"/>
  <c r="AO28" i="20"/>
  <c r="B30" i="20" s="1"/>
  <c r="DV29" i="20"/>
  <c r="G31" i="20" s="1"/>
  <c r="G21" i="26"/>
  <c r="AV16" i="93"/>
  <c r="CN16" i="20"/>
  <c r="E18" i="20" s="1"/>
  <c r="EW16" i="93"/>
  <c r="E17" i="93" s="1"/>
  <c r="DN16" i="93"/>
  <c r="D17" i="93" s="1"/>
  <c r="CE16" i="93"/>
  <c r="I9" i="26"/>
  <c r="G19" i="26"/>
  <c r="H30" i="26"/>
  <c r="DE28" i="20" s="1"/>
  <c r="F30" i="20" s="1"/>
  <c r="E32" i="26"/>
  <c r="BW30" i="20" s="1"/>
  <c r="D32" i="20" s="1"/>
  <c r="H21" i="26"/>
  <c r="DE19" i="20" s="1"/>
  <c r="F21" i="20" s="1"/>
  <c r="F32" i="26"/>
  <c r="CN5" i="20"/>
  <c r="E7" i="20" s="1"/>
  <c r="DN5" i="93"/>
  <c r="D6" i="93" s="1"/>
  <c r="EW5" i="93"/>
  <c r="E6" i="93" s="1"/>
  <c r="CE5" i="93"/>
  <c r="I21" i="26"/>
  <c r="C28" i="26"/>
  <c r="H13" i="26"/>
  <c r="DE11" i="20" s="1"/>
  <c r="F13" i="20" s="1"/>
  <c r="K16" i="26"/>
  <c r="I20" i="26"/>
  <c r="E8" i="26"/>
  <c r="BW6" i="20" s="1"/>
  <c r="D8" i="20" s="1"/>
  <c r="C13" i="26"/>
  <c r="K13" i="26"/>
  <c r="C16" i="26"/>
  <c r="E20" i="26"/>
  <c r="BW18" i="20" s="1"/>
  <c r="D20" i="20" s="1"/>
  <c r="J20" i="26"/>
  <c r="I26" i="26"/>
  <c r="F31" i="26"/>
  <c r="F8" i="26"/>
  <c r="D13" i="26"/>
  <c r="BC11" i="20" s="1"/>
  <c r="C13" i="20" s="1"/>
  <c r="D16" i="26"/>
  <c r="BC14" i="20" s="1"/>
  <c r="C16" i="20" s="1"/>
  <c r="F20" i="26"/>
  <c r="K20" i="26"/>
  <c r="G30" i="26"/>
  <c r="I32" i="26"/>
  <c r="I8" i="26"/>
  <c r="G13" i="26"/>
  <c r="I16" i="26"/>
  <c r="G20" i="26"/>
  <c r="K21" i="26"/>
  <c r="F26" i="26"/>
  <c r="K26" i="26"/>
  <c r="D28" i="26"/>
  <c r="BC26" i="20" s="1"/>
  <c r="C28" i="20" s="1"/>
  <c r="J32" i="26"/>
  <c r="AV5" i="93"/>
  <c r="B6" i="93" s="1"/>
  <c r="E7" i="26"/>
  <c r="BW5" i="20" s="1"/>
  <c r="D7" i="20" s="1"/>
  <c r="I25" i="26"/>
  <c r="E25" i="26"/>
  <c r="BW23" i="20" s="1"/>
  <c r="D25" i="20" s="1"/>
  <c r="H25" i="26"/>
  <c r="DE23" i="20" s="1"/>
  <c r="F25" i="20" s="1"/>
  <c r="D25" i="26"/>
  <c r="BC23" i="20" s="1"/>
  <c r="C25" i="20" s="1"/>
  <c r="C25" i="26"/>
  <c r="K25" i="26"/>
  <c r="H31" i="26"/>
  <c r="DE29" i="20" s="1"/>
  <c r="F31" i="20" s="1"/>
  <c r="D31" i="26"/>
  <c r="BC29" i="20" s="1"/>
  <c r="C31" i="20" s="1"/>
  <c r="K31" i="26"/>
  <c r="G31" i="26"/>
  <c r="C31" i="26"/>
  <c r="J31" i="26"/>
  <c r="H7" i="26"/>
  <c r="DE5" i="20" s="1"/>
  <c r="F7" i="20" s="1"/>
  <c r="D7" i="26"/>
  <c r="BC5" i="20" s="1"/>
  <c r="C7" i="20" s="1"/>
  <c r="K7" i="26"/>
  <c r="G7" i="26"/>
  <c r="C7" i="26"/>
  <c r="J7" i="26"/>
  <c r="D14" i="26"/>
  <c r="BC12" i="20" s="1"/>
  <c r="C14" i="20" s="1"/>
  <c r="J14" i="26"/>
  <c r="F14" i="26"/>
  <c r="I14" i="26"/>
  <c r="E14" i="26"/>
  <c r="BW12" i="20" s="1"/>
  <c r="D14" i="20" s="1"/>
  <c r="G6" i="26"/>
  <c r="F6" i="26"/>
  <c r="G14" i="26"/>
  <c r="D23" i="26"/>
  <c r="BC21" i="20" s="1"/>
  <c r="C23" i="20" s="1"/>
  <c r="K23" i="26"/>
  <c r="C23" i="26"/>
  <c r="J25" i="26"/>
  <c r="AV24" i="93"/>
  <c r="E11" i="26"/>
  <c r="BW9" i="20" s="1"/>
  <c r="D11" i="20" s="1"/>
  <c r="D11" i="26"/>
  <c r="BC9" i="20" s="1"/>
  <c r="C11" i="20" s="1"/>
  <c r="H14" i="26"/>
  <c r="DE12" i="20" s="1"/>
  <c r="F14" i="20" s="1"/>
  <c r="I19" i="26"/>
  <c r="E19" i="26"/>
  <c r="BW17" i="20" s="1"/>
  <c r="D19" i="20" s="1"/>
  <c r="H19" i="26"/>
  <c r="DE17" i="20" s="1"/>
  <c r="F19" i="20" s="1"/>
  <c r="D19" i="26"/>
  <c r="BC17" i="20" s="1"/>
  <c r="C19" i="20" s="1"/>
  <c r="H6" i="26"/>
  <c r="DE4" i="20" s="1"/>
  <c r="F6" i="20" s="1"/>
  <c r="I7" i="26"/>
  <c r="F11" i="26"/>
  <c r="K14" i="26"/>
  <c r="H18" i="26"/>
  <c r="DE16" i="20" s="1"/>
  <c r="F18" i="20" s="1"/>
  <c r="D18" i="26"/>
  <c r="BC16" i="20" s="1"/>
  <c r="C18" i="20" s="1"/>
  <c r="G18" i="26"/>
  <c r="C18" i="26"/>
  <c r="C19" i="26"/>
  <c r="K19" i="26"/>
  <c r="F23" i="26"/>
  <c r="F25" i="26"/>
  <c r="E31" i="26"/>
  <c r="BW29" i="20" s="1"/>
  <c r="D31" i="20" s="1"/>
  <c r="G8" i="26"/>
  <c r="K8" i="26"/>
  <c r="J9" i="26"/>
  <c r="E13" i="26"/>
  <c r="BW11" i="20" s="1"/>
  <c r="D13" i="20" s="1"/>
  <c r="I13" i="26"/>
  <c r="H20" i="26"/>
  <c r="DE18" i="20" s="1"/>
  <c r="F20" i="20" s="1"/>
  <c r="H26" i="26"/>
  <c r="DE24" i="20" s="1"/>
  <c r="F26" i="20" s="1"/>
  <c r="I28" i="26"/>
  <c r="G32" i="26"/>
  <c r="K32" i="26"/>
  <c r="H8" i="26"/>
  <c r="DE6" i="20" s="1"/>
  <c r="F8" i="20" s="1"/>
  <c r="F13" i="26"/>
  <c r="H32" i="26"/>
  <c r="DE30" i="20" s="1"/>
  <c r="F32" i="20" s="1"/>
  <c r="F6" i="92"/>
  <c r="F5" i="92"/>
  <c r="G33" i="26"/>
  <c r="H10" i="26"/>
  <c r="DE8" i="20" s="1"/>
  <c r="F10" i="20" s="1"/>
  <c r="G10" i="26"/>
  <c r="F10" i="26"/>
  <c r="E10" i="26"/>
  <c r="BW8" i="20" s="1"/>
  <c r="D10" i="20" s="1"/>
  <c r="C12" i="26"/>
  <c r="J17" i="26"/>
  <c r="I17" i="26"/>
  <c r="H17" i="26"/>
  <c r="DE15" i="20" s="1"/>
  <c r="F17" i="20" s="1"/>
  <c r="G17" i="26"/>
  <c r="D10" i="26"/>
  <c r="BC8" i="20" s="1"/>
  <c r="C10" i="20" s="1"/>
  <c r="D12" i="26"/>
  <c r="BC10" i="20" s="1"/>
  <c r="C12" i="20" s="1"/>
  <c r="G15" i="26"/>
  <c r="K24" i="26"/>
  <c r="J24" i="26"/>
  <c r="I24" i="26"/>
  <c r="J33" i="26"/>
  <c r="E12" i="26"/>
  <c r="BW10" i="20" s="1"/>
  <c r="D12" i="20" s="1"/>
  <c r="D17" i="26"/>
  <c r="BC15" i="20" s="1"/>
  <c r="C17" i="20" s="1"/>
  <c r="C22" i="26"/>
  <c r="C24" i="26"/>
  <c r="J29" i="26"/>
  <c r="I29" i="26"/>
  <c r="H29" i="26"/>
  <c r="DE27" i="20" s="1"/>
  <c r="F29" i="20" s="1"/>
  <c r="G29" i="26"/>
  <c r="J10" i="26"/>
  <c r="F12" i="26"/>
  <c r="I15" i="26"/>
  <c r="E17" i="26"/>
  <c r="BW15" i="20" s="1"/>
  <c r="D17" i="20" s="1"/>
  <c r="D22" i="26"/>
  <c r="BC20" i="20" s="1"/>
  <c r="C22" i="20" s="1"/>
  <c r="D24" i="26"/>
  <c r="BC22" i="20" s="1"/>
  <c r="C24" i="20" s="1"/>
  <c r="G27" i="26"/>
  <c r="C29" i="26"/>
  <c r="H34" i="26"/>
  <c r="DE32" i="20" s="1"/>
  <c r="F34" i="20" s="1"/>
  <c r="G34" i="26"/>
  <c r="F34" i="26"/>
  <c r="E34" i="26"/>
  <c r="BW32" i="20" s="1"/>
  <c r="D34" i="20" s="1"/>
  <c r="K6" i="26"/>
  <c r="J6" i="26"/>
  <c r="I6" i="26"/>
  <c r="K10" i="26"/>
  <c r="G12" i="26"/>
  <c r="J15" i="26"/>
  <c r="F17" i="26"/>
  <c r="I22" i="26"/>
  <c r="E24" i="26"/>
  <c r="BW22" i="20" s="1"/>
  <c r="D24" i="20" s="1"/>
  <c r="H27" i="26"/>
  <c r="DE25" i="20" s="1"/>
  <c r="F27" i="20" s="1"/>
  <c r="D29" i="26"/>
  <c r="BC27" i="20" s="1"/>
  <c r="C29" i="20" s="1"/>
  <c r="C34" i="26"/>
  <c r="C6" i="26"/>
  <c r="F9" i="26"/>
  <c r="E9" i="26"/>
  <c r="BW7" i="20" s="1"/>
  <c r="D9" i="20" s="1"/>
  <c r="D9" i="26"/>
  <c r="BC7" i="20" s="1"/>
  <c r="C9" i="20" s="1"/>
  <c r="C9" i="26"/>
  <c r="J11" i="26"/>
  <c r="I11" i="26"/>
  <c r="H11" i="26"/>
  <c r="DE9" i="20" s="1"/>
  <c r="F11" i="20" s="1"/>
  <c r="G11" i="26"/>
  <c r="K17" i="26"/>
  <c r="J22" i="26"/>
  <c r="F24" i="26"/>
  <c r="I27" i="26"/>
  <c r="E29" i="26"/>
  <c r="BW27" i="20" s="1"/>
  <c r="D29" i="20" s="1"/>
  <c r="D34" i="26"/>
  <c r="BC32" i="20" s="1"/>
  <c r="C34" i="20" s="1"/>
  <c r="D6" i="26"/>
  <c r="BC4" i="20" s="1"/>
  <c r="C6" i="20" s="1"/>
  <c r="G9" i="26"/>
  <c r="C11" i="26"/>
  <c r="H16" i="26"/>
  <c r="DE14" i="20" s="1"/>
  <c r="F16" i="20" s="1"/>
  <c r="G16" i="26"/>
  <c r="F16" i="26"/>
  <c r="E16" i="26"/>
  <c r="BW14" i="20" s="1"/>
  <c r="D16" i="20" s="1"/>
  <c r="K18" i="26"/>
  <c r="J18" i="26"/>
  <c r="I18" i="26"/>
  <c r="G24" i="26"/>
  <c r="J27" i="26"/>
  <c r="F29" i="26"/>
  <c r="I34" i="26"/>
  <c r="J5" i="26"/>
  <c r="I5" i="26"/>
  <c r="HC4" i="20" s="1"/>
  <c r="N5" i="20" s="1"/>
  <c r="H5" i="26"/>
  <c r="GN4" i="20" s="1"/>
  <c r="M5" i="20" s="1"/>
  <c r="G5" i="26"/>
  <c r="FZ4" i="20" s="1"/>
  <c r="L5" i="20" s="1"/>
  <c r="D5" i="26"/>
  <c r="F15" i="26"/>
  <c r="E15" i="26"/>
  <c r="BW13" i="20" s="1"/>
  <c r="D15" i="20" s="1"/>
  <c r="D15" i="26"/>
  <c r="BC13" i="20" s="1"/>
  <c r="C15" i="20" s="1"/>
  <c r="C15" i="26"/>
  <c r="F21" i="26"/>
  <c r="E21" i="26"/>
  <c r="BW19" i="20" s="1"/>
  <c r="D21" i="20" s="1"/>
  <c r="D21" i="26"/>
  <c r="BC19" i="20" s="1"/>
  <c r="C21" i="20" s="1"/>
  <c r="C21" i="26"/>
  <c r="J23" i="26"/>
  <c r="I23" i="26"/>
  <c r="H23" i="26"/>
  <c r="DE21" i="20" s="1"/>
  <c r="F23" i="20" s="1"/>
  <c r="G23" i="26"/>
  <c r="H24" i="26"/>
  <c r="DE22" i="20" s="1"/>
  <c r="F24" i="20" s="1"/>
  <c r="K29" i="26"/>
  <c r="J34" i="26"/>
  <c r="F33" i="26"/>
  <c r="E33" i="26"/>
  <c r="BW31" i="20" s="1"/>
  <c r="D33" i="20" s="1"/>
  <c r="D33" i="26"/>
  <c r="BC31" i="20" s="1"/>
  <c r="C33" i="20" s="1"/>
  <c r="C33" i="26"/>
  <c r="C5" i="26"/>
  <c r="EJ4" i="20" s="1"/>
  <c r="I5" i="20" s="1"/>
  <c r="K12" i="26"/>
  <c r="J12" i="26"/>
  <c r="I12" i="26"/>
  <c r="H33" i="26"/>
  <c r="DE31" i="20" s="1"/>
  <c r="F33" i="20" s="1"/>
  <c r="C10" i="26"/>
  <c r="I33" i="26"/>
  <c r="E5" i="26"/>
  <c r="EX4" i="20" s="1"/>
  <c r="J5" i="20" s="1"/>
  <c r="C17" i="26"/>
  <c r="H22" i="26"/>
  <c r="DE20" i="20" s="1"/>
  <c r="F22" i="20" s="1"/>
  <c r="G22" i="26"/>
  <c r="F22" i="26"/>
  <c r="E22" i="26"/>
  <c r="BW20" i="20" s="1"/>
  <c r="D22" i="20" s="1"/>
  <c r="F5" i="26"/>
  <c r="I10" i="26"/>
  <c r="H15" i="26"/>
  <c r="DE13" i="20" s="1"/>
  <c r="F15" i="20" s="1"/>
  <c r="F27" i="26"/>
  <c r="E27" i="26"/>
  <c r="BW25" i="20" s="1"/>
  <c r="D27" i="20" s="1"/>
  <c r="D27" i="26"/>
  <c r="BC25" i="20" s="1"/>
  <c r="C27" i="20" s="1"/>
  <c r="C27" i="26"/>
  <c r="H28" i="26"/>
  <c r="DE26" i="20" s="1"/>
  <c r="F28" i="20" s="1"/>
  <c r="G28" i="26"/>
  <c r="F28" i="26"/>
  <c r="E28" i="26"/>
  <c r="BW26" i="20" s="1"/>
  <c r="D28" i="20" s="1"/>
  <c r="K30" i="26"/>
  <c r="J30" i="26"/>
  <c r="I30" i="26"/>
  <c r="K34" i="26"/>
  <c r="C8" i="26"/>
  <c r="C14" i="26"/>
  <c r="C20" i="26"/>
  <c r="C26" i="26"/>
  <c r="C32" i="26"/>
  <c r="AO9" i="20" l="1"/>
  <c r="B11" i="20" s="1"/>
  <c r="CN18" i="20"/>
  <c r="E20" i="20" s="1"/>
  <c r="DN18" i="93"/>
  <c r="D19" i="93" s="1"/>
  <c r="EW18" i="93"/>
  <c r="E19" i="93" s="1"/>
  <c r="CE18" i="93"/>
  <c r="CN17" i="20"/>
  <c r="E19" i="20" s="1"/>
  <c r="EW17" i="93"/>
  <c r="E18" i="93" s="1"/>
  <c r="CE17" i="93"/>
  <c r="DN17" i="93"/>
  <c r="D18" i="93" s="1"/>
  <c r="CN20" i="20"/>
  <c r="E22" i="20" s="1"/>
  <c r="DN20" i="93"/>
  <c r="D21" i="93" s="1"/>
  <c r="EW20" i="93"/>
  <c r="E21" i="93" s="1"/>
  <c r="CE20" i="93"/>
  <c r="AO31" i="20"/>
  <c r="B33" i="20" s="1"/>
  <c r="DV32" i="20"/>
  <c r="G34" i="20" s="1"/>
  <c r="AO7" i="20"/>
  <c r="B9" i="20" s="1"/>
  <c r="AO10" i="20"/>
  <c r="B12" i="20" s="1"/>
  <c r="AO16" i="20"/>
  <c r="B18" i="20" s="1"/>
  <c r="B25" i="93"/>
  <c r="AV17" i="93"/>
  <c r="DV18" i="20"/>
  <c r="G20" i="20" s="1"/>
  <c r="AO26" i="20"/>
  <c r="B28" i="20" s="1"/>
  <c r="AO19" i="20"/>
  <c r="B21" i="20" s="1"/>
  <c r="AO17" i="20"/>
  <c r="B19" i="20" s="1"/>
  <c r="DV7" i="20"/>
  <c r="G9" i="20" s="1"/>
  <c r="CN26" i="20"/>
  <c r="E28" i="20" s="1"/>
  <c r="DN26" i="93"/>
  <c r="D27" i="93" s="1"/>
  <c r="EW26" i="93"/>
  <c r="E27" i="93" s="1"/>
  <c r="CE26" i="93"/>
  <c r="CN27" i="20"/>
  <c r="E29" i="20" s="1"/>
  <c r="CE27" i="93"/>
  <c r="EW27" i="93"/>
  <c r="E28" i="93" s="1"/>
  <c r="DN27" i="93"/>
  <c r="D28" i="93" s="1"/>
  <c r="DV23" i="20"/>
  <c r="G25" i="20" s="1"/>
  <c r="CN24" i="20"/>
  <c r="E26" i="20" s="1"/>
  <c r="DN24" i="93"/>
  <c r="D25" i="93" s="1"/>
  <c r="EW24" i="93"/>
  <c r="E25" i="93" s="1"/>
  <c r="CE24" i="93"/>
  <c r="DV19" i="20"/>
  <c r="G21" i="20" s="1"/>
  <c r="CN19" i="20"/>
  <c r="E21" i="20" s="1"/>
  <c r="DN19" i="93"/>
  <c r="D20" i="93" s="1"/>
  <c r="EW19" i="93"/>
  <c r="E20" i="93" s="1"/>
  <c r="CE19" i="93"/>
  <c r="DV4" i="20"/>
  <c r="G6" i="20" s="1"/>
  <c r="DV13" i="20"/>
  <c r="G15" i="20" s="1"/>
  <c r="DV22" i="20"/>
  <c r="G24" i="20" s="1"/>
  <c r="CN8" i="20"/>
  <c r="E10" i="20" s="1"/>
  <c r="DN8" i="93"/>
  <c r="D9" i="93" s="1"/>
  <c r="EW8" i="93"/>
  <c r="E9" i="93" s="1"/>
  <c r="CE8" i="93"/>
  <c r="AO21" i="20"/>
  <c r="B23" i="20" s="1"/>
  <c r="DV12" i="20"/>
  <c r="G14" i="20" s="1"/>
  <c r="AO29" i="20"/>
  <c r="B31" i="20" s="1"/>
  <c r="CN6" i="20"/>
  <c r="E8" i="20" s="1"/>
  <c r="EW6" i="93"/>
  <c r="E7" i="93" s="1"/>
  <c r="DN6" i="93"/>
  <c r="D7" i="93" s="1"/>
  <c r="CE6" i="93"/>
  <c r="AO30" i="20"/>
  <c r="B32" i="20" s="1"/>
  <c r="AO15" i="20"/>
  <c r="B17" i="20" s="1"/>
  <c r="CN31" i="20"/>
  <c r="E33" i="20" s="1"/>
  <c r="CE31" i="93"/>
  <c r="DN31" i="93"/>
  <c r="D32" i="93" s="1"/>
  <c r="EW31" i="93"/>
  <c r="E32" i="93" s="1"/>
  <c r="AO13" i="20"/>
  <c r="B15" i="20" s="1"/>
  <c r="CN7" i="20"/>
  <c r="E9" i="20" s="1"/>
  <c r="EW7" i="93"/>
  <c r="E8" i="93" s="1"/>
  <c r="DN7" i="93"/>
  <c r="D8" i="93" s="1"/>
  <c r="CE7" i="93"/>
  <c r="CN10" i="20"/>
  <c r="E12" i="20" s="1"/>
  <c r="DN10" i="93"/>
  <c r="D11" i="93" s="1"/>
  <c r="EW10" i="93"/>
  <c r="E11" i="93" s="1"/>
  <c r="CE10" i="93"/>
  <c r="DV17" i="20"/>
  <c r="G19" i="20" s="1"/>
  <c r="CN12" i="20"/>
  <c r="E14" i="20" s="1"/>
  <c r="DN12" i="93"/>
  <c r="D13" i="93" s="1"/>
  <c r="EW12" i="93"/>
  <c r="E13" i="93" s="1"/>
  <c r="CE12" i="93"/>
  <c r="DV16" i="20"/>
  <c r="G18" i="20" s="1"/>
  <c r="DV25" i="20"/>
  <c r="G27" i="20" s="1"/>
  <c r="AO4" i="20"/>
  <c r="B6" i="20" s="1"/>
  <c r="DV14" i="20"/>
  <c r="G16" i="20" s="1"/>
  <c r="AV29" i="93"/>
  <c r="CN29" i="20"/>
  <c r="E31" i="20" s="1"/>
  <c r="EW29" i="93"/>
  <c r="E30" i="93" s="1"/>
  <c r="CE29" i="93"/>
  <c r="DN29" i="93"/>
  <c r="D30" i="93" s="1"/>
  <c r="B17" i="93"/>
  <c r="AO18" i="20"/>
  <c r="B20" i="20" s="1"/>
  <c r="DV31" i="20"/>
  <c r="G33" i="20" s="1"/>
  <c r="CN22" i="20"/>
  <c r="E24" i="20" s="1"/>
  <c r="EW22" i="93"/>
  <c r="E23" i="93" s="1"/>
  <c r="CE22" i="93"/>
  <c r="DN22" i="93"/>
  <c r="D23" i="93" s="1"/>
  <c r="AO32" i="20"/>
  <c r="B34" i="20" s="1"/>
  <c r="DV26" i="20"/>
  <c r="G28" i="20" s="1"/>
  <c r="CN9" i="20"/>
  <c r="E11" i="20" s="1"/>
  <c r="CE9" i="93"/>
  <c r="EW9" i="93"/>
  <c r="DN9" i="93"/>
  <c r="D10" i="93" s="1"/>
  <c r="DV24" i="20"/>
  <c r="G26" i="20" s="1"/>
  <c r="AO12" i="20"/>
  <c r="B14" i="20" s="1"/>
  <c r="AO8" i="20"/>
  <c r="B10" i="20" s="1"/>
  <c r="CN13" i="20"/>
  <c r="E15" i="20" s="1"/>
  <c r="EW13" i="93"/>
  <c r="E14" i="93" s="1"/>
  <c r="DN13" i="93"/>
  <c r="CE13" i="93"/>
  <c r="CN32" i="20"/>
  <c r="E34" i="20" s="1"/>
  <c r="DN32" i="93"/>
  <c r="D33" i="93" s="1"/>
  <c r="EW32" i="93"/>
  <c r="E33" i="93" s="1"/>
  <c r="CE32" i="93"/>
  <c r="CN4" i="20"/>
  <c r="E6" i="20" s="1"/>
  <c r="EW4" i="93"/>
  <c r="E5" i="93" s="1"/>
  <c r="CE4" i="93"/>
  <c r="DN4" i="93"/>
  <c r="D5" i="93" s="1"/>
  <c r="DV6" i="20"/>
  <c r="G8" i="20" s="1"/>
  <c r="CN30" i="20"/>
  <c r="E32" i="20" s="1"/>
  <c r="EW30" i="93"/>
  <c r="E31" i="93" s="1"/>
  <c r="DN30" i="93"/>
  <c r="D31" i="93" s="1"/>
  <c r="CE30" i="93"/>
  <c r="B29" i="93"/>
  <c r="AO6" i="20"/>
  <c r="B8" i="20" s="1"/>
  <c r="CN25" i="20"/>
  <c r="E27" i="20" s="1"/>
  <c r="EW25" i="93"/>
  <c r="E26" i="93" s="1"/>
  <c r="CE25" i="93"/>
  <c r="DN25" i="93"/>
  <c r="D26" i="93" s="1"/>
  <c r="DV27" i="20"/>
  <c r="G29" i="20" s="1"/>
  <c r="AO5" i="20"/>
  <c r="B7" i="20" s="1"/>
  <c r="DV10" i="20"/>
  <c r="G12" i="20" s="1"/>
  <c r="CN14" i="20"/>
  <c r="E16" i="20" s="1"/>
  <c r="DN14" i="93"/>
  <c r="D15" i="93" s="1"/>
  <c r="CE14" i="93"/>
  <c r="DV11" i="20"/>
  <c r="G13" i="20" s="1"/>
  <c r="CN23" i="20"/>
  <c r="E25" i="20" s="1"/>
  <c r="EW23" i="93"/>
  <c r="E24" i="93" s="1"/>
  <c r="DN23" i="93"/>
  <c r="D24" i="93" s="1"/>
  <c r="CE23" i="93"/>
  <c r="AO23" i="20"/>
  <c r="B25" i="20" s="1"/>
  <c r="DV30" i="20"/>
  <c r="G32" i="20" s="1"/>
  <c r="AO14" i="20"/>
  <c r="B16" i="20" s="1"/>
  <c r="AO25" i="20"/>
  <c r="B27" i="20" s="1"/>
  <c r="DV28" i="20"/>
  <c r="G30" i="20" s="1"/>
  <c r="DV8" i="20"/>
  <c r="G10" i="20" s="1"/>
  <c r="DV21" i="20"/>
  <c r="G23" i="20" s="1"/>
  <c r="DV20" i="20"/>
  <c r="G22" i="20" s="1"/>
  <c r="AO22" i="20"/>
  <c r="B24" i="20" s="1"/>
  <c r="CN11" i="20"/>
  <c r="E13" i="20" s="1"/>
  <c r="DN11" i="93"/>
  <c r="D12" i="93" s="1"/>
  <c r="CE11" i="93"/>
  <c r="EW11" i="93"/>
  <c r="E12" i="93" s="1"/>
  <c r="AV6" i="93"/>
  <c r="AV18" i="93"/>
  <c r="AO24" i="20"/>
  <c r="B26" i="20" s="1"/>
  <c r="AO27" i="20"/>
  <c r="B29" i="20" s="1"/>
  <c r="CN21" i="20"/>
  <c r="E23" i="20" s="1"/>
  <c r="CE21" i="93"/>
  <c r="EW21" i="93"/>
  <c r="E22" i="93" s="1"/>
  <c r="DN21" i="93"/>
  <c r="D22" i="93" s="1"/>
  <c r="FL4" i="20"/>
  <c r="K5" i="20" s="1"/>
  <c r="BN4" i="93"/>
  <c r="C4" i="93" s="1"/>
  <c r="CW4" i="93"/>
  <c r="D4" i="93" s="1"/>
  <c r="DV9" i="20"/>
  <c r="G11" i="20" s="1"/>
  <c r="CN15" i="20"/>
  <c r="E17" i="20" s="1"/>
  <c r="CE15" i="93"/>
  <c r="EW15" i="93"/>
  <c r="E16" i="93" s="1"/>
  <c r="DN15" i="93"/>
  <c r="D16" i="93" s="1"/>
  <c r="AO20" i="20"/>
  <c r="B22" i="20" s="1"/>
  <c r="DV15" i="20"/>
  <c r="G17" i="20" s="1"/>
  <c r="DV5" i="20"/>
  <c r="G7" i="20" s="1"/>
  <c r="AV30" i="93"/>
  <c r="AO11" i="20"/>
  <c r="B13" i="20" s="1"/>
  <c r="AV26" i="93"/>
  <c r="AV27" i="93"/>
  <c r="AV22" i="93"/>
  <c r="AV9" i="93"/>
  <c r="AE4" i="93"/>
  <c r="B4" i="93" s="1"/>
  <c r="AV19" i="93"/>
  <c r="AV13" i="93"/>
  <c r="AV15" i="93"/>
  <c r="AV32" i="93"/>
  <c r="AV8" i="93"/>
  <c r="AV11" i="93"/>
  <c r="AV23" i="93"/>
  <c r="AV4" i="93"/>
  <c r="AV12" i="93"/>
  <c r="AV25" i="93"/>
  <c r="AV31" i="93"/>
  <c r="AV7" i="93"/>
  <c r="AV10" i="93"/>
  <c r="AV21" i="93"/>
  <c r="AV20" i="93"/>
  <c r="AV14" i="93"/>
  <c r="F7" i="92"/>
  <c r="D5" i="92"/>
  <c r="B13" i="93" l="1"/>
  <c r="B33" i="93"/>
  <c r="B7" i="93"/>
  <c r="B32" i="93"/>
  <c r="B16" i="93"/>
  <c r="B21" i="93"/>
  <c r="B5" i="93"/>
  <c r="B31" i="93"/>
  <c r="B11" i="93"/>
  <c r="B10" i="93"/>
  <c r="B18" i="93"/>
  <c r="B24" i="93"/>
  <c r="B9" i="93"/>
  <c r="B30" i="93"/>
  <c r="B15" i="93"/>
  <c r="B27" i="93"/>
  <c r="B14" i="93"/>
  <c r="B22" i="93"/>
  <c r="B26" i="93"/>
  <c r="B23" i="93"/>
  <c r="B28" i="93"/>
  <c r="B12" i="93"/>
  <c r="B8" i="93"/>
  <c r="B20" i="93"/>
  <c r="B19" i="93"/>
  <c r="F8" i="92"/>
  <c r="D6" i="92"/>
  <c r="D7" i="92"/>
  <c r="F9" i="92" l="1"/>
  <c r="D8" i="92" l="1"/>
  <c r="F10" i="92"/>
  <c r="D9" i="92"/>
  <c r="J5" i="92" l="1"/>
  <c r="L5" i="92"/>
  <c r="N5" i="92"/>
  <c r="C5" i="92"/>
  <c r="G5" i="92"/>
  <c r="K5" i="92"/>
  <c r="H5" i="92"/>
  <c r="F11" i="92"/>
  <c r="I5" i="92"/>
  <c r="E5" i="92"/>
  <c r="D10" i="92"/>
  <c r="M5" i="92" l="1"/>
  <c r="D7" i="21"/>
  <c r="D38" i="21" s="1"/>
  <c r="N6" i="92"/>
  <c r="G6" i="92"/>
  <c r="K6" i="92"/>
  <c r="J6" i="92"/>
  <c r="H6" i="92"/>
  <c r="C6" i="92"/>
  <c r="L6" i="92"/>
  <c r="F12" i="92"/>
  <c r="M6" i="92"/>
  <c r="I6" i="92"/>
  <c r="E6" i="92"/>
  <c r="D11" i="92"/>
  <c r="H8" i="21" l="1"/>
  <c r="L7" i="92"/>
  <c r="K7" i="92"/>
  <c r="J7" i="92"/>
  <c r="G7" i="92"/>
  <c r="C7" i="92"/>
  <c r="H7" i="92"/>
  <c r="N7" i="92"/>
  <c r="F13" i="92"/>
  <c r="E7" i="92"/>
  <c r="I7" i="92"/>
  <c r="D12" i="92"/>
  <c r="M7" i="92" l="1"/>
  <c r="H9" i="21"/>
  <c r="K8" i="92"/>
  <c r="N8" i="92"/>
  <c r="G8" i="92"/>
  <c r="J8" i="92"/>
  <c r="L8" i="92"/>
  <c r="H8" i="92"/>
  <c r="C8" i="92"/>
  <c r="F14" i="92"/>
  <c r="I8" i="92"/>
  <c r="E8" i="92"/>
  <c r="M8" i="92" l="1"/>
  <c r="H10" i="21"/>
  <c r="J9" i="92"/>
  <c r="C9" i="92"/>
  <c r="H9" i="92"/>
  <c r="G9" i="92"/>
  <c r="N9" i="92"/>
  <c r="L9" i="92"/>
  <c r="K9" i="92"/>
  <c r="D13" i="92"/>
  <c r="F15" i="92"/>
  <c r="I9" i="92"/>
  <c r="E9" i="92"/>
  <c r="D14" i="92"/>
  <c r="M9" i="92" l="1"/>
  <c r="H11" i="21"/>
  <c r="G10" i="92"/>
  <c r="H10" i="92"/>
  <c r="C10" i="92"/>
  <c r="L10" i="92"/>
  <c r="K10" i="92"/>
  <c r="J10" i="92"/>
  <c r="N10" i="92"/>
  <c r="F16" i="92"/>
  <c r="E10" i="92"/>
  <c r="I10" i="92"/>
  <c r="D15" i="92"/>
  <c r="M10" i="92" l="1"/>
  <c r="H12" i="21"/>
  <c r="L11" i="92"/>
  <c r="N11" i="92"/>
  <c r="C11" i="92"/>
  <c r="J11" i="92"/>
  <c r="K11" i="92"/>
  <c r="G11" i="92"/>
  <c r="H11" i="92"/>
  <c r="F17" i="92"/>
  <c r="E11" i="92"/>
  <c r="I11" i="92"/>
  <c r="D16" i="92"/>
  <c r="M11" i="92" l="1"/>
  <c r="H13" i="21"/>
  <c r="G12" i="92"/>
  <c r="H12" i="92"/>
  <c r="N12" i="92"/>
  <c r="J12" i="92"/>
  <c r="L12" i="92"/>
  <c r="K12" i="92"/>
  <c r="F18" i="92"/>
  <c r="E12" i="92"/>
  <c r="I12" i="92"/>
  <c r="D17" i="92"/>
  <c r="M12" i="92" l="1"/>
  <c r="H14" i="21"/>
  <c r="C12" i="92"/>
  <c r="N13" i="92"/>
  <c r="L13" i="92"/>
  <c r="H13" i="92"/>
  <c r="K13" i="92"/>
  <c r="C13" i="92"/>
  <c r="J13" i="92"/>
  <c r="G13" i="92"/>
  <c r="F19" i="92"/>
  <c r="D18" i="92"/>
  <c r="H15" i="21" l="1"/>
  <c r="K14" i="92"/>
  <c r="G14" i="92"/>
  <c r="H14" i="92"/>
  <c r="L14" i="92"/>
  <c r="C14" i="92"/>
  <c r="J14" i="92"/>
  <c r="N14" i="92"/>
  <c r="M13" i="92"/>
  <c r="I13" i="92"/>
  <c r="E13" i="92"/>
  <c r="F20" i="92"/>
  <c r="I14" i="92"/>
  <c r="E14" i="92"/>
  <c r="D19" i="92"/>
  <c r="M14" i="92" l="1"/>
  <c r="H16" i="21"/>
  <c r="H15" i="92"/>
  <c r="N15" i="92"/>
  <c r="G15" i="92"/>
  <c r="L15" i="92"/>
  <c r="J15" i="92"/>
  <c r="C15" i="92"/>
  <c r="K15" i="92"/>
  <c r="F21" i="92"/>
  <c r="I15" i="92"/>
  <c r="E15" i="92"/>
  <c r="D20" i="92"/>
  <c r="M15" i="92" l="1"/>
  <c r="H17" i="21"/>
  <c r="K16" i="92"/>
  <c r="G16" i="92"/>
  <c r="L16" i="92"/>
  <c r="N16" i="92"/>
  <c r="C16" i="92"/>
  <c r="H16" i="92"/>
  <c r="J16" i="92"/>
  <c r="F22" i="92"/>
  <c r="E16" i="92"/>
  <c r="I16" i="92"/>
  <c r="D21" i="92"/>
  <c r="M16" i="92" l="1"/>
  <c r="H18" i="21"/>
  <c r="H17" i="92"/>
  <c r="N17" i="92"/>
  <c r="L17" i="92"/>
  <c r="J17" i="92"/>
  <c r="G17" i="92"/>
  <c r="K17" i="92"/>
  <c r="C17" i="92"/>
  <c r="F23" i="92"/>
  <c r="I17" i="92"/>
  <c r="E17" i="92"/>
  <c r="D22" i="92"/>
  <c r="M17" i="92" l="1"/>
  <c r="H19" i="21"/>
  <c r="J18" i="92"/>
  <c r="C18" i="92"/>
  <c r="L18" i="92"/>
  <c r="K18" i="92"/>
  <c r="N18" i="92"/>
  <c r="G18" i="92"/>
  <c r="H18" i="92"/>
  <c r="F24" i="92"/>
  <c r="E18" i="92"/>
  <c r="I18" i="92"/>
  <c r="D23" i="92"/>
  <c r="M18" i="92" l="1"/>
  <c r="H20" i="21"/>
  <c r="H19" i="92"/>
  <c r="L19" i="92"/>
  <c r="C19" i="92"/>
  <c r="K19" i="92"/>
  <c r="G19" i="92"/>
  <c r="N19" i="92"/>
  <c r="J19" i="92"/>
  <c r="F25" i="92"/>
  <c r="I19" i="92"/>
  <c r="E19" i="92"/>
  <c r="D24" i="92"/>
  <c r="M19" i="92" l="1"/>
  <c r="H21" i="21"/>
  <c r="N20" i="92"/>
  <c r="L20" i="92"/>
  <c r="K20" i="92"/>
  <c r="J20" i="92"/>
  <c r="C20" i="92"/>
  <c r="G20" i="92"/>
  <c r="H20" i="92"/>
  <c r="F26" i="92"/>
  <c r="E20" i="92"/>
  <c r="I20" i="92"/>
  <c r="D25" i="92"/>
  <c r="M20" i="92" l="1"/>
  <c r="H22" i="21"/>
  <c r="K21" i="92"/>
  <c r="J21" i="92"/>
  <c r="H21" i="92"/>
  <c r="G21" i="92"/>
  <c r="L21" i="92"/>
  <c r="N21" i="92"/>
  <c r="F27" i="92"/>
  <c r="E21" i="92"/>
  <c r="I21" i="92"/>
  <c r="D26" i="92"/>
  <c r="M21" i="92" l="1"/>
  <c r="H23" i="21"/>
  <c r="C21" i="92"/>
  <c r="G22" i="92"/>
  <c r="H22" i="92"/>
  <c r="J22" i="92"/>
  <c r="N22" i="92"/>
  <c r="C22" i="92"/>
  <c r="K22" i="92"/>
  <c r="L22" i="92"/>
  <c r="F28" i="92"/>
  <c r="I22" i="92"/>
  <c r="E22" i="92"/>
  <c r="D27" i="92"/>
  <c r="M22" i="92" l="1"/>
  <c r="H24" i="21"/>
  <c r="K23" i="92"/>
  <c r="H23" i="92"/>
  <c r="N23" i="92"/>
  <c r="J23" i="92"/>
  <c r="L23" i="92"/>
  <c r="G23" i="92"/>
  <c r="F29" i="92"/>
  <c r="E23" i="92"/>
  <c r="I23" i="92"/>
  <c r="D28" i="92"/>
  <c r="M23" i="92" l="1"/>
  <c r="H25" i="21"/>
  <c r="C23" i="92"/>
  <c r="C24" i="92"/>
  <c r="N24" i="92"/>
  <c r="G24" i="92"/>
  <c r="J24" i="92"/>
  <c r="H24" i="92"/>
  <c r="K24" i="92"/>
  <c r="L24" i="92"/>
  <c r="F30" i="92"/>
  <c r="I24" i="92"/>
  <c r="E24" i="92"/>
  <c r="D29" i="92"/>
  <c r="M24" i="92" l="1"/>
  <c r="H26" i="21"/>
  <c r="G25" i="92"/>
  <c r="L25" i="92"/>
  <c r="J25" i="92"/>
  <c r="K25" i="92"/>
  <c r="N25" i="92"/>
  <c r="H25" i="92"/>
  <c r="C25" i="92"/>
  <c r="F31" i="92"/>
  <c r="E25" i="92"/>
  <c r="I25" i="92"/>
  <c r="D30" i="92"/>
  <c r="M25" i="92" l="1"/>
  <c r="H27" i="21"/>
  <c r="K26" i="92"/>
  <c r="C26" i="92"/>
  <c r="J26" i="92"/>
  <c r="H26" i="92"/>
  <c r="L26" i="92"/>
  <c r="N26" i="92"/>
  <c r="G26" i="92"/>
  <c r="F32" i="92"/>
  <c r="I26" i="92"/>
  <c r="E26" i="92"/>
  <c r="D31" i="92"/>
  <c r="M26" i="92" l="1"/>
  <c r="H28" i="21"/>
  <c r="J27" i="92"/>
  <c r="G27" i="92"/>
  <c r="K27" i="92"/>
  <c r="L27" i="92"/>
  <c r="H27" i="92"/>
  <c r="N27" i="92"/>
  <c r="C27" i="92"/>
  <c r="F33" i="92"/>
  <c r="E27" i="92"/>
  <c r="I27" i="92"/>
  <c r="D32" i="92"/>
  <c r="M27" i="92" l="1"/>
  <c r="H29" i="21"/>
  <c r="L28" i="92"/>
  <c r="K28" i="92"/>
  <c r="G28" i="92"/>
  <c r="H28" i="92"/>
  <c r="N28" i="92"/>
  <c r="J28" i="92"/>
  <c r="F34" i="92"/>
  <c r="E28" i="92"/>
  <c r="I28" i="92"/>
  <c r="D33" i="92"/>
  <c r="M28" i="92" l="1"/>
  <c r="H30" i="21"/>
  <c r="J29" i="92"/>
  <c r="N29" i="92"/>
  <c r="C29" i="92"/>
  <c r="K29" i="92"/>
  <c r="L29" i="92"/>
  <c r="G29" i="92"/>
  <c r="C28" i="92"/>
  <c r="I29" i="92"/>
  <c r="E29" i="92"/>
  <c r="M29" i="92" l="1"/>
  <c r="H31" i="21"/>
  <c r="H29" i="92"/>
  <c r="C30" i="92"/>
  <c r="N30" i="92"/>
  <c r="H30" i="92"/>
  <c r="K30" i="92"/>
  <c r="D34" i="92"/>
  <c r="E30" i="92"/>
  <c r="I30" i="92"/>
  <c r="M30" i="92" l="1"/>
  <c r="H32" i="21"/>
  <c r="H31" i="92"/>
  <c r="K31" i="92"/>
  <c r="G31" i="92"/>
  <c r="J30" i="92"/>
  <c r="G30" i="92"/>
  <c r="C31" i="92"/>
  <c r="L30" i="92"/>
  <c r="J31" i="92"/>
  <c r="L31" i="92"/>
  <c r="I31" i="92"/>
  <c r="E31" i="92"/>
  <c r="M31" i="92" l="1"/>
  <c r="H33" i="21"/>
  <c r="J32" i="92"/>
  <c r="G32" i="92"/>
  <c r="N31" i="92"/>
  <c r="K32" i="92"/>
  <c r="C32" i="92"/>
  <c r="N32" i="92"/>
  <c r="L32" i="92"/>
  <c r="E32" i="92"/>
  <c r="I32" i="92"/>
  <c r="M32" i="92" l="1"/>
  <c r="H34" i="21"/>
  <c r="K33" i="92"/>
  <c r="L33" i="92"/>
  <c r="H32" i="92"/>
  <c r="H33" i="92"/>
  <c r="I33" i="92"/>
  <c r="E33" i="92"/>
  <c r="M33" i="92" l="1"/>
  <c r="H35" i="21"/>
  <c r="N34" i="92"/>
  <c r="C33" i="92"/>
  <c r="G34" i="92"/>
  <c r="C34" i="92"/>
  <c r="N33" i="92"/>
  <c r="J33" i="92"/>
  <c r="L34" i="92"/>
  <c r="G33" i="92"/>
  <c r="J34" i="92"/>
  <c r="K34" i="92"/>
  <c r="H36" i="21" l="1"/>
  <c r="H34" i="92"/>
  <c r="I34" i="92"/>
  <c r="M34" i="92"/>
  <c r="E34" i="92"/>
  <c r="M36" i="72" l="1"/>
  <c r="M35" i="72"/>
  <c r="M34" i="72"/>
  <c r="M33" i="72"/>
  <c r="M32" i="72"/>
  <c r="M31" i="72"/>
  <c r="M30" i="72"/>
  <c r="M29" i="72"/>
  <c r="M28" i="72"/>
  <c r="M27" i="72"/>
  <c r="M26" i="72"/>
  <c r="M25" i="72"/>
  <c r="M24" i="72"/>
  <c r="M23" i="72"/>
  <c r="M22" i="72"/>
  <c r="M21" i="72"/>
  <c r="M20" i="72"/>
  <c r="M19" i="72"/>
  <c r="M18" i="72"/>
  <c r="M17" i="72"/>
  <c r="M16" i="72"/>
  <c r="M15" i="72"/>
  <c r="M14" i="72"/>
  <c r="M13" i="72"/>
  <c r="M12" i="72"/>
  <c r="M11" i="72"/>
  <c r="M10" i="72"/>
  <c r="M9" i="72"/>
  <c r="M8" i="72"/>
  <c r="M7" i="72"/>
  <c r="K35" i="19" l="1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AF34" i="12" l="1"/>
  <c r="AF33" i="12"/>
  <c r="AF32" i="12"/>
  <c r="AF31" i="12"/>
  <c r="AF30" i="12"/>
  <c r="AF29" i="12"/>
  <c r="AF28" i="12"/>
  <c r="AF27" i="12"/>
  <c r="AF26" i="12"/>
  <c r="AF25" i="12"/>
  <c r="AF24" i="12"/>
  <c r="AF23" i="12"/>
  <c r="AF22" i="12"/>
  <c r="AF21" i="12"/>
  <c r="AF20" i="12"/>
  <c r="AF19" i="12"/>
  <c r="AF18" i="12"/>
  <c r="AF17" i="12"/>
  <c r="AF16" i="12"/>
  <c r="AF15" i="12"/>
  <c r="AF14" i="12"/>
  <c r="AF13" i="12"/>
  <c r="AF12" i="12"/>
  <c r="AF11" i="12"/>
  <c r="AF10" i="12"/>
  <c r="AF9" i="12"/>
  <c r="AF8" i="12"/>
  <c r="AF7" i="12"/>
  <c r="AF6" i="12"/>
  <c r="AF5" i="12"/>
  <c r="CU3" i="102"/>
  <c r="CU4" i="102"/>
  <c r="AV4" i="102"/>
  <c r="BM4" i="102"/>
  <c r="N4" i="102"/>
  <c r="AV3" i="102"/>
  <c r="CD4" i="102"/>
  <c r="N3" i="102"/>
  <c r="BM3" i="102"/>
  <c r="CD3" i="102"/>
  <c r="AE3" i="102"/>
  <c r="AE4" i="102"/>
  <c r="AF4" i="102"/>
  <c r="AW4" i="102"/>
  <c r="BN4" i="102"/>
  <c r="CE4" i="102"/>
</calcChain>
</file>

<file path=xl/sharedStrings.xml><?xml version="1.0" encoding="utf-8"?>
<sst xmlns="http://schemas.openxmlformats.org/spreadsheetml/2006/main" count="17002" uniqueCount="736">
  <si>
    <t>Compound</t>
  </si>
  <si>
    <t>R.T.</t>
  </si>
  <si>
    <t>QIon</t>
  </si>
  <si>
    <t>Response</t>
  </si>
  <si>
    <t>Conc</t>
  </si>
  <si>
    <t>num Conc</t>
  </si>
  <si>
    <t>Units</t>
  </si>
  <si>
    <t>Volume (ml)</t>
  </si>
  <si>
    <t>Air Dil. Factor</t>
  </si>
  <si>
    <t>Net Dilution</t>
  </si>
  <si>
    <t>MDL</t>
  </si>
  <si>
    <t>Net MDL</t>
  </si>
  <si>
    <t>Actual ppb</t>
  </si>
  <si>
    <t>ppb</t>
  </si>
  <si>
    <t>1,4-difluorobenzene</t>
  </si>
  <si>
    <t>tetrafluoromethane</t>
  </si>
  <si>
    <t>N.D.</t>
  </si>
  <si>
    <t>hexafluoroethane</t>
  </si>
  <si>
    <t>chlorotrifluoromethane</t>
  </si>
  <si>
    <t>trifluoromethane</t>
  </si>
  <si>
    <t>octafluoropropane</t>
  </si>
  <si>
    <t>difluoromethane</t>
  </si>
  <si>
    <t>fluoromethane</t>
  </si>
  <si>
    <t>tetrafluoroethylene</t>
  </si>
  <si>
    <t>hexafluoropropene</t>
  </si>
  <si>
    <t>1,1,1-trifluoroethane</t>
  </si>
  <si>
    <t>hexafluoropropene_oxide</t>
  </si>
  <si>
    <t>chlorodifluoromethane</t>
  </si>
  <si>
    <t>1,1,1,2-tetrafluoroethane</t>
  </si>
  <si>
    <t>decafluorobutane</t>
  </si>
  <si>
    <t>1H-Heptafluoropropane</t>
  </si>
  <si>
    <t>octafluorocyclopentene</t>
  </si>
  <si>
    <t>trichlorofluoromethane</t>
  </si>
  <si>
    <t>dodecafluoro-n-pentane</t>
  </si>
  <si>
    <t>1H-Nonafluorobutane</t>
  </si>
  <si>
    <t>tetradecafluorohexane</t>
  </si>
  <si>
    <t>1H-Perfluoropentane</t>
  </si>
  <si>
    <t>hexadecafluoroheptane</t>
  </si>
  <si>
    <t>1H-Perfluorohexane</t>
  </si>
  <si>
    <t>octadecafluorooctane</t>
  </si>
  <si>
    <t>1H-Perfluoroheptane</t>
  </si>
  <si>
    <t>1H-Perfluorooctane</t>
  </si>
  <si>
    <t>Entech 4700 (psia)</t>
  </si>
  <si>
    <t>Using lab data</t>
  </si>
  <si>
    <t>Silonite Canister ID</t>
  </si>
  <si>
    <t>Sample Name</t>
  </si>
  <si>
    <t>DATE</t>
  </si>
  <si>
    <t>Lab reception pressure</t>
  </si>
  <si>
    <t>Lab fill final pressure</t>
  </si>
  <si>
    <t>dilution factor</t>
  </si>
  <si>
    <t>Comments</t>
  </si>
  <si>
    <t>ppbv</t>
  </si>
  <si>
    <t>Tetrafluoromethane</t>
  </si>
  <si>
    <t>75-73-0</t>
  </si>
  <si>
    <t>Hexafluoroethane (FC-116)</t>
  </si>
  <si>
    <t>76-16-4</t>
  </si>
  <si>
    <t>Chlorotrifluoromethane (CFC-13)</t>
  </si>
  <si>
    <t>75-72-9</t>
  </si>
  <si>
    <t>Trifluoromethane (Fluoroform)</t>
  </si>
  <si>
    <t>75-46-7</t>
  </si>
  <si>
    <t>Octafluoropropane</t>
  </si>
  <si>
    <t>76-19-7</t>
  </si>
  <si>
    <t>Difluoromethane (HFC-32)</t>
  </si>
  <si>
    <t>75-10-5</t>
  </si>
  <si>
    <t>1,1,1,2,2-Pentafluoroethane (Pentafluoroethane)(HFC-125)</t>
  </si>
  <si>
    <t>354-33-6</t>
  </si>
  <si>
    <t>1,1,2,2,3,3,4,4-Octafluorocyclobutane (Octafluorocyclobutane) (FC-C318)</t>
  </si>
  <si>
    <t>115-25-3</t>
  </si>
  <si>
    <t>Fluoromethane (HFC-41)</t>
  </si>
  <si>
    <t>593-53-3</t>
  </si>
  <si>
    <t>116-14-3</t>
  </si>
  <si>
    <t>Hexafluoropropene</t>
  </si>
  <si>
    <t>116-15-4</t>
  </si>
  <si>
    <t>420-46-2</t>
  </si>
  <si>
    <t>Hexafluoropropene Oxide</t>
  </si>
  <si>
    <t>428-59-1</t>
  </si>
  <si>
    <t>Chlorodifluoromethane (HCFC-22)</t>
  </si>
  <si>
    <t>75-45-6</t>
  </si>
  <si>
    <t>1,1,1,2-Tetrafluoroethane</t>
  </si>
  <si>
    <t>811-97-2</t>
  </si>
  <si>
    <t>Decafluorobutane (Perfluorobutane)</t>
  </si>
  <si>
    <t>355-25-9</t>
  </si>
  <si>
    <t>1,1,1,2,2,3,3-Heptafluoropropane (1H-Heptafluoropropane)</t>
  </si>
  <si>
    <t>2252-84-8</t>
  </si>
  <si>
    <t>Octafluorocyclopentene (FC-C1418)</t>
  </si>
  <si>
    <t>559-40-0</t>
  </si>
  <si>
    <t>Trichlorofluoromethane (CFC-11)</t>
  </si>
  <si>
    <t>75-69-4</t>
  </si>
  <si>
    <t>Dodecafluoro-n-pentane</t>
  </si>
  <si>
    <t>678-26-2</t>
  </si>
  <si>
    <t>1,1,1,2,2,3,3,4,4-Nonafluorobutane (1H-Nonafluorobutane)</t>
  </si>
  <si>
    <t>375-17-7</t>
  </si>
  <si>
    <t>Tetradecafluorohexane</t>
  </si>
  <si>
    <t>355-42-0</t>
  </si>
  <si>
    <t>1,1,1,2,2,3,3,4,4,5,5-Undecafluoropentane (1H-Perfluoropentane)</t>
  </si>
  <si>
    <t>375-61-1</t>
  </si>
  <si>
    <t>Heptafluoropropyl 1,2,2,2-tetrafluoroethyl ether (E1)</t>
  </si>
  <si>
    <t>3330-15-2</t>
  </si>
  <si>
    <t>Hexadecafluoroheptane</t>
  </si>
  <si>
    <t>335-57-9</t>
  </si>
  <si>
    <t>1,1,1,2,2,3,3,4,4,5,5,6,6-Tridecafluorohexane (1H-Perfluorohexane)</t>
  </si>
  <si>
    <t>355-37-3</t>
  </si>
  <si>
    <t>Octadecafluorooctane (Perfluorooctane)</t>
  </si>
  <si>
    <t>307-34-6</t>
  </si>
  <si>
    <t>1,1,1,2,2,3,3,4,4,5,5,6,6,7,7-Pentadecafluoroheptane (1H-Perfluoroheptane)</t>
  </si>
  <si>
    <t>375-83-7</t>
  </si>
  <si>
    <t>1,1,1,2,2,3,3,4,4,5,5,6,6,7,7,8,8-Heptadecafluorooctane (1H-Perfluorooctane)</t>
  </si>
  <si>
    <t>335-65-9</t>
  </si>
  <si>
    <t>2H-Perfluoro-5-methyl-3,6-dioxanonane (E2)</t>
  </si>
  <si>
    <t>3330-14-1</t>
  </si>
  <si>
    <t>Description</t>
  </si>
  <si>
    <t>CAS #</t>
  </si>
  <si>
    <t>(E-288 Extractor Source MDL October 4th, 2023)</t>
  </si>
  <si>
    <t>Can ID</t>
  </si>
  <si>
    <t>ug/m3</t>
  </si>
  <si>
    <t>Tetrafluoroethylene</t>
  </si>
  <si>
    <t>Conversion</t>
  </si>
  <si>
    <t>molecular weight (ng/nmole)</t>
  </si>
  <si>
    <r>
      <t>ng/l=</t>
    </r>
    <r>
      <rPr>
        <sz val="10"/>
        <rFont val="Calibri"/>
        <family val="2"/>
      </rPr>
      <t>µ</t>
    </r>
    <r>
      <rPr>
        <sz val="10"/>
        <rFont val="Arial"/>
        <family val="2"/>
      </rPr>
      <t>g/m3 per 1 ppb</t>
    </r>
  </si>
  <si>
    <t>Instrument Operator:</t>
  </si>
  <si>
    <t>Bill Preston</t>
  </si>
  <si>
    <t>Test Date:</t>
  </si>
  <si>
    <t>Analysis Dates:</t>
  </si>
  <si>
    <t>Review Status:</t>
  </si>
  <si>
    <t xml:space="preserve">Initial: </t>
  </si>
  <si>
    <t xml:space="preserve"> 2nd Electronic GCMS data Review: </t>
  </si>
  <si>
    <t xml:space="preserve">QA: </t>
  </si>
  <si>
    <t>Revision:</t>
  </si>
  <si>
    <t>Summary</t>
  </si>
  <si>
    <t>Test Name:</t>
  </si>
  <si>
    <t>Purpose:</t>
  </si>
  <si>
    <t>Reporter:</t>
  </si>
  <si>
    <t>Sample Medium:</t>
  </si>
  <si>
    <t>Analysis Technique:</t>
  </si>
  <si>
    <t>Thermal Desorption - Gas Chromatography/Time-of-Flight Mass Spectrometry (TD-GC/TOF)</t>
  </si>
  <si>
    <t>Instrument:</t>
  </si>
  <si>
    <r>
      <t xml:space="preserve">Markes </t>
    </r>
    <r>
      <rPr>
        <i/>
        <sz val="10"/>
        <color theme="1"/>
        <rFont val="Arial"/>
        <family val="2"/>
      </rPr>
      <t>CIA Advantage</t>
    </r>
    <r>
      <rPr>
        <sz val="10"/>
        <color theme="1"/>
        <rFont val="Arial"/>
        <family val="2"/>
      </rPr>
      <t>/Kori-</t>
    </r>
    <r>
      <rPr>
        <i/>
        <sz val="10"/>
        <color theme="1"/>
        <rFont val="Arial"/>
        <family val="2"/>
      </rPr>
      <t>xr</t>
    </r>
    <r>
      <rPr>
        <sz val="10"/>
        <color theme="1"/>
        <rFont val="Arial"/>
        <family val="2"/>
      </rPr>
      <t xml:space="preserve"> Water Condenser/Unity-</t>
    </r>
    <r>
      <rPr>
        <i/>
        <sz val="10"/>
        <color theme="1"/>
        <rFont val="Arial"/>
        <family val="2"/>
      </rPr>
      <t>xr</t>
    </r>
    <r>
      <rPr>
        <sz val="10"/>
        <color theme="1"/>
        <rFont val="Arial"/>
        <family val="2"/>
      </rPr>
      <t xml:space="preserve"> Thermal Desorber</t>
    </r>
  </si>
  <si>
    <t>Agilent 7890B Gas Chromatograph</t>
  </si>
  <si>
    <t xml:space="preserve">Data Reduction Methods used for PFAS Volatiles Analysis </t>
  </si>
  <si>
    <t xml:space="preserve">QA  </t>
  </si>
  <si>
    <t>Interferences</t>
  </si>
  <si>
    <t>Instrumentation</t>
  </si>
  <si>
    <t xml:space="preserve">Markes International, Inc. </t>
  </si>
  <si>
    <r>
      <t xml:space="preserve">CIA </t>
    </r>
    <r>
      <rPr>
        <i/>
        <sz val="10"/>
        <color theme="1"/>
        <rFont val="Arial"/>
        <family val="2"/>
      </rPr>
      <t>Advantage</t>
    </r>
  </si>
  <si>
    <r>
      <t>Kori-</t>
    </r>
    <r>
      <rPr>
        <i/>
        <sz val="10"/>
        <color theme="1"/>
        <rFont val="Arial"/>
        <family val="2"/>
      </rPr>
      <t>xr</t>
    </r>
    <r>
      <rPr>
        <sz val="10"/>
        <color theme="1"/>
        <rFont val="Arial"/>
        <family val="2"/>
      </rPr>
      <t xml:space="preserve"> Water Condenser</t>
    </r>
  </si>
  <si>
    <r>
      <t>Unity-</t>
    </r>
    <r>
      <rPr>
        <i/>
        <sz val="10"/>
        <color theme="1"/>
        <rFont val="Arial"/>
        <family val="2"/>
      </rPr>
      <t>xr</t>
    </r>
    <r>
      <rPr>
        <sz val="10"/>
        <color theme="1"/>
        <rFont val="Arial"/>
        <family val="2"/>
      </rPr>
      <t xml:space="preserve"> Thermal Desorber</t>
    </r>
  </si>
  <si>
    <t xml:space="preserve">Agilent Technologies  </t>
  </si>
  <si>
    <t>7890B Gas Chromatograph</t>
  </si>
  <si>
    <t>MFC Sampling</t>
  </si>
  <si>
    <t>Split On:</t>
  </si>
  <si>
    <t>√</t>
  </si>
  <si>
    <t>Split Flow:</t>
  </si>
  <si>
    <t>mL/min</t>
  </si>
  <si>
    <t>Flow Path Temp.:</t>
  </si>
  <si>
    <r>
      <rPr>
        <sz val="10"/>
        <color theme="1"/>
        <rFont val="Calibri"/>
        <family val="2"/>
      </rPr>
      <t>⁰</t>
    </r>
    <r>
      <rPr>
        <sz val="10"/>
        <color theme="1"/>
        <rFont val="Arial"/>
        <family val="2"/>
      </rPr>
      <t>C</t>
    </r>
  </si>
  <si>
    <t>GC Cycle Time:</t>
  </si>
  <si>
    <t>min</t>
  </si>
  <si>
    <t>Minimum Carrier Pressure:</t>
  </si>
  <si>
    <t>psi</t>
  </si>
  <si>
    <t>PreSampling</t>
  </si>
  <si>
    <t>Sample Purge Time:</t>
  </si>
  <si>
    <t>Purge Flow:</t>
  </si>
  <si>
    <t>Add Internal Standard:</t>
  </si>
  <si>
    <t>Loop Fill Time:</t>
  </si>
  <si>
    <t>Loop Equilibration Time:</t>
  </si>
  <si>
    <t>Loop Inject Time:</t>
  </si>
  <si>
    <t>Flow:</t>
  </si>
  <si>
    <t>Kori Trap Low Temp.:</t>
  </si>
  <si>
    <t>Kori Trap High Temp.:</t>
  </si>
  <si>
    <t>Sampling</t>
  </si>
  <si>
    <t>Sample by Volume:</t>
  </si>
  <si>
    <t>Sample Quantity:</t>
  </si>
  <si>
    <t>mL</t>
  </si>
  <si>
    <t>Use dedicated purge channel:</t>
  </si>
  <si>
    <t>o</t>
  </si>
  <si>
    <t>Post Sampling Purge Time:</t>
  </si>
  <si>
    <t>Trap Settings</t>
  </si>
  <si>
    <t>Trap type</t>
  </si>
  <si>
    <t>Markes ODS proprietary</t>
  </si>
  <si>
    <t>Trap Purge Time:</t>
  </si>
  <si>
    <t>(CO2 ambient for study)</t>
  </si>
  <si>
    <t>Trap Low Temp.:</t>
  </si>
  <si>
    <t>Trap High Temp.:</t>
  </si>
  <si>
    <t>Trap Heating Rate:</t>
  </si>
  <si>
    <r>
      <rPr>
        <sz val="10"/>
        <color theme="1"/>
        <rFont val="Calibri"/>
        <family val="2"/>
      </rPr>
      <t>⁰</t>
    </r>
    <r>
      <rPr>
        <sz val="10"/>
        <color theme="1"/>
        <rFont val="Arial"/>
        <family val="2"/>
      </rPr>
      <t>C/second</t>
    </r>
  </si>
  <si>
    <t>Trap Hold Time:</t>
  </si>
  <si>
    <t>Column:</t>
  </si>
  <si>
    <t>Agilent GS-GasPro (cat. # 113-4362)</t>
  </si>
  <si>
    <t>Dimensions:</t>
  </si>
  <si>
    <t>60 m x 0.320 mm</t>
  </si>
  <si>
    <t>Film Thickness</t>
  </si>
  <si>
    <r>
      <rPr>
        <sz val="10"/>
        <color theme="1"/>
        <rFont val="Calibri"/>
        <family val="2"/>
      </rPr>
      <t>μ</t>
    </r>
    <r>
      <rPr>
        <sz val="10"/>
        <color theme="1"/>
        <rFont val="Arial"/>
        <family val="2"/>
      </rPr>
      <t>m</t>
    </r>
  </si>
  <si>
    <t>Inlet Parameters</t>
  </si>
  <si>
    <t>Mode:</t>
  </si>
  <si>
    <t>Splitless</t>
  </si>
  <si>
    <t>Temp.:</t>
  </si>
  <si>
    <t>Pressure:</t>
  </si>
  <si>
    <t>Column Flow</t>
  </si>
  <si>
    <t>Purge Flow to Split Vent Time:</t>
  </si>
  <si>
    <t>Purge Flow to Vent:</t>
  </si>
  <si>
    <t>Septum Purge Flow:</t>
  </si>
  <si>
    <t>Total Flow:</t>
  </si>
  <si>
    <t>Oven Parameters</t>
  </si>
  <si>
    <t>Initial Temp.:</t>
  </si>
  <si>
    <t>Initial Time:</t>
  </si>
  <si>
    <t>Ramp Rate:</t>
  </si>
  <si>
    <r>
      <rPr>
        <sz val="10"/>
        <color theme="1"/>
        <rFont val="Calibri"/>
        <family val="2"/>
      </rPr>
      <t>⁰</t>
    </r>
    <r>
      <rPr>
        <sz val="10"/>
        <color theme="1"/>
        <rFont val="Arial"/>
        <family val="2"/>
      </rPr>
      <t>C/min</t>
    </r>
  </si>
  <si>
    <t>Hold Time:</t>
  </si>
  <si>
    <t>Final Temp.:</t>
  </si>
  <si>
    <t>Final Time:</t>
  </si>
  <si>
    <t>Extractor Source</t>
  </si>
  <si>
    <t>Measurement:</t>
  </si>
  <si>
    <t>SIM/Scan</t>
  </si>
  <si>
    <t>Use External Trigger:</t>
  </si>
  <si>
    <t>Electron Multipler Voltage:</t>
  </si>
  <si>
    <t xml:space="preserve">V </t>
  </si>
  <si>
    <t>SIMScan paramters</t>
  </si>
  <si>
    <t>Mass Range Low:</t>
  </si>
  <si>
    <t>m/z</t>
  </si>
  <si>
    <t>Mass Range High:</t>
  </si>
  <si>
    <t>Threshold</t>
  </si>
  <si>
    <t>Filament delay</t>
  </si>
  <si>
    <t>Gain</t>
  </si>
  <si>
    <t>Temperatures/Voltages</t>
  </si>
  <si>
    <t>Transfer Line Temp.:</t>
  </si>
  <si>
    <t>Quad temp:</t>
  </si>
  <si>
    <t>Ion Source Temp.:</t>
  </si>
  <si>
    <t>Ionization:</t>
  </si>
  <si>
    <t>V</t>
  </si>
  <si>
    <t>BDL=Below Detection Limit</t>
  </si>
  <si>
    <t>5977 Extractor Source 6 mm</t>
  </si>
  <si>
    <t>NA</t>
  </si>
  <si>
    <t>%RPD</t>
  </si>
  <si>
    <t>1,4 difluorobenzene (IS)</t>
  </si>
  <si>
    <t>1,1,1,2,2,3,3,4,4,5,5-Undecfluoropentane (1H-Perfluoropentane)</t>
  </si>
  <si>
    <t>Average RPD</t>
  </si>
  <si>
    <t>Test Description</t>
  </si>
  <si>
    <t>Cylinder Conc ppbv</t>
  </si>
  <si>
    <t>Cal level 1</t>
  </si>
  <si>
    <t>ppbv Conc</t>
  </si>
  <si>
    <t>*Difluoromethane (HFC-32)</t>
  </si>
  <si>
    <t xml:space="preserve">9 min_L1 </t>
  </si>
  <si>
    <t>9 min_L3</t>
  </si>
  <si>
    <t>Cal level 2</t>
  </si>
  <si>
    <t>Cal level 3</t>
  </si>
  <si>
    <t>9 min_L4</t>
  </si>
  <si>
    <t>9 min_L5</t>
  </si>
  <si>
    <t>Cal level 4</t>
  </si>
  <si>
    <t>Cal level 5</t>
  </si>
  <si>
    <t>CF4 Cal level 2</t>
  </si>
  <si>
    <t>CF4 Cal level 3</t>
  </si>
  <si>
    <t>CF4 Cal level 4</t>
  </si>
  <si>
    <t>Not used</t>
  </si>
  <si>
    <t>9 min_L2</t>
  </si>
  <si>
    <t>Level 50 CF4</t>
  </si>
  <si>
    <t>Level 100 CF4</t>
  </si>
  <si>
    <t>Level 200 CF4</t>
  </si>
  <si>
    <t>Level 2000 CF4</t>
  </si>
  <si>
    <t>Batch Blanks &gt; 0.015 ppbv are flagged</t>
  </si>
  <si>
    <t>1 min CF4/9 minute rest</t>
  </si>
  <si>
    <t>Date Analyzed</t>
  </si>
  <si>
    <t>Molecular wt. (ng/nmole)</t>
  </si>
  <si>
    <r>
      <t>ng/l=</t>
    </r>
    <r>
      <rPr>
        <b/>
        <sz val="10"/>
        <rFont val="Calibri"/>
        <family val="2"/>
      </rPr>
      <t>µ</t>
    </r>
    <r>
      <rPr>
        <b/>
        <sz val="10"/>
        <rFont val="Arial"/>
        <family val="2"/>
      </rPr>
      <t>g/m3 per 1 ppb</t>
    </r>
  </si>
  <si>
    <t>Conversion Factors</t>
  </si>
  <si>
    <t>Took the highest between MDL spiked and MDL blank (case of all hits present and positive in each blank-see TO15A section 17.7)</t>
  </si>
  <si>
    <t>Took the highest between MDL spiked and MDL blank (case of not all hits present and positive in each blank-see TO15A section 17.7)</t>
  </si>
  <si>
    <t>MDL Composite (ref TO15A section 17.3-17.7 for MDL spiking and blanking)</t>
  </si>
  <si>
    <t>Values between MDL and lowest cal (PQL) are denoted in Italics (J values)</t>
  </si>
  <si>
    <t>9 min_L6</t>
  </si>
  <si>
    <t>Cal Level 6</t>
  </si>
  <si>
    <t>1 min_L1</t>
  </si>
  <si>
    <t>1 min_L2</t>
  </si>
  <si>
    <t>1 min_L3</t>
  </si>
  <si>
    <t>1 min_L4</t>
  </si>
  <si>
    <t>1 min_L5</t>
  </si>
  <si>
    <t>CF4 Cal level 5</t>
  </si>
  <si>
    <t>Level 10 CF4</t>
  </si>
  <si>
    <t>Level 150 CF4</t>
  </si>
  <si>
    <t>Level 300 CF4</t>
  </si>
  <si>
    <t>Level 3000 CF4</t>
  </si>
  <si>
    <t>Original</t>
  </si>
  <si>
    <t>Duplicate</t>
  </si>
  <si>
    <t>Batch Blank 20 mL</t>
  </si>
  <si>
    <t>Markes Thermal Desorption Method Parameters</t>
  </si>
  <si>
    <t>Agilent Gas Chromatograph Parameters</t>
  </si>
  <si>
    <t>Batch Blank  200 mL</t>
  </si>
  <si>
    <t>&lt;Nominal ppbv remaining targets PQL used for J italics</t>
  </si>
  <si>
    <t>CO2 Amount/Barometric Pressure/Comments</t>
  </si>
  <si>
    <t>1min_L6</t>
  </si>
  <si>
    <t>CF4 Cal Level 6</t>
  </si>
  <si>
    <t>10 and 25</t>
  </si>
  <si>
    <t>Acceptance criteria is being less than 50% of the lowest cal level (PQL)</t>
  </si>
  <si>
    <t>9 minute</t>
  </si>
  <si>
    <t>PQL</t>
  </si>
  <si>
    <t>0.5*PQL</t>
  </si>
  <si>
    <t>above 50% of the PQL (lowest calibration level)</t>
  </si>
  <si>
    <t>Date</t>
  </si>
  <si>
    <t>PFAS TD Plus istd_9minpurge_25min trap bake</t>
  </si>
  <si>
    <t>Markes Acquisition Method (1 minute trap bake)</t>
  </si>
  <si>
    <t>Markes Acquisition Method (9 minute trap bake)</t>
  </si>
  <si>
    <t>PFAS TD Plus istd_1minpurge_10 min bake</t>
  </si>
  <si>
    <t>Agilent Acquisition Method:</t>
  </si>
  <si>
    <t xml:space="preserve">QAPP Title: </t>
  </si>
  <si>
    <t>QAPP ID:</t>
  </si>
  <si>
    <t>Markes Acquisition Method:</t>
  </si>
  <si>
    <t>Agilent 5977  Mass Selective Detector (Extractor Source-6 mm)</t>
  </si>
  <si>
    <t>PFAS TD Plus istd_1minpurge_10 min bake/PFAS TD Plus istd_9minpurge_25min trap bake</t>
  </si>
  <si>
    <t>Aggregate targeted</t>
  </si>
  <si>
    <t xml:space="preserve"> Cal level 1</t>
  </si>
  <si>
    <t>20 ml dup %</t>
  </si>
  <si>
    <t>200 ml dup %</t>
  </si>
  <si>
    <t>211m</t>
  </si>
  <si>
    <t>would be 200 ml MDL but won't actually be used with high CO2 data</t>
  </si>
  <si>
    <t>Nominal</t>
  </si>
  <si>
    <t>Analytical Method for Air Samples Collected using 1, 1.4 and 6-liter Canisters</t>
  </si>
  <si>
    <t>L</t>
  </si>
  <si>
    <t>C of Custody ("Hg)</t>
  </si>
  <si>
    <t>C of Custody (psia)</t>
  </si>
  <si>
    <t>Field vol sampled</t>
  </si>
  <si>
    <t>Entech 4700 Received vol sampled</t>
  </si>
  <si>
    <t>Field Vacuum after sampling</t>
  </si>
  <si>
    <t>Field Pressure after sampling</t>
  </si>
  <si>
    <t>via orifice flow/sample duration</t>
  </si>
  <si>
    <t>Using lab reception pressures</t>
  </si>
  <si>
    <t>Percent Diff (%)</t>
  </si>
  <si>
    <t>Failed OTM-50 RPD &lt;5% criterion</t>
  </si>
  <si>
    <t>ISTD (Pass/Fail)</t>
  </si>
  <si>
    <t>RT (Pass/Fail)</t>
  </si>
  <si>
    <t>156m</t>
  </si>
  <si>
    <t>1,1,1,2,2-pentafluoroe...</t>
  </si>
  <si>
    <t>215m</t>
  </si>
  <si>
    <t>1,1,2,2,3,3,4,4-octafl...</t>
  </si>
  <si>
    <t>heptafluoropropyl 1,2,...</t>
  </si>
  <si>
    <t>2H-peffluoro-5-methyl-...</t>
  </si>
  <si>
    <t>111424/111424_recalcCF4_L100_05.D/epatemp.txt (QT Reviewed): Riemer PFAS CF4_Cal 100_100 ppbv_vol 20 ml</t>
  </si>
  <si>
    <t>111424/111424_recalcCF4_L10_03.D/epatemp.txt (QT Reviewed): Riemer PFAS CF4_Cal 10_10ppbv_vol 20 ml</t>
  </si>
  <si>
    <t>111424/111424_recalcCF4_L150_06.D/epatemp.txt (QT Reviewed): Riemer PFAS CF4_Cal 150_150 ppbv_vol 20 ml</t>
  </si>
  <si>
    <t>111424/111424_recalcCF4_L200_07.D/epatemp.txt (QT Reviewed): Riemer PFAS CF4_Cal 200_200 ppbv_vol 20 ml</t>
  </si>
  <si>
    <t>111424/111424_recalcCF4_L300_08.D/epatemp.txt (QT Reviewed): Riemer PFAS CF4_Cal 300_300 ppbv_vol 20 ml</t>
  </si>
  <si>
    <t>111424/111424_recalcCF4_L50_04.D/epatemp.txt (QT Reviewed): Riemer PFAS CF4_Cal 50_50 ppbv_vol 20 ml</t>
  </si>
  <si>
    <t>111424/111424_recalcRest_L1_10.D/epatemp.txt (QT Reviewed): Riemer PFAS Cal 1_1.0 ppbv_vol 200 mL</t>
  </si>
  <si>
    <t>111424/111424_recalcRest_L2_11.D/epatemp.txt (QT Reviewed): Riemer PFAS Cal 2_2.5 ppbv_vol 200 ml</t>
  </si>
  <si>
    <t>111424/111424_recalcRest_L3_12.D/epatemp.txt (QT Reviewed): Riemer PFAS Cal 3_5.0 ppbv_vol 200 ml</t>
  </si>
  <si>
    <t>111424/111424_recalcRest_L4_13.D/epatemp.txt (QT Reviewed): Riemer PFAS Cal 4_10 ppbv_vol 200 ml</t>
  </si>
  <si>
    <t>111424/111424_recalcRest_L5_14.D/epatemp.txt (QT Reviewed): Riemer PFAS Cal 5_20 ppbv_vol 200 ml</t>
  </si>
  <si>
    <t>111424/111424_recalcRest_L6_15.D/epatemp.txt (QT Reviewed): Riemer PFAS Cal 6_30 ppbv_vol 200 ml</t>
  </si>
  <si>
    <t>4178m</t>
  </si>
  <si>
    <t>17142m</t>
  </si>
  <si>
    <t>686m</t>
  </si>
  <si>
    <t>1567m</t>
  </si>
  <si>
    <t>3365m</t>
  </si>
  <si>
    <t>40433m</t>
  </si>
  <si>
    <t>109956m</t>
  </si>
  <si>
    <t>223145m</t>
  </si>
  <si>
    <t>450248m</t>
  </si>
  <si>
    <t>859470m</t>
  </si>
  <si>
    <t>1322710m</t>
  </si>
  <si>
    <t>37799m</t>
  </si>
  <si>
    <t>38791m</t>
  </si>
  <si>
    <t>101832m</t>
  </si>
  <si>
    <t>203502m</t>
  </si>
  <si>
    <t>403808m</t>
  </si>
  <si>
    <t>785557m</t>
  </si>
  <si>
    <t>1187796m</t>
  </si>
  <si>
    <t>% Recovery</t>
  </si>
  <si>
    <t>Updated 10/24</t>
  </si>
  <si>
    <t>October 2024 Riemer</t>
  </si>
  <si>
    <t>Correction factor</t>
  </si>
  <si>
    <t xml:space="preserve">Updated with Recertified Riemer values-Cal Levels Used </t>
  </si>
  <si>
    <t>440m</t>
  </si>
  <si>
    <t>Opening cal check</t>
  </si>
  <si>
    <t>Opening Cal Check</t>
  </si>
  <si>
    <t>Closing Cal Check</t>
  </si>
  <si>
    <t>Closing cal check</t>
  </si>
  <si>
    <t>closing cal check</t>
  </si>
  <si>
    <t>Lower Limit</t>
  </si>
  <si>
    <t>Uppper Limit</t>
  </si>
  <si>
    <t>&lt; ppbv CF4  PQL used for J italics</t>
  </si>
  <si>
    <t>Duplicate Relative Percent Deviation (must be greater than 3x MDL to qualify for valid comparison )</t>
  </si>
  <si>
    <t>Sample duplicate precision assessed among common analytes greater than 3x the MDL were  within 25 % average Relative Percent Deviation (RPD)-see dupicate precision sheets.</t>
  </si>
  <si>
    <t>Daily Calibration Checks</t>
  </si>
  <si>
    <t>Recovery %</t>
  </si>
  <si>
    <t>Opening</t>
  </si>
  <si>
    <t>Closing</t>
  </si>
  <si>
    <t>Jose Gomez</t>
  </si>
  <si>
    <t>141m</t>
  </si>
  <si>
    <t>103m</t>
  </si>
  <si>
    <t>221m</t>
  </si>
  <si>
    <t>233m</t>
  </si>
  <si>
    <t>89m</t>
  </si>
  <si>
    <t>82m</t>
  </si>
  <si>
    <t>105m</t>
  </si>
  <si>
    <t>151m</t>
  </si>
  <si>
    <t>189m</t>
  </si>
  <si>
    <t>229m</t>
  </si>
  <si>
    <t>108m</t>
  </si>
  <si>
    <t>119m</t>
  </si>
  <si>
    <t>121m</t>
  </si>
  <si>
    <t>238m</t>
  </si>
  <si>
    <t>273m</t>
  </si>
  <si>
    <t>via field pressure</t>
  </si>
  <si>
    <t>(used continuing cal)</t>
  </si>
  <si>
    <t>Jose Gomez/Bill Preston</t>
  </si>
  <si>
    <t>Can ID: 42879</t>
  </si>
  <si>
    <t>Post Cal Blank_Rest Post 10 ppbv Cal</t>
  </si>
  <si>
    <t>Daily laboratory blanks were tabulated.  All values greater than 0.015 ppbv were flagged.</t>
  </si>
  <si>
    <t>CF4 Method</t>
  </si>
  <si>
    <t>Average IS area</t>
  </si>
  <si>
    <t xml:space="preserve">Average RT </t>
  </si>
  <si>
    <t>Rest Method</t>
  </si>
  <si>
    <t>Post cal blanks all had values well below 50% of the practical quantification limit (PQL-which is the lowest calibration level).</t>
  </si>
  <si>
    <t>Referenced ICAL-SCWO 2024 Initial Calibration Curve Intrinsic Assessments % of Expected-Nov.14th,2024</t>
  </si>
  <si>
    <t>9 Minute Method ran at 200 mL</t>
  </si>
  <si>
    <t>1 Minute Method ran at 20 mL</t>
  </si>
  <si>
    <t>112524/112524_01.D/epatemp.txt (QT Reviewed): AirBlank_Vol 200 ml</t>
  </si>
  <si>
    <t>112524/112524_02.D/epatemp.txt (QT Reviewed): Riemer PFAS Rest_Calck_initial_10 ppbv_vol 200 ml</t>
  </si>
  <si>
    <t>112524/112524_03.D/epatemp.txt (QT Reviewed): Riemer PFAS Rest_Calck_initial_10 ppbv_vol 200 ml</t>
  </si>
  <si>
    <t>112524/112524_04.D/epatemp.txt (QT Reviewed): Riemer PFAS Rest_Calck_initial_10 ppbv_vol 200 ml</t>
  </si>
  <si>
    <t>112524/112524_05.D/epatemp.txt (QT Reviewed): AirBlank_Vol 200 ml</t>
  </si>
  <si>
    <t>218m</t>
  </si>
  <si>
    <t>1017m</t>
  </si>
  <si>
    <t>702066m</t>
  </si>
  <si>
    <t>609531m</t>
  </si>
  <si>
    <t>559082m</t>
  </si>
  <si>
    <t>572073m</t>
  </si>
  <si>
    <t>522464m</t>
  </si>
  <si>
    <t>458097m</t>
  </si>
  <si>
    <t>212m</t>
  </si>
  <si>
    <t>1205m</t>
  </si>
  <si>
    <t>112624/112624_01.D/epatemp.txt (QT Reviewed): AirBlank_Vol 200 ml</t>
  </si>
  <si>
    <t>112624/112624_02.D/epatemp.txt (QT Reviewed): Rainbow BatchBlank_CF4_Vol 20 ml</t>
  </si>
  <si>
    <t>112624/112624_03.D/epatemp.txt (QT Reviewed): Rainbow BatchBlank_Rest_Vol 200 ml</t>
  </si>
  <si>
    <t>112624/112624_04.D/epatemp.txt (QT Reviewed): Riemer PFAS CF4_Cal ck_initial_100ppbv_vol 20 ml</t>
  </si>
  <si>
    <t>112624/112624_05.D/epatemp.txt (QT Reviewed): Riemer PFAS Rest_Calck_initial_10 ppbv_vol 200 ml</t>
  </si>
  <si>
    <t>112624/112624_06.D/epatemp.txt (QT Reviewed): Rainbow Post_BatchBlankCK_Rest_vol 200 ml</t>
  </si>
  <si>
    <t>112624/112624_07.D/epatemp.txt (QT Reviewed): Rainbow N2_Blank_vol 20 mL</t>
  </si>
  <si>
    <t>112624/112624_08.D/epatemp.txt (QT Reviewed): Rainbow N2_Blank_vol 200 mL</t>
  </si>
  <si>
    <t>112624/112624_09.D/epatemp.txt (QT Reviewed): Rainbow Combustion_Blank_vol 20 mL</t>
  </si>
  <si>
    <t>112624/112624_10.D/epatemp.txt (QT Reviewed): Rainbow Combustion_Blank_vol 200 mL</t>
  </si>
  <si>
    <t>112624/112624_11.D/epatemp.txt (QT Reviewed): Rainbow Run1_Port4_PFBA_Inj_20 mL</t>
  </si>
  <si>
    <t>112624/112624_12.D/epatemp.txt (QT Reviewed): Rainbow Run1_Port4_PFBA_Inj_200 mL</t>
  </si>
  <si>
    <t>112624/112624_13.D/epatemp.txt (QT Reviewed): Rainbow Run1_Port4_PFBA_Injj_dup_20 mL</t>
  </si>
  <si>
    <t>112624/112624_14.D/epatemp.txt (QT Reviewed): Rainbow Run1_Port4_PFBA_Inj_dup_200 mL</t>
  </si>
  <si>
    <t>112624/112624_15.D/epatemp.txt (QT Reviewed): 2.5% CO2_10ppbv_CF4_20 mL</t>
  </si>
  <si>
    <t>112624/112624_16.D/epatemp.txt (QT Reviewed): 2.5% CO2_1ppbv_Rest_200 mL</t>
  </si>
  <si>
    <t>112624/112624_17.D/epatemp.txt (QT Reviewed): 2.5% CO2_300ppbv_CF4_20 mL</t>
  </si>
  <si>
    <t>112624/112624_18.D/epatemp.txt (QT Reviewed): 2.5% CO2_30ppbv_CF4_200 mL</t>
  </si>
  <si>
    <t>112624/112624_19.D/epatemp.txt (QT Reviewed): Riemer PFAS CF4_Cal ck_closing_100ppbv_vol 20 ml</t>
  </si>
  <si>
    <t>112624/112624_20.D/epatemp.txt (QT Reviewed): Riemer PFAS Rest_Calck_closing_10 ppbv_vol 200 ml</t>
  </si>
  <si>
    <t>112624/112624_21.D/epatemp.txt (QT Reviewed): Post BatchBlankCK_CF4 20 mL</t>
  </si>
  <si>
    <t>95m</t>
  </si>
  <si>
    <t>172m</t>
  </si>
  <si>
    <t>7432m</t>
  </si>
  <si>
    <t>7517m</t>
  </si>
  <si>
    <t>534m</t>
  </si>
  <si>
    <t>1933m</t>
  </si>
  <si>
    <t>230m</t>
  </si>
  <si>
    <t>693m</t>
  </si>
  <si>
    <t>182m</t>
  </si>
  <si>
    <t>407m</t>
  </si>
  <si>
    <t>902m</t>
  </si>
  <si>
    <t>23254m</t>
  </si>
  <si>
    <t>11540m</t>
  </si>
  <si>
    <t>423903m</t>
  </si>
  <si>
    <t>1177m</t>
  </si>
  <si>
    <t>28219m</t>
  </si>
  <si>
    <t>2673m</t>
  </si>
  <si>
    <t>228m</t>
  </si>
  <si>
    <t>476m</t>
  </si>
  <si>
    <t>343m</t>
  </si>
  <si>
    <t>311m</t>
  </si>
  <si>
    <t>645m</t>
  </si>
  <si>
    <t>198m</t>
  </si>
  <si>
    <t>458240m</t>
  </si>
  <si>
    <t>237m</t>
  </si>
  <si>
    <t>102m</t>
  </si>
  <si>
    <t>318m</t>
  </si>
  <si>
    <t>111m</t>
  </si>
  <si>
    <t>924m</t>
  </si>
  <si>
    <t>756m</t>
  </si>
  <si>
    <t>768m</t>
  </si>
  <si>
    <t>270m</t>
  </si>
  <si>
    <t>63823m</t>
  </si>
  <si>
    <t>563397m</t>
  </si>
  <si>
    <t>62919m</t>
  </si>
  <si>
    <t>1585568m</t>
  </si>
  <si>
    <t>580547m</t>
  </si>
  <si>
    <t>21659m</t>
  </si>
  <si>
    <t>466707m</t>
  </si>
  <si>
    <t>52781m</t>
  </si>
  <si>
    <t>1272926m</t>
  </si>
  <si>
    <t>467901m</t>
  </si>
  <si>
    <t>242m</t>
  </si>
  <si>
    <t>2709m</t>
  </si>
  <si>
    <t>85607m</t>
  </si>
  <si>
    <t>1597m</t>
  </si>
  <si>
    <t>112724/112724_01.D/epatemp.txt (QT Reviewed): AirBlank_Vol 200 ml</t>
  </si>
  <si>
    <t>112724/112724_02.D/epatemp.txt (QT Reviewed): Rainbow BatchBlank_CF4_Vol 20 ml</t>
  </si>
  <si>
    <t>112724/112724_03.D/epatemp.txt (QT Reviewed): Rainbow BatchBlank_Rest_Vol 200 ml</t>
  </si>
  <si>
    <t>112724/112724_04.D/epatemp.txt (QT Reviewed): Riemer PFAS CF4_Cal ck_initial_100ppbv_vol 20 ml</t>
  </si>
  <si>
    <t>112724/112724_05.D/epatemp.txt (QT Reviewed): Riemer PFAS Rest_Calck_initial_10 ppbv_vol 200 ml</t>
  </si>
  <si>
    <t>112724/112724_06.D/epatemp.txt (QT Reviewed): Rainbow Post_BatchBlankCK_Rest_vol 200 ml</t>
  </si>
  <si>
    <t>112724/112724_07.D/epatemp.txt (QT Reviewed): Rainbow Post Test N2_Blank_vol 20 mL</t>
  </si>
  <si>
    <t>112724/112724_08.D/epatemp.txt (QT Reviewed): Rainbow Post Test  N2_Blank_vol 200 mL</t>
  </si>
  <si>
    <t>112724/112724_09.D/epatemp.txt (QT Reviewed): Rainbow Post Test N2_Blank_vol 20 mL</t>
  </si>
  <si>
    <t>112724/112724_10.D/epatemp.txt (QT Reviewed): Rainbow Post Test  N2_Blank_vol 200 mL</t>
  </si>
  <si>
    <t>112724/112724_11.D/epatemp.txt (QT Reviewed): Utah Ambient air_20 mL</t>
  </si>
  <si>
    <t>112724/112724_12.D/epatemp.txt (QT Reviewed): Utah Ambient air_200 mL</t>
  </si>
  <si>
    <t>112724/112724_13.D/epatemp.txt (QT Reviewed): Rainbow Run2_Port6_PFBA inj_vol 20 mL</t>
  </si>
  <si>
    <t>112724/112724_14.D/epatemp.txt (QT Reviewed): Rainbow Run2_Port6_PFBA inj_vol 200 mL</t>
  </si>
  <si>
    <t>112724/112724_15.D/epatemp.txt (QT Reviewed): Rainbow Run3_Port8_PFBA inj_vol 20 mL</t>
  </si>
  <si>
    <t>112724/112724_16.D/epatemp.txt (QT Reviewed): Rainbow Run3_Port8_PFBA inj_vol 200 mL</t>
  </si>
  <si>
    <t>112724/112724_17.D/epatemp.txt (QT Reviewed): Riemer PFAS CF4_Cal ck_closing_100ppbv_vol 20 ml</t>
  </si>
  <si>
    <t>112724/112724_18.D/epatemp.txt (QT Reviewed): Riemer PFAS Rest_Calck_closing_10 ppbv_vol 200 ml</t>
  </si>
  <si>
    <t>112724/112724_19.D/epatemp.txt (QT Reviewed): Post BatchBlankCK_CF4 20 mL</t>
  </si>
  <si>
    <t>76m</t>
  </si>
  <si>
    <t>220m</t>
  </si>
  <si>
    <t>107m</t>
  </si>
  <si>
    <t>410m</t>
  </si>
  <si>
    <t>713m</t>
  </si>
  <si>
    <t>698m</t>
  </si>
  <si>
    <t>1308m</t>
  </si>
  <si>
    <t>254m</t>
  </si>
  <si>
    <t>269m</t>
  </si>
  <si>
    <t>257m</t>
  </si>
  <si>
    <t>554m</t>
  </si>
  <si>
    <t>565m</t>
  </si>
  <si>
    <t>145m</t>
  </si>
  <si>
    <t>175m</t>
  </si>
  <si>
    <t>2945m</t>
  </si>
  <si>
    <t>297m</t>
  </si>
  <si>
    <t>945m</t>
  </si>
  <si>
    <t>527m</t>
  </si>
  <si>
    <t>459m</t>
  </si>
  <si>
    <t>251m</t>
  </si>
  <si>
    <t>161m</t>
  </si>
  <si>
    <t>131m</t>
  </si>
  <si>
    <t>231m</t>
  </si>
  <si>
    <t>304m</t>
  </si>
  <si>
    <t>268m</t>
  </si>
  <si>
    <t>452m</t>
  </si>
  <si>
    <t>2105m</t>
  </si>
  <si>
    <t>224m</t>
  </si>
  <si>
    <t>886m</t>
  </si>
  <si>
    <t>587590m</t>
  </si>
  <si>
    <t>240m</t>
  </si>
  <si>
    <t>596577m</t>
  </si>
  <si>
    <t>601255m</t>
  </si>
  <si>
    <t>190013m</t>
  </si>
  <si>
    <t>204588m</t>
  </si>
  <si>
    <t>489920m</t>
  </si>
  <si>
    <t>489443m</t>
  </si>
  <si>
    <t>430m</t>
  </si>
  <si>
    <t>128m</t>
  </si>
  <si>
    <t>112924/112924_01.D/epatemp.txt (QT Reviewed): AirBlank_Vol 200 ml</t>
  </si>
  <si>
    <t>112924/112924_02.D/epatemp.txt (QT Reviewed): Rainbow BatchBlank_CF4_Vol 20 ml</t>
  </si>
  <si>
    <t>112924/112924_03.D/epatemp.txt (QT Reviewed): Rainbow BatchBlank_Rest_Vol 200 ml</t>
  </si>
  <si>
    <t>112924/112924_04.D/epatemp.txt (QT Reviewed): Riemer PFAS CF4_Cal ck_initial_100ppbv_vol 20 ml</t>
  </si>
  <si>
    <t>112924/112924_05.D/epatemp.txt (QT Reviewed): Rainbow Post_BatchBlankCK_CF4_vol 20 ml</t>
  </si>
  <si>
    <t>112924/112924_06.D/epatemp.txt (QT Reviewed): Riemer PFAS Rest_Calck_initial_10 ppbv_vol 200 ml</t>
  </si>
  <si>
    <t>112924/112924_07.D/epatemp.txt (QT Reviewed): Rainbow Post_BatchBlankCK_Rest_vol 200 ml</t>
  </si>
  <si>
    <t>112924/112924_08.D/epatemp.txt (QT Reviewed): Rainbow Run4_Port10_PFBA inj_vol 20 mL</t>
  </si>
  <si>
    <t>112924/112924_09.D/epatemp.txt (QT Reviewed): Rainbow Run4_Port10_PFBA inj_vol 200 mL</t>
  </si>
  <si>
    <t>112924/112924_10.D/epatemp.txt (QT Reviewed): Rainbow Run5_Port4_PFOA inj_vol 20 mL</t>
  </si>
  <si>
    <t>112924/112924_11.D/epatemp.txt (QT Reviewed): Rainbow Run5_Port4_PFOA inj_vol 200 mL</t>
  </si>
  <si>
    <t>112924/112924_12.D/epatemp.txt (QT Reviewed): Rainbow Run6_Port6_PFOA inj_vol 20 mL</t>
  </si>
  <si>
    <t>112924/112924_13.D/epatemp.txt (QT Reviewed): Rainbow Run6_Port6_PFOA inj_vol 200 mL</t>
  </si>
  <si>
    <t>112924/112924_14.D/epatemp.txt (QT Reviewed): Rainbow Run7_Port8_PFOA inj_vol 20 mL</t>
  </si>
  <si>
    <t>112924/112924_15.D/epatemp.txt (QT Reviewed): Rainbow Run7_Port8_PFOA inj_vol 200 mL</t>
  </si>
  <si>
    <t>112924/112924_16.D/epatemp.txt (QT Reviewed): Rainbow Run7_Port8_PFOA inj_DUP_vol 20 mL</t>
  </si>
  <si>
    <t>112924/112924_17.D/epatemp.txt (QT Reviewed): Rainbow Run7_Port8_PFOA inj_DUP_vol 200 mL</t>
  </si>
  <si>
    <t>112924/112924_18.D/epatemp.txt (QT Reviewed): Rainbow Run8_Port10_PFOA inj_vol 20 mL</t>
  </si>
  <si>
    <t>112924/112924_19.D/epatemp.txt (QT Reviewed): Rainbow Run8_Port10_PFOA inj_vol 200 mL</t>
  </si>
  <si>
    <t>112924/112924_20.D/epatemp.txt (QT Reviewed): Riemer PFAS CF4_Cal ck_closing_100ppbv_vol 20 ml</t>
  </si>
  <si>
    <t>112924/112924_21.D/epatemp.txt (QT Reviewed): Riemer PFAS Rest_Calck_closing_10 ppbv_vol 200 ml</t>
  </si>
  <si>
    <t>112924/112924_22.D/epatemp.txt (QT Reviewed): Post BatchBlankCK_Rest 200 mL</t>
  </si>
  <si>
    <t>179m</t>
  </si>
  <si>
    <t>359m</t>
  </si>
  <si>
    <t>683m</t>
  </si>
  <si>
    <t>782m</t>
  </si>
  <si>
    <t>3308m</t>
  </si>
  <si>
    <t>3294m</t>
  </si>
  <si>
    <t>302m</t>
  </si>
  <si>
    <t>166m</t>
  </si>
  <si>
    <t>137m</t>
  </si>
  <si>
    <t>472m</t>
  </si>
  <si>
    <t>65m</t>
  </si>
  <si>
    <t>192m</t>
  </si>
  <si>
    <t>9060m</t>
  </si>
  <si>
    <t>217m</t>
  </si>
  <si>
    <t>499m</t>
  </si>
  <si>
    <t>419m</t>
  </si>
  <si>
    <t>437m</t>
  </si>
  <si>
    <t>109m</t>
  </si>
  <si>
    <t>94m</t>
  </si>
  <si>
    <t>243m</t>
  </si>
  <si>
    <t>881m</t>
  </si>
  <si>
    <t>1046m</t>
  </si>
  <si>
    <t>843m</t>
  </si>
  <si>
    <t>916m</t>
  </si>
  <si>
    <t>888m</t>
  </si>
  <si>
    <t>241m</t>
  </si>
  <si>
    <t>250m</t>
  </si>
  <si>
    <t>335m</t>
  </si>
  <si>
    <t>609180m</t>
  </si>
  <si>
    <t>595209m</t>
  </si>
  <si>
    <t>208076m</t>
  </si>
  <si>
    <t>194714m</t>
  </si>
  <si>
    <t>499494m</t>
  </si>
  <si>
    <t>496995m</t>
  </si>
  <si>
    <t>106m</t>
  </si>
  <si>
    <t>2142m</t>
  </si>
  <si>
    <t>9619m</t>
  </si>
  <si>
    <t>3224m</t>
  </si>
  <si>
    <t>120324/120324_01.D/epatemp.txt (QT Reviewed): AirBlank_Vol 200 ml</t>
  </si>
  <si>
    <t>120324/120324_02.D/epatemp.txt (QT Reviewed): Rainbow BatchBlank_CF4_Vol 20 ml</t>
  </si>
  <si>
    <t>120324/120324_03.D/epatemp.txt (QT Reviewed): Rainbow BatchBlank_Rest_Vol 200 ml</t>
  </si>
  <si>
    <t>120324/120324_04.D/epatemp.txt (QT Reviewed): Riemer PFAS CF4_Cal ck_initial_100ppbv_vol 20 ml</t>
  </si>
  <si>
    <t>120324/120324_05.D/epatemp.txt (Not Reviewed): Rainbow Post_BatchBlankCK_CF4_vol 20 ml</t>
  </si>
  <si>
    <t>120324/120324_06.D/epatemp.txt (QT Reviewed): Riemer PFAS Rest_Calck_initial_10 ppbv_vol 200 ml</t>
  </si>
  <si>
    <t>120324/120324_07.D/epatemp.txt (QT Reviewed): Rainbow Post_BatchBlankCK_Rest_vol 200 ml</t>
  </si>
  <si>
    <t>120324/120324_08.D/epatemp.txt (QT Reviewed): Rainbow Run4_20x dilution_Port10_PFBA inj_vol 200 mL</t>
  </si>
  <si>
    <t>120324/120324_09.D/epatemp.txt (QT Reviewed): Rainbow Run8__20xdilution_Port10_PFOA inj_vol 200 mL</t>
  </si>
  <si>
    <t>120324/120324_10.D/epatemp.txt (QT Reviewed): Riemer PFAS CF4_Cal ck_closing_100ppbv_vol 20 ml</t>
  </si>
  <si>
    <t>120324/120324_11.D/epatemp.txt (QT Reviewed): Riemer PFAS Rest_Calck_closing_10 ppbv_vol 200 ml</t>
  </si>
  <si>
    <t>120324/120324_12.D/epatemp.txt (QT Reviewed): Post BatchBlankCK_Rest 200 mL</t>
  </si>
  <si>
    <t>120324/120324_13.D/epatemp.txt (QT Reviewed): Riemer PFAS CF4_Cal ck_100ppbv_vol 20 ml</t>
  </si>
  <si>
    <t>120324/120324_14.D/epatemp.txt (QT Reviewed): Riemer PFAS Rest_Calck_10 ppbv_vol 200 ml</t>
  </si>
  <si>
    <t>120324/120324_15.D/epatemp.txt (QT Reviewed): Riemer PFAS CF4_Cal ck_100ppbv_vol 20 ml</t>
  </si>
  <si>
    <t>120324/120324_16.D/epatemp.txt (QT Reviewed): Riemer PFAS Rest_Calck_10 ppbv_vol 200 ml</t>
  </si>
  <si>
    <t>120324/120324_17.D/epatemp.txt (QT Reviewed): AirBlank_Vol 200 ml</t>
  </si>
  <si>
    <t>143478m</t>
  </si>
  <si>
    <t>427m</t>
  </si>
  <si>
    <t>219m</t>
  </si>
  <si>
    <t>154m</t>
  </si>
  <si>
    <t>387m</t>
  </si>
  <si>
    <t>816m</t>
  </si>
  <si>
    <t>143m</t>
  </si>
  <si>
    <t>97m</t>
  </si>
  <si>
    <t>123m</t>
  </si>
  <si>
    <t>71m</t>
  </si>
  <si>
    <t>9101m</t>
  </si>
  <si>
    <t>176m</t>
  </si>
  <si>
    <t>446m</t>
  </si>
  <si>
    <t>1568m</t>
  </si>
  <si>
    <t>101m</t>
  </si>
  <si>
    <t>286m</t>
  </si>
  <si>
    <t>397m</t>
  </si>
  <si>
    <t>223m</t>
  </si>
  <si>
    <t>169m</t>
  </si>
  <si>
    <t>133m</t>
  </si>
  <si>
    <t>186m</t>
  </si>
  <si>
    <t>310m</t>
  </si>
  <si>
    <t>835m</t>
  </si>
  <si>
    <t>543626m</t>
  </si>
  <si>
    <t>556165m</t>
  </si>
  <si>
    <t>901202m</t>
  </si>
  <si>
    <t>900513m</t>
  </si>
  <si>
    <t>180190m</t>
  </si>
  <si>
    <t>185143m</t>
  </si>
  <si>
    <t>318063m</t>
  </si>
  <si>
    <t>455105m</t>
  </si>
  <si>
    <t>464944m</t>
  </si>
  <si>
    <t>676018m</t>
  </si>
  <si>
    <t>648343m</t>
  </si>
  <si>
    <t>356m</t>
  </si>
  <si>
    <t>765m</t>
  </si>
  <si>
    <t>1974m</t>
  </si>
  <si>
    <t>539m</t>
  </si>
  <si>
    <t>16405m</t>
  </si>
  <si>
    <t>492m</t>
  </si>
  <si>
    <t xml:space="preserve">Rainbow Fall 2024 OTM-50 </t>
  </si>
  <si>
    <t>Sample Date</t>
  </si>
  <si>
    <t>Log in date</t>
  </si>
  <si>
    <t xml:space="preserve"> Orifice vs Lab Received</t>
  </si>
  <si>
    <t>C of Custody (" Hg) (RTP)</t>
  </si>
  <si>
    <t>C of Custody (psia) (RTP)</t>
  </si>
  <si>
    <t>Canister Leaving lab</t>
  </si>
  <si>
    <t>Field vol vs Received vol</t>
  </si>
  <si>
    <t>Lab Pressure before sampling</t>
  </si>
  <si>
    <t>Field pressure Hg"</t>
  </si>
  <si>
    <t>Lab presure psia"</t>
  </si>
  <si>
    <t>EPA atm pressure 3 pm "Hg</t>
  </si>
  <si>
    <t>(11/25/24)</t>
  </si>
  <si>
    <t>alt adj not necessary-same day compare</t>
  </si>
  <si>
    <t>N2 Blank</t>
  </si>
  <si>
    <t>7 % CO2/29.92" Hg COC Field values</t>
  </si>
  <si>
    <t>Combustion Blank</t>
  </si>
  <si>
    <t>Run 1 Port 4 PFBA inj</t>
  </si>
  <si>
    <t>Run 2 Port 6 PFBA inj</t>
  </si>
  <si>
    <t>Run 3 Port 8 PFBA inj</t>
  </si>
  <si>
    <t>Run 4 Port 10 PFBA inj</t>
  </si>
  <si>
    <t>1750*</t>
  </si>
  <si>
    <t>Post Test N2 Blank*</t>
  </si>
  <si>
    <t>Post Test N2 Blank</t>
  </si>
  <si>
    <t>* Suspected sample field leak</t>
  </si>
  <si>
    <t>Silonite treated 6-liter canisters</t>
  </si>
  <si>
    <t>6 level 9 min Nov26th, 2024_CC_RF.m</t>
  </si>
  <si>
    <t>6 level 1 min_CF4_Nov26th, 2024_CC_RF.M</t>
  </si>
  <si>
    <t>112524/112524_06.D/epatemp.txt (QT eviewed): Riemer PFASCF4t_Calck_100 ppbv_vol 20 ml</t>
  </si>
  <si>
    <t>20X Dilution of 40879</t>
  </si>
  <si>
    <t>20X Dilution of 42896</t>
  </si>
  <si>
    <t xml:space="preserve">Rainbow Run 1 Port 4 PFBA 1-minute Method </t>
  </si>
  <si>
    <t xml:space="preserve">Rainbow Run 1 Port 4 PFBA 9-minute Method </t>
  </si>
  <si>
    <t>PFAS VOC Rainbow Fall  2024</t>
  </si>
  <si>
    <t>Rainbow Fall 2024 PFAS Assessment Data</t>
  </si>
  <si>
    <t>OTM-50 Quantification of Rainbow Fall 2024</t>
  </si>
  <si>
    <t>11/25/2024-12/03/2024</t>
  </si>
  <si>
    <t>PFAS VOC Rainbow  2024</t>
  </si>
  <si>
    <t>Post Cal Blank_CF4 Post 10 ppbv Cal</t>
  </si>
  <si>
    <t>Adjusted ppb</t>
  </si>
  <si>
    <t>Sample/cal check standard internal standard response were checked to be within 60% and 140%.  A singular, continuing calibration (CC) point was used for each method (CC levels were analyzed November 25th) for sample internal standard assessment using 1,4-difluorobenzene-see worksheets Nov 26th-29th:Dec 3rd for each individual sample.</t>
  </si>
  <si>
    <t>Sample/cal retention time adherence check to be within 5 seconds of the average RT of the CC levels ( CC levels were analyzed November 25th) for each individual sample.</t>
  </si>
  <si>
    <t>Calibration curve check and daily cal check validations were assessed when compared to the November 25th CC level for each 1 and 9 minute purge method (within 20% per analyte).</t>
  </si>
  <si>
    <t>Agilent_112524_PFASvolatilesAlkenesMixRT_d.M</t>
  </si>
  <si>
    <t>J-AMCD-0032499-QP-1-1</t>
  </si>
  <si>
    <t>Incineration of PFAS using a Pilot-scale Tunnel Furnace</t>
  </si>
  <si>
    <t>detected but below 50% of PQL</t>
  </si>
  <si>
    <t>Compare to 10 ppbv( divide by 3)</t>
  </si>
  <si>
    <t>Compare to 10 ppbv(multiplied by 10)</t>
  </si>
  <si>
    <t xml:space="preserve">Rainbow Run 7 Port 8 PFOA 1-minute Method </t>
  </si>
  <si>
    <t>Run 5 Port 4 PFOA inj</t>
  </si>
  <si>
    <t>Run 6 Port 6 PFOA inj</t>
  </si>
  <si>
    <t>Run 7 Port 8 PFOA inj</t>
  </si>
  <si>
    <t>Run 8 Port 10 PFOA inj</t>
  </si>
  <si>
    <t xml:space="preserve">Rainbow Run 7 Port 8 PFOA 9-minute Method </t>
  </si>
  <si>
    <t>set to tuning voltage +100V (typically 1100-1300V)</t>
  </si>
  <si>
    <t>1 minute purge/20 ml method</t>
  </si>
  <si>
    <t>9 minute purge/200 ml method</t>
  </si>
  <si>
    <t xml:space="preserve"> 1ppbv % Recovery </t>
  </si>
  <si>
    <t xml:space="preserve">30 ppbv % Recovery </t>
  </si>
  <si>
    <t xml:space="preserve">Rainbow CO2 Bias Checks </t>
  </si>
  <si>
    <t>*Tetrafluoromethane</t>
  </si>
  <si>
    <t>*spiked values are 10x higher-10 ppbv and 300 ppbv</t>
  </si>
  <si>
    <t>Values within the 30 % accuracy limits</t>
  </si>
  <si>
    <t>Values NOT within the 30 % accuracy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</si>
</sst>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6"/>
      <color rgb="FF0000FF"/>
      <name val="Arial"/>
      <family val="2"/>
    </font>
    <font>
      <i/>
      <sz val="10"/>
      <color theme="1"/>
      <name val="Arial"/>
      <family val="2"/>
    </font>
    <font>
      <b/>
      <sz val="12"/>
      <color rgb="FF0000FF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gency FB"/>
      <family val="2"/>
    </font>
    <font>
      <sz val="10"/>
      <color theme="1"/>
      <name val="Calibri"/>
      <family val="2"/>
    </font>
    <font>
      <b/>
      <sz val="10"/>
      <color theme="1"/>
      <name val="Wingdings"/>
      <charset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FF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  <font>
      <b/>
      <sz val="18"/>
      <color theme="1"/>
      <name val="Calibri"/>
      <family val="2"/>
      <scheme val="minor"/>
    </font>
    <font>
      <sz val="18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6">
    <xf numFmtId="0" fontId="0" fillId="0" borderId="0"/>
    <xf numFmtId="0" fontId="6" fillId="0" borderId="0"/>
    <xf numFmtId="9" fontId="20" fillId="0" borderId="0" applyFont="0" applyFill="0" applyBorder="0" applyAlignment="0" applyProtection="0"/>
    <xf numFmtId="0" fontId="27" fillId="0" borderId="0"/>
    <xf numFmtId="0" fontId="29" fillId="0" borderId="0"/>
    <xf numFmtId="9" fontId="29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1" applyFont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8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0" fillId="4" borderId="0" xfId="0" applyFill="1"/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22" fillId="0" borderId="0" xfId="0" applyFont="1"/>
    <xf numFmtId="0" fontId="0" fillId="5" borderId="0" xfId="0" applyFill="1"/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/>
    </xf>
    <xf numFmtId="0" fontId="1" fillId="5" borderId="0" xfId="0" applyFont="1" applyFill="1"/>
    <xf numFmtId="9" fontId="0" fillId="0" borderId="0" xfId="0" applyNumberFormat="1" applyAlignment="1">
      <alignment horizontal="center"/>
    </xf>
    <xf numFmtId="0" fontId="24" fillId="0" borderId="0" xfId="0" applyFont="1"/>
    <xf numFmtId="0" fontId="21" fillId="0" borderId="0" xfId="0" applyFont="1"/>
    <xf numFmtId="2" fontId="0" fillId="0" borderId="0" xfId="0" applyNumberFormat="1" applyFill="1" applyAlignment="1">
      <alignment horizontal="center"/>
    </xf>
    <xf numFmtId="9" fontId="0" fillId="0" borderId="0" xfId="2" applyFont="1" applyAlignment="1">
      <alignment horizontal="center"/>
    </xf>
    <xf numFmtId="9" fontId="24" fillId="0" borderId="0" xfId="2" applyFont="1" applyFill="1" applyAlignment="1">
      <alignment horizontal="center"/>
    </xf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9" fontId="0" fillId="0" borderId="0" xfId="2" applyFont="1" applyFill="1" applyAlignment="1">
      <alignment horizontal="center"/>
    </xf>
    <xf numFmtId="0" fontId="0" fillId="0" borderId="0" xfId="0" applyFill="1" applyAlignment="1">
      <alignment horizontal="center"/>
    </xf>
    <xf numFmtId="0" fontId="19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1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165" fontId="0" fillId="6" borderId="0" xfId="0" applyNumberFormat="1" applyFill="1" applyAlignment="1">
      <alignment horizontal="center"/>
    </xf>
    <xf numFmtId="0" fontId="0" fillId="6" borderId="0" xfId="0" applyFill="1"/>
    <xf numFmtId="165" fontId="0" fillId="7" borderId="0" xfId="0" applyNumberFormat="1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0" fontId="0" fillId="9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8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30" fillId="0" borderId="0" xfId="0" applyFont="1"/>
    <xf numFmtId="0" fontId="0" fillId="0" borderId="0" xfId="0" applyAlignment="1">
      <alignment wrapText="1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2" fontId="0" fillId="9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2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66" fontId="0" fillId="0" borderId="0" xfId="2" applyNumberFormat="1" applyFont="1" applyFill="1" applyAlignment="1">
      <alignment horizontal="center"/>
    </xf>
    <xf numFmtId="0" fontId="0" fillId="0" borderId="0" xfId="0" applyAlignment="1">
      <alignment wrapText="1"/>
    </xf>
    <xf numFmtId="0" fontId="3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2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2" fontId="28" fillId="0" borderId="0" xfId="0" applyNumberFormat="1" applyFont="1" applyAlignment="1">
      <alignment horizontal="center"/>
    </xf>
    <xf numFmtId="0" fontId="0" fillId="8" borderId="0" xfId="0" applyFill="1" applyAlignment="1">
      <alignment horizontal="left"/>
    </xf>
    <xf numFmtId="0" fontId="0" fillId="1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2" applyNumberFormat="1" applyFont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31" fillId="0" borderId="0" xfId="0" applyFont="1" applyAlignment="1">
      <alignment horizontal="left"/>
    </xf>
    <xf numFmtId="0" fontId="3" fillId="0" borderId="0" xfId="1" applyFont="1" applyFill="1" applyAlignment="1">
      <alignment horizontal="left" vertical="center"/>
    </xf>
    <xf numFmtId="0" fontId="8" fillId="0" borderId="0" xfId="0" applyFont="1" applyFill="1"/>
    <xf numFmtId="0" fontId="10" fillId="0" borderId="0" xfId="0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8" borderId="0" xfId="0" applyFill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11" borderId="0" xfId="0" applyFont="1" applyFill="1"/>
    <xf numFmtId="0" fontId="3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164" fontId="0" fillId="12" borderId="0" xfId="0" applyNumberFormat="1" applyFill="1" applyAlignment="1">
      <alignment horizontal="center"/>
    </xf>
    <xf numFmtId="0" fontId="0" fillId="12" borderId="0" xfId="0" applyFill="1"/>
    <xf numFmtId="14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4" borderId="0" xfId="0" applyFont="1" applyFill="1"/>
    <xf numFmtId="0" fontId="0" fillId="4" borderId="0" xfId="0" applyFill="1" applyAlignment="1">
      <alignment horizontal="center"/>
    </xf>
    <xf numFmtId="0" fontId="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0" fontId="0" fillId="4" borderId="0" xfId="0" applyFill="1" applyBorder="1" applyAlignment="1">
      <alignment horizontal="center"/>
    </xf>
    <xf numFmtId="0" fontId="1" fillId="14" borderId="0" xfId="0" applyFont="1" applyFill="1"/>
    <xf numFmtId="0" fontId="0" fillId="14" borderId="0" xfId="0" applyFill="1"/>
    <xf numFmtId="0" fontId="0" fillId="14" borderId="0" xfId="0" applyFill="1" applyAlignment="1">
      <alignment horizontal="center"/>
    </xf>
    <xf numFmtId="2" fontId="0" fillId="14" borderId="0" xfId="0" applyNumberFormat="1" applyFill="1"/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left" vertical="center"/>
    </xf>
    <xf numFmtId="2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13" borderId="0" xfId="0" applyFill="1"/>
    <xf numFmtId="2" fontId="0" fillId="5" borderId="0" xfId="0" applyNumberFormat="1" applyFill="1"/>
    <xf numFmtId="0" fontId="6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0" fillId="0" borderId="0" xfId="0" applyFont="1"/>
    <xf numFmtId="0" fontId="8" fillId="0" borderId="0" xfId="0" applyFont="1" applyFill="1" applyAlignment="1">
      <alignment horizontal="center"/>
    </xf>
    <xf numFmtId="0" fontId="0" fillId="15" borderId="0" xfId="0" applyFill="1"/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vertical="center" wrapText="1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8" fillId="0" borderId="0" xfId="0" applyFont="1" applyFill="1" applyAlignment="1">
      <alignment horizontal="left" wrapText="1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/>
    <xf numFmtId="0" fontId="0" fillId="4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0" fillId="0" borderId="0" xfId="0" applyFont="1"/>
    <xf numFmtId="0" fontId="32" fillId="0" borderId="0" xfId="0" applyFont="1" applyAlignment="1">
      <alignment horizontal="left"/>
    </xf>
    <xf numFmtId="0" fontId="6" fillId="16" borderId="0" xfId="0" applyFont="1" applyFill="1" applyAlignment="1">
      <alignment horizontal="center"/>
    </xf>
    <xf numFmtId="0" fontId="6" fillId="17" borderId="0" xfId="0" applyFont="1" applyFill="1" applyAlignment="1">
      <alignment horizontal="center"/>
    </xf>
  </cellXfs>
  <cellStyles count="6">
    <cellStyle name="Normal" xfId="0" builtinId="0"/>
    <cellStyle name="Normal 13" xfId="1" xr:uid="{00000000-0005-0000-0000-000001000000}"/>
    <cellStyle name="Normal 2" xfId="3" xr:uid="{00000000-0005-0000-0000-000002000000}"/>
    <cellStyle name="Normal 3" xfId="4" xr:uid="{00000000-0005-0000-0000-000003000000}"/>
    <cellStyle name="Percent" xfId="2" builtinId="5"/>
    <cellStyle name="Percent 2" xfId="5" xr:uid="{00000000-0005-0000-0000-000005000000}"/>
  </cellStyles>
  <dxfs count="337"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FF9999"/>
        </patternFill>
      </fill>
    </dxf>
    <dxf>
      <font>
        <b val="0"/>
        <i val="0"/>
      </font>
      <fill>
        <patternFill>
          <bgColor rgb="FFFF9999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</dxf>
    <dxf>
      <font>
        <b val="0"/>
        <i/>
      </font>
    </dxf>
    <dxf>
      <fill>
        <patternFill patternType="none">
          <bgColor auto="1"/>
        </patternFill>
      </fill>
    </dxf>
    <dxf>
      <font>
        <b val="0"/>
        <i/>
      </font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9"/>
  <sheetViews>
    <sheetView workbookViewId="0">
      <selection activeCell="B21" sqref="B21:L21"/>
    </sheetView>
  </sheetViews>
  <sheetFormatPr defaultRowHeight="14.5" x14ac:dyDescent="0.35"/>
  <cols>
    <col min="1" max="1" width="74.54296875" style="23" customWidth="1"/>
    <col min="2" max="2" width="78.26953125" style="24" customWidth="1"/>
    <col min="3" max="3" width="11.26953125" style="24" customWidth="1"/>
    <col min="4" max="24" width="8.7265625" style="24"/>
  </cols>
  <sheetData>
    <row r="1" spans="1:24" ht="20" x14ac:dyDescent="0.4">
      <c r="A1" s="26" t="s">
        <v>128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4" x14ac:dyDescent="0.35">
      <c r="A2" s="20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24" s="34" customFormat="1" x14ac:dyDescent="0.35">
      <c r="A3" s="142" t="s">
        <v>129</v>
      </c>
      <c r="B3" s="191" t="s">
        <v>705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43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1:24" x14ac:dyDescent="0.35">
      <c r="A4" s="17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"/>
    </row>
    <row r="5" spans="1:24" x14ac:dyDescent="0.35">
      <c r="A5" s="21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"/>
    </row>
    <row r="6" spans="1:24" s="34" customFormat="1" x14ac:dyDescent="0.35">
      <c r="A6" s="175" t="s">
        <v>130</v>
      </c>
      <c r="B6" s="192" t="s">
        <v>706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43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</row>
    <row r="7" spans="1:24" x14ac:dyDescent="0.35">
      <c r="A7" s="2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"/>
    </row>
    <row r="8" spans="1:24" x14ac:dyDescent="0.35">
      <c r="A8" s="17" t="s">
        <v>131</v>
      </c>
      <c r="B8" s="190" t="s">
        <v>120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</row>
    <row r="9" spans="1:24" x14ac:dyDescent="0.35">
      <c r="A9" s="17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"/>
    </row>
    <row r="10" spans="1:24" x14ac:dyDescent="0.35">
      <c r="A10" s="17" t="s">
        <v>132</v>
      </c>
      <c r="B10" s="190" t="s">
        <v>696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"/>
    </row>
    <row r="11" spans="1:24" x14ac:dyDescent="0.35">
      <c r="A11" s="17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"/>
    </row>
    <row r="12" spans="1:24" x14ac:dyDescent="0.35">
      <c r="A12" s="21" t="s">
        <v>133</v>
      </c>
      <c r="B12" s="190" t="s">
        <v>134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"/>
    </row>
    <row r="13" spans="1:24" x14ac:dyDescent="0.35">
      <c r="A13" s="17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"/>
    </row>
    <row r="14" spans="1:24" x14ac:dyDescent="0.35">
      <c r="A14" s="17" t="s">
        <v>135</v>
      </c>
      <c r="B14" s="190" t="s">
        <v>136</v>
      </c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"/>
    </row>
    <row r="15" spans="1:24" x14ac:dyDescent="0.35">
      <c r="A15" s="17"/>
      <c r="B15" s="190" t="s">
        <v>137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"/>
    </row>
    <row r="16" spans="1:24" x14ac:dyDescent="0.35">
      <c r="A16" s="17"/>
      <c r="B16" s="190" t="s">
        <v>305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"/>
    </row>
    <row r="17" spans="1:24" x14ac:dyDescent="0.35">
      <c r="A17" s="17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9"/>
    </row>
    <row r="18" spans="1:24" x14ac:dyDescent="0.35">
      <c r="A18" s="17" t="s">
        <v>304</v>
      </c>
      <c r="B18" s="199" t="s">
        <v>306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</row>
    <row r="19" spans="1:24" s="47" customFormat="1" ht="16" customHeight="1" x14ac:dyDescent="0.35">
      <c r="A19" s="17" t="s">
        <v>301</v>
      </c>
      <c r="B19" s="179" t="s">
        <v>714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1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s="34" customFormat="1" x14ac:dyDescent="0.35">
      <c r="A20" s="142" t="s">
        <v>302</v>
      </c>
      <c r="B20" s="191" t="s">
        <v>716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43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</row>
    <row r="21" spans="1:24" s="34" customFormat="1" ht="32.15" customHeight="1" x14ac:dyDescent="0.35">
      <c r="A21" s="142" t="s">
        <v>303</v>
      </c>
      <c r="B21" s="196" t="s">
        <v>715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43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</row>
    <row r="22" spans="1:24" x14ac:dyDescent="0.35">
      <c r="A22" s="17" t="s">
        <v>119</v>
      </c>
      <c r="B22" s="190" t="s">
        <v>402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"/>
    </row>
    <row r="23" spans="1:24" x14ac:dyDescent="0.35">
      <c r="A23" s="17" t="s">
        <v>121</v>
      </c>
      <c r="B23" s="197" t="s">
        <v>231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"/>
    </row>
    <row r="24" spans="1:24" x14ac:dyDescent="0.35">
      <c r="A24" s="17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"/>
    </row>
    <row r="25" spans="1:24" x14ac:dyDescent="0.35">
      <c r="A25" s="17" t="s">
        <v>122</v>
      </c>
      <c r="B25" s="197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"/>
    </row>
    <row r="26" spans="1:24" x14ac:dyDescent="0.35">
      <c r="A26" s="17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"/>
    </row>
    <row r="27" spans="1:24" x14ac:dyDescent="0.35">
      <c r="A27" s="17" t="s">
        <v>123</v>
      </c>
      <c r="B27" s="20" t="s">
        <v>124</v>
      </c>
      <c r="C27" s="193" t="s">
        <v>707</v>
      </c>
      <c r="D27" s="194"/>
      <c r="E27" s="194" t="s">
        <v>384</v>
      </c>
      <c r="F27" s="194"/>
      <c r="M27" s="19"/>
    </row>
    <row r="28" spans="1:24" x14ac:dyDescent="0.35">
      <c r="A28" s="19"/>
      <c r="B28" s="20" t="s">
        <v>125</v>
      </c>
      <c r="C28" s="193" t="s">
        <v>707</v>
      </c>
      <c r="D28" s="194"/>
      <c r="E28" s="194" t="s">
        <v>120</v>
      </c>
      <c r="F28" s="194"/>
      <c r="G28" s="94"/>
      <c r="H28" s="94"/>
      <c r="I28" s="94"/>
      <c r="J28" s="94"/>
      <c r="K28" s="94"/>
      <c r="L28" s="94"/>
      <c r="M28" s="19"/>
    </row>
    <row r="29" spans="1:24" x14ac:dyDescent="0.35">
      <c r="A29" s="20"/>
      <c r="B29" s="18"/>
      <c r="C29" s="193"/>
      <c r="D29" s="194"/>
      <c r="E29" s="194"/>
      <c r="F29" s="194"/>
      <c r="G29" s="94"/>
      <c r="H29" s="94"/>
      <c r="I29" s="94"/>
      <c r="J29" s="94"/>
      <c r="K29" s="94"/>
      <c r="L29" s="94"/>
      <c r="M29" s="19"/>
    </row>
    <row r="30" spans="1:24" s="47" customFormat="1" x14ac:dyDescent="0.35">
      <c r="A30" s="20"/>
      <c r="B30" s="18"/>
      <c r="C30" s="193"/>
      <c r="D30" s="194"/>
      <c r="E30" s="194"/>
      <c r="F30" s="194"/>
      <c r="G30" s="64"/>
      <c r="H30" s="64"/>
      <c r="I30" s="64"/>
      <c r="J30" s="64"/>
      <c r="K30" s="64"/>
      <c r="L30" s="64"/>
      <c r="M30" s="6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 x14ac:dyDescent="0.35">
      <c r="A31" s="20"/>
      <c r="B31" s="200" t="s">
        <v>126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19"/>
    </row>
    <row r="32" spans="1:24" x14ac:dyDescent="0.35">
      <c r="A32" s="21" t="s">
        <v>127</v>
      </c>
      <c r="B32" s="22">
        <v>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3:13" x14ac:dyDescent="0.35">
      <c r="M33" s="19"/>
    </row>
    <row r="34" spans="13:13" x14ac:dyDescent="0.35">
      <c r="M34" s="19"/>
    </row>
    <row r="35" spans="13:13" x14ac:dyDescent="0.35">
      <c r="M35" s="19"/>
    </row>
    <row r="36" spans="13:13" x14ac:dyDescent="0.35">
      <c r="M36" s="19"/>
    </row>
    <row r="37" spans="13:13" x14ac:dyDescent="0.35">
      <c r="M37" s="19"/>
    </row>
    <row r="38" spans="13:13" x14ac:dyDescent="0.35">
      <c r="M38" s="19"/>
    </row>
    <row r="39" spans="13:13" x14ac:dyDescent="0.35">
      <c r="M39" s="19"/>
    </row>
  </sheetData>
  <mergeCells count="31">
    <mergeCell ref="C28:D28"/>
    <mergeCell ref="C30:D30"/>
    <mergeCell ref="B31:L31"/>
    <mergeCell ref="C29:D29"/>
    <mergeCell ref="E30:F30"/>
    <mergeCell ref="E29:F29"/>
    <mergeCell ref="E28:F28"/>
    <mergeCell ref="C27:D27"/>
    <mergeCell ref="B14:L14"/>
    <mergeCell ref="B15:L15"/>
    <mergeCell ref="B16:L16"/>
    <mergeCell ref="B20:L20"/>
    <mergeCell ref="B21:L21"/>
    <mergeCell ref="B22:L22"/>
    <mergeCell ref="B23:L23"/>
    <mergeCell ref="B24:L24"/>
    <mergeCell ref="B25:L25"/>
    <mergeCell ref="B26:L26"/>
    <mergeCell ref="B18:M18"/>
    <mergeCell ref="E27:F27"/>
    <mergeCell ref="B13:L13"/>
    <mergeCell ref="B7:L7"/>
    <mergeCell ref="B3:L3"/>
    <mergeCell ref="B4:L4"/>
    <mergeCell ref="B5:L5"/>
    <mergeCell ref="B6:L6"/>
    <mergeCell ref="B11:L11"/>
    <mergeCell ref="B8:M8"/>
    <mergeCell ref="B9:L9"/>
    <mergeCell ref="B10:L10"/>
    <mergeCell ref="B12:L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Y26"/>
  <sheetViews>
    <sheetView workbookViewId="0">
      <selection activeCell="A10" sqref="A10"/>
    </sheetView>
  </sheetViews>
  <sheetFormatPr defaultRowHeight="14.5" x14ac:dyDescent="0.35"/>
  <cols>
    <col min="1" max="1" width="162.453125" style="2" customWidth="1"/>
    <col min="2" max="6" width="10.7265625" style="2" customWidth="1"/>
    <col min="7" max="25" width="8.7265625" style="2"/>
  </cols>
  <sheetData>
    <row r="1" spans="1:25" x14ac:dyDescent="0.35">
      <c r="A1" s="1" t="s">
        <v>138</v>
      </c>
    </row>
    <row r="2" spans="1:25" x14ac:dyDescent="0.35">
      <c r="A2" s="201" t="s">
        <v>698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x14ac:dyDescent="0.35">
      <c r="A3" s="201" t="s">
        <v>697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s="34" customFormat="1" x14ac:dyDescent="0.3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25" s="34" customFormat="1" x14ac:dyDescent="0.35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1:25" s="2" customFormat="1" x14ac:dyDescent="0.3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8" spans="1:25" x14ac:dyDescent="0.35">
      <c r="A8" s="1" t="s">
        <v>139</v>
      </c>
    </row>
    <row r="9" spans="1:25" x14ac:dyDescent="0.35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25" s="47" customFormat="1" ht="29" x14ac:dyDescent="0.35">
      <c r="A10" s="9" t="s">
        <v>711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</row>
    <row r="11" spans="1:25" x14ac:dyDescent="0.35">
      <c r="A11" s="115" t="s">
        <v>712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25" x14ac:dyDescent="0.35">
      <c r="A12" s="9" t="s">
        <v>379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25" x14ac:dyDescent="0.35">
      <c r="A13" s="9" t="s">
        <v>713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25" s="47" customFormat="1" x14ac:dyDescent="0.35">
      <c r="A14" s="49" t="s">
        <v>405</v>
      </c>
    </row>
    <row r="15" spans="1:25" s="47" customFormat="1" x14ac:dyDescent="0.35">
      <c r="A15" s="98" t="s">
        <v>410</v>
      </c>
    </row>
    <row r="16" spans="1:25" x14ac:dyDescent="0.35">
      <c r="A16" s="49"/>
    </row>
    <row r="17" spans="1:13" x14ac:dyDescent="0.3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x14ac:dyDescent="0.35">
      <c r="A18" s="1" t="s">
        <v>140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x14ac:dyDescent="0.35">
      <c r="A19" s="1"/>
    </row>
    <row r="20" spans="1:13" x14ac:dyDescent="0.35">
      <c r="A20" s="28" t="s">
        <v>231</v>
      </c>
    </row>
    <row r="22" spans="1:13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35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35">
      <c r="A24" s="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35">
      <c r="A25" s="9"/>
    </row>
    <row r="26" spans="1:13" x14ac:dyDescent="0.35">
      <c r="A26" s="9"/>
    </row>
  </sheetData>
  <mergeCells count="4">
    <mergeCell ref="A2:M2"/>
    <mergeCell ref="A3:M3"/>
    <mergeCell ref="A4:M4"/>
    <mergeCell ref="A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103"/>
  <sheetViews>
    <sheetView topLeftCell="A12" workbookViewId="0">
      <selection activeCell="F84" sqref="F84"/>
    </sheetView>
  </sheetViews>
  <sheetFormatPr defaultRowHeight="14.5" x14ac:dyDescent="0.35"/>
  <cols>
    <col min="1" max="1" width="41.54296875" style="20" customWidth="1"/>
    <col min="2" max="2" width="46.54296875" style="54" customWidth="1"/>
    <col min="3" max="10" width="8.7265625" style="19"/>
    <col min="11" max="15" width="8.7265625" style="2"/>
  </cols>
  <sheetData>
    <row r="1" spans="1:10" ht="15.5" x14ac:dyDescent="0.35">
      <c r="A1" s="29" t="s">
        <v>314</v>
      </c>
    </row>
    <row r="3" spans="1:10" x14ac:dyDescent="0.35">
      <c r="A3" s="30" t="s">
        <v>141</v>
      </c>
    </row>
    <row r="5" spans="1:10" x14ac:dyDescent="0.35">
      <c r="A5" s="20" t="s">
        <v>142</v>
      </c>
      <c r="B5" s="54" t="s">
        <v>143</v>
      </c>
    </row>
    <row r="6" spans="1:10" x14ac:dyDescent="0.35">
      <c r="B6" s="54" t="s">
        <v>144</v>
      </c>
    </row>
    <row r="7" spans="1:10" x14ac:dyDescent="0.35">
      <c r="B7" s="54" t="s">
        <v>145</v>
      </c>
    </row>
    <row r="9" spans="1:10" x14ac:dyDescent="0.35">
      <c r="A9" s="20" t="s">
        <v>146</v>
      </c>
      <c r="B9" s="54" t="s">
        <v>147</v>
      </c>
    </row>
    <row r="11" spans="1:10" x14ac:dyDescent="0.35">
      <c r="A11" s="20" t="s">
        <v>146</v>
      </c>
      <c r="B11" s="54" t="s">
        <v>230</v>
      </c>
    </row>
    <row r="13" spans="1:10" x14ac:dyDescent="0.35">
      <c r="A13" s="20" t="s">
        <v>301</v>
      </c>
      <c r="B13" s="188" t="s">
        <v>714</v>
      </c>
    </row>
    <row r="15" spans="1:10" s="96" customFormat="1" ht="12.5" x14ac:dyDescent="0.25">
      <c r="A15" s="20" t="s">
        <v>298</v>
      </c>
      <c r="B15" s="95" t="s">
        <v>300</v>
      </c>
    </row>
    <row r="16" spans="1:10" s="47" customFormat="1" x14ac:dyDescent="0.35">
      <c r="A16" s="20" t="s">
        <v>299</v>
      </c>
      <c r="B16" s="95" t="s">
        <v>297</v>
      </c>
      <c r="C16" s="96"/>
      <c r="D16" s="96"/>
      <c r="E16" s="96"/>
      <c r="F16" s="96"/>
      <c r="G16" s="96"/>
      <c r="H16" s="96"/>
      <c r="I16" s="96"/>
      <c r="J16" s="96"/>
    </row>
    <row r="17" spans="1:10" s="47" customFormat="1" x14ac:dyDescent="0.35">
      <c r="A17" s="20"/>
      <c r="B17" s="95"/>
      <c r="C17" s="96"/>
      <c r="D17" s="96"/>
      <c r="E17" s="96"/>
      <c r="F17" s="96"/>
      <c r="G17" s="96"/>
      <c r="H17" s="96"/>
      <c r="I17" s="96"/>
      <c r="J17" s="96"/>
    </row>
    <row r="18" spans="1:10" x14ac:dyDescent="0.35">
      <c r="A18" s="31" t="s">
        <v>283</v>
      </c>
    </row>
    <row r="19" spans="1:10" x14ac:dyDescent="0.35">
      <c r="A19" s="20" t="s">
        <v>148</v>
      </c>
    </row>
    <row r="20" spans="1:10" x14ac:dyDescent="0.35">
      <c r="A20" s="20" t="s">
        <v>149</v>
      </c>
      <c r="B20" s="32" t="s">
        <v>150</v>
      </c>
    </row>
    <row r="21" spans="1:10" x14ac:dyDescent="0.35">
      <c r="A21" s="20" t="s">
        <v>151</v>
      </c>
      <c r="B21" s="55">
        <v>10</v>
      </c>
      <c r="C21" s="19" t="s">
        <v>152</v>
      </c>
    </row>
    <row r="22" spans="1:10" x14ac:dyDescent="0.35">
      <c r="A22" s="20" t="s">
        <v>153</v>
      </c>
      <c r="B22" s="55">
        <v>120</v>
      </c>
      <c r="C22" s="19" t="s">
        <v>154</v>
      </c>
    </row>
    <row r="23" spans="1:10" x14ac:dyDescent="0.35">
      <c r="A23" s="20" t="s">
        <v>155</v>
      </c>
      <c r="B23" s="55">
        <v>0</v>
      </c>
      <c r="C23" s="19" t="s">
        <v>156</v>
      </c>
    </row>
    <row r="24" spans="1:10" x14ac:dyDescent="0.35">
      <c r="A24" s="20" t="s">
        <v>157</v>
      </c>
      <c r="B24" s="55">
        <v>5</v>
      </c>
      <c r="C24" s="19" t="s">
        <v>158</v>
      </c>
    </row>
    <row r="26" spans="1:10" x14ac:dyDescent="0.35">
      <c r="A26" s="20" t="s">
        <v>159</v>
      </c>
    </row>
    <row r="27" spans="1:10" x14ac:dyDescent="0.35">
      <c r="A27" s="20" t="s">
        <v>160</v>
      </c>
      <c r="B27" s="55">
        <v>2</v>
      </c>
      <c r="C27" s="19" t="s">
        <v>156</v>
      </c>
    </row>
    <row r="28" spans="1:10" x14ac:dyDescent="0.35">
      <c r="A28" s="20" t="s">
        <v>161</v>
      </c>
      <c r="B28" s="55">
        <v>50</v>
      </c>
      <c r="C28" s="19" t="s">
        <v>152</v>
      </c>
    </row>
    <row r="29" spans="1:10" x14ac:dyDescent="0.35">
      <c r="A29" s="20" t="s">
        <v>162</v>
      </c>
      <c r="B29" s="32" t="s">
        <v>150</v>
      </c>
    </row>
    <row r="30" spans="1:10" x14ac:dyDescent="0.35">
      <c r="A30" s="20" t="s">
        <v>163</v>
      </c>
      <c r="B30" s="55">
        <v>1</v>
      </c>
      <c r="C30" s="19" t="s">
        <v>156</v>
      </c>
    </row>
    <row r="31" spans="1:10" x14ac:dyDescent="0.35">
      <c r="A31" s="20" t="s">
        <v>164</v>
      </c>
      <c r="B31" s="55">
        <v>0</v>
      </c>
      <c r="C31" s="19" t="s">
        <v>156</v>
      </c>
    </row>
    <row r="32" spans="1:10" x14ac:dyDescent="0.35">
      <c r="A32" s="20" t="s">
        <v>165</v>
      </c>
      <c r="B32" s="55">
        <v>1</v>
      </c>
      <c r="C32" s="19" t="s">
        <v>156</v>
      </c>
    </row>
    <row r="33" spans="1:4" x14ac:dyDescent="0.35">
      <c r="A33" s="20" t="s">
        <v>166</v>
      </c>
      <c r="B33" s="55">
        <v>50</v>
      </c>
      <c r="C33" s="19" t="s">
        <v>152</v>
      </c>
    </row>
    <row r="34" spans="1:4" x14ac:dyDescent="0.35">
      <c r="A34" s="20" t="s">
        <v>167</v>
      </c>
      <c r="B34" s="54">
        <v>-30</v>
      </c>
      <c r="C34" s="19" t="s">
        <v>154</v>
      </c>
    </row>
    <row r="35" spans="1:4" x14ac:dyDescent="0.35">
      <c r="A35" s="20" t="s">
        <v>168</v>
      </c>
      <c r="B35" s="54">
        <v>300</v>
      </c>
      <c r="C35" s="19" t="s">
        <v>154</v>
      </c>
    </row>
    <row r="37" spans="1:4" x14ac:dyDescent="0.35">
      <c r="A37" s="20" t="s">
        <v>169</v>
      </c>
    </row>
    <row r="38" spans="1:4" x14ac:dyDescent="0.35">
      <c r="A38" s="20" t="s">
        <v>170</v>
      </c>
      <c r="B38" s="32" t="s">
        <v>150</v>
      </c>
    </row>
    <row r="39" spans="1:4" x14ac:dyDescent="0.35">
      <c r="A39" s="20" t="s">
        <v>171</v>
      </c>
      <c r="B39" s="55">
        <v>200</v>
      </c>
      <c r="C39" s="19" t="s">
        <v>172</v>
      </c>
    </row>
    <row r="40" spans="1:4" x14ac:dyDescent="0.35">
      <c r="A40" s="20" t="s">
        <v>166</v>
      </c>
      <c r="B40" s="55">
        <v>25</v>
      </c>
      <c r="C40" s="19" t="s">
        <v>152</v>
      </c>
    </row>
    <row r="41" spans="1:4" x14ac:dyDescent="0.35">
      <c r="A41" s="20" t="s">
        <v>173</v>
      </c>
      <c r="B41" s="33" t="s">
        <v>174</v>
      </c>
    </row>
    <row r="42" spans="1:4" x14ac:dyDescent="0.35">
      <c r="A42" s="20" t="s">
        <v>175</v>
      </c>
      <c r="B42" s="55">
        <v>5</v>
      </c>
      <c r="C42" s="19" t="s">
        <v>156</v>
      </c>
    </row>
    <row r="43" spans="1:4" x14ac:dyDescent="0.35">
      <c r="A43" s="20" t="s">
        <v>161</v>
      </c>
      <c r="B43" s="55">
        <v>50</v>
      </c>
      <c r="C43" s="19" t="s">
        <v>152</v>
      </c>
    </row>
    <row r="44" spans="1:4" x14ac:dyDescent="0.35">
      <c r="B44" s="55"/>
    </row>
    <row r="45" spans="1:4" x14ac:dyDescent="0.35">
      <c r="A45" s="21" t="s">
        <v>176</v>
      </c>
    </row>
    <row r="46" spans="1:4" x14ac:dyDescent="0.35">
      <c r="A46" s="20" t="s">
        <v>177</v>
      </c>
      <c r="B46" s="54" t="s">
        <v>178</v>
      </c>
    </row>
    <row r="47" spans="1:4" x14ac:dyDescent="0.35">
      <c r="A47" s="20" t="s">
        <v>179</v>
      </c>
      <c r="B47" s="55" t="s">
        <v>259</v>
      </c>
      <c r="C47" s="19" t="s">
        <v>156</v>
      </c>
      <c r="D47" s="19" t="s">
        <v>180</v>
      </c>
    </row>
    <row r="48" spans="1:4" x14ac:dyDescent="0.35">
      <c r="A48" s="20" t="s">
        <v>161</v>
      </c>
      <c r="B48" s="55">
        <v>50</v>
      </c>
      <c r="C48" s="19" t="s">
        <v>152</v>
      </c>
    </row>
    <row r="49" spans="1:3" x14ac:dyDescent="0.35">
      <c r="A49" s="20" t="s">
        <v>181</v>
      </c>
      <c r="B49" s="54">
        <v>-30</v>
      </c>
      <c r="C49" s="19" t="s">
        <v>154</v>
      </c>
    </row>
    <row r="50" spans="1:3" x14ac:dyDescent="0.35">
      <c r="A50" s="20" t="s">
        <v>182</v>
      </c>
      <c r="B50" s="54">
        <v>280</v>
      </c>
      <c r="C50" s="19" t="s">
        <v>154</v>
      </c>
    </row>
    <row r="51" spans="1:3" x14ac:dyDescent="0.35">
      <c r="A51" s="20" t="s">
        <v>183</v>
      </c>
      <c r="B51" s="54">
        <v>40</v>
      </c>
      <c r="C51" s="19" t="s">
        <v>184</v>
      </c>
    </row>
    <row r="52" spans="1:3" x14ac:dyDescent="0.35">
      <c r="A52" s="20" t="s">
        <v>185</v>
      </c>
      <c r="B52" s="55" t="s">
        <v>290</v>
      </c>
      <c r="C52" s="19" t="s">
        <v>156</v>
      </c>
    </row>
    <row r="53" spans="1:3" x14ac:dyDescent="0.35">
      <c r="A53" s="20" t="s">
        <v>149</v>
      </c>
      <c r="B53" s="32" t="s">
        <v>150</v>
      </c>
    </row>
    <row r="54" spans="1:3" x14ac:dyDescent="0.35">
      <c r="A54" s="20" t="s">
        <v>151</v>
      </c>
      <c r="B54" s="55">
        <v>3</v>
      </c>
      <c r="C54" s="19" t="s">
        <v>152</v>
      </c>
    </row>
    <row r="56" spans="1:3" x14ac:dyDescent="0.35">
      <c r="A56" s="31" t="s">
        <v>284</v>
      </c>
    </row>
    <row r="58" spans="1:3" x14ac:dyDescent="0.35">
      <c r="A58" s="20" t="s">
        <v>186</v>
      </c>
      <c r="B58" s="54" t="s">
        <v>187</v>
      </c>
    </row>
    <row r="59" spans="1:3" x14ac:dyDescent="0.35">
      <c r="A59" s="20" t="s">
        <v>188</v>
      </c>
      <c r="B59" s="54" t="s">
        <v>189</v>
      </c>
    </row>
    <row r="60" spans="1:3" x14ac:dyDescent="0.35">
      <c r="A60" s="20" t="s">
        <v>190</v>
      </c>
      <c r="B60" s="56">
        <v>0</v>
      </c>
      <c r="C60" s="19" t="s">
        <v>191</v>
      </c>
    </row>
    <row r="62" spans="1:3" x14ac:dyDescent="0.35">
      <c r="A62" s="31" t="s">
        <v>192</v>
      </c>
    </row>
    <row r="63" spans="1:3" x14ac:dyDescent="0.35">
      <c r="A63" s="20" t="s">
        <v>193</v>
      </c>
      <c r="B63" s="54" t="s">
        <v>194</v>
      </c>
    </row>
    <row r="64" spans="1:3" x14ac:dyDescent="0.35">
      <c r="A64" s="20" t="s">
        <v>195</v>
      </c>
      <c r="B64" s="55">
        <v>200</v>
      </c>
      <c r="C64" s="19" t="s">
        <v>154</v>
      </c>
    </row>
    <row r="65" spans="1:3" x14ac:dyDescent="0.35">
      <c r="A65" s="20" t="s">
        <v>196</v>
      </c>
      <c r="B65" s="55">
        <v>24.5</v>
      </c>
      <c r="C65" s="19" t="s">
        <v>158</v>
      </c>
    </row>
    <row r="66" spans="1:3" x14ac:dyDescent="0.35">
      <c r="A66" s="20" t="s">
        <v>197</v>
      </c>
      <c r="B66" s="54">
        <v>1.8</v>
      </c>
      <c r="C66" s="19" t="s">
        <v>152</v>
      </c>
    </row>
    <row r="67" spans="1:3" x14ac:dyDescent="0.35">
      <c r="A67" s="20" t="s">
        <v>198</v>
      </c>
      <c r="B67" s="56">
        <v>999.99</v>
      </c>
      <c r="C67" s="19" t="s">
        <v>156</v>
      </c>
    </row>
    <row r="68" spans="1:3" x14ac:dyDescent="0.35">
      <c r="A68" s="20" t="s">
        <v>199</v>
      </c>
      <c r="B68" s="55">
        <v>15</v>
      </c>
      <c r="C68" s="19" t="s">
        <v>152</v>
      </c>
    </row>
    <row r="69" spans="1:3" x14ac:dyDescent="0.35">
      <c r="A69" s="20" t="s">
        <v>200</v>
      </c>
      <c r="B69" s="55">
        <v>3</v>
      </c>
      <c r="C69" s="19" t="s">
        <v>152</v>
      </c>
    </row>
    <row r="70" spans="1:3" x14ac:dyDescent="0.35">
      <c r="A70" s="20" t="s">
        <v>201</v>
      </c>
      <c r="B70" s="55">
        <v>19.8</v>
      </c>
      <c r="C70" s="19" t="s">
        <v>152</v>
      </c>
    </row>
    <row r="71" spans="1:3" x14ac:dyDescent="0.35">
      <c r="B71" s="56"/>
    </row>
    <row r="73" spans="1:3" x14ac:dyDescent="0.35">
      <c r="A73" s="30" t="s">
        <v>202</v>
      </c>
    </row>
    <row r="74" spans="1:3" x14ac:dyDescent="0.35">
      <c r="A74" s="20" t="s">
        <v>203</v>
      </c>
      <c r="B74" s="55">
        <v>50</v>
      </c>
      <c r="C74" s="19" t="s">
        <v>154</v>
      </c>
    </row>
    <row r="75" spans="1:3" x14ac:dyDescent="0.35">
      <c r="A75" s="20" t="s">
        <v>204</v>
      </c>
      <c r="B75" s="55">
        <v>1</v>
      </c>
      <c r="C75" s="19" t="s">
        <v>156</v>
      </c>
    </row>
    <row r="76" spans="1:3" x14ac:dyDescent="0.35">
      <c r="A76" s="20" t="s">
        <v>205</v>
      </c>
      <c r="B76" s="55">
        <v>5</v>
      </c>
      <c r="C76" s="19" t="s">
        <v>206</v>
      </c>
    </row>
    <row r="77" spans="1:3" x14ac:dyDescent="0.35">
      <c r="A77" s="20" t="s">
        <v>195</v>
      </c>
      <c r="B77" s="55">
        <v>130</v>
      </c>
      <c r="C77" s="19" t="s">
        <v>154</v>
      </c>
    </row>
    <row r="78" spans="1:3" x14ac:dyDescent="0.35">
      <c r="A78" s="20" t="s">
        <v>207</v>
      </c>
      <c r="B78" s="55">
        <v>0</v>
      </c>
      <c r="C78" s="19" t="s">
        <v>156</v>
      </c>
    </row>
    <row r="79" spans="1:3" x14ac:dyDescent="0.35">
      <c r="A79" s="20" t="s">
        <v>205</v>
      </c>
      <c r="B79" s="55">
        <v>10</v>
      </c>
      <c r="C79" s="19" t="s">
        <v>206</v>
      </c>
    </row>
    <row r="80" spans="1:3" x14ac:dyDescent="0.35">
      <c r="A80" s="20" t="s">
        <v>208</v>
      </c>
      <c r="B80" s="55">
        <v>240</v>
      </c>
      <c r="C80" s="19" t="s">
        <v>154</v>
      </c>
    </row>
    <row r="81" spans="1:3" x14ac:dyDescent="0.35">
      <c r="A81" s="20" t="s">
        <v>209</v>
      </c>
      <c r="B81" s="55">
        <v>30</v>
      </c>
      <c r="C81" s="19" t="s">
        <v>156</v>
      </c>
    </row>
    <row r="83" spans="1:3" x14ac:dyDescent="0.35">
      <c r="A83" s="31" t="s">
        <v>210</v>
      </c>
    </row>
    <row r="84" spans="1:3" x14ac:dyDescent="0.35">
      <c r="A84" s="20" t="s">
        <v>211</v>
      </c>
      <c r="B84" s="54" t="s">
        <v>212</v>
      </c>
    </row>
    <row r="85" spans="1:3" x14ac:dyDescent="0.35">
      <c r="A85" s="20" t="s">
        <v>213</v>
      </c>
      <c r="B85" s="32" t="s">
        <v>150</v>
      </c>
    </row>
    <row r="86" spans="1:3" x14ac:dyDescent="0.35">
      <c r="A86" s="20" t="s">
        <v>214</v>
      </c>
      <c r="B86" s="57" t="s">
        <v>726</v>
      </c>
      <c r="C86" s="19" t="s">
        <v>215</v>
      </c>
    </row>
    <row r="87" spans="1:3" x14ac:dyDescent="0.35">
      <c r="A87" s="20" t="s">
        <v>216</v>
      </c>
    </row>
    <row r="88" spans="1:3" x14ac:dyDescent="0.35">
      <c r="A88" s="20" t="s">
        <v>217</v>
      </c>
      <c r="B88" s="55">
        <v>29</v>
      </c>
      <c r="C88" s="19" t="s">
        <v>218</v>
      </c>
    </row>
    <row r="89" spans="1:3" x14ac:dyDescent="0.35">
      <c r="A89" s="20" t="s">
        <v>219</v>
      </c>
      <c r="B89" s="55">
        <v>450</v>
      </c>
      <c r="C89" s="19" t="s">
        <v>218</v>
      </c>
    </row>
    <row r="90" spans="1:3" x14ac:dyDescent="0.35">
      <c r="A90" s="20" t="s">
        <v>220</v>
      </c>
      <c r="B90" s="58">
        <v>150</v>
      </c>
    </row>
    <row r="91" spans="1:3" x14ac:dyDescent="0.35">
      <c r="A91" s="20" t="s">
        <v>221</v>
      </c>
      <c r="B91" s="58">
        <v>6.6</v>
      </c>
      <c r="C91" s="19" t="s">
        <v>156</v>
      </c>
    </row>
    <row r="92" spans="1:3" x14ac:dyDescent="0.35">
      <c r="A92" s="20" t="s">
        <v>222</v>
      </c>
      <c r="B92" s="58">
        <v>1.5</v>
      </c>
    </row>
    <row r="93" spans="1:3" x14ac:dyDescent="0.35">
      <c r="B93" s="58"/>
    </row>
    <row r="94" spans="1:3" x14ac:dyDescent="0.35">
      <c r="A94" s="21" t="s">
        <v>223</v>
      </c>
    </row>
    <row r="95" spans="1:3" x14ac:dyDescent="0.35">
      <c r="A95" s="20" t="s">
        <v>224</v>
      </c>
      <c r="B95" s="54">
        <v>250</v>
      </c>
      <c r="C95" s="19" t="s">
        <v>154</v>
      </c>
    </row>
    <row r="96" spans="1:3" x14ac:dyDescent="0.35">
      <c r="A96" s="20" t="s">
        <v>225</v>
      </c>
      <c r="B96" s="54">
        <v>150</v>
      </c>
      <c r="C96" s="19" t="s">
        <v>154</v>
      </c>
    </row>
    <row r="97" spans="1:3" x14ac:dyDescent="0.35">
      <c r="A97" s="20" t="s">
        <v>226</v>
      </c>
      <c r="B97" s="54">
        <v>230</v>
      </c>
      <c r="C97" s="19" t="s">
        <v>154</v>
      </c>
    </row>
    <row r="98" spans="1:3" x14ac:dyDescent="0.35">
      <c r="A98" s="20" t="s">
        <v>227</v>
      </c>
      <c r="B98" s="58">
        <v>-70</v>
      </c>
      <c r="C98" s="19" t="s">
        <v>228</v>
      </c>
    </row>
    <row r="100" spans="1:3" x14ac:dyDescent="0.35">
      <c r="B100" s="55"/>
    </row>
    <row r="101" spans="1:3" x14ac:dyDescent="0.35">
      <c r="B101" s="56"/>
    </row>
    <row r="103" spans="1:3" x14ac:dyDescent="0.35">
      <c r="B103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9"/>
  <sheetViews>
    <sheetView tabSelected="1" zoomScale="77" zoomScaleNormal="77" workbookViewId="0">
      <selection activeCell="J10" sqref="J10"/>
    </sheetView>
  </sheetViews>
  <sheetFormatPr defaultRowHeight="14.5" x14ac:dyDescent="0.35"/>
  <cols>
    <col min="1" max="1" width="72.26953125" style="47" customWidth="1"/>
    <col min="2" max="2" width="17.7265625" style="47" customWidth="1"/>
    <col min="3" max="3" width="50" style="126" customWidth="1"/>
    <col min="4" max="4" width="47.54296875" style="126" customWidth="1"/>
    <col min="5" max="5" width="51.90625" style="126" customWidth="1"/>
    <col min="6" max="6" width="37.26953125" style="126" customWidth="1"/>
    <col min="7" max="7" width="49.54296875" style="126" customWidth="1"/>
    <col min="8" max="8" width="58.36328125" style="126" customWidth="1"/>
    <col min="9" max="9" width="45.1796875" style="126" customWidth="1"/>
    <col min="10" max="10" width="35.6328125" style="126" customWidth="1"/>
    <col min="11" max="11" width="41" customWidth="1"/>
    <col min="12" max="12" width="24.81640625" style="126" customWidth="1"/>
    <col min="13" max="13" width="27.26953125" style="126" customWidth="1"/>
    <col min="14" max="14" width="29.6328125" style="126" customWidth="1"/>
  </cols>
  <sheetData>
    <row r="1" spans="1:18" ht="23.5" x14ac:dyDescent="0.55000000000000004">
      <c r="A1" s="3" t="s">
        <v>704</v>
      </c>
      <c r="B1" s="3"/>
      <c r="D1" s="102"/>
      <c r="E1" s="102"/>
      <c r="F1" s="127"/>
      <c r="G1" s="127"/>
      <c r="H1" s="127"/>
      <c r="I1" s="102"/>
      <c r="J1" s="127"/>
      <c r="L1" s="127"/>
      <c r="M1" s="102"/>
      <c r="N1" s="127"/>
    </row>
    <row r="2" spans="1:18" x14ac:dyDescent="0.35">
      <c r="A2" s="4" t="s">
        <v>45</v>
      </c>
      <c r="B2" s="4"/>
      <c r="C2" s="173" t="s">
        <v>685</v>
      </c>
      <c r="D2" s="173" t="s">
        <v>687</v>
      </c>
      <c r="E2" s="213" t="s">
        <v>688</v>
      </c>
      <c r="F2" s="213" t="s">
        <v>689</v>
      </c>
      <c r="G2" s="213" t="s">
        <v>690</v>
      </c>
      <c r="H2" s="213" t="s">
        <v>691</v>
      </c>
      <c r="I2" s="212" t="s">
        <v>721</v>
      </c>
      <c r="J2" s="212" t="s">
        <v>722</v>
      </c>
      <c r="K2" s="212" t="s">
        <v>723</v>
      </c>
      <c r="L2" s="212" t="s">
        <v>724</v>
      </c>
      <c r="M2" s="15" t="s">
        <v>693</v>
      </c>
      <c r="N2" s="15" t="s">
        <v>694</v>
      </c>
      <c r="P2" s="129"/>
      <c r="Q2" s="129"/>
      <c r="R2" s="129"/>
    </row>
    <row r="3" spans="1:18" x14ac:dyDescent="0.35">
      <c r="A3" s="7" t="s">
        <v>44</v>
      </c>
      <c r="B3" s="7"/>
      <c r="C3" s="102">
        <v>36834</v>
      </c>
      <c r="D3" s="102">
        <v>40882</v>
      </c>
      <c r="E3" s="102">
        <v>40880</v>
      </c>
      <c r="F3" s="102">
        <v>40864</v>
      </c>
      <c r="G3" s="102">
        <v>40860</v>
      </c>
      <c r="H3" s="102">
        <v>40879</v>
      </c>
      <c r="I3" s="102">
        <v>42891</v>
      </c>
      <c r="J3" s="102">
        <v>40877</v>
      </c>
      <c r="K3" s="102">
        <v>40869</v>
      </c>
      <c r="L3" s="102">
        <v>42896</v>
      </c>
      <c r="M3" s="102" t="s">
        <v>692</v>
      </c>
      <c r="N3" s="173">
        <v>40865</v>
      </c>
      <c r="P3" s="126"/>
      <c r="Q3" s="126"/>
      <c r="R3" s="126"/>
    </row>
    <row r="4" spans="1:18" x14ac:dyDescent="0.35">
      <c r="A4" s="61" t="s">
        <v>110</v>
      </c>
      <c r="B4" s="128" t="s">
        <v>111</v>
      </c>
      <c r="C4" s="128" t="s">
        <v>51</v>
      </c>
      <c r="D4" s="128" t="s">
        <v>51</v>
      </c>
      <c r="E4" s="128" t="s">
        <v>51</v>
      </c>
      <c r="F4" s="128" t="s">
        <v>51</v>
      </c>
      <c r="G4" s="128" t="s">
        <v>51</v>
      </c>
      <c r="H4" s="128" t="s">
        <v>51</v>
      </c>
      <c r="I4" s="128" t="s">
        <v>51</v>
      </c>
      <c r="J4" s="128" t="s">
        <v>51</v>
      </c>
      <c r="K4" s="128" t="s">
        <v>51</v>
      </c>
      <c r="L4" s="128" t="s">
        <v>51</v>
      </c>
      <c r="M4" s="128" t="s">
        <v>51</v>
      </c>
      <c r="N4" s="128" t="s">
        <v>51</v>
      </c>
    </row>
    <row r="5" spans="1:18" x14ac:dyDescent="0.35">
      <c r="A5" s="47" t="s">
        <v>52</v>
      </c>
      <c r="B5" s="126" t="s">
        <v>53</v>
      </c>
      <c r="C5" s="176" t="str">
        <f>'112624'!DK4</f>
        <v>BDL</v>
      </c>
      <c r="D5" s="176" t="str">
        <f>'112624'!ES4</f>
        <v>BDL</v>
      </c>
      <c r="E5" s="176" t="str">
        <f>'112624'!GA4</f>
        <v>BDL</v>
      </c>
      <c r="F5" s="176" t="str">
        <f>'112724'!HI4</f>
        <v>BDL</v>
      </c>
      <c r="G5" s="176" t="str">
        <f>'112724'!IQ4</f>
        <v>BDL</v>
      </c>
      <c r="H5" s="176" t="str">
        <f>'112924'!EB4</f>
        <v>BDL</v>
      </c>
      <c r="I5" s="176" t="str">
        <f>'112924'!FJ4</f>
        <v>BDL</v>
      </c>
      <c r="J5" s="176" t="str">
        <f>'112924'!GR4</f>
        <v>BDL</v>
      </c>
      <c r="K5" s="176" t="str">
        <f>'112924'!HZ4</f>
        <v>BDL</v>
      </c>
      <c r="L5" s="176" t="str">
        <f>'112924'!KP4</f>
        <v>BDL</v>
      </c>
      <c r="M5" s="176" t="str">
        <f>'112724'!DK4</f>
        <v>BDL</v>
      </c>
      <c r="N5" s="176" t="str">
        <f>'112724'!ES4</f>
        <v>BDL</v>
      </c>
    </row>
    <row r="6" spans="1:18" x14ac:dyDescent="0.35">
      <c r="A6" s="47" t="s">
        <v>54</v>
      </c>
      <c r="B6" s="126" t="s">
        <v>55</v>
      </c>
      <c r="C6" s="176">
        <f>'112624'!EB4</f>
        <v>2.8437500000000001E-2</v>
      </c>
      <c r="D6" s="176" t="str">
        <f>'112624'!FJ4</f>
        <v>BDL</v>
      </c>
      <c r="E6" s="176">
        <f>'112624'!GR4</f>
        <v>1.3205130687318491</v>
      </c>
      <c r="F6" s="176">
        <f>'112724'!HZ4</f>
        <v>1.7710743243243245</v>
      </c>
      <c r="G6" s="176">
        <f>'112724'!JH4</f>
        <v>1.3091074856046065</v>
      </c>
      <c r="H6" s="176">
        <f>'112924'!ES4</f>
        <v>0.66758187134502933</v>
      </c>
      <c r="I6" s="176">
        <f>'112924'!GA4</f>
        <v>0.99803291384317516</v>
      </c>
      <c r="J6" s="176">
        <f>'112924'!HI4</f>
        <v>2.2530000000000001</v>
      </c>
      <c r="K6" s="176">
        <f>'112924'!IQ4</f>
        <v>2.0095969289827256</v>
      </c>
      <c r="L6" s="176">
        <f>'112924'!LG4</f>
        <v>1.4722682215743443</v>
      </c>
      <c r="M6" s="176" t="str">
        <f>'112724'!EB4</f>
        <v>BDL</v>
      </c>
      <c r="N6" s="176" t="str">
        <f>'112724'!FJ4</f>
        <v>BDL</v>
      </c>
    </row>
    <row r="7" spans="1:18" x14ac:dyDescent="0.35">
      <c r="A7" s="47" t="s">
        <v>56</v>
      </c>
      <c r="B7" s="126" t="s">
        <v>57</v>
      </c>
      <c r="C7" s="176" t="str">
        <f>'112624'!EB5</f>
        <v>BDL</v>
      </c>
      <c r="D7" s="176" t="str">
        <f>'112624'!FJ5</f>
        <v>BDL</v>
      </c>
      <c r="E7" s="176" t="str">
        <f>'112624'!GR5</f>
        <v>BDL</v>
      </c>
      <c r="F7" s="176" t="str">
        <f>'112724'!HZ5</f>
        <v>BDL</v>
      </c>
      <c r="G7" s="176" t="str">
        <f>'112724'!JH5</f>
        <v>BDL</v>
      </c>
      <c r="H7" s="176" t="str">
        <f>'112924'!ES5</f>
        <v>BDL</v>
      </c>
      <c r="I7" s="176" t="str">
        <f>'112924'!GA5</f>
        <v>BDL</v>
      </c>
      <c r="J7" s="176" t="str">
        <f>'112924'!HI5</f>
        <v>BDL</v>
      </c>
      <c r="K7" s="176" t="str">
        <f>'112924'!IQ5</f>
        <v>BDL</v>
      </c>
      <c r="L7" s="176" t="str">
        <f>'112924'!LG5</f>
        <v>BDL</v>
      </c>
      <c r="M7" s="176" t="str">
        <f>'112724'!EB5</f>
        <v>BDL</v>
      </c>
      <c r="N7" s="176" t="str">
        <f>'112724'!FJ5</f>
        <v>BDL</v>
      </c>
    </row>
    <row r="8" spans="1:18" x14ac:dyDescent="0.35">
      <c r="A8" s="47" t="s">
        <v>58</v>
      </c>
      <c r="B8" s="126" t="s">
        <v>59</v>
      </c>
      <c r="C8" s="176" t="str">
        <f>'112624'!EB6</f>
        <v>BDL</v>
      </c>
      <c r="D8" s="176" t="str">
        <f>'112624'!FJ6</f>
        <v>BDL</v>
      </c>
      <c r="E8" s="176" t="str">
        <f>'112624'!GR6</f>
        <v>BDL</v>
      </c>
      <c r="F8" s="176">
        <f>'112724'!HZ6</f>
        <v>4.3218851351351359</v>
      </c>
      <c r="G8" s="176">
        <f>'112724'!JH6</f>
        <v>64.373562380038393</v>
      </c>
      <c r="H8" s="176">
        <f>'120324'!EB6</f>
        <v>166.39492099041934</v>
      </c>
      <c r="I8" s="176" t="str">
        <f>'112924'!GA6</f>
        <v>BDL</v>
      </c>
      <c r="J8" s="176">
        <f>'112924'!HI6</f>
        <v>1.6830000000000003</v>
      </c>
      <c r="K8" s="176">
        <f>'112924'!IQ6</f>
        <v>33.506717850287906</v>
      </c>
      <c r="L8" s="176">
        <f>'120324'!ES6</f>
        <v>115.1308133499154</v>
      </c>
      <c r="M8" s="176" t="str">
        <f>'112724'!EB6</f>
        <v>BDL</v>
      </c>
      <c r="N8" s="176" t="str">
        <f>'112724'!FJ6</f>
        <v>BDL</v>
      </c>
    </row>
    <row r="9" spans="1:18" x14ac:dyDescent="0.35">
      <c r="A9" s="47" t="s">
        <v>60</v>
      </c>
      <c r="B9" s="126" t="s">
        <v>61</v>
      </c>
      <c r="C9" s="176">
        <f>'112624'!EB7</f>
        <v>0.15640625</v>
      </c>
      <c r="D9" s="176" t="str">
        <f>'112624'!FJ7</f>
        <v>BDL</v>
      </c>
      <c r="E9" s="176" t="str">
        <f>'112624'!GR7</f>
        <v>BDL</v>
      </c>
      <c r="F9" s="176" t="str">
        <f>'112724'!HZ7</f>
        <v>BDL</v>
      </c>
      <c r="G9" s="176">
        <f>'112724'!JH7</f>
        <v>6.0420345489443382E-2</v>
      </c>
      <c r="H9" s="176">
        <f>'112924'!ES7</f>
        <v>6.1219298245614041E-2</v>
      </c>
      <c r="I9" s="176" t="str">
        <f>'112924'!GA7</f>
        <v>BDL</v>
      </c>
      <c r="J9" s="176">
        <f>'112924'!HI7</f>
        <v>7.2000000000000008E-2</v>
      </c>
      <c r="K9" s="176">
        <f>'112924'!IQ7</f>
        <v>0.29366602687140114</v>
      </c>
      <c r="L9" s="176">
        <f>'112924'!LG7</f>
        <v>0.45390087463556861</v>
      </c>
      <c r="M9" s="176">
        <f>'112724'!EB7</f>
        <v>3.4842639593908639E-2</v>
      </c>
      <c r="N9" s="176">
        <f>'112724'!FJ7</f>
        <v>5.7382999044890158E-2</v>
      </c>
    </row>
    <row r="10" spans="1:18" x14ac:dyDescent="0.35">
      <c r="A10" s="47" t="s">
        <v>62</v>
      </c>
      <c r="B10" s="126" t="s">
        <v>63</v>
      </c>
      <c r="C10" s="176" t="str">
        <f>'112624'!EB8</f>
        <v>BDL</v>
      </c>
      <c r="D10" s="176" t="str">
        <f>'112624'!FJ8</f>
        <v>BDL</v>
      </c>
      <c r="E10" s="176" t="str">
        <f>'112624'!GR8</f>
        <v>BDL</v>
      </c>
      <c r="F10" s="176" t="str">
        <f>'112724'!HZ8</f>
        <v>BDL</v>
      </c>
      <c r="G10" s="176" t="str">
        <f>'112724'!JH8</f>
        <v>BDL</v>
      </c>
      <c r="H10" s="176">
        <f>'112924'!ES8</f>
        <v>0.19531871345029242</v>
      </c>
      <c r="I10" s="176" t="str">
        <f>'112924'!GA8</f>
        <v>BDL</v>
      </c>
      <c r="J10" s="176" t="str">
        <f>'112924'!HI8</f>
        <v>BDL</v>
      </c>
      <c r="K10" s="176" t="str">
        <f>'112924'!IQ8</f>
        <v>BDL</v>
      </c>
      <c r="L10" s="176" t="str">
        <f>'112924'!LG8</f>
        <v>BDL</v>
      </c>
      <c r="M10" s="176" t="str">
        <f>'112724'!EB8</f>
        <v>BDL</v>
      </c>
      <c r="N10" s="176" t="str">
        <f>'112724'!FJ8</f>
        <v>BDL</v>
      </c>
    </row>
    <row r="11" spans="1:18" x14ac:dyDescent="0.35">
      <c r="A11" s="125" t="s">
        <v>64</v>
      </c>
      <c r="B11" s="126" t="s">
        <v>65</v>
      </c>
      <c r="C11" s="176" t="str">
        <f>'112624'!EB9</f>
        <v>BDL</v>
      </c>
      <c r="D11" s="176">
        <f>'112624'!FJ9</f>
        <v>6.6793604651162783E-2</v>
      </c>
      <c r="E11" s="176">
        <f>'112624'!GR9</f>
        <v>5.8044530493707648E-2</v>
      </c>
      <c r="F11" s="176">
        <f>'112724'!HZ9</f>
        <v>7.826351351351353E-2</v>
      </c>
      <c r="G11" s="176">
        <f>'112724'!JH9</f>
        <v>6.5225201535508637</v>
      </c>
      <c r="H11" s="176">
        <f>'112924'!ES9</f>
        <v>82.398260233918137</v>
      </c>
      <c r="I11" s="176">
        <f>'112924'!GA9</f>
        <v>0.11024782187802516</v>
      </c>
      <c r="J11" s="176">
        <f>'112924'!HI9</f>
        <v>5.6999999999999995E-2</v>
      </c>
      <c r="K11" s="176">
        <f>'112924'!IQ9</f>
        <v>0.16986564299424184</v>
      </c>
      <c r="L11" s="176">
        <f>'112924'!LG9</f>
        <v>2.0745597667638487</v>
      </c>
      <c r="M11" s="176">
        <f>'112724'!EB9</f>
        <v>5.6619289340101533E-2</v>
      </c>
      <c r="N11" s="176" t="str">
        <f>'112724'!FJ9</f>
        <v>BDL</v>
      </c>
    </row>
    <row r="12" spans="1:18" x14ac:dyDescent="0.35">
      <c r="A12" s="47" t="s">
        <v>66</v>
      </c>
      <c r="B12" s="126" t="s">
        <v>67</v>
      </c>
      <c r="C12" s="176" t="str">
        <f>'112624'!EB10</f>
        <v>BDL</v>
      </c>
      <c r="D12" s="176" t="str">
        <f>'112624'!FJ10</f>
        <v>BDL</v>
      </c>
      <c r="E12" s="176" t="str">
        <f>'112624'!GR10</f>
        <v>BDL</v>
      </c>
      <c r="F12" s="176" t="str">
        <f>'112724'!HZ10</f>
        <v>BDL</v>
      </c>
      <c r="G12" s="176" t="str">
        <f>'112724'!JH10</f>
        <v>BDL</v>
      </c>
      <c r="H12" s="176" t="str">
        <f>'112924'!ES10</f>
        <v>BDL</v>
      </c>
      <c r="I12" s="176" t="str">
        <f>'112924'!GA10</f>
        <v>BDL</v>
      </c>
      <c r="J12" s="176" t="str">
        <f>'112924'!HI10</f>
        <v>BDL</v>
      </c>
      <c r="K12" s="176" t="str">
        <f>'112924'!IQ10</f>
        <v>BDL</v>
      </c>
      <c r="L12" s="176">
        <f>'112924'!LG10</f>
        <v>9.3107871720116642E-2</v>
      </c>
      <c r="M12" s="176" t="str">
        <f>'112724'!EB10</f>
        <v>BDL</v>
      </c>
      <c r="N12" s="176" t="str">
        <f>'112724'!FJ10</f>
        <v>BDL</v>
      </c>
    </row>
    <row r="13" spans="1:18" x14ac:dyDescent="0.35">
      <c r="A13" s="47" t="s">
        <v>68</v>
      </c>
      <c r="B13" s="126" t="s">
        <v>69</v>
      </c>
      <c r="C13" s="176" t="str">
        <f>'112624'!EB11</f>
        <v>BDL</v>
      </c>
      <c r="D13" s="176" t="str">
        <f>'112624'!FJ11</f>
        <v>BDL</v>
      </c>
      <c r="E13" s="176" t="str">
        <f>'112624'!GR11</f>
        <v>BDL</v>
      </c>
      <c r="F13" s="176" t="str">
        <f>'112724'!HZ11</f>
        <v>BDL</v>
      </c>
      <c r="G13" s="176" t="str">
        <f>'112724'!JH11</f>
        <v>BDL</v>
      </c>
      <c r="H13" s="176" t="str">
        <f>'112924'!ES11</f>
        <v>BDL</v>
      </c>
      <c r="I13" s="176" t="str">
        <f>'112924'!GA11</f>
        <v>BDL</v>
      </c>
      <c r="J13" s="176" t="str">
        <f>'112924'!HI11</f>
        <v>BDL</v>
      </c>
      <c r="K13" s="176" t="str">
        <f>'112924'!IQ11</f>
        <v>BDL</v>
      </c>
      <c r="L13" s="176" t="str">
        <f>'112924'!LG11</f>
        <v>BDL</v>
      </c>
      <c r="M13" s="176" t="str">
        <f>'112724'!EB11</f>
        <v>BDL</v>
      </c>
      <c r="N13" s="176" t="str">
        <f>'112724'!FJ11</f>
        <v>BDL</v>
      </c>
    </row>
    <row r="14" spans="1:18" x14ac:dyDescent="0.35">
      <c r="A14" s="47" t="s">
        <v>115</v>
      </c>
      <c r="B14" s="126" t="s">
        <v>70</v>
      </c>
      <c r="C14" s="176" t="str">
        <f>'112624'!EB12</f>
        <v>BDL</v>
      </c>
      <c r="D14" s="176" t="str">
        <f>'112624'!FJ12</f>
        <v>BDL</v>
      </c>
      <c r="E14" s="176" t="str">
        <f>'112624'!GR12</f>
        <v>BDL</v>
      </c>
      <c r="F14" s="176" t="str">
        <f>'112724'!HZ12</f>
        <v>BDL</v>
      </c>
      <c r="G14" s="176">
        <f>'112724'!JH12</f>
        <v>0.55816890595009605</v>
      </c>
      <c r="H14" s="176">
        <f>'112924'!ES12</f>
        <v>6.585447368421053</v>
      </c>
      <c r="I14" s="176" t="str">
        <f>'112924'!GA12</f>
        <v>BDL</v>
      </c>
      <c r="J14" s="176" t="str">
        <f>'112924'!HI12</f>
        <v>BDL</v>
      </c>
      <c r="K14" s="176" t="str">
        <f>'112924'!IQ12</f>
        <v>BDL</v>
      </c>
      <c r="L14" s="176">
        <f>'112924'!LG12</f>
        <v>6.6921282798833831E-2</v>
      </c>
      <c r="M14" s="176" t="str">
        <f>'112724'!EB12</f>
        <v>BDL</v>
      </c>
      <c r="N14" s="176" t="str">
        <f>'112724'!FJ12</f>
        <v>BDL</v>
      </c>
    </row>
    <row r="15" spans="1:18" x14ac:dyDescent="0.35">
      <c r="A15" s="47" t="s">
        <v>71</v>
      </c>
      <c r="B15" s="126" t="s">
        <v>72</v>
      </c>
      <c r="C15" s="176" t="str">
        <f>'112624'!EB13</f>
        <v>BDL</v>
      </c>
      <c r="D15" s="176" t="str">
        <f>'112624'!FJ13</f>
        <v>BDL</v>
      </c>
      <c r="E15" s="176" t="str">
        <f>'112624'!GR13</f>
        <v>BDL</v>
      </c>
      <c r="F15" s="176" t="str">
        <f>'112724'!HZ13</f>
        <v>BDL</v>
      </c>
      <c r="G15" s="176">
        <f>'112724'!JH13</f>
        <v>3.1648752399232247E-2</v>
      </c>
      <c r="H15" s="176">
        <f>'112924'!ES13</f>
        <v>1.7928508771929825</v>
      </c>
      <c r="I15" s="176" t="str">
        <f>'112924'!GA13</f>
        <v>BDL</v>
      </c>
      <c r="J15" s="176" t="str">
        <f>'112924'!HI13</f>
        <v>BDL</v>
      </c>
      <c r="K15" s="176" t="str">
        <f>'112924'!IQ13</f>
        <v>BDL</v>
      </c>
      <c r="L15" s="176">
        <f>'112924'!LG13</f>
        <v>3.7825072886297384E-2</v>
      </c>
      <c r="M15" s="176" t="str">
        <f>'112724'!EB13</f>
        <v>BDL</v>
      </c>
      <c r="N15" s="176" t="str">
        <f>'112724'!FJ13</f>
        <v>BDL</v>
      </c>
    </row>
    <row r="16" spans="1:18" x14ac:dyDescent="0.35">
      <c r="A16" s="47" t="s">
        <v>25</v>
      </c>
      <c r="B16" s="126" t="s">
        <v>73</v>
      </c>
      <c r="C16" s="176" t="str">
        <f>'112624'!EB14</f>
        <v>BDL</v>
      </c>
      <c r="D16" s="176" t="str">
        <f>'112624'!FJ14</f>
        <v>BDL</v>
      </c>
      <c r="E16" s="176" t="str">
        <f>'112624'!GR14</f>
        <v>BDL</v>
      </c>
      <c r="F16" s="176" t="str">
        <f>'112724'!HZ14</f>
        <v>BDL</v>
      </c>
      <c r="G16" s="176" t="str">
        <f>'112724'!JH14</f>
        <v>BDL</v>
      </c>
      <c r="H16" s="176" t="str">
        <f>'112924'!ES14</f>
        <v>BDL</v>
      </c>
      <c r="I16" s="176" t="str">
        <f>'112924'!GA14</f>
        <v>BDL</v>
      </c>
      <c r="J16" s="176" t="str">
        <f>'112924'!HI14</f>
        <v>BDL</v>
      </c>
      <c r="K16" s="176" t="str">
        <f>'112924'!IQ14</f>
        <v>BDL</v>
      </c>
      <c r="L16" s="176" t="str">
        <f>'112924'!LG14</f>
        <v>BDL</v>
      </c>
      <c r="M16" s="176" t="str">
        <f>'112724'!EB14</f>
        <v>BDL</v>
      </c>
      <c r="N16" s="176" t="str">
        <f>'112724'!FJ14</f>
        <v>BDL</v>
      </c>
    </row>
    <row r="17" spans="1:14" x14ac:dyDescent="0.35">
      <c r="A17" s="47" t="s">
        <v>74</v>
      </c>
      <c r="B17" s="126" t="s">
        <v>75</v>
      </c>
      <c r="C17" s="176" t="str">
        <f>'112624'!EB15</f>
        <v>BDL</v>
      </c>
      <c r="D17" s="176" t="str">
        <f>'112624'!FJ15</f>
        <v>BDL</v>
      </c>
      <c r="E17" s="176" t="str">
        <f>'112624'!GR15</f>
        <v>BDL</v>
      </c>
      <c r="F17" s="176" t="str">
        <f>'112724'!HZ15</f>
        <v>BDL</v>
      </c>
      <c r="G17" s="176" t="str">
        <f>'112724'!JH15</f>
        <v>BDL</v>
      </c>
      <c r="H17" s="176" t="str">
        <f>'112924'!ES15</f>
        <v>BDL</v>
      </c>
      <c r="I17" s="176" t="str">
        <f>'112924'!GA15</f>
        <v>BDL</v>
      </c>
      <c r="J17" s="176" t="str">
        <f>'112924'!HI15</f>
        <v>BDL</v>
      </c>
      <c r="K17" s="176" t="str">
        <f>'112924'!IQ15</f>
        <v>BDL</v>
      </c>
      <c r="L17" s="176" t="str">
        <f>'112924'!LG15</f>
        <v>BDL</v>
      </c>
      <c r="M17" s="176" t="str">
        <f>'112724'!EB15</f>
        <v>BDL</v>
      </c>
      <c r="N17" s="176" t="str">
        <f>'112724'!FJ15</f>
        <v>BDL</v>
      </c>
    </row>
    <row r="18" spans="1:14" x14ac:dyDescent="0.35">
      <c r="A18" s="47" t="s">
        <v>76</v>
      </c>
      <c r="B18" s="126" t="s">
        <v>77</v>
      </c>
      <c r="C18" s="176" t="str">
        <f>'112624'!EB16</f>
        <v>BDL</v>
      </c>
      <c r="D18" s="176">
        <f>'112624'!FJ16</f>
        <v>0.14520348837209301</v>
      </c>
      <c r="E18" s="176">
        <f>'112624'!GR16</f>
        <v>0.10738238141335915</v>
      </c>
      <c r="F18" s="176">
        <f>'112724'!HZ16</f>
        <v>0.15652702702702706</v>
      </c>
      <c r="G18" s="176">
        <f>'112724'!JH16</f>
        <v>0.13810364683301343</v>
      </c>
      <c r="H18" s="176">
        <f>'112924'!ES16</f>
        <v>0.14576023391812867</v>
      </c>
      <c r="I18" s="176">
        <f>'112924'!GA16</f>
        <v>0.15086544046466602</v>
      </c>
      <c r="J18" s="176">
        <f>'112924'!HI16</f>
        <v>0.13500000000000001</v>
      </c>
      <c r="K18" s="176">
        <f>'112924'!IQ16</f>
        <v>0.14107485604606526</v>
      </c>
      <c r="L18" s="176">
        <f>'112924'!LG16</f>
        <v>0.16002915451895047</v>
      </c>
      <c r="M18" s="176">
        <f>'112724'!EB16</f>
        <v>0.20470050761421324</v>
      </c>
      <c r="N18" s="176" t="str">
        <f>'112724'!FJ16</f>
        <v>BDL</v>
      </c>
    </row>
    <row r="19" spans="1:14" x14ac:dyDescent="0.35">
      <c r="A19" s="47" t="s">
        <v>78</v>
      </c>
      <c r="B19" s="126" t="s">
        <v>79</v>
      </c>
      <c r="C19" s="176" t="str">
        <f>'112624'!EB17</f>
        <v>BDL</v>
      </c>
      <c r="D19" s="176">
        <f>'112624'!FJ17</f>
        <v>0.18005232558139533</v>
      </c>
      <c r="E19" s="176" t="str">
        <f>'112624'!GR17</f>
        <v>BDL</v>
      </c>
      <c r="F19" s="176" t="str">
        <f>'112724'!HZ17</f>
        <v>BDL</v>
      </c>
      <c r="G19" s="176">
        <f>'112724'!JH17</f>
        <v>0.14673512476007677</v>
      </c>
      <c r="H19" s="176">
        <f>'112924'!ES17</f>
        <v>0.11369298245614036</v>
      </c>
      <c r="I19" s="176" t="str">
        <f>'112924'!GA17</f>
        <v>BDL</v>
      </c>
      <c r="J19" s="176">
        <f>'112924'!HI17</f>
        <v>0.10799999999999998</v>
      </c>
      <c r="K19" s="176">
        <f>'112924'!IQ17</f>
        <v>0.13243761996161227</v>
      </c>
      <c r="L19" s="176" t="str">
        <f>'112924'!LG17</f>
        <v>BDL</v>
      </c>
      <c r="M19" s="176">
        <f>'112724'!EB17</f>
        <v>0.16550253807106602</v>
      </c>
      <c r="N19" s="176" t="str">
        <f>'112724'!FJ17</f>
        <v>BDL</v>
      </c>
    </row>
    <row r="20" spans="1:14" x14ac:dyDescent="0.35">
      <c r="A20" s="47" t="s">
        <v>80</v>
      </c>
      <c r="B20" s="126" t="s">
        <v>81</v>
      </c>
      <c r="C20" s="176" t="str">
        <f>'112624'!EB18</f>
        <v>BDL</v>
      </c>
      <c r="D20" s="176" t="str">
        <f>'112624'!FJ18</f>
        <v>BDL</v>
      </c>
      <c r="E20" s="176" t="str">
        <f>'112624'!GR18</f>
        <v>BDL</v>
      </c>
      <c r="F20" s="176" t="str">
        <f>'112724'!HZ18</f>
        <v>BDL</v>
      </c>
      <c r="G20" s="176" t="str">
        <f>'112724'!JH18</f>
        <v>BDL</v>
      </c>
      <c r="H20" s="176" t="str">
        <f>'112924'!ES18</f>
        <v>BDL</v>
      </c>
      <c r="I20" s="176" t="str">
        <f>'112924'!GA18</f>
        <v>BDL</v>
      </c>
      <c r="J20" s="176" t="str">
        <f>'112924'!HI18</f>
        <v>BDL</v>
      </c>
      <c r="K20" s="176" t="str">
        <f>'112924'!IQ18</f>
        <v>BDL</v>
      </c>
      <c r="L20" s="176" t="str">
        <f>'112924'!LG18</f>
        <v>BDL</v>
      </c>
      <c r="M20" s="176" t="str">
        <f>'112724'!EB18</f>
        <v>BDL</v>
      </c>
      <c r="N20" s="176" t="str">
        <f>'112724'!FJ18</f>
        <v>BDL</v>
      </c>
    </row>
    <row r="21" spans="1:14" x14ac:dyDescent="0.35">
      <c r="A21" s="125" t="s">
        <v>82</v>
      </c>
      <c r="B21" s="126" t="s">
        <v>83</v>
      </c>
      <c r="C21" s="176" t="str">
        <f>'112624'!EB19</f>
        <v>BDL</v>
      </c>
      <c r="D21" s="176" t="str">
        <f>'112624'!FJ19</f>
        <v>BDL</v>
      </c>
      <c r="E21" s="176" t="str">
        <f>'112624'!GR19</f>
        <v>BDL</v>
      </c>
      <c r="F21" s="176" t="str">
        <f>'112724'!HZ19</f>
        <v>BDL</v>
      </c>
      <c r="G21" s="176">
        <f>'112724'!JH19</f>
        <v>0.48623992322456822</v>
      </c>
      <c r="H21" s="176">
        <f>'112924'!ES19</f>
        <v>22.96306725146199</v>
      </c>
      <c r="I21" s="176">
        <f>'112924'!GA19</f>
        <v>0.11024782187802516</v>
      </c>
      <c r="J21" s="176">
        <f>'112924'!HI19</f>
        <v>5.6999999999999995E-2</v>
      </c>
      <c r="K21" s="176" t="str">
        <f>'112924'!IQ19</f>
        <v>BDL</v>
      </c>
      <c r="L21" s="176">
        <f>'112924'!LG19</f>
        <v>0.30260058309037907</v>
      </c>
      <c r="M21" s="176" t="str">
        <f>'112724'!EB19</f>
        <v>BDL</v>
      </c>
      <c r="N21" s="176" t="str">
        <f>'112724'!FJ19</f>
        <v>BDL</v>
      </c>
    </row>
    <row r="22" spans="1:14" x14ac:dyDescent="0.35">
      <c r="A22" s="47" t="s">
        <v>84</v>
      </c>
      <c r="B22" s="126" t="s">
        <v>85</v>
      </c>
      <c r="C22" s="176" t="str">
        <f>'112624'!EB20</f>
        <v>BDL</v>
      </c>
      <c r="D22" s="176" t="str">
        <f>'112624'!FJ20</f>
        <v>BDL</v>
      </c>
      <c r="E22" s="176" t="str">
        <f>'112624'!GR20</f>
        <v>BDL</v>
      </c>
      <c r="F22" s="176" t="str">
        <f>'112724'!HZ20</f>
        <v>BDL</v>
      </c>
      <c r="G22" s="176" t="str">
        <f>'112724'!JH20</f>
        <v>BDL</v>
      </c>
      <c r="H22" s="176" t="str">
        <f>'112924'!ES20</f>
        <v>BDL</v>
      </c>
      <c r="I22" s="176" t="str">
        <f>'112924'!GA20</f>
        <v>BDL</v>
      </c>
      <c r="J22" s="176" t="str">
        <f>'112924'!HI20</f>
        <v>BDL</v>
      </c>
      <c r="K22" s="176" t="str">
        <f>'112924'!IQ20</f>
        <v>BDL</v>
      </c>
      <c r="L22" s="176">
        <f>'112924'!LG20</f>
        <v>0.19203498542274056</v>
      </c>
      <c r="M22" s="176" t="str">
        <f>'112724'!EB20</f>
        <v>BDL</v>
      </c>
      <c r="N22" s="176" t="str">
        <f>'112724'!FJ20</f>
        <v>BDL</v>
      </c>
    </row>
    <row r="23" spans="1:14" x14ac:dyDescent="0.35">
      <c r="A23" s="47" t="s">
        <v>86</v>
      </c>
      <c r="B23" s="126" t="s">
        <v>87</v>
      </c>
      <c r="C23" s="176" t="str">
        <f>'112624'!EB21</f>
        <v>BDL</v>
      </c>
      <c r="D23" s="176">
        <f>'112624'!FJ21</f>
        <v>0.11325872093023254</v>
      </c>
      <c r="E23" s="176">
        <f>'112624'!GR21</f>
        <v>9.577347531461762E-2</v>
      </c>
      <c r="F23" s="176">
        <f>'112724'!HZ21</f>
        <v>0.10725000000000001</v>
      </c>
      <c r="G23" s="176">
        <f>'112724'!JH21</f>
        <v>0.11796353166986566</v>
      </c>
      <c r="H23" s="176">
        <f>'112924'!ES21</f>
        <v>0.11077777777777778</v>
      </c>
      <c r="I23" s="176">
        <f>'112924'!GA21</f>
        <v>0.12765537270087124</v>
      </c>
      <c r="J23" s="176">
        <f>'112924'!HI21</f>
        <v>0.11099999999999999</v>
      </c>
      <c r="K23" s="176">
        <f>'112924'!IQ21</f>
        <v>0.11516314779270634</v>
      </c>
      <c r="L23" s="176">
        <f>'112924'!LG21</f>
        <v>0.12511370262390673</v>
      </c>
      <c r="M23" s="176">
        <f>'112724'!EB21</f>
        <v>0.18727918781725891</v>
      </c>
      <c r="N23" s="176" t="str">
        <f>'112724'!FJ21</f>
        <v>BDL</v>
      </c>
    </row>
    <row r="24" spans="1:14" x14ac:dyDescent="0.35">
      <c r="A24" s="47" t="s">
        <v>88</v>
      </c>
      <c r="B24" s="126" t="s">
        <v>89</v>
      </c>
      <c r="C24" s="176" t="str">
        <f>'112624'!EB22</f>
        <v>BDL</v>
      </c>
      <c r="D24" s="176" t="str">
        <f>'112624'!FJ22</f>
        <v>BDL</v>
      </c>
      <c r="E24" s="176" t="str">
        <f>'112624'!GR22</f>
        <v>BDL</v>
      </c>
      <c r="F24" s="176" t="str">
        <f>'112724'!HZ22</f>
        <v>BDL</v>
      </c>
      <c r="G24" s="176" t="str">
        <f>'112724'!JH22</f>
        <v>BDL</v>
      </c>
      <c r="H24" s="176" t="str">
        <f>'112924'!ES22</f>
        <v>BDL</v>
      </c>
      <c r="I24" s="176" t="str">
        <f>'112924'!GA22</f>
        <v>BDL</v>
      </c>
      <c r="J24" s="176" t="str">
        <f>'112924'!HI22</f>
        <v>BDL</v>
      </c>
      <c r="K24" s="176" t="str">
        <f>'112924'!IQ22</f>
        <v>BDL</v>
      </c>
      <c r="L24" s="176" t="str">
        <f>'112924'!LG22</f>
        <v>BDL</v>
      </c>
      <c r="M24" s="176" t="str">
        <f>'112724'!EB22</f>
        <v>BDL</v>
      </c>
      <c r="N24" s="176" t="str">
        <f>'112724'!FJ22</f>
        <v>BDL</v>
      </c>
    </row>
    <row r="25" spans="1:14" x14ac:dyDescent="0.35">
      <c r="A25" s="125" t="s">
        <v>90</v>
      </c>
      <c r="B25" s="126" t="s">
        <v>91</v>
      </c>
      <c r="C25" s="176" t="str">
        <f>'112624'!EB23</f>
        <v>BDL</v>
      </c>
      <c r="D25" s="176" t="str">
        <f>'112624'!FJ23</f>
        <v>BDL</v>
      </c>
      <c r="E25" s="176" t="str">
        <f>'112624'!GR23</f>
        <v>BDL</v>
      </c>
      <c r="F25" s="176" t="str">
        <f>'112724'!HZ23</f>
        <v>BDL</v>
      </c>
      <c r="G25" s="176" t="str">
        <f>'112724'!JH23</f>
        <v>BDL</v>
      </c>
      <c r="H25" s="176" t="str">
        <f>'112924'!ES23</f>
        <v>BDL</v>
      </c>
      <c r="I25" s="176" t="str">
        <f>'112924'!GA23</f>
        <v>BDL</v>
      </c>
      <c r="J25" s="176" t="str">
        <f>'112924'!HI23</f>
        <v>BDL</v>
      </c>
      <c r="K25" s="176" t="str">
        <f>'112924'!IQ23</f>
        <v>BDL</v>
      </c>
      <c r="L25" s="176" t="str">
        <f>'112924'!LG23</f>
        <v>BDL</v>
      </c>
      <c r="M25" s="176" t="str">
        <f>'112724'!EB23</f>
        <v>BDL</v>
      </c>
      <c r="N25" s="176" t="str">
        <f>'112724'!FJ23</f>
        <v>BDL</v>
      </c>
    </row>
    <row r="26" spans="1:14" x14ac:dyDescent="0.35">
      <c r="A26" s="47" t="s">
        <v>92</v>
      </c>
      <c r="B26" s="126" t="s">
        <v>93</v>
      </c>
      <c r="C26" s="176" t="str">
        <f>'112624'!EB24</f>
        <v>BDL</v>
      </c>
      <c r="D26" s="176" t="str">
        <f>'112624'!FJ24</f>
        <v>BDL</v>
      </c>
      <c r="E26" s="176" t="str">
        <f>'112624'!GR24</f>
        <v>BDL</v>
      </c>
      <c r="F26" s="176" t="str">
        <f>'112724'!HZ24</f>
        <v>BDL</v>
      </c>
      <c r="G26" s="176" t="str">
        <f>'112724'!JH24</f>
        <v>BDL</v>
      </c>
      <c r="H26" s="176" t="str">
        <f>'112924'!ES24</f>
        <v>BDL</v>
      </c>
      <c r="I26" s="176" t="str">
        <f>'112924'!GA24</f>
        <v>BDL</v>
      </c>
      <c r="J26" s="176" t="str">
        <f>'112924'!HI24</f>
        <v>BDL</v>
      </c>
      <c r="K26" s="176" t="str">
        <f>'112924'!IQ24</f>
        <v>BDL</v>
      </c>
      <c r="L26" s="176" t="str">
        <f>'112924'!LG24</f>
        <v>BDL</v>
      </c>
      <c r="M26" s="176" t="str">
        <f>'112724'!EB24</f>
        <v>BDL</v>
      </c>
      <c r="N26" s="176" t="str">
        <f>'112724'!FJ24</f>
        <v>BDL</v>
      </c>
    </row>
    <row r="27" spans="1:14" x14ac:dyDescent="0.35">
      <c r="A27" s="125" t="s">
        <v>94</v>
      </c>
      <c r="B27" s="126" t="s">
        <v>95</v>
      </c>
      <c r="C27" s="176" t="str">
        <f>'112624'!EB25</f>
        <v>BDL</v>
      </c>
      <c r="D27" s="176" t="str">
        <f>'112624'!FJ25</f>
        <v>BDL</v>
      </c>
      <c r="E27" s="176" t="str">
        <f>'112624'!GR25</f>
        <v>BDL</v>
      </c>
      <c r="F27" s="176" t="str">
        <f>'112724'!HZ25</f>
        <v>BDL</v>
      </c>
      <c r="G27" s="176" t="str">
        <f>'112724'!JH25</f>
        <v>BDL</v>
      </c>
      <c r="H27" s="176" t="str">
        <f>'112924'!ES25</f>
        <v>BDL</v>
      </c>
      <c r="I27" s="176" t="str">
        <f>'112924'!GA25</f>
        <v>BDL</v>
      </c>
      <c r="J27" s="176" t="str">
        <f>'112924'!HI25</f>
        <v>BDL</v>
      </c>
      <c r="K27" s="176" t="str">
        <f>'112924'!IQ25</f>
        <v>BDL</v>
      </c>
      <c r="L27" s="176" t="str">
        <f>'112924'!LG25</f>
        <v>BDL</v>
      </c>
      <c r="M27" s="176" t="str">
        <f>'112724'!EB25</f>
        <v>BDL</v>
      </c>
      <c r="N27" s="176" t="str">
        <f>'112724'!FJ25</f>
        <v>BDL</v>
      </c>
    </row>
    <row r="28" spans="1:14" x14ac:dyDescent="0.35">
      <c r="A28" s="125" t="s">
        <v>96</v>
      </c>
      <c r="B28" s="126" t="s">
        <v>97</v>
      </c>
      <c r="C28" s="176" t="str">
        <f>'112624'!EB26</f>
        <v>BDL</v>
      </c>
      <c r="D28" s="176" t="str">
        <f>'112624'!FJ26</f>
        <v>BDL</v>
      </c>
      <c r="E28" s="176" t="str">
        <f>'112624'!GR26</f>
        <v>BDL</v>
      </c>
      <c r="F28" s="176" t="str">
        <f>'112724'!HZ26</f>
        <v>BDL</v>
      </c>
      <c r="G28" s="176" t="str">
        <f>'112724'!JH26</f>
        <v>BDL</v>
      </c>
      <c r="H28" s="176" t="str">
        <f>'112924'!ES26</f>
        <v>BDL</v>
      </c>
      <c r="I28" s="176" t="str">
        <f>'112924'!GA26</f>
        <v>BDL</v>
      </c>
      <c r="J28" s="176" t="str">
        <f>'112924'!HI26</f>
        <v>BDL</v>
      </c>
      <c r="K28" s="176" t="str">
        <f>'112924'!IQ26</f>
        <v>BDL</v>
      </c>
      <c r="L28" s="176" t="str">
        <f>'112924'!LG26</f>
        <v>BDL</v>
      </c>
      <c r="M28" s="176" t="str">
        <f>'112724'!EB26</f>
        <v>BDL</v>
      </c>
      <c r="N28" s="176" t="str">
        <f>'112724'!FJ26</f>
        <v>BDL</v>
      </c>
    </row>
    <row r="29" spans="1:14" x14ac:dyDescent="0.35">
      <c r="A29" s="47" t="s">
        <v>98</v>
      </c>
      <c r="B29" s="126" t="s">
        <v>99</v>
      </c>
      <c r="C29" s="176" t="str">
        <f>'112624'!EB27</f>
        <v>BDL</v>
      </c>
      <c r="D29" s="176" t="str">
        <f>'112624'!FJ27</f>
        <v>BDL</v>
      </c>
      <c r="E29" s="176" t="str">
        <f>'112624'!GR27</f>
        <v>BDL</v>
      </c>
      <c r="F29" s="176" t="str">
        <f>'112724'!HZ27</f>
        <v>BDL</v>
      </c>
      <c r="G29" s="176" t="str">
        <f>'112724'!JH27</f>
        <v>BDL</v>
      </c>
      <c r="H29" s="176" t="str">
        <f>'112924'!ES27</f>
        <v>BDL</v>
      </c>
      <c r="I29" s="176" t="str">
        <f>'112924'!GA27</f>
        <v>BDL</v>
      </c>
      <c r="J29" s="176" t="str">
        <f>'112924'!HI27</f>
        <v>BDL</v>
      </c>
      <c r="K29" s="176" t="str">
        <f>'112924'!IQ27</f>
        <v>BDL</v>
      </c>
      <c r="L29" s="176" t="str">
        <f>'112924'!LG27</f>
        <v>BDL</v>
      </c>
      <c r="M29" s="176" t="str">
        <f>'112724'!EB27</f>
        <v>BDL</v>
      </c>
      <c r="N29" s="176" t="str">
        <f>'112724'!FJ27</f>
        <v>BDL</v>
      </c>
    </row>
    <row r="30" spans="1:14" x14ac:dyDescent="0.35">
      <c r="A30" s="125" t="s">
        <v>100</v>
      </c>
      <c r="B30" s="126" t="s">
        <v>101</v>
      </c>
      <c r="C30" s="176" t="str">
        <f>'112624'!EB28</f>
        <v>BDL</v>
      </c>
      <c r="D30" s="176" t="str">
        <f>'112624'!FJ28</f>
        <v>BDL</v>
      </c>
      <c r="E30" s="176" t="str">
        <f>'112624'!GR28</f>
        <v>BDL</v>
      </c>
      <c r="F30" s="176" t="str">
        <f>'112724'!HZ28</f>
        <v>BDL</v>
      </c>
      <c r="G30" s="176" t="str">
        <f>'112724'!JH28</f>
        <v>BDL</v>
      </c>
      <c r="H30" s="176" t="str">
        <f>'112924'!ES28</f>
        <v>BDL</v>
      </c>
      <c r="I30" s="176" t="str">
        <f>'112924'!GA28</f>
        <v>BDL</v>
      </c>
      <c r="J30" s="176" t="str">
        <f>'112924'!HI28</f>
        <v>BDL</v>
      </c>
      <c r="K30" s="176" t="str">
        <f>'112924'!IQ28</f>
        <v>BDL</v>
      </c>
      <c r="L30" s="176" t="str">
        <f>'112924'!LG28</f>
        <v>BDL</v>
      </c>
      <c r="M30" s="176" t="str">
        <f>'112724'!EB28</f>
        <v>BDL</v>
      </c>
      <c r="N30" s="176" t="str">
        <f>'112724'!FJ28</f>
        <v>BDL</v>
      </c>
    </row>
    <row r="31" spans="1:14" x14ac:dyDescent="0.35">
      <c r="A31" s="47" t="s">
        <v>102</v>
      </c>
      <c r="B31" s="126" t="s">
        <v>103</v>
      </c>
      <c r="C31" s="176" t="str">
        <f>'112624'!EB29</f>
        <v>BDL</v>
      </c>
      <c r="D31" s="176" t="str">
        <f>'112624'!FJ29</f>
        <v>BDL</v>
      </c>
      <c r="E31" s="176" t="str">
        <f>'112624'!GR29</f>
        <v>BDL</v>
      </c>
      <c r="F31" s="176" t="str">
        <f>'112724'!HZ29</f>
        <v>BDL</v>
      </c>
      <c r="G31" s="176" t="str">
        <f>'112724'!JH29</f>
        <v>BDL</v>
      </c>
      <c r="H31" s="176" t="str">
        <f>'112924'!ES29</f>
        <v>BDL</v>
      </c>
      <c r="I31" s="176" t="str">
        <f>'112924'!GA29</f>
        <v>BDL</v>
      </c>
      <c r="J31" s="176" t="str">
        <f>'112924'!HI29</f>
        <v>BDL</v>
      </c>
      <c r="K31" s="176" t="str">
        <f>'112924'!IQ29</f>
        <v>BDL</v>
      </c>
      <c r="L31" s="176" t="str">
        <f>'112924'!LG29</f>
        <v>BDL</v>
      </c>
      <c r="M31" s="176" t="str">
        <f>'112724'!EB29</f>
        <v>BDL</v>
      </c>
      <c r="N31" s="176" t="str">
        <f>'112724'!FJ29</f>
        <v>BDL</v>
      </c>
    </row>
    <row r="32" spans="1:14" x14ac:dyDescent="0.35">
      <c r="A32" s="59" t="s">
        <v>104</v>
      </c>
      <c r="B32" s="126" t="s">
        <v>105</v>
      </c>
      <c r="C32" s="176" t="str">
        <f>'112624'!EB30</f>
        <v>BDL</v>
      </c>
      <c r="D32" s="176" t="str">
        <f>'112624'!FJ30</f>
        <v>BDL</v>
      </c>
      <c r="E32" s="176" t="str">
        <f>'112624'!GR30</f>
        <v>BDL</v>
      </c>
      <c r="F32" s="176" t="str">
        <f>'112724'!HZ30</f>
        <v>BDL</v>
      </c>
      <c r="G32" s="176" t="str">
        <f>'112724'!JH30</f>
        <v>BDL</v>
      </c>
      <c r="H32" s="176" t="str">
        <f>'112924'!ES30</f>
        <v>BDL</v>
      </c>
      <c r="I32" s="176" t="str">
        <f>'112924'!GA30</f>
        <v>BDL</v>
      </c>
      <c r="J32" s="176" t="str">
        <f>'112924'!HI30</f>
        <v>BDL</v>
      </c>
      <c r="K32" s="176" t="str">
        <f>'112924'!IQ30</f>
        <v>BDL</v>
      </c>
      <c r="L32" s="176">
        <f>'112924'!LG30</f>
        <v>8.4379008746355705E-2</v>
      </c>
      <c r="M32" s="176" t="str">
        <f>'112724'!EB30</f>
        <v>BDL</v>
      </c>
      <c r="N32" s="176" t="str">
        <f>'112724'!FJ30</f>
        <v>BDL</v>
      </c>
    </row>
    <row r="33" spans="1:14" x14ac:dyDescent="0.35">
      <c r="A33" s="59" t="s">
        <v>106</v>
      </c>
      <c r="B33" s="126" t="s">
        <v>107</v>
      </c>
      <c r="C33" s="176" t="str">
        <f>'112624'!EB31</f>
        <v>BDL</v>
      </c>
      <c r="D33" s="176" t="str">
        <f>'112624'!FJ31</f>
        <v>BDL</v>
      </c>
      <c r="E33" s="176" t="str">
        <f>'112624'!GR31</f>
        <v>BDL</v>
      </c>
      <c r="F33" s="176" t="str">
        <f>'112724'!HZ31</f>
        <v>BDL</v>
      </c>
      <c r="G33" s="176" t="str">
        <f>'112724'!JH31</f>
        <v>BDL</v>
      </c>
      <c r="H33" s="176" t="str">
        <f>'112924'!ES31</f>
        <v>BDL</v>
      </c>
      <c r="I33" s="176" t="str">
        <f>'112924'!GA31</f>
        <v>BDL</v>
      </c>
      <c r="J33" s="176" t="str">
        <f>'112924'!HI31</f>
        <v>BDL</v>
      </c>
      <c r="K33" s="176" t="str">
        <f>'112924'!IQ31</f>
        <v>BDL</v>
      </c>
      <c r="L33" s="176" t="str">
        <f>'112924'!LG31</f>
        <v>BDL</v>
      </c>
      <c r="M33" s="176" t="str">
        <f>'112724'!EB31</f>
        <v>BDL</v>
      </c>
      <c r="N33" s="176" t="str">
        <f>'112724'!FJ31</f>
        <v>BDL</v>
      </c>
    </row>
    <row r="34" spans="1:14" x14ac:dyDescent="0.35">
      <c r="A34" s="6" t="s">
        <v>108</v>
      </c>
      <c r="B34" s="126" t="s">
        <v>109</v>
      </c>
      <c r="C34" s="176" t="str">
        <f>'112624'!EB32</f>
        <v>BDL</v>
      </c>
      <c r="D34" s="176" t="str">
        <f>'112624'!FJ32</f>
        <v>BDL</v>
      </c>
      <c r="E34" s="176" t="str">
        <f>'112624'!GR32</f>
        <v>BDL</v>
      </c>
      <c r="F34" s="176" t="str">
        <f>'112724'!HZ32</f>
        <v>BDL</v>
      </c>
      <c r="G34" s="176" t="str">
        <f>'112724'!JH32</f>
        <v>BDL</v>
      </c>
      <c r="H34" s="176" t="str">
        <f>'112924'!ES32</f>
        <v>BDL</v>
      </c>
      <c r="I34" s="176" t="str">
        <f>'112924'!GA32</f>
        <v>BDL</v>
      </c>
      <c r="J34" s="176" t="str">
        <f>'112924'!HI32</f>
        <v>BDL</v>
      </c>
      <c r="K34" s="176" t="str">
        <f>'112924'!IQ32</f>
        <v>BDL</v>
      </c>
      <c r="L34" s="176" t="str">
        <f>'112924'!LG32</f>
        <v>BDL</v>
      </c>
      <c r="M34" s="176" t="str">
        <f>'112724'!EB32</f>
        <v>BDL</v>
      </c>
      <c r="N34" s="176" t="str">
        <f>'112724'!FJ32</f>
        <v>BDL</v>
      </c>
    </row>
    <row r="36" spans="1:14" x14ac:dyDescent="0.35">
      <c r="A36" s="47" t="s">
        <v>229</v>
      </c>
      <c r="F36" s="47"/>
      <c r="G36" s="47"/>
      <c r="H36" s="47"/>
      <c r="J36" s="47"/>
      <c r="L36" s="47"/>
      <c r="N36" s="47"/>
    </row>
    <row r="37" spans="1:14" x14ac:dyDescent="0.35">
      <c r="A37" s="47" t="s">
        <v>267</v>
      </c>
      <c r="C37" s="47"/>
      <c r="D37" s="47"/>
      <c r="E37" s="47"/>
      <c r="F37" s="47"/>
      <c r="G37" s="47"/>
      <c r="H37" s="47"/>
      <c r="I37" s="47"/>
      <c r="J37" s="47"/>
      <c r="L37" s="47"/>
      <c r="M37" s="47"/>
      <c r="N37" s="47"/>
    </row>
    <row r="38" spans="1:14" x14ac:dyDescent="0.35">
      <c r="A38" s="34"/>
      <c r="C38" s="47"/>
      <c r="D38" s="47"/>
      <c r="E38" s="47"/>
      <c r="F38" s="47"/>
      <c r="G38" s="47"/>
      <c r="H38" s="47"/>
      <c r="I38" s="47"/>
      <c r="J38" s="47"/>
      <c r="L38" s="47"/>
      <c r="M38" s="47"/>
      <c r="N38" s="47"/>
    </row>
    <row r="39" spans="1:14" x14ac:dyDescent="0.35">
      <c r="A39" s="84" t="s">
        <v>377</v>
      </c>
      <c r="B39" s="84" t="str">
        <f>"10*dil factor"</f>
        <v>10*dil factor</v>
      </c>
      <c r="C39" s="103">
        <f>'Cal Curve Levels'!$C$5*'Sample log Rainbow'!O4*20/20</f>
        <v>27.976812500000001</v>
      </c>
      <c r="D39" s="103">
        <f>'Cal Curve Levels'!$C$5*'Sample log Rainbow'!O5*20/20</f>
        <v>28.570238372093023</v>
      </c>
      <c r="E39" s="103">
        <f>'Cal Curve Levels'!$C$5*'Sample log Rainbow'!O6*20/20</f>
        <v>28.552104549854796</v>
      </c>
      <c r="F39" s="103">
        <f>'Cal Curve Levels'!$C$5*'Sample log Rainbow'!O7*20/20</f>
        <v>28.516905405405414</v>
      </c>
      <c r="G39" s="103">
        <f>'Cal Curve Levels'!$C$5*'Sample log Rainbow'!O8*20/20</f>
        <v>28.305493282149719</v>
      </c>
      <c r="H39" s="103">
        <f>'Cal Curve Levels'!$C$5*'Sample log Rainbow'!O9*20/20</f>
        <v>28.679783625730998</v>
      </c>
      <c r="I39" s="103">
        <f>'Cal Curve Levels'!$C$5*'Sample log Rainbow'!O10*20/20</f>
        <v>28.542580832526625</v>
      </c>
      <c r="J39" s="103">
        <f>'Cal Curve Levels'!$C$5*'Sample log Rainbow'!O11*20/20</f>
        <v>29.514000000000003</v>
      </c>
      <c r="K39" s="103">
        <f>'Cal Curve Levels'!$C$5*'Sample log Rainbow'!O12*20/20</f>
        <v>28.324376199616125</v>
      </c>
      <c r="L39" s="103">
        <f>'Cal Curve Levels'!$C$5*'Sample log Rainbow'!O13*20/20</f>
        <v>28.624851311953357</v>
      </c>
      <c r="M39" s="103">
        <f>'Cal Curve Levels'!$C$5*'Sample log Rainbow'!O14*20/20</f>
        <v>21.423868020304575</v>
      </c>
      <c r="N39" s="103">
        <f>'Cal Curve Levels'!$C$5*'Sample log Rainbow'!O15*20/20</f>
        <v>28.226697230181468</v>
      </c>
    </row>
    <row r="40" spans="1:14" x14ac:dyDescent="0.35">
      <c r="A40" s="84" t="s">
        <v>286</v>
      </c>
      <c r="B40" s="84" t="str">
        <f>"1*dil factor"</f>
        <v>1*dil factor</v>
      </c>
      <c r="C40" s="103">
        <f>'Sample log Rainbow'!$O$4</f>
        <v>2.84375</v>
      </c>
      <c r="D40" s="103">
        <f>'Sample log Rainbow'!$O$5</f>
        <v>2.9040697674418601</v>
      </c>
      <c r="E40" s="103">
        <f>'Sample log Rainbow'!$O$6</f>
        <v>2.9022265246853824</v>
      </c>
      <c r="F40" s="103">
        <f>'Sample log Rainbow'!$O$7</f>
        <v>2.8986486486486491</v>
      </c>
      <c r="G40" s="103">
        <f>'Sample log Rainbow'!$O$8</f>
        <v>2.8771593090211134</v>
      </c>
      <c r="H40" s="103">
        <f>'Sample log Rainbow'!$O$9</f>
        <v>2.9152046783625734</v>
      </c>
      <c r="I40" s="103">
        <f>'Sample log Rainbow'!$O$10</f>
        <v>2.9012584704743465</v>
      </c>
      <c r="J40" s="103">
        <f>'Sample log Rainbow'!$O$11</f>
        <v>3</v>
      </c>
      <c r="K40" s="103">
        <f>'Sample log Rainbow'!$O$12</f>
        <v>2.8790786948176583</v>
      </c>
      <c r="L40" s="103">
        <f>'Sample log Rainbow'!$O$13</f>
        <v>2.9096209912536448</v>
      </c>
      <c r="M40" s="103">
        <f>'Sample log Rainbow'!$O$14</f>
        <v>2.1776649746192898</v>
      </c>
      <c r="N40" s="103">
        <f>'Sample log Rainbow'!$O$15</f>
        <v>2.8691499522445079</v>
      </c>
    </row>
    <row r="41" spans="1:14" x14ac:dyDescent="0.35"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</row>
    <row r="42" spans="1:14" x14ac:dyDescent="0.35"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</row>
    <row r="43" spans="1:14" x14ac:dyDescent="0.35">
      <c r="B43" s="11" t="s">
        <v>307</v>
      </c>
      <c r="C43" s="99">
        <f t="shared" ref="C43:N43" si="0">SUM(C5:C34)</f>
        <v>0.18484375</v>
      </c>
      <c r="D43" s="99">
        <f t="shared" si="0"/>
        <v>0.50530813953488374</v>
      </c>
      <c r="E43" s="99">
        <f t="shared" si="0"/>
        <v>1.5817134559535335</v>
      </c>
      <c r="F43" s="99">
        <f t="shared" si="0"/>
        <v>6.4350000000000005</v>
      </c>
      <c r="G43" s="99">
        <f t="shared" si="0"/>
        <v>73.744470249520177</v>
      </c>
      <c r="H43" s="99">
        <f t="shared" si="0"/>
        <v>281.42889759860645</v>
      </c>
      <c r="I43" s="99">
        <f t="shared" si="0"/>
        <v>1.497049370764763</v>
      </c>
      <c r="J43" s="99">
        <f t="shared" si="0"/>
        <v>4.476</v>
      </c>
      <c r="K43" s="99">
        <f t="shared" si="0"/>
        <v>36.368522072936656</v>
      </c>
      <c r="L43" s="99">
        <f t="shared" si="0"/>
        <v>120.19355387469673</v>
      </c>
      <c r="M43" s="99">
        <f t="shared" si="0"/>
        <v>0.64894416243654829</v>
      </c>
      <c r="N43" s="99">
        <f t="shared" si="0"/>
        <v>5.7382999044890158E-2</v>
      </c>
    </row>
    <row r="44" spans="1:14" x14ac:dyDescent="0.35">
      <c r="C44" s="47"/>
      <c r="D44" s="47"/>
      <c r="E44" s="47"/>
      <c r="F44" s="47"/>
      <c r="G44" s="47"/>
      <c r="H44" s="47"/>
      <c r="I44" s="47"/>
      <c r="J44" s="47"/>
      <c r="L44" s="47"/>
      <c r="M44" s="47"/>
      <c r="N44" s="47"/>
    </row>
    <row r="45" spans="1:14" x14ac:dyDescent="0.35">
      <c r="C45" s="148" t="s">
        <v>412</v>
      </c>
      <c r="D45" s="161" t="s">
        <v>412</v>
      </c>
      <c r="E45" s="161" t="s">
        <v>412</v>
      </c>
      <c r="F45" s="161" t="s">
        <v>412</v>
      </c>
      <c r="G45" s="161" t="s">
        <v>412</v>
      </c>
      <c r="H45" s="161" t="s">
        <v>412</v>
      </c>
      <c r="I45" s="161" t="s">
        <v>412</v>
      </c>
      <c r="J45" s="161" t="s">
        <v>412</v>
      </c>
      <c r="K45" s="161" t="s">
        <v>412</v>
      </c>
      <c r="L45" s="161" t="s">
        <v>412</v>
      </c>
      <c r="M45" s="161" t="s">
        <v>412</v>
      </c>
      <c r="N45" s="161" t="s">
        <v>412</v>
      </c>
    </row>
    <row r="46" spans="1:14" x14ac:dyDescent="0.35">
      <c r="C46" s="148" t="s">
        <v>413</v>
      </c>
      <c r="D46" s="148" t="s">
        <v>413</v>
      </c>
      <c r="E46" s="148" t="s">
        <v>413</v>
      </c>
      <c r="F46" s="148" t="s">
        <v>413</v>
      </c>
      <c r="G46" s="148" t="s">
        <v>413</v>
      </c>
      <c r="H46" s="148" t="s">
        <v>413</v>
      </c>
      <c r="I46" s="148" t="s">
        <v>413</v>
      </c>
      <c r="J46" s="148" t="s">
        <v>413</v>
      </c>
      <c r="K46" s="148" t="s">
        <v>413</v>
      </c>
      <c r="L46" s="149" t="s">
        <v>413</v>
      </c>
      <c r="M46" s="149" t="s">
        <v>413</v>
      </c>
      <c r="N46" s="149" t="s">
        <v>413</v>
      </c>
    </row>
    <row r="47" spans="1:14" x14ac:dyDescent="0.35">
      <c r="C47" s="47"/>
      <c r="D47" s="47"/>
      <c r="E47" s="47"/>
      <c r="F47" s="47"/>
      <c r="G47" s="47"/>
      <c r="H47" s="47"/>
      <c r="I47" s="47"/>
      <c r="J47" s="47"/>
      <c r="L47" s="47"/>
      <c r="M47" s="47"/>
      <c r="N47" s="47"/>
    </row>
    <row r="48" spans="1:14" x14ac:dyDescent="0.35">
      <c r="C48" s="47"/>
      <c r="D48" s="47"/>
      <c r="E48" s="47"/>
      <c r="F48" s="47"/>
      <c r="G48" s="47"/>
      <c r="H48" s="47"/>
      <c r="I48" s="47"/>
      <c r="J48" s="47"/>
      <c r="L48" s="47"/>
      <c r="M48" s="47"/>
      <c r="N48" s="47"/>
    </row>
    <row r="49" spans="3:14" x14ac:dyDescent="0.35">
      <c r="C49" s="47"/>
      <c r="D49" s="47"/>
      <c r="E49" s="47"/>
      <c r="F49" s="47"/>
      <c r="G49" s="47"/>
      <c r="H49" s="47"/>
      <c r="I49" s="47"/>
      <c r="J49" s="47"/>
      <c r="L49" s="47"/>
      <c r="M49" s="47"/>
      <c r="N49" s="47"/>
    </row>
    <row r="50" spans="3:14" x14ac:dyDescent="0.35">
      <c r="C50" s="47"/>
      <c r="D50" s="47"/>
      <c r="E50" s="47"/>
      <c r="F50" s="47"/>
      <c r="G50" s="47"/>
      <c r="H50" s="47"/>
      <c r="I50" s="47"/>
      <c r="J50" s="47"/>
      <c r="L50" s="47"/>
      <c r="M50" s="47"/>
      <c r="N50" s="47"/>
    </row>
    <row r="51" spans="3:14" x14ac:dyDescent="0.35">
      <c r="C51" s="47"/>
      <c r="D51" s="47"/>
      <c r="E51" s="47"/>
      <c r="F51" s="47"/>
      <c r="G51" s="47"/>
      <c r="H51" s="47"/>
      <c r="I51" s="47"/>
      <c r="J51" s="47"/>
      <c r="L51" s="47"/>
      <c r="M51" s="47"/>
      <c r="N51" s="47"/>
    </row>
    <row r="52" spans="3:14" x14ac:dyDescent="0.35">
      <c r="C52" s="47"/>
      <c r="D52" s="47"/>
      <c r="E52" s="47"/>
      <c r="F52" s="47"/>
      <c r="G52" s="47"/>
      <c r="H52" s="47"/>
      <c r="I52" s="47"/>
      <c r="J52" s="47"/>
      <c r="L52" s="47"/>
      <c r="M52" s="47"/>
      <c r="N52" s="47"/>
    </row>
    <row r="53" spans="3:14" x14ac:dyDescent="0.35">
      <c r="C53" s="47"/>
      <c r="D53" s="47"/>
      <c r="E53" s="47"/>
      <c r="F53" s="47"/>
      <c r="G53" s="47"/>
      <c r="H53" s="47"/>
      <c r="I53" s="47"/>
      <c r="J53" s="47"/>
      <c r="L53" s="47"/>
      <c r="M53" s="47"/>
      <c r="N53" s="47"/>
    </row>
    <row r="54" spans="3:14" x14ac:dyDescent="0.35">
      <c r="C54" s="47"/>
      <c r="D54" s="47"/>
      <c r="E54" s="47"/>
      <c r="F54" s="47"/>
      <c r="G54" s="47"/>
      <c r="H54" s="47"/>
      <c r="I54" s="47"/>
      <c r="J54" s="47"/>
      <c r="L54" s="47"/>
      <c r="M54" s="47"/>
      <c r="N54" s="47"/>
    </row>
    <row r="55" spans="3:14" x14ac:dyDescent="0.35">
      <c r="C55" s="47"/>
      <c r="D55" s="47"/>
      <c r="E55" s="47"/>
      <c r="F55" s="47"/>
      <c r="G55" s="47"/>
      <c r="H55" s="47"/>
      <c r="I55" s="47"/>
      <c r="J55" s="47"/>
      <c r="L55" s="47"/>
      <c r="M55" s="47"/>
      <c r="N55" s="47"/>
    </row>
    <row r="56" spans="3:14" x14ac:dyDescent="0.35">
      <c r="C56" s="47"/>
      <c r="D56" s="47"/>
      <c r="E56" s="47"/>
      <c r="F56" s="47"/>
      <c r="G56" s="47"/>
      <c r="H56" s="47"/>
      <c r="I56" s="47"/>
      <c r="J56" s="47"/>
      <c r="L56" s="47"/>
      <c r="M56" s="47"/>
      <c r="N56" s="47"/>
    </row>
    <row r="57" spans="3:14" x14ac:dyDescent="0.35">
      <c r="C57" s="47"/>
      <c r="D57" s="47"/>
      <c r="E57" s="47"/>
      <c r="F57" s="47"/>
      <c r="G57" s="47"/>
      <c r="H57" s="47"/>
      <c r="I57" s="47"/>
      <c r="J57" s="47"/>
      <c r="L57" s="47"/>
      <c r="M57" s="47"/>
      <c r="N57" s="47"/>
    </row>
    <row r="58" spans="3:14" x14ac:dyDescent="0.35">
      <c r="C58" s="47"/>
      <c r="D58" s="47"/>
      <c r="E58" s="47"/>
      <c r="F58" s="47"/>
      <c r="G58" s="47"/>
      <c r="H58" s="47"/>
      <c r="I58" s="47"/>
      <c r="J58" s="47"/>
      <c r="L58" s="47"/>
      <c r="M58" s="47"/>
      <c r="N58" s="47"/>
    </row>
    <row r="59" spans="3:14" x14ac:dyDescent="0.35">
      <c r="C59" s="47"/>
      <c r="D59" s="47"/>
      <c r="E59" s="47"/>
      <c r="F59" s="47"/>
      <c r="G59" s="47"/>
      <c r="H59" s="47"/>
      <c r="I59" s="47"/>
      <c r="J59" s="47"/>
      <c r="L59" s="47"/>
      <c r="M59" s="47"/>
      <c r="N59" s="47"/>
    </row>
    <row r="60" spans="3:14" x14ac:dyDescent="0.35">
      <c r="C60" s="47"/>
      <c r="D60" s="47"/>
      <c r="E60" s="47"/>
      <c r="F60" s="47"/>
      <c r="G60" s="47"/>
      <c r="H60" s="47"/>
      <c r="I60" s="47"/>
      <c r="J60" s="47"/>
      <c r="L60" s="47"/>
      <c r="M60" s="47"/>
      <c r="N60" s="47"/>
    </row>
    <row r="61" spans="3:14" x14ac:dyDescent="0.35">
      <c r="C61" s="47"/>
      <c r="D61" s="47"/>
      <c r="E61" s="47"/>
      <c r="F61" s="47"/>
      <c r="G61" s="47"/>
      <c r="H61" s="47"/>
      <c r="I61" s="47"/>
      <c r="J61" s="47"/>
      <c r="L61" s="47"/>
      <c r="M61" s="47"/>
      <c r="N61" s="47"/>
    </row>
    <row r="62" spans="3:14" x14ac:dyDescent="0.35">
      <c r="C62" s="47"/>
      <c r="D62" s="47"/>
      <c r="E62" s="47"/>
      <c r="F62" s="47"/>
      <c r="G62" s="47"/>
      <c r="H62" s="47"/>
      <c r="I62" s="47"/>
      <c r="J62" s="47"/>
      <c r="L62" s="47"/>
      <c r="M62" s="47"/>
      <c r="N62" s="47"/>
    </row>
    <row r="63" spans="3:14" x14ac:dyDescent="0.35">
      <c r="C63" s="47"/>
      <c r="D63" s="47"/>
      <c r="E63" s="47"/>
      <c r="F63" s="47"/>
      <c r="G63" s="47"/>
      <c r="H63" s="47"/>
      <c r="I63" s="47"/>
      <c r="J63" s="47"/>
      <c r="L63" s="47"/>
      <c r="M63" s="47"/>
      <c r="N63" s="47"/>
    </row>
    <row r="64" spans="3:14" x14ac:dyDescent="0.35">
      <c r="C64" s="47"/>
      <c r="D64" s="47"/>
      <c r="E64" s="47"/>
      <c r="F64" s="47"/>
      <c r="G64" s="47"/>
      <c r="H64" s="47"/>
      <c r="I64" s="47"/>
      <c r="J64" s="47"/>
      <c r="L64" s="47"/>
      <c r="M64" s="47"/>
      <c r="N64" s="47"/>
    </row>
    <row r="65" spans="3:14" x14ac:dyDescent="0.35">
      <c r="C65" s="47"/>
      <c r="D65" s="47"/>
      <c r="E65" s="47"/>
      <c r="F65" s="47"/>
      <c r="G65" s="47"/>
      <c r="H65" s="47"/>
      <c r="I65" s="47"/>
      <c r="J65" s="47"/>
      <c r="L65" s="47"/>
      <c r="M65" s="47"/>
      <c r="N65" s="47"/>
    </row>
    <row r="66" spans="3:14" x14ac:dyDescent="0.35">
      <c r="C66" s="47"/>
      <c r="D66" s="47"/>
      <c r="E66" s="47"/>
      <c r="F66" s="47"/>
      <c r="G66" s="47"/>
      <c r="H66" s="47"/>
      <c r="I66" s="47"/>
      <c r="J66" s="47"/>
      <c r="L66" s="47"/>
      <c r="M66" s="47"/>
      <c r="N66" s="47"/>
    </row>
    <row r="67" spans="3:14" x14ac:dyDescent="0.35">
      <c r="C67" s="47"/>
      <c r="D67" s="47"/>
      <c r="E67" s="47"/>
      <c r="F67" s="47"/>
      <c r="G67" s="47"/>
      <c r="H67" s="47"/>
      <c r="I67" s="47"/>
      <c r="J67" s="47"/>
      <c r="L67" s="47"/>
      <c r="M67" s="47"/>
      <c r="N67" s="47"/>
    </row>
    <row r="68" spans="3:14" x14ac:dyDescent="0.35">
      <c r="C68" s="47"/>
      <c r="D68" s="47"/>
      <c r="E68" s="47"/>
      <c r="F68" s="47"/>
      <c r="G68" s="47"/>
      <c r="H68" s="47"/>
      <c r="I68" s="47"/>
      <c r="J68" s="47"/>
      <c r="L68" s="47"/>
      <c r="M68" s="47"/>
      <c r="N68" s="47"/>
    </row>
    <row r="69" spans="3:14" x14ac:dyDescent="0.35">
      <c r="C69" s="47"/>
      <c r="D69" s="47"/>
      <c r="E69" s="47"/>
      <c r="F69" s="47"/>
      <c r="G69" s="47"/>
      <c r="H69" s="47"/>
      <c r="I69" s="47"/>
      <c r="J69" s="47"/>
      <c r="L69" s="47"/>
      <c r="M69" s="47"/>
      <c r="N69" s="47"/>
    </row>
  </sheetData>
  <conditionalFormatting sqref="C5">
    <cfRule type="cellIs" dxfId="336" priority="15" operator="lessThan">
      <formula>$C$39</formula>
    </cfRule>
  </conditionalFormatting>
  <conditionalFormatting sqref="C6:C34">
    <cfRule type="cellIs" dxfId="335" priority="25" operator="equal">
      <formula>"BDL"</formula>
    </cfRule>
    <cfRule type="cellIs" dxfId="334" priority="35" operator="lessThan">
      <formula>$C$40</formula>
    </cfRule>
  </conditionalFormatting>
  <conditionalFormatting sqref="C5:M5">
    <cfRule type="containsText" dxfId="333" priority="4" operator="containsText" text="BDL">
      <formula>NOT(ISERROR(SEARCH("BDL",C5)))</formula>
    </cfRule>
  </conditionalFormatting>
  <conditionalFormatting sqref="D5:D34">
    <cfRule type="cellIs" dxfId="332" priority="24" operator="lessThan">
      <formula>$D$39</formula>
    </cfRule>
  </conditionalFormatting>
  <conditionalFormatting sqref="E5:E34">
    <cfRule type="cellIs" dxfId="331" priority="23" operator="lessThan">
      <formula>$E$39</formula>
    </cfRule>
  </conditionalFormatting>
  <conditionalFormatting sqref="F5:F34">
    <cfRule type="cellIs" dxfId="330" priority="22" operator="lessThan">
      <formula>$F$39</formula>
    </cfRule>
  </conditionalFormatting>
  <conditionalFormatting sqref="G5:G34">
    <cfRule type="cellIs" dxfId="329" priority="21" operator="lessThan">
      <formula>$G$39</formula>
    </cfRule>
  </conditionalFormatting>
  <conditionalFormatting sqref="H5:H34">
    <cfRule type="cellIs" dxfId="328" priority="20" operator="lessThan">
      <formula>$H$39</formula>
    </cfRule>
  </conditionalFormatting>
  <conditionalFormatting sqref="I5:I34">
    <cfRule type="cellIs" dxfId="327" priority="19" operator="lessThan">
      <formula>$I$39</formula>
    </cfRule>
  </conditionalFormatting>
  <conditionalFormatting sqref="J5:J34">
    <cfRule type="cellIs" dxfId="326" priority="18" operator="lessThan">
      <formula>$J$39</formula>
    </cfRule>
  </conditionalFormatting>
  <conditionalFormatting sqref="K5:K34">
    <cfRule type="cellIs" dxfId="325" priority="17" operator="lessThan">
      <formula>$K$39</formula>
    </cfRule>
  </conditionalFormatting>
  <conditionalFormatting sqref="L5:L34">
    <cfRule type="cellIs" dxfId="324" priority="16" operator="lessThan">
      <formula>$L$39</formula>
    </cfRule>
  </conditionalFormatting>
  <conditionalFormatting sqref="M5">
    <cfRule type="cellIs" dxfId="323" priority="3" operator="lessThan">
      <formula>$M$39</formula>
    </cfRule>
  </conditionalFormatting>
  <conditionalFormatting sqref="N5">
    <cfRule type="containsText" dxfId="322" priority="1" operator="containsText" text="BDL">
      <formula>NOT(ISERROR(SEARCH("BDL",N5)))</formula>
    </cfRule>
    <cfRule type="cellIs" dxfId="321" priority="2" operator="lessThan">
      <formula>$N$39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9"/>
  <sheetViews>
    <sheetView zoomScale="80" zoomScaleNormal="80" workbookViewId="0">
      <selection activeCell="A6" sqref="A6"/>
    </sheetView>
  </sheetViews>
  <sheetFormatPr defaultRowHeight="14.5" x14ac:dyDescent="0.35"/>
  <cols>
    <col min="1" max="1" width="68" style="47" customWidth="1"/>
    <col min="2" max="2" width="17.7265625" style="47" customWidth="1"/>
    <col min="3" max="3" width="44.1796875" style="126" customWidth="1"/>
    <col min="4" max="4" width="45.81640625" style="126" customWidth="1"/>
    <col min="5" max="5" width="45.7265625" style="126" customWidth="1"/>
    <col min="6" max="6" width="32.453125" style="126" customWidth="1"/>
    <col min="7" max="7" width="35.6328125" style="126" customWidth="1"/>
    <col min="8" max="9" width="37.1796875" style="126" customWidth="1"/>
    <col min="10" max="10" width="41.08984375" style="126" customWidth="1"/>
    <col min="11" max="11" width="35.7265625" style="47" customWidth="1"/>
    <col min="12" max="12" width="37.90625" style="126" customWidth="1"/>
    <col min="13" max="13" width="32.1796875" style="126" customWidth="1"/>
    <col min="14" max="14" width="31.453125" style="126" customWidth="1"/>
    <col min="15" max="16" width="15.54296875" style="47" customWidth="1"/>
    <col min="17" max="17" width="26.26953125" style="126" bestFit="1" customWidth="1"/>
    <col min="18" max="18" width="25" style="47" customWidth="1"/>
  </cols>
  <sheetData>
    <row r="1" spans="1:18" ht="23.5" x14ac:dyDescent="0.55000000000000004">
      <c r="A1" s="3" t="s">
        <v>708</v>
      </c>
      <c r="B1" s="3"/>
      <c r="D1" s="102"/>
      <c r="E1" s="102"/>
      <c r="F1" s="127"/>
      <c r="G1" s="127"/>
      <c r="H1" s="127"/>
      <c r="I1" s="102"/>
      <c r="J1" s="127"/>
      <c r="L1" s="127"/>
      <c r="M1" s="102"/>
      <c r="N1" s="127"/>
      <c r="R1" s="126"/>
    </row>
    <row r="2" spans="1:18" ht="43.5" x14ac:dyDescent="0.35">
      <c r="A2" s="4" t="s">
        <v>45</v>
      </c>
      <c r="B2" s="4"/>
      <c r="C2" s="129" t="str">
        <f>'Rainbow ppbv composite'!C2</f>
        <v>N2 Blank</v>
      </c>
      <c r="D2" s="137" t="str">
        <f>'Rainbow ppbv composite'!D2</f>
        <v>Combustion Blank</v>
      </c>
      <c r="E2" s="137" t="str">
        <f>'Rainbow ppbv composite'!E2</f>
        <v>Run 1 Port 4 PFBA inj</v>
      </c>
      <c r="F2" s="137" t="str">
        <f>'Rainbow ppbv composite'!F2</f>
        <v>Run 2 Port 6 PFBA inj</v>
      </c>
      <c r="G2" s="137" t="str">
        <f>'Rainbow ppbv composite'!G2</f>
        <v>Run 3 Port 8 PFBA inj</v>
      </c>
      <c r="H2" s="137" t="str">
        <f>'Rainbow ppbv composite'!H2</f>
        <v>Run 4 Port 10 PFBA inj</v>
      </c>
      <c r="I2" s="137" t="str">
        <f>'Rainbow ppbv composite'!I2</f>
        <v>Run 5 Port 4 PFOA inj</v>
      </c>
      <c r="J2" s="137" t="str">
        <f>'Rainbow ppbv composite'!J2</f>
        <v>Run 6 Port 6 PFOA inj</v>
      </c>
      <c r="K2" s="137" t="str">
        <f>'Rainbow ppbv composite'!K2</f>
        <v>Run 7 Port 8 PFOA inj</v>
      </c>
      <c r="L2" s="137" t="str">
        <f>'Rainbow ppbv composite'!L2</f>
        <v>Run 8 Port 10 PFOA inj</v>
      </c>
      <c r="M2" s="137" t="str">
        <f>'Rainbow ppbv composite'!M2</f>
        <v>Post Test N2 Blank*</v>
      </c>
      <c r="N2" s="137" t="str">
        <f>'Rainbow ppbv composite'!N2</f>
        <v>Post Test N2 Blank</v>
      </c>
      <c r="O2" s="129"/>
      <c r="P2" s="129"/>
      <c r="Q2" s="102"/>
      <c r="R2" s="126"/>
    </row>
    <row r="3" spans="1:18" ht="19.5" customHeight="1" x14ac:dyDescent="0.35">
      <c r="A3" s="7" t="s">
        <v>44</v>
      </c>
      <c r="B3" s="7"/>
      <c r="C3" s="137">
        <f>'Rainbow ppbv composite'!C3</f>
        <v>36834</v>
      </c>
      <c r="D3" s="137">
        <f>'Rainbow ppbv composite'!D3</f>
        <v>40882</v>
      </c>
      <c r="E3" s="137">
        <f>'Rainbow ppbv composite'!E3</f>
        <v>40880</v>
      </c>
      <c r="F3" s="137">
        <f>'Rainbow ppbv composite'!F3</f>
        <v>40864</v>
      </c>
      <c r="G3" s="137">
        <f>'Rainbow ppbv composite'!G3</f>
        <v>40860</v>
      </c>
      <c r="H3" s="137">
        <f>'Rainbow ppbv composite'!H3</f>
        <v>40879</v>
      </c>
      <c r="I3" s="137">
        <f>'Rainbow ppbv composite'!I3</f>
        <v>42891</v>
      </c>
      <c r="J3" s="137">
        <f>'Rainbow ppbv composite'!J3</f>
        <v>40877</v>
      </c>
      <c r="K3" s="137">
        <f>'Rainbow ppbv composite'!K3</f>
        <v>40869</v>
      </c>
      <c r="L3" s="137">
        <f>'Rainbow ppbv composite'!L3</f>
        <v>42896</v>
      </c>
      <c r="M3" s="137" t="str">
        <f>'Rainbow ppbv composite'!M3</f>
        <v>1750*</v>
      </c>
      <c r="N3" s="137">
        <f>'Rainbow ppbv composite'!N3</f>
        <v>40865</v>
      </c>
      <c r="O3" s="126"/>
      <c r="P3" s="126"/>
      <c r="Q3" s="202" t="s">
        <v>263</v>
      </c>
      <c r="R3" s="202"/>
    </row>
    <row r="4" spans="1:18" x14ac:dyDescent="0.35">
      <c r="A4" s="61" t="s">
        <v>110</v>
      </c>
      <c r="B4" s="128" t="s">
        <v>111</v>
      </c>
      <c r="C4" s="128" t="s">
        <v>114</v>
      </c>
      <c r="D4" s="128" t="s">
        <v>114</v>
      </c>
      <c r="E4" s="128" t="s">
        <v>114</v>
      </c>
      <c r="F4" s="128" t="s">
        <v>114</v>
      </c>
      <c r="G4" s="128" t="s">
        <v>114</v>
      </c>
      <c r="H4" s="128" t="s">
        <v>114</v>
      </c>
      <c r="I4" s="128" t="s">
        <v>114</v>
      </c>
      <c r="J4" s="128" t="s">
        <v>114</v>
      </c>
      <c r="K4" s="128" t="s">
        <v>114</v>
      </c>
      <c r="L4" s="128" t="s">
        <v>114</v>
      </c>
      <c r="M4" s="128" t="s">
        <v>114</v>
      </c>
      <c r="N4" s="128" t="s">
        <v>114</v>
      </c>
      <c r="O4" s="128"/>
      <c r="P4" s="128"/>
      <c r="Q4" s="60" t="s">
        <v>261</v>
      </c>
      <c r="R4" s="60" t="s">
        <v>262</v>
      </c>
    </row>
    <row r="5" spans="1:18" x14ac:dyDescent="0.35">
      <c r="A5" s="47" t="s">
        <v>52</v>
      </c>
      <c r="B5" s="126" t="s">
        <v>53</v>
      </c>
      <c r="C5" s="50" t="str">
        <f>IF('Rainbow ppbv composite'!C5="BDL","BDL",'Rainbow ppbv composite'!C5*'Rainbow UG per m3'!$R5)</f>
        <v>BDL</v>
      </c>
      <c r="D5" s="50" t="str">
        <f>IF('Rainbow ppbv composite'!D5="BDL","BDL",'Rainbow ppbv composite'!D5*'Rainbow UG per m3'!$R5)</f>
        <v>BDL</v>
      </c>
      <c r="E5" s="50" t="str">
        <f>IF('Rainbow ppbv composite'!E5="BDL","BDL",'Rainbow ppbv composite'!E5*'Rainbow UG per m3'!$R5)</f>
        <v>BDL</v>
      </c>
      <c r="F5" s="50" t="str">
        <f>IF('Rainbow ppbv composite'!F5="BDL","BDL",'Rainbow ppbv composite'!F5*'Rainbow UG per m3'!$R5)</f>
        <v>BDL</v>
      </c>
      <c r="G5" s="50" t="str">
        <f>IF('Rainbow ppbv composite'!G5="BDL","BDL",'Rainbow ppbv composite'!G5*'Rainbow UG per m3'!$R5)</f>
        <v>BDL</v>
      </c>
      <c r="H5" s="50" t="str">
        <f>IF('Rainbow ppbv composite'!H5="BDL","BDL",'Rainbow ppbv composite'!H5*'Rainbow UG per m3'!$R5)</f>
        <v>BDL</v>
      </c>
      <c r="I5" s="50" t="str">
        <f>IF('Rainbow ppbv composite'!I5="BDL","BDL",'Rainbow ppbv composite'!I5*'Rainbow UG per m3'!$R5)</f>
        <v>BDL</v>
      </c>
      <c r="J5" s="50" t="str">
        <f>IF('Rainbow ppbv composite'!J5="BDL","BDL",'Rainbow ppbv composite'!J5*'Rainbow UG per m3'!$R5)</f>
        <v>BDL</v>
      </c>
      <c r="K5" s="50" t="str">
        <f>IF('Rainbow ppbv composite'!K5="BDL","BDL",'Rainbow ppbv composite'!K5*'Rainbow UG per m3'!$R5)</f>
        <v>BDL</v>
      </c>
      <c r="L5" s="50" t="str">
        <f>IF('Rainbow ppbv composite'!L5="BDL","BDL",'Rainbow ppbv composite'!L5*'Rainbow UG per m3'!$R5)</f>
        <v>BDL</v>
      </c>
      <c r="M5" s="50" t="str">
        <f>IF('Rainbow ppbv composite'!M5="BDL","BDL",'Rainbow ppbv composite'!M5*'Rainbow UG per m3'!$R5)</f>
        <v>BDL</v>
      </c>
      <c r="N5" s="50" t="str">
        <f>IF('Rainbow ppbv composite'!N5="BDL","BDL",'Rainbow ppbv composite'!N5*'Rainbow UG per m3'!$R5)</f>
        <v>BDL</v>
      </c>
      <c r="O5" s="50"/>
      <c r="P5" s="50"/>
      <c r="Q5" s="48">
        <v>88.004300000000001</v>
      </c>
      <c r="R5" s="50">
        <f>Q5/(0.08206*293.15)</f>
        <v>3.6583266575598188</v>
      </c>
    </row>
    <row r="6" spans="1:18" x14ac:dyDescent="0.35">
      <c r="A6" s="47" t="s">
        <v>54</v>
      </c>
      <c r="B6" s="126" t="s">
        <v>55</v>
      </c>
      <c r="C6" s="50">
        <f>IF('Rainbow ppbv composite'!C6="BDL","BDL",'Rainbow ppbv composite'!C6*'Rainbow UG per m3'!$R6)</f>
        <v>0.16314755089699659</v>
      </c>
      <c r="D6" s="50" t="str">
        <f>IF('Rainbow ppbv composite'!D6="BDL","BDL",'Rainbow ppbv composite'!D6*'Rainbow UG per m3'!$R6)</f>
        <v>BDL</v>
      </c>
      <c r="E6" s="50">
        <f>IF('Rainbow ppbv composite'!E6="BDL","BDL",'Rainbow ppbv composite'!E6*'Rainbow UG per m3'!$R6)</f>
        <v>7.5758583944115516</v>
      </c>
      <c r="F6" s="50">
        <f>IF('Rainbow ppbv composite'!F6="BDL","BDL",'Rainbow ppbv composite'!F6*'Rainbow UG per m3'!$R6)</f>
        <v>10.160753880266077</v>
      </c>
      <c r="G6" s="50">
        <f>IF('Rainbow ppbv composite'!G6="BDL","BDL",'Rainbow ppbv composite'!G6*'Rainbow UG per m3'!$R6)</f>
        <v>7.5104239169166327</v>
      </c>
      <c r="H6" s="50">
        <f>IF('Rainbow ppbv composite'!H6="BDL","BDL",'Rainbow ppbv composite'!H6*'Rainbow UG per m3'!$R6)</f>
        <v>3.829955071056717</v>
      </c>
      <c r="I6" s="50">
        <f>IF('Rainbow ppbv composite'!I6="BDL","BDL",'Rainbow ppbv composite'!I6*'Rainbow UG per m3'!$R6)</f>
        <v>5.7257714499554186</v>
      </c>
      <c r="J6" s="50">
        <f>IF('Rainbow ppbv composite'!J6="BDL","BDL",'Rainbow ppbv composite'!J6*'Rainbow UG per m3'!$R6)</f>
        <v>12.925588823593259</v>
      </c>
      <c r="K6" s="50">
        <f>IF('Rainbow ppbv composite'!K6="BDL","BDL",'Rainbow ppbv composite'!K6*'Rainbow UG per m3'!$R6)</f>
        <v>11.529171595733001</v>
      </c>
      <c r="L6" s="50">
        <f>IF('Rainbow ppbv composite'!L6="BDL","BDL",'Rainbow ppbv composite'!L6*'Rainbow UG per m3'!$R6)</f>
        <v>8.4464863160731767</v>
      </c>
      <c r="M6" s="50" t="str">
        <f>IF('Rainbow ppbv composite'!M6="BDL","BDL",'Rainbow ppbv composite'!M6*'Rainbow UG per m3'!$R6)</f>
        <v>BDL</v>
      </c>
      <c r="N6" s="50" t="str">
        <f>IF('Rainbow ppbv composite'!N6="BDL","BDL",'Rainbow ppbv composite'!N6*'Rainbow UG per m3'!$R6)</f>
        <v>BDL</v>
      </c>
      <c r="O6" s="50"/>
      <c r="P6" s="50"/>
      <c r="Q6" s="48">
        <v>138.01</v>
      </c>
      <c r="R6" s="50">
        <f t="shared" ref="R6:R34" si="0">Q6/(0.08206*293.15)</f>
        <v>5.7370567348394399</v>
      </c>
    </row>
    <row r="7" spans="1:18" x14ac:dyDescent="0.35">
      <c r="A7" s="47" t="s">
        <v>56</v>
      </c>
      <c r="B7" s="126" t="s">
        <v>57</v>
      </c>
      <c r="C7" s="50" t="str">
        <f>IF('Rainbow ppbv composite'!C7="BDL","BDL",'Rainbow ppbv composite'!C7*'Rainbow UG per m3'!$R7)</f>
        <v>BDL</v>
      </c>
      <c r="D7" s="50" t="str">
        <f>IF('Rainbow ppbv composite'!D7="BDL","BDL",'Rainbow ppbv composite'!D7*'Rainbow UG per m3'!$R7)</f>
        <v>BDL</v>
      </c>
      <c r="E7" s="50" t="str">
        <f>IF('Rainbow ppbv composite'!E7="BDL","BDL",'Rainbow ppbv composite'!E7*'Rainbow UG per m3'!$R7)</f>
        <v>BDL</v>
      </c>
      <c r="F7" s="50" t="str">
        <f>IF('Rainbow ppbv composite'!F7="BDL","BDL",'Rainbow ppbv composite'!F7*'Rainbow UG per m3'!$R7)</f>
        <v>BDL</v>
      </c>
      <c r="G7" s="50" t="str">
        <f>IF('Rainbow ppbv composite'!G7="BDL","BDL",'Rainbow ppbv composite'!G7*'Rainbow UG per m3'!$R7)</f>
        <v>BDL</v>
      </c>
      <c r="H7" s="50" t="str">
        <f>IF('Rainbow ppbv composite'!H7="BDL","BDL",'Rainbow ppbv composite'!H7*'Rainbow UG per m3'!$R7)</f>
        <v>BDL</v>
      </c>
      <c r="I7" s="50" t="str">
        <f>IF('Rainbow ppbv composite'!I7="BDL","BDL",'Rainbow ppbv composite'!I7*'Rainbow UG per m3'!$R7)</f>
        <v>BDL</v>
      </c>
      <c r="J7" s="50" t="str">
        <f>IF('Rainbow ppbv composite'!J7="BDL","BDL",'Rainbow ppbv composite'!J7*'Rainbow UG per m3'!$R7)</f>
        <v>BDL</v>
      </c>
      <c r="K7" s="50" t="str">
        <f>IF('Rainbow ppbv composite'!K7="BDL","BDL",'Rainbow ppbv composite'!K7*'Rainbow UG per m3'!$R7)</f>
        <v>BDL</v>
      </c>
      <c r="L7" s="50" t="str">
        <f>IF('Rainbow ppbv composite'!L7="BDL","BDL",'Rainbow ppbv composite'!L7*'Rainbow UG per m3'!$R7)</f>
        <v>BDL</v>
      </c>
      <c r="M7" s="50" t="str">
        <f>IF('Rainbow ppbv composite'!M7="BDL","BDL",'Rainbow ppbv composite'!M7*'Rainbow UG per m3'!$R7)</f>
        <v>BDL</v>
      </c>
      <c r="N7" s="50" t="str">
        <f>IF('Rainbow ppbv composite'!N7="BDL","BDL",'Rainbow ppbv composite'!N7*'Rainbow UG per m3'!$R7)</f>
        <v>BDL</v>
      </c>
      <c r="O7" s="50"/>
      <c r="P7" s="50"/>
      <c r="Q7" s="48">
        <v>104.46</v>
      </c>
      <c r="R7" s="50">
        <f t="shared" si="0"/>
        <v>4.3423878452382283</v>
      </c>
    </row>
    <row r="8" spans="1:18" x14ac:dyDescent="0.35">
      <c r="A8" s="47" t="s">
        <v>58</v>
      </c>
      <c r="B8" s="126" t="s">
        <v>59</v>
      </c>
      <c r="C8" s="50" t="str">
        <f>IF('Rainbow ppbv composite'!C8="BDL","BDL",'Rainbow ppbv composite'!C8*'Rainbow UG per m3'!$R8)</f>
        <v>BDL</v>
      </c>
      <c r="D8" s="50" t="str">
        <f>IF('Rainbow ppbv composite'!D8="BDL","BDL",'Rainbow ppbv composite'!D8*'Rainbow UG per m3'!$R8)</f>
        <v>BDL</v>
      </c>
      <c r="E8" s="50" t="str">
        <f>IF('Rainbow ppbv composite'!E8="BDL","BDL",'Rainbow ppbv composite'!E8*'Rainbow UG per m3'!$R8)</f>
        <v>BDL</v>
      </c>
      <c r="F8" s="50">
        <f>IF('Rainbow ppbv composite'!F8="BDL","BDL",'Rainbow ppbv composite'!F8*'Rainbow UG per m3'!$R8)</f>
        <v>12.578008582880098</v>
      </c>
      <c r="G8" s="50">
        <f>IF('Rainbow ppbv composite'!G8="BDL","BDL",'Rainbow ppbv composite'!G8*'Rainbow UG per m3'!$R8)</f>
        <v>187.34676994171735</v>
      </c>
      <c r="H8" s="50">
        <f>IF('Rainbow ppbv composite'!H8="BDL","BDL",'Rainbow ppbv composite'!H8*'Rainbow UG per m3'!$R8)</f>
        <v>484.26015012537096</v>
      </c>
      <c r="I8" s="50" t="str">
        <f>IF('Rainbow ppbv composite'!I8="BDL","BDL",'Rainbow ppbv composite'!I8*'Rainbow UG per m3'!$R8)</f>
        <v>BDL</v>
      </c>
      <c r="J8" s="50">
        <f>IF('Rainbow ppbv composite'!J8="BDL","BDL",'Rainbow ppbv composite'!J8*'Rainbow UG per m3'!$R8)</f>
        <v>4.8980451314852695</v>
      </c>
      <c r="K8" s="50">
        <f>IF('Rainbow ppbv composite'!K8="BDL","BDL",'Rainbow ppbv composite'!K8*'Rainbow UG per m3'!$R8)</f>
        <v>97.51480465754797</v>
      </c>
      <c r="L8" s="50">
        <f>IF('Rainbow ppbv composite'!L8="BDL","BDL",'Rainbow ppbv composite'!L8*'Rainbow UG per m3'!$R8)</f>
        <v>335.06590600861097</v>
      </c>
      <c r="M8" s="50" t="str">
        <f>IF('Rainbow ppbv composite'!M8="BDL","BDL",'Rainbow ppbv composite'!M8*'Rainbow UG per m3'!$R8)</f>
        <v>BDL</v>
      </c>
      <c r="N8" s="50" t="str">
        <f>IF('Rainbow ppbv composite'!N8="BDL","BDL",'Rainbow ppbv composite'!N8*'Rainbow UG per m3'!$R8)</f>
        <v>BDL</v>
      </c>
      <c r="O8" s="50"/>
      <c r="P8" s="50"/>
      <c r="Q8" s="48">
        <v>70.010000000000005</v>
      </c>
      <c r="R8" s="50">
        <f t="shared" si="0"/>
        <v>2.9103060793138851</v>
      </c>
    </row>
    <row r="9" spans="1:18" x14ac:dyDescent="0.35">
      <c r="A9" s="47" t="s">
        <v>60</v>
      </c>
      <c r="B9" s="126" t="s">
        <v>61</v>
      </c>
      <c r="C9" s="50">
        <f>IF('Rainbow ppbv composite'!C9="BDL","BDL",'Rainbow ppbv composite'!C9*'Rainbow UG per m3'!$R9)</f>
        <v>1.2224658637641703</v>
      </c>
      <c r="D9" s="50" t="str">
        <f>IF('Rainbow ppbv composite'!D9="BDL","BDL",'Rainbow ppbv composite'!D9*'Rainbow UG per m3'!$R9)</f>
        <v>BDL</v>
      </c>
      <c r="E9" s="50" t="str">
        <f>IF('Rainbow ppbv composite'!E9="BDL","BDL",'Rainbow ppbv composite'!E9*'Rainbow UG per m3'!$R9)</f>
        <v>BDL</v>
      </c>
      <c r="F9" s="50" t="str">
        <f>IF('Rainbow ppbv composite'!F9="BDL","BDL",'Rainbow ppbv composite'!F9*'Rainbow UG per m3'!$R9)</f>
        <v>BDL</v>
      </c>
      <c r="G9" s="50">
        <f>IF('Rainbow ppbv composite'!G9="BDL","BDL",'Rainbow ppbv composite'!G9*'Rainbow UG per m3'!$R9)</f>
        <v>0.47224333962154325</v>
      </c>
      <c r="H9" s="50">
        <f>IF('Rainbow ppbv composite'!H9="BDL","BDL",'Rainbow ppbv composite'!H9*'Rainbow UG per m3'!$R9)</f>
        <v>0.47848792684986008</v>
      </c>
      <c r="I9" s="50" t="str">
        <f>IF('Rainbow ppbv composite'!I9="BDL","BDL",'Rainbow ppbv composite'!I9*'Rainbow UG per m3'!$R9)</f>
        <v>BDL</v>
      </c>
      <c r="J9" s="50">
        <f>IF('Rainbow ppbv composite'!J9="BDL","BDL",'Rainbow ppbv composite'!J9*'Rainbow UG per m3'!$R9)</f>
        <v>0.56274952050202776</v>
      </c>
      <c r="K9" s="50">
        <f>IF('Rainbow ppbv composite'!K9="BDL","BDL",'Rainbow ppbv composite'!K9*'Rainbow UG per m3'!$R9)</f>
        <v>2.2952835529113411</v>
      </c>
      <c r="L9" s="50">
        <f>IF('Rainbow ppbv composite'!L9="BDL","BDL",'Rainbow ppbv composite'!L9*'Rainbow UG per m3'!$R9)</f>
        <v>3.5476736049530166</v>
      </c>
      <c r="M9" s="50">
        <f>IF('Rainbow ppbv composite'!M9="BDL","BDL",'Rainbow ppbv composite'!M9*'Rainbow UG per m3'!$R9)</f>
        <v>0.27232887117357013</v>
      </c>
      <c r="N9" s="50">
        <f>IF('Rainbow ppbv composite'!N9="BDL","BDL",'Rainbow ppbv composite'!N9*'Rainbow UG per m3'!$R9)</f>
        <v>0.4485035444094479</v>
      </c>
      <c r="O9" s="50"/>
      <c r="P9" s="50"/>
      <c r="Q9" s="48">
        <v>188.02</v>
      </c>
      <c r="R9" s="50">
        <f t="shared" si="0"/>
        <v>7.8159655625281621</v>
      </c>
    </row>
    <row r="10" spans="1:18" x14ac:dyDescent="0.35">
      <c r="A10" s="47" t="s">
        <v>62</v>
      </c>
      <c r="B10" s="126" t="s">
        <v>63</v>
      </c>
      <c r="C10" s="50" t="str">
        <f>IF('Rainbow ppbv composite'!C10="BDL","BDL",'Rainbow ppbv composite'!C10*'Rainbow UG per m3'!$R10)</f>
        <v>BDL</v>
      </c>
      <c r="D10" s="50" t="str">
        <f>IF('Rainbow ppbv composite'!D10="BDL","BDL",'Rainbow ppbv composite'!D10*'Rainbow UG per m3'!$R10)</f>
        <v>BDL</v>
      </c>
      <c r="E10" s="50" t="str">
        <f>IF('Rainbow ppbv composite'!E10="BDL","BDL",'Rainbow ppbv composite'!E10*'Rainbow UG per m3'!$R10)</f>
        <v>BDL</v>
      </c>
      <c r="F10" s="50" t="str">
        <f>IF('Rainbow ppbv composite'!F10="BDL","BDL",'Rainbow ppbv composite'!F10*'Rainbow UG per m3'!$R10)</f>
        <v>BDL</v>
      </c>
      <c r="G10" s="50" t="str">
        <f>IF('Rainbow ppbv composite'!G10="BDL","BDL",'Rainbow ppbv composite'!G10*'Rainbow UG per m3'!$R10)</f>
        <v>BDL</v>
      </c>
      <c r="H10" s="50">
        <f>IF('Rainbow ppbv composite'!H10="BDL","BDL",'Rainbow ppbv composite'!H10*'Rainbow UG per m3'!$R10)</f>
        <v>0.42240221296905778</v>
      </c>
      <c r="I10" s="50" t="str">
        <f>IF('Rainbow ppbv composite'!I10="BDL","BDL",'Rainbow ppbv composite'!I10*'Rainbow UG per m3'!$R10)</f>
        <v>BDL</v>
      </c>
      <c r="J10" s="50" t="str">
        <f>IF('Rainbow ppbv composite'!J10="BDL","BDL",'Rainbow ppbv composite'!J10*'Rainbow UG per m3'!$R10)</f>
        <v>BDL</v>
      </c>
      <c r="K10" s="50" t="str">
        <f>IF('Rainbow ppbv composite'!K10="BDL","BDL",'Rainbow ppbv composite'!K10*'Rainbow UG per m3'!$R10)</f>
        <v>BDL</v>
      </c>
      <c r="L10" s="50" t="str">
        <f>IF('Rainbow ppbv composite'!L10="BDL","BDL",'Rainbow ppbv composite'!L10*'Rainbow UG per m3'!$R10)</f>
        <v>BDL</v>
      </c>
      <c r="M10" s="50" t="str">
        <f>IF('Rainbow ppbv composite'!M10="BDL","BDL",'Rainbow ppbv composite'!M10*'Rainbow UG per m3'!$R10)</f>
        <v>BDL</v>
      </c>
      <c r="N10" s="50" t="str">
        <f>IF('Rainbow ppbv composite'!N10="BDL","BDL",'Rainbow ppbv composite'!N10*'Rainbow UG per m3'!$R10)</f>
        <v>BDL</v>
      </c>
      <c r="O10" s="50"/>
      <c r="P10" s="50"/>
      <c r="Q10" s="48">
        <v>52.024000000000001</v>
      </c>
      <c r="R10" s="50">
        <f t="shared" si="0"/>
        <v>2.1626305309273754</v>
      </c>
    </row>
    <row r="11" spans="1:18" x14ac:dyDescent="0.35">
      <c r="A11" s="125" t="s">
        <v>64</v>
      </c>
      <c r="B11" s="126" t="s">
        <v>65</v>
      </c>
      <c r="C11" s="50" t="str">
        <f>IF('Rainbow ppbv composite'!C11="BDL","BDL",'Rainbow ppbv composite'!C11*'Rainbow UG per m3'!$R11)</f>
        <v>BDL</v>
      </c>
      <c r="D11" s="50">
        <f>IF('Rainbow ppbv composite'!D11="BDL","BDL",'Rainbow ppbv composite'!D11*'Rainbow UG per m3'!$R11)</f>
        <v>0.33324764801801993</v>
      </c>
      <c r="E11" s="50">
        <f>IF('Rainbow ppbv composite'!E11="BDL","BDL",'Rainbow ppbv composite'!E11*'Rainbow UG per m3'!$R11)</f>
        <v>0.28959663680917352</v>
      </c>
      <c r="F11" s="50">
        <f>IF('Rainbow ppbv composite'!F11="BDL","BDL",'Rainbow ppbv composite'!F11*'Rainbow UG per m3'!$R11)</f>
        <v>0.39047348829602158</v>
      </c>
      <c r="G11" s="50">
        <f>IF('Rainbow ppbv composite'!G11="BDL","BDL",'Rainbow ppbv composite'!G11*'Rainbow UG per m3'!$R11)</f>
        <v>32.542254781320892</v>
      </c>
      <c r="H11" s="50">
        <f>IF('Rainbow ppbv composite'!H11="BDL","BDL",'Rainbow ppbv composite'!H11*'Rainbow UG per m3'!$R11)</f>
        <v>411.10262827014441</v>
      </c>
      <c r="I11" s="50">
        <f>IF('Rainbow ppbv composite'!I11="BDL","BDL",'Rainbow ppbv composite'!I11*'Rainbow UG per m3'!$R11)</f>
        <v>0.55005007637841119</v>
      </c>
      <c r="J11" s="50">
        <f>IF('Rainbow ppbv composite'!J11="BDL","BDL",'Rainbow ppbv composite'!J11*'Rainbow UG per m3'!$R11)</f>
        <v>0.28438524969914852</v>
      </c>
      <c r="K11" s="50">
        <f>IF('Rainbow ppbv composite'!K11="BDL","BDL",'Rainbow ppbv composite'!K11*'Rainbow UG per m3'!$R11)</f>
        <v>0.84749619821445421</v>
      </c>
      <c r="L11" s="50">
        <f>IF('Rainbow ppbv composite'!L11="BDL","BDL",'Rainbow ppbv composite'!L11*'Rainbow UG per m3'!$R11)</f>
        <v>10.350424513806043</v>
      </c>
      <c r="M11" s="50">
        <f>IF('Rainbow ppbv composite'!M11="BDL","BDL",'Rainbow ppbv composite'!M11*'Rainbow UG per m3'!$R11)</f>
        <v>0.28248580239952831</v>
      </c>
      <c r="N11" s="50" t="str">
        <f>IF('Rainbow ppbv composite'!N11="BDL","BDL",'Rainbow ppbv composite'!N11*'Rainbow UG per m3'!$R11)</f>
        <v>BDL</v>
      </c>
      <c r="O11" s="50"/>
      <c r="P11" s="50"/>
      <c r="Q11" s="48">
        <v>120.02</v>
      </c>
      <c r="R11" s="50">
        <f t="shared" si="0"/>
        <v>4.9892149070026059</v>
      </c>
    </row>
    <row r="12" spans="1:18" x14ac:dyDescent="0.35">
      <c r="A12" s="47" t="s">
        <v>66</v>
      </c>
      <c r="B12" s="126" t="s">
        <v>67</v>
      </c>
      <c r="C12" s="50" t="str">
        <f>IF('Rainbow ppbv composite'!C12="BDL","BDL",'Rainbow ppbv composite'!C12*'Rainbow UG per m3'!$R12)</f>
        <v>BDL</v>
      </c>
      <c r="D12" s="50" t="str">
        <f>IF('Rainbow ppbv composite'!D12="BDL","BDL",'Rainbow ppbv composite'!D12*'Rainbow UG per m3'!$R12)</f>
        <v>BDL</v>
      </c>
      <c r="E12" s="50" t="str">
        <f>IF('Rainbow ppbv composite'!E12="BDL","BDL",'Rainbow ppbv composite'!E12*'Rainbow UG per m3'!$R12)</f>
        <v>BDL</v>
      </c>
      <c r="F12" s="50" t="str">
        <f>IF('Rainbow ppbv composite'!F12="BDL","BDL",'Rainbow ppbv composite'!F12*'Rainbow UG per m3'!$R12)</f>
        <v>BDL</v>
      </c>
      <c r="G12" s="50" t="str">
        <f>IF('Rainbow ppbv composite'!G12="BDL","BDL",'Rainbow ppbv composite'!G12*'Rainbow UG per m3'!$R12)</f>
        <v>BDL</v>
      </c>
      <c r="H12" s="50" t="str">
        <f>IF('Rainbow ppbv composite'!H12="BDL","BDL",'Rainbow ppbv composite'!H12*'Rainbow UG per m3'!$R12)</f>
        <v>BDL</v>
      </c>
      <c r="I12" s="50" t="str">
        <f>IF('Rainbow ppbv composite'!I12="BDL","BDL",'Rainbow ppbv composite'!I12*'Rainbow UG per m3'!$R12)</f>
        <v>BDL</v>
      </c>
      <c r="J12" s="50" t="str">
        <f>IF('Rainbow ppbv composite'!J12="BDL","BDL",'Rainbow ppbv composite'!J12*'Rainbow UG per m3'!$R12)</f>
        <v>BDL</v>
      </c>
      <c r="K12" s="50" t="str">
        <f>IF('Rainbow ppbv composite'!K12="BDL","BDL",'Rainbow ppbv composite'!K12*'Rainbow UG per m3'!$R12)</f>
        <v>BDL</v>
      </c>
      <c r="L12" s="50">
        <f>IF('Rainbow ppbv composite'!L12="BDL","BDL",'Rainbow ppbv composite'!L12*'Rainbow UG per m3'!$R12)</f>
        <v>0.77421240097071187</v>
      </c>
      <c r="M12" s="50" t="str">
        <f>IF('Rainbow ppbv composite'!M12="BDL","BDL",'Rainbow ppbv composite'!M12*'Rainbow UG per m3'!$R12)</f>
        <v>BDL</v>
      </c>
      <c r="N12" s="50" t="str">
        <f>IF('Rainbow ppbv composite'!N12="BDL","BDL",'Rainbow ppbv composite'!N12*'Rainbow UG per m3'!$R12)</f>
        <v>BDL</v>
      </c>
      <c r="O12" s="50"/>
      <c r="P12" s="50"/>
      <c r="Q12" s="48">
        <v>200.03</v>
      </c>
      <c r="R12" s="50">
        <f t="shared" si="0"/>
        <v>8.3152196121290736</v>
      </c>
    </row>
    <row r="13" spans="1:18" x14ac:dyDescent="0.35">
      <c r="A13" s="47" t="s">
        <v>68</v>
      </c>
      <c r="B13" s="126" t="s">
        <v>69</v>
      </c>
      <c r="C13" s="50" t="str">
        <f>IF('Rainbow ppbv composite'!C13="BDL","BDL",'Rainbow ppbv composite'!C13*'Rainbow UG per m3'!$R13)</f>
        <v>BDL</v>
      </c>
      <c r="D13" s="50" t="str">
        <f>IF('Rainbow ppbv composite'!D13="BDL","BDL",'Rainbow ppbv composite'!D13*'Rainbow UG per m3'!$R13)</f>
        <v>BDL</v>
      </c>
      <c r="E13" s="50" t="str">
        <f>IF('Rainbow ppbv composite'!E13="BDL","BDL",'Rainbow ppbv composite'!E13*'Rainbow UG per m3'!$R13)</f>
        <v>BDL</v>
      </c>
      <c r="F13" s="50" t="str">
        <f>IF('Rainbow ppbv composite'!F13="BDL","BDL",'Rainbow ppbv composite'!F13*'Rainbow UG per m3'!$R13)</f>
        <v>BDL</v>
      </c>
      <c r="G13" s="50" t="str">
        <f>IF('Rainbow ppbv composite'!G13="BDL","BDL",'Rainbow ppbv composite'!G13*'Rainbow UG per m3'!$R13)</f>
        <v>BDL</v>
      </c>
      <c r="H13" s="50" t="str">
        <f>IF('Rainbow ppbv composite'!H13="BDL","BDL",'Rainbow ppbv composite'!H13*'Rainbow UG per m3'!$R13)</f>
        <v>BDL</v>
      </c>
      <c r="I13" s="50" t="str">
        <f>IF('Rainbow ppbv composite'!I13="BDL","BDL",'Rainbow ppbv composite'!I13*'Rainbow UG per m3'!$R13)</f>
        <v>BDL</v>
      </c>
      <c r="J13" s="50" t="str">
        <f>IF('Rainbow ppbv composite'!J13="BDL","BDL",'Rainbow ppbv composite'!J13*'Rainbow UG per m3'!$R13)</f>
        <v>BDL</v>
      </c>
      <c r="K13" s="50" t="str">
        <f>IF('Rainbow ppbv composite'!K13="BDL","BDL",'Rainbow ppbv composite'!K13*'Rainbow UG per m3'!$R13)</f>
        <v>BDL</v>
      </c>
      <c r="L13" s="50" t="str">
        <f>IF('Rainbow ppbv composite'!L13="BDL","BDL",'Rainbow ppbv composite'!L13*'Rainbow UG per m3'!$R13)</f>
        <v>BDL</v>
      </c>
      <c r="M13" s="50" t="str">
        <f>IF('Rainbow ppbv composite'!M13="BDL","BDL",'Rainbow ppbv composite'!M13*'Rainbow UG per m3'!$R13)</f>
        <v>BDL</v>
      </c>
      <c r="N13" s="50" t="str">
        <f>IF('Rainbow ppbv composite'!N13="BDL","BDL",'Rainbow ppbv composite'!N13*'Rainbow UG per m3'!$R13)</f>
        <v>BDL</v>
      </c>
      <c r="O13" s="50"/>
      <c r="P13" s="50"/>
      <c r="Q13" s="48">
        <v>34.03</v>
      </c>
      <c r="R13" s="50">
        <f t="shared" si="0"/>
        <v>1.4146224236402156</v>
      </c>
    </row>
    <row r="14" spans="1:18" x14ac:dyDescent="0.35">
      <c r="A14" s="47" t="s">
        <v>115</v>
      </c>
      <c r="B14" s="126" t="s">
        <v>70</v>
      </c>
      <c r="C14" s="50" t="str">
        <f>IF('Rainbow ppbv composite'!C14="BDL","BDL",'Rainbow ppbv composite'!C14*'Rainbow UG per m3'!$R14)</f>
        <v>BDL</v>
      </c>
      <c r="D14" s="50" t="str">
        <f>IF('Rainbow ppbv composite'!D14="BDL","BDL",'Rainbow ppbv composite'!D14*'Rainbow UG per m3'!$R14)</f>
        <v>BDL</v>
      </c>
      <c r="E14" s="50" t="str">
        <f>IF('Rainbow ppbv composite'!E14="BDL","BDL",'Rainbow ppbv composite'!E14*'Rainbow UG per m3'!$R14)</f>
        <v>BDL</v>
      </c>
      <c r="F14" s="50" t="str">
        <f>IF('Rainbow ppbv composite'!F14="BDL","BDL",'Rainbow ppbv composite'!F14*'Rainbow UG per m3'!$R14)</f>
        <v>BDL</v>
      </c>
      <c r="G14" s="50">
        <f>IF('Rainbow ppbv composite'!G14="BDL","BDL",'Rainbow ppbv composite'!G14*'Rainbow UG per m3'!$R14)</f>
        <v>2.3207645318420207</v>
      </c>
      <c r="H14" s="50">
        <f>IF('Rainbow ppbv composite'!H14="BDL","BDL",'Rainbow ppbv composite'!H14*'Rainbow UG per m3'!$R14)</f>
        <v>27.381089336979972</v>
      </c>
      <c r="I14" s="50" t="str">
        <f>IF('Rainbow ppbv composite'!I14="BDL","BDL",'Rainbow ppbv composite'!I14*'Rainbow UG per m3'!$R14)</f>
        <v>BDL</v>
      </c>
      <c r="J14" s="50" t="str">
        <f>IF('Rainbow ppbv composite'!J14="BDL","BDL",'Rainbow ppbv composite'!J14*'Rainbow UG per m3'!$R14)</f>
        <v>BDL</v>
      </c>
      <c r="K14" s="50" t="str">
        <f>IF('Rainbow ppbv composite'!K14="BDL","BDL",'Rainbow ppbv composite'!K14*'Rainbow UG per m3'!$R14)</f>
        <v>BDL</v>
      </c>
      <c r="L14" s="50">
        <f>IF('Rainbow ppbv composite'!L14="BDL","BDL",'Rainbow ppbv composite'!L14*'Rainbow UG per m3'!$R14)</f>
        <v>0.27824649114149808</v>
      </c>
      <c r="M14" s="50" t="str">
        <f>IF('Rainbow ppbv composite'!M14="BDL","BDL",'Rainbow ppbv composite'!M14*'Rainbow UG per m3'!$R14)</f>
        <v>BDL</v>
      </c>
      <c r="N14" s="50" t="str">
        <f>IF('Rainbow ppbv composite'!N14="BDL","BDL",'Rainbow ppbv composite'!N14*'Rainbow UG per m3'!$R14)</f>
        <v>BDL</v>
      </c>
      <c r="O14" s="50"/>
      <c r="P14" s="50"/>
      <c r="Q14" s="48">
        <v>100.02</v>
      </c>
      <c r="R14" s="50">
        <f t="shared" si="0"/>
        <v>4.1578176553774426</v>
      </c>
    </row>
    <row r="15" spans="1:18" x14ac:dyDescent="0.35">
      <c r="A15" s="47" t="s">
        <v>71</v>
      </c>
      <c r="B15" s="126" t="s">
        <v>72</v>
      </c>
      <c r="C15" s="50" t="str">
        <f>IF('Rainbow ppbv composite'!C15="BDL","BDL",'Rainbow ppbv composite'!C15*'Rainbow UG per m3'!$R15)</f>
        <v>BDL</v>
      </c>
      <c r="D15" s="50" t="str">
        <f>IF('Rainbow ppbv composite'!D15="BDL","BDL",'Rainbow ppbv composite'!D15*'Rainbow UG per m3'!$R15)</f>
        <v>BDL</v>
      </c>
      <c r="E15" s="50" t="str">
        <f>IF('Rainbow ppbv composite'!E15="BDL","BDL",'Rainbow ppbv composite'!E15*'Rainbow UG per m3'!$R15)</f>
        <v>BDL</v>
      </c>
      <c r="F15" s="50" t="str">
        <f>IF('Rainbow ppbv composite'!F15="BDL","BDL",'Rainbow ppbv composite'!F15*'Rainbow UG per m3'!$R15)</f>
        <v>BDL</v>
      </c>
      <c r="G15" s="50">
        <f>IF('Rainbow ppbv composite'!G15="BDL","BDL",'Rainbow ppbv composite'!G15*'Rainbow UG per m3'!$R15)</f>
        <v>0.1973714559014145</v>
      </c>
      <c r="H15" s="50">
        <f>IF('Rainbow ppbv composite'!H15="BDL","BDL",'Rainbow ppbv composite'!H15*'Rainbow UG per m3'!$R15)</f>
        <v>11.180775260331941</v>
      </c>
      <c r="I15" s="50" t="str">
        <f>IF('Rainbow ppbv composite'!I15="BDL","BDL",'Rainbow ppbv composite'!I15*'Rainbow UG per m3'!$R15)</f>
        <v>BDL</v>
      </c>
      <c r="J15" s="50" t="str">
        <f>IF('Rainbow ppbv composite'!J15="BDL","BDL",'Rainbow ppbv composite'!J15*'Rainbow UG per m3'!$R15)</f>
        <v>BDL</v>
      </c>
      <c r="K15" s="50" t="str">
        <f>IF('Rainbow ppbv composite'!K15="BDL","BDL",'Rainbow ppbv composite'!K15*'Rainbow UG per m3'!$R15)</f>
        <v>BDL</v>
      </c>
      <c r="L15" s="50">
        <f>IF('Rainbow ppbv composite'!L15="BDL","BDL",'Rainbow ppbv composite'!L15*'Rainbow UG per m3'!$R15)</f>
        <v>0.2358889099630587</v>
      </c>
      <c r="M15" s="50" t="str">
        <f>IF('Rainbow ppbv composite'!M15="BDL","BDL",'Rainbow ppbv composite'!M15*'Rainbow UG per m3'!$R15)</f>
        <v>BDL</v>
      </c>
      <c r="N15" s="50" t="str">
        <f>IF('Rainbow ppbv composite'!N15="BDL","BDL",'Rainbow ppbv composite'!N15*'Rainbow UG per m3'!$R15)</f>
        <v>BDL</v>
      </c>
      <c r="O15" s="50"/>
      <c r="P15" s="50"/>
      <c r="Q15" s="48">
        <v>150.02000000000001</v>
      </c>
      <c r="R15" s="50">
        <f t="shared" si="0"/>
        <v>6.2363107844403514</v>
      </c>
    </row>
    <row r="16" spans="1:18" x14ac:dyDescent="0.35">
      <c r="A16" s="47" t="s">
        <v>25</v>
      </c>
      <c r="B16" s="126" t="s">
        <v>73</v>
      </c>
      <c r="C16" s="50" t="str">
        <f>IF('Rainbow ppbv composite'!C16="BDL","BDL",'Rainbow ppbv composite'!C16*'Rainbow UG per m3'!$R16)</f>
        <v>BDL</v>
      </c>
      <c r="D16" s="50" t="str">
        <f>IF('Rainbow ppbv composite'!D16="BDL","BDL",'Rainbow ppbv composite'!D16*'Rainbow UG per m3'!$R16)</f>
        <v>BDL</v>
      </c>
      <c r="E16" s="50" t="str">
        <f>IF('Rainbow ppbv composite'!E16="BDL","BDL",'Rainbow ppbv composite'!E16*'Rainbow UG per m3'!$R16)</f>
        <v>BDL</v>
      </c>
      <c r="F16" s="50" t="str">
        <f>IF('Rainbow ppbv composite'!F16="BDL","BDL",'Rainbow ppbv composite'!F16*'Rainbow UG per m3'!$R16)</f>
        <v>BDL</v>
      </c>
      <c r="G16" s="50" t="str">
        <f>IF('Rainbow ppbv composite'!G16="BDL","BDL",'Rainbow ppbv composite'!G16*'Rainbow UG per m3'!$R16)</f>
        <v>BDL</v>
      </c>
      <c r="H16" s="50" t="str">
        <f>IF('Rainbow ppbv composite'!H16="BDL","BDL",'Rainbow ppbv composite'!H16*'Rainbow UG per m3'!$R16)</f>
        <v>BDL</v>
      </c>
      <c r="I16" s="50" t="str">
        <f>IF('Rainbow ppbv composite'!I16="BDL","BDL",'Rainbow ppbv composite'!I16*'Rainbow UG per m3'!$R16)</f>
        <v>BDL</v>
      </c>
      <c r="J16" s="50" t="str">
        <f>IF('Rainbow ppbv composite'!J16="BDL","BDL",'Rainbow ppbv composite'!J16*'Rainbow UG per m3'!$R16)</f>
        <v>BDL</v>
      </c>
      <c r="K16" s="50" t="str">
        <f>IF('Rainbow ppbv composite'!K16="BDL","BDL",'Rainbow ppbv composite'!K16*'Rainbow UG per m3'!$R16)</f>
        <v>BDL</v>
      </c>
      <c r="L16" s="50" t="str">
        <f>IF('Rainbow ppbv composite'!L16="BDL","BDL",'Rainbow ppbv composite'!L16*'Rainbow UG per m3'!$R16)</f>
        <v>BDL</v>
      </c>
      <c r="M16" s="50" t="str">
        <f>IF('Rainbow ppbv composite'!M16="BDL","BDL",'Rainbow ppbv composite'!M16*'Rainbow UG per m3'!$R16)</f>
        <v>BDL</v>
      </c>
      <c r="N16" s="50" t="str">
        <f>IF('Rainbow ppbv composite'!N16="BDL","BDL",'Rainbow ppbv composite'!N16*'Rainbow UG per m3'!$R16)</f>
        <v>BDL</v>
      </c>
      <c r="O16" s="50"/>
      <c r="P16" s="50"/>
      <c r="Q16" s="48">
        <v>84.04</v>
      </c>
      <c r="R16" s="50">
        <f t="shared" si="0"/>
        <v>3.4935312513289372</v>
      </c>
    </row>
    <row r="17" spans="1:18" x14ac:dyDescent="0.35">
      <c r="A17" s="47" t="s">
        <v>74</v>
      </c>
      <c r="B17" s="126" t="s">
        <v>75</v>
      </c>
      <c r="C17" s="50" t="str">
        <f>IF('Rainbow ppbv composite'!C17="BDL","BDL",'Rainbow ppbv composite'!C17*'Rainbow UG per m3'!$R17)</f>
        <v>BDL</v>
      </c>
      <c r="D17" s="50" t="str">
        <f>IF('Rainbow ppbv composite'!D17="BDL","BDL",'Rainbow ppbv composite'!D17*'Rainbow UG per m3'!$R17)</f>
        <v>BDL</v>
      </c>
      <c r="E17" s="50" t="str">
        <f>IF('Rainbow ppbv composite'!E17="BDL","BDL",'Rainbow ppbv composite'!E17*'Rainbow UG per m3'!$R17)</f>
        <v>BDL</v>
      </c>
      <c r="F17" s="50" t="str">
        <f>IF('Rainbow ppbv composite'!F17="BDL","BDL",'Rainbow ppbv composite'!F17*'Rainbow UG per m3'!$R17)</f>
        <v>BDL</v>
      </c>
      <c r="G17" s="50" t="str">
        <f>IF('Rainbow ppbv composite'!G17="BDL","BDL",'Rainbow ppbv composite'!G17*'Rainbow UG per m3'!$R17)</f>
        <v>BDL</v>
      </c>
      <c r="H17" s="50" t="str">
        <f>IF('Rainbow ppbv composite'!H17="BDL","BDL",'Rainbow ppbv composite'!H17*'Rainbow UG per m3'!$R17)</f>
        <v>BDL</v>
      </c>
      <c r="I17" s="50" t="str">
        <f>IF('Rainbow ppbv composite'!I17="BDL","BDL",'Rainbow ppbv composite'!I17*'Rainbow UG per m3'!$R17)</f>
        <v>BDL</v>
      </c>
      <c r="J17" s="50" t="str">
        <f>IF('Rainbow ppbv composite'!J17="BDL","BDL",'Rainbow ppbv composite'!J17*'Rainbow UG per m3'!$R17)</f>
        <v>BDL</v>
      </c>
      <c r="K17" s="50" t="str">
        <f>IF('Rainbow ppbv composite'!K17="BDL","BDL",'Rainbow ppbv composite'!K17*'Rainbow UG per m3'!$R17)</f>
        <v>BDL</v>
      </c>
      <c r="L17" s="50" t="str">
        <f>IF('Rainbow ppbv composite'!L17="BDL","BDL",'Rainbow ppbv composite'!L17*'Rainbow UG per m3'!$R17)</f>
        <v>BDL</v>
      </c>
      <c r="M17" s="50" t="str">
        <f>IF('Rainbow ppbv composite'!M17="BDL","BDL",'Rainbow ppbv composite'!M17*'Rainbow UG per m3'!$R17)</f>
        <v>BDL</v>
      </c>
      <c r="N17" s="50" t="str">
        <f>IF('Rainbow ppbv composite'!N17="BDL","BDL",'Rainbow ppbv composite'!N17*'Rainbow UG per m3'!$R17)</f>
        <v>BDL</v>
      </c>
      <c r="O17" s="50"/>
      <c r="P17" s="50"/>
      <c r="Q17" s="48">
        <v>166.02</v>
      </c>
      <c r="R17" s="50">
        <f t="shared" si="0"/>
        <v>6.9014285857404829</v>
      </c>
    </row>
    <row r="18" spans="1:18" x14ac:dyDescent="0.35">
      <c r="A18" s="47" t="s">
        <v>76</v>
      </c>
      <c r="B18" s="126" t="s">
        <v>77</v>
      </c>
      <c r="C18" s="50" t="str">
        <f>IF('Rainbow ppbv composite'!C18="BDL","BDL",'Rainbow ppbv composite'!C18*'Rainbow UG per m3'!$R18)</f>
        <v>BDL</v>
      </c>
      <c r="D18" s="50">
        <f>IF('Rainbow ppbv composite'!D18="BDL","BDL",'Rainbow ppbv composite'!D18*'Rainbow UG per m3'!$R18)</f>
        <v>0.52194062084069659</v>
      </c>
      <c r="E18" s="50">
        <f>IF('Rainbow ppbv composite'!E18="BDL","BDL",'Rainbow ppbv composite'!E18*'Rainbow UG per m3'!$R18)</f>
        <v>0.38599091144846764</v>
      </c>
      <c r="F18" s="50">
        <f>IF('Rainbow ppbv composite'!F18="BDL","BDL",'Rainbow ppbv composite'!F18*'Rainbow UG per m3'!$R18)</f>
        <v>0.5626436016156805</v>
      </c>
      <c r="G18" s="50">
        <f>IF('Rainbow ppbv composite'!G18="BDL","BDL",'Rainbow ppbv composite'!G18*'Rainbow UG per m3'!$R18)</f>
        <v>0.49641991371221711</v>
      </c>
      <c r="H18" s="50">
        <f>IF('Rainbow ppbv composite'!H18="BDL","BDL",'Rainbow ppbv composite'!H18*'Rainbow UG per m3'!$R18)</f>
        <v>0.52394186832590506</v>
      </c>
      <c r="I18" s="50">
        <f>IF('Rainbow ppbv composite'!I18="BDL","BDL",'Rainbow ppbv composite'!I18*'Rainbow UG per m3'!$R18)</f>
        <v>0.54229276818577243</v>
      </c>
      <c r="J18" s="50">
        <f>IF('Rainbow ppbv composite'!J18="BDL","BDL",'Rainbow ppbv composite'!J18*'Rainbow UG per m3'!$R18)</f>
        <v>0.48526371234918825</v>
      </c>
      <c r="K18" s="50">
        <f>IF('Rainbow ppbv composite'!K18="BDL","BDL",'Rainbow ppbv composite'!K18*'Rainbow UG per m3'!$R18)</f>
        <v>0.50710006195585888</v>
      </c>
      <c r="L18" s="50">
        <f>IF('Rainbow ppbv composite'!L18="BDL","BDL",'Rainbow ppbv composite'!L18*'Rainbow UG per m3'!$R18)</f>
        <v>0.57523216004420574</v>
      </c>
      <c r="M18" s="50">
        <f>IF('Rainbow ppbv composite'!M18="BDL","BDL",'Rainbow ppbv composite'!M18*'Rainbow UG per m3'!$R18)</f>
        <v>0.73580539440471404</v>
      </c>
      <c r="N18" s="50" t="str">
        <f>IF('Rainbow ppbv composite'!N18="BDL","BDL",'Rainbow ppbv composite'!N18*'Rainbow UG per m3'!$R18)</f>
        <v>BDL</v>
      </c>
      <c r="O18" s="50"/>
      <c r="P18" s="50"/>
      <c r="Q18" s="48">
        <v>86.47</v>
      </c>
      <c r="R18" s="50">
        <f t="shared" si="0"/>
        <v>3.5945460174013943</v>
      </c>
    </row>
    <row r="19" spans="1:18" x14ac:dyDescent="0.35">
      <c r="A19" s="47" t="s">
        <v>78</v>
      </c>
      <c r="B19" s="126" t="s">
        <v>79</v>
      </c>
      <c r="C19" s="50" t="str">
        <f>IF('Rainbow ppbv composite'!C19="BDL","BDL",'Rainbow ppbv composite'!C19*'Rainbow UG per m3'!$R19)</f>
        <v>BDL</v>
      </c>
      <c r="D19" s="50">
        <f>IF('Rainbow ppbv composite'!D19="BDL","BDL",'Rainbow ppbv composite'!D19*'Rainbow UG per m3'!$R19)</f>
        <v>0.76366908656212085</v>
      </c>
      <c r="E19" s="50" t="str">
        <f>IF('Rainbow ppbv composite'!E19="BDL","BDL",'Rainbow ppbv composite'!E19*'Rainbow UG per m3'!$R19)</f>
        <v>BDL</v>
      </c>
      <c r="F19" s="50" t="str">
        <f>IF('Rainbow ppbv composite'!F19="BDL","BDL",'Rainbow ppbv composite'!F19*'Rainbow UG per m3'!$R19)</f>
        <v>BDL</v>
      </c>
      <c r="G19" s="50">
        <f>IF('Rainbow ppbv composite'!G19="BDL","BDL",'Rainbow ppbv composite'!G19*'Rainbow UG per m3'!$R19)</f>
        <v>0.62235840792542052</v>
      </c>
      <c r="H19" s="50">
        <f>IF('Rainbow ppbv composite'!H19="BDL","BDL",'Rainbow ppbv composite'!H19*'Rainbow UG per m3'!$R19)</f>
        <v>0.48221435507954014</v>
      </c>
      <c r="I19" s="50" t="str">
        <f>IF('Rainbow ppbv composite'!I19="BDL","BDL",'Rainbow ppbv composite'!I19*'Rainbow UG per m3'!$R19)</f>
        <v>BDL</v>
      </c>
      <c r="J19" s="50">
        <f>IF('Rainbow ppbv composite'!J19="BDL","BDL",'Rainbow ppbv composite'!J19*'Rainbow UG per m3'!$R19)</f>
        <v>0.45806829254990333</v>
      </c>
      <c r="K19" s="50">
        <f>IF('Rainbow ppbv composite'!K19="BDL","BDL",'Rainbow ppbv composite'!K19*'Rainbow UG per m3'!$R19)</f>
        <v>0.56171735597396977</v>
      </c>
      <c r="L19" s="50" t="str">
        <f>IF('Rainbow ppbv composite'!L19="BDL","BDL",'Rainbow ppbv composite'!L19*'Rainbow UG per m3'!$R19)</f>
        <v>BDL</v>
      </c>
      <c r="M19" s="50">
        <f>IF('Rainbow ppbv composite'!M19="BDL","BDL",'Rainbow ppbv composite'!M19*'Rainbow UG per m3'!$R19)</f>
        <v>0.70195800950822773</v>
      </c>
      <c r="N19" s="50" t="str">
        <f>IF('Rainbow ppbv composite'!N19="BDL","BDL",'Rainbow ppbv composite'!N19*'Rainbow UG per m3'!$R19)</f>
        <v>BDL</v>
      </c>
      <c r="O19" s="50"/>
      <c r="P19" s="50"/>
      <c r="Q19" s="48">
        <v>102.03</v>
      </c>
      <c r="R19" s="50">
        <f t="shared" si="0"/>
        <v>4.241373079165772</v>
      </c>
    </row>
    <row r="20" spans="1:18" x14ac:dyDescent="0.35">
      <c r="A20" s="47" t="s">
        <v>80</v>
      </c>
      <c r="B20" s="126" t="s">
        <v>81</v>
      </c>
      <c r="C20" s="50" t="str">
        <f>IF('Rainbow ppbv composite'!C20="BDL","BDL",'Rainbow ppbv composite'!C20*'Rainbow UG per m3'!$R20)</f>
        <v>BDL</v>
      </c>
      <c r="D20" s="50" t="str">
        <f>IF('Rainbow ppbv composite'!D20="BDL","BDL",'Rainbow ppbv composite'!D20*'Rainbow UG per m3'!$R20)</f>
        <v>BDL</v>
      </c>
      <c r="E20" s="50" t="str">
        <f>IF('Rainbow ppbv composite'!E20="BDL","BDL",'Rainbow ppbv composite'!E20*'Rainbow UG per m3'!$R20)</f>
        <v>BDL</v>
      </c>
      <c r="F20" s="50" t="str">
        <f>IF('Rainbow ppbv composite'!F20="BDL","BDL",'Rainbow ppbv composite'!F20*'Rainbow UG per m3'!$R20)</f>
        <v>BDL</v>
      </c>
      <c r="G20" s="50" t="str">
        <f>IF('Rainbow ppbv composite'!G20="BDL","BDL",'Rainbow ppbv composite'!G20*'Rainbow UG per m3'!$R20)</f>
        <v>BDL</v>
      </c>
      <c r="H20" s="50" t="str">
        <f>IF('Rainbow ppbv composite'!H20="BDL","BDL",'Rainbow ppbv composite'!H20*'Rainbow UG per m3'!$R20)</f>
        <v>BDL</v>
      </c>
      <c r="I20" s="50" t="str">
        <f>IF('Rainbow ppbv composite'!I20="BDL","BDL",'Rainbow ppbv composite'!I20*'Rainbow UG per m3'!$R20)</f>
        <v>BDL</v>
      </c>
      <c r="J20" s="50" t="str">
        <f>IF('Rainbow ppbv composite'!J20="BDL","BDL",'Rainbow ppbv composite'!J20*'Rainbow UG per m3'!$R20)</f>
        <v>BDL</v>
      </c>
      <c r="K20" s="50" t="str">
        <f>IF('Rainbow ppbv composite'!K20="BDL","BDL",'Rainbow ppbv composite'!K20*'Rainbow UG per m3'!$R20)</f>
        <v>BDL</v>
      </c>
      <c r="L20" s="50" t="str">
        <f>IF('Rainbow ppbv composite'!L20="BDL","BDL",'Rainbow ppbv composite'!L20*'Rainbow UG per m3'!$R20)</f>
        <v>BDL</v>
      </c>
      <c r="M20" s="50" t="str">
        <f>IF('Rainbow ppbv composite'!M20="BDL","BDL",'Rainbow ppbv composite'!M20*'Rainbow UG per m3'!$R20)</f>
        <v>BDL</v>
      </c>
      <c r="N20" s="50" t="str">
        <f>IF('Rainbow ppbv composite'!N20="BDL","BDL",'Rainbow ppbv composite'!N20*'Rainbow UG per m3'!$R20)</f>
        <v>BDL</v>
      </c>
      <c r="O20" s="50"/>
      <c r="P20" s="50"/>
      <c r="Q20" s="48">
        <v>238.03</v>
      </c>
      <c r="R20" s="50">
        <f t="shared" si="0"/>
        <v>9.8948743902168825</v>
      </c>
    </row>
    <row r="21" spans="1:18" x14ac:dyDescent="0.35">
      <c r="A21" s="125" t="s">
        <v>82</v>
      </c>
      <c r="B21" s="126" t="s">
        <v>83</v>
      </c>
      <c r="C21" s="50" t="str">
        <f>IF('Rainbow ppbv composite'!C21="BDL","BDL",'Rainbow ppbv composite'!C21*'Rainbow UG per m3'!$R21)</f>
        <v>BDL</v>
      </c>
      <c r="D21" s="50" t="str">
        <f>IF('Rainbow ppbv composite'!D21="BDL","BDL",'Rainbow ppbv composite'!D21*'Rainbow UG per m3'!$R21)</f>
        <v>BDL</v>
      </c>
      <c r="E21" s="50" t="str">
        <f>IF('Rainbow ppbv composite'!E21="BDL","BDL",'Rainbow ppbv composite'!E21*'Rainbow UG per m3'!$R21)</f>
        <v>BDL</v>
      </c>
      <c r="F21" s="50" t="str">
        <f>IF('Rainbow ppbv composite'!F21="BDL","BDL",'Rainbow ppbv composite'!F21*'Rainbow UG per m3'!$R21)</f>
        <v>BDL</v>
      </c>
      <c r="G21" s="50">
        <f>IF('Rainbow ppbv composite'!G21="BDL","BDL",'Rainbow ppbv composite'!G21*'Rainbow UG per m3'!$R21)</f>
        <v>3.4368039420980594</v>
      </c>
      <c r="H21" s="50">
        <f>IF('Rainbow ppbv composite'!H21="BDL","BDL",'Rainbow ppbv composite'!H21*'Rainbow UG per m3'!$R21)</f>
        <v>162.30580066137162</v>
      </c>
      <c r="I21" s="50">
        <f>IF('Rainbow ppbv composite'!I21="BDL","BDL",'Rainbow ppbv composite'!I21*'Rainbow UG per m3'!$R21)</f>
        <v>0.77924524651409144</v>
      </c>
      <c r="J21" s="50">
        <f>IF('Rainbow ppbv composite'!J21="BDL","BDL",'Rainbow ppbv composite'!J21*'Rainbow UG per m3'!$R21)</f>
        <v>0.40288305287740561</v>
      </c>
      <c r="K21" s="50" t="str">
        <f>IF('Rainbow ppbv composite'!K21="BDL","BDL",'Rainbow ppbv composite'!K21*'Rainbow UG per m3'!$R21)</f>
        <v>BDL</v>
      </c>
      <c r="L21" s="50">
        <f>IF('Rainbow ppbv composite'!L21="BDL","BDL",'Rainbow ppbv composite'!L21*'Rainbow UG per m3'!$R21)</f>
        <v>2.1388183634725433</v>
      </c>
      <c r="M21" s="50" t="str">
        <f>IF('Rainbow ppbv composite'!M21="BDL","BDL",'Rainbow ppbv composite'!M21*'Rainbow UG per m3'!$R21)</f>
        <v>BDL</v>
      </c>
      <c r="N21" s="50" t="str">
        <f>IF('Rainbow ppbv composite'!N21="BDL","BDL",'Rainbow ppbv composite'!N21*'Rainbow UG per m3'!$R21)</f>
        <v>BDL</v>
      </c>
      <c r="O21" s="50"/>
      <c r="P21" s="50"/>
      <c r="Q21" s="48">
        <v>170.03</v>
      </c>
      <c r="R21" s="50">
        <f t="shared" si="0"/>
        <v>7.0681237346913273</v>
      </c>
    </row>
    <row r="22" spans="1:18" x14ac:dyDescent="0.35">
      <c r="A22" s="47" t="s">
        <v>84</v>
      </c>
      <c r="B22" s="126" t="s">
        <v>85</v>
      </c>
      <c r="C22" s="50" t="str">
        <f>IF('Rainbow ppbv composite'!C22="BDL","BDL",'Rainbow ppbv composite'!C22*'Rainbow UG per m3'!$R22)</f>
        <v>BDL</v>
      </c>
      <c r="D22" s="50" t="str">
        <f>IF('Rainbow ppbv composite'!D22="BDL","BDL",'Rainbow ppbv composite'!D22*'Rainbow UG per m3'!$R22)</f>
        <v>BDL</v>
      </c>
      <c r="E22" s="50" t="str">
        <f>IF('Rainbow ppbv composite'!E22="BDL","BDL",'Rainbow ppbv composite'!E22*'Rainbow UG per m3'!$R22)</f>
        <v>BDL</v>
      </c>
      <c r="F22" s="50" t="str">
        <f>IF('Rainbow ppbv composite'!F22="BDL","BDL",'Rainbow ppbv composite'!F22*'Rainbow UG per m3'!$R22)</f>
        <v>BDL</v>
      </c>
      <c r="G22" s="50" t="str">
        <f>IF('Rainbow ppbv composite'!G22="BDL","BDL",'Rainbow ppbv composite'!G22*'Rainbow UG per m3'!$R22)</f>
        <v>BDL</v>
      </c>
      <c r="H22" s="50" t="str">
        <f>IF('Rainbow ppbv composite'!H22="BDL","BDL",'Rainbow ppbv composite'!H22*'Rainbow UG per m3'!$R22)</f>
        <v>BDL</v>
      </c>
      <c r="I22" s="50" t="str">
        <f>IF('Rainbow ppbv composite'!I22="BDL","BDL",'Rainbow ppbv composite'!I22*'Rainbow UG per m3'!$R22)</f>
        <v>BDL</v>
      </c>
      <c r="J22" s="50" t="str">
        <f>IF('Rainbow ppbv composite'!J22="BDL","BDL",'Rainbow ppbv composite'!J22*'Rainbow UG per m3'!$R22)</f>
        <v>BDL</v>
      </c>
      <c r="K22" s="50" t="str">
        <f>IF('Rainbow ppbv composite'!K22="BDL","BDL",'Rainbow ppbv composite'!K22*'Rainbow UG per m3'!$R22)</f>
        <v>BDL</v>
      </c>
      <c r="L22" s="50">
        <f>IF('Rainbow ppbv composite'!L22="BDL","BDL",'Rainbow ppbv composite'!L22*'Rainbow UG per m3'!$R22)</f>
        <v>1.6927032868753575</v>
      </c>
      <c r="M22" s="50" t="str">
        <f>IF('Rainbow ppbv composite'!M22="BDL","BDL",'Rainbow ppbv composite'!M22*'Rainbow UG per m3'!$R22)</f>
        <v>BDL</v>
      </c>
      <c r="N22" s="50" t="str">
        <f>IF('Rainbow ppbv composite'!N22="BDL","BDL",'Rainbow ppbv composite'!N22*'Rainbow UG per m3'!$R22)</f>
        <v>BDL</v>
      </c>
      <c r="O22" s="50"/>
      <c r="P22" s="50"/>
      <c r="Q22" s="48">
        <v>212.042</v>
      </c>
      <c r="R22" s="50">
        <f t="shared" si="0"/>
        <v>8.8145568014551454</v>
      </c>
    </row>
    <row r="23" spans="1:18" x14ac:dyDescent="0.35">
      <c r="A23" s="47" t="s">
        <v>86</v>
      </c>
      <c r="B23" s="126" t="s">
        <v>87</v>
      </c>
      <c r="C23" s="50" t="str">
        <f>IF('Rainbow ppbv composite'!C23="BDL","BDL",'Rainbow ppbv composite'!C23*'Rainbow UG per m3'!$R23)</f>
        <v>BDL</v>
      </c>
      <c r="D23" s="50">
        <f>IF('Rainbow ppbv composite'!D23="BDL","BDL",'Rainbow ppbv composite'!D23*'Rainbow UG per m3'!$R23)</f>
        <v>0.64675849203436409</v>
      </c>
      <c r="E23" s="50">
        <f>IF('Rainbow ppbv composite'!E23="BDL","BDL",'Rainbow ppbv composite'!E23*'Rainbow UG per m3'!$R23)</f>
        <v>0.54690983583974073</v>
      </c>
      <c r="F23" s="50">
        <f>IF('Rainbow ppbv composite'!F23="BDL","BDL",'Rainbow ppbv composite'!F23*'Rainbow UG per m3'!$R23)</f>
        <v>0.61244597944395263</v>
      </c>
      <c r="G23" s="50">
        <f>IF('Rainbow ppbv composite'!G23="BDL","BDL",'Rainbow ppbv composite'!G23*'Rainbow UG per m3'!$R23)</f>
        <v>0.67362508803933407</v>
      </c>
      <c r="H23" s="50">
        <f>IF('Rainbow ppbv composite'!H23="BDL","BDL",'Rainbow ppbv composite'!H23*'Rainbow UG per m3'!$R23)</f>
        <v>0.63259118519100821</v>
      </c>
      <c r="I23" s="50">
        <f>IF('Rainbow ppbv composite'!I23="BDL","BDL",'Rainbow ppbv composite'!I23*'Rainbow UG per m3'!$R23)</f>
        <v>0.72896988125937423</v>
      </c>
      <c r="J23" s="50">
        <f>IF('Rainbow ppbv composite'!J23="BDL","BDL",'Rainbow ppbv composite'!J23*'Rainbow UG per m3'!$R23)</f>
        <v>0.63386017452940535</v>
      </c>
      <c r="K23" s="50">
        <f>IF('Rainbow ppbv composite'!K23="BDL","BDL",'Rainbow ppbv composite'!K23*'Rainbow UG per m3'!$R23)</f>
        <v>0.65763363026342836</v>
      </c>
      <c r="L23" s="50">
        <f>IF('Rainbow ppbv composite'!L23="BDL","BDL",'Rainbow ppbv composite'!L23*'Rainbow UG per m3'!$R23)</f>
        <v>0.71445579622711386</v>
      </c>
      <c r="M23" s="50">
        <f>IF('Rainbow ppbv composite'!M23="BDL","BDL",'Rainbow ppbv composite'!M23*'Rainbow UG per m3'!$R23)</f>
        <v>1.0694488168970544</v>
      </c>
      <c r="N23" s="50" t="str">
        <f>IF('Rainbow ppbv composite'!N23="BDL","BDL",'Rainbow ppbv composite'!N23*'Rainbow UG per m3'!$R23)</f>
        <v>BDL</v>
      </c>
      <c r="O23" s="50"/>
      <c r="P23" s="50"/>
      <c r="Q23" s="48">
        <v>137.37</v>
      </c>
      <c r="R23" s="50">
        <f t="shared" si="0"/>
        <v>5.710452022787436</v>
      </c>
    </row>
    <row r="24" spans="1:18" x14ac:dyDescent="0.35">
      <c r="A24" s="47" t="s">
        <v>88</v>
      </c>
      <c r="B24" s="126" t="s">
        <v>89</v>
      </c>
      <c r="C24" s="50" t="str">
        <f>IF('Rainbow ppbv composite'!C24="BDL","BDL",'Rainbow ppbv composite'!C24*'Rainbow UG per m3'!$R24)</f>
        <v>BDL</v>
      </c>
      <c r="D24" s="50" t="str">
        <f>IF('Rainbow ppbv composite'!D24="BDL","BDL",'Rainbow ppbv composite'!D24*'Rainbow UG per m3'!$R24)</f>
        <v>BDL</v>
      </c>
      <c r="E24" s="50" t="str">
        <f>IF('Rainbow ppbv composite'!E24="BDL","BDL",'Rainbow ppbv composite'!E24*'Rainbow UG per m3'!$R24)</f>
        <v>BDL</v>
      </c>
      <c r="F24" s="50" t="str">
        <f>IF('Rainbow ppbv composite'!F24="BDL","BDL",'Rainbow ppbv composite'!F24*'Rainbow UG per m3'!$R24)</f>
        <v>BDL</v>
      </c>
      <c r="G24" s="50" t="str">
        <f>IF('Rainbow ppbv composite'!G24="BDL","BDL",'Rainbow ppbv composite'!G24*'Rainbow UG per m3'!$R24)</f>
        <v>BDL</v>
      </c>
      <c r="H24" s="50" t="str">
        <f>IF('Rainbow ppbv composite'!H24="BDL","BDL",'Rainbow ppbv composite'!H24*'Rainbow UG per m3'!$R24)</f>
        <v>BDL</v>
      </c>
      <c r="I24" s="50" t="str">
        <f>IF('Rainbow ppbv composite'!I24="BDL","BDL",'Rainbow ppbv composite'!I24*'Rainbow UG per m3'!$R24)</f>
        <v>BDL</v>
      </c>
      <c r="J24" s="50" t="str">
        <f>IF('Rainbow ppbv composite'!J24="BDL","BDL",'Rainbow ppbv composite'!J24*'Rainbow UG per m3'!$R24)</f>
        <v>BDL</v>
      </c>
      <c r="K24" s="50" t="str">
        <f>IF('Rainbow ppbv composite'!K24="BDL","BDL",'Rainbow ppbv composite'!K24*'Rainbow UG per m3'!$R24)</f>
        <v>BDL</v>
      </c>
      <c r="L24" s="50" t="str">
        <f>IF('Rainbow ppbv composite'!L24="BDL","BDL",'Rainbow ppbv composite'!L24*'Rainbow UG per m3'!$R24)</f>
        <v>BDL</v>
      </c>
      <c r="M24" s="50" t="str">
        <f>IF('Rainbow ppbv composite'!M24="BDL","BDL",'Rainbow ppbv composite'!M24*'Rainbow UG per m3'!$R24)</f>
        <v>BDL</v>
      </c>
      <c r="N24" s="50" t="str">
        <f>IF('Rainbow ppbv composite'!N24="BDL","BDL",'Rainbow ppbv composite'!N24*'Rainbow UG per m3'!$R24)</f>
        <v>BDL</v>
      </c>
      <c r="O24" s="50"/>
      <c r="P24" s="50"/>
      <c r="Q24" s="48">
        <v>288.036</v>
      </c>
      <c r="R24" s="50">
        <f t="shared" si="0"/>
        <v>11.97361693845528</v>
      </c>
    </row>
    <row r="25" spans="1:18" x14ac:dyDescent="0.35">
      <c r="A25" s="125" t="s">
        <v>90</v>
      </c>
      <c r="B25" s="126" t="s">
        <v>91</v>
      </c>
      <c r="C25" s="50" t="str">
        <f>IF('Rainbow ppbv composite'!C25="BDL","BDL",'Rainbow ppbv composite'!C25*'Rainbow UG per m3'!$R25)</f>
        <v>BDL</v>
      </c>
      <c r="D25" s="50" t="str">
        <f>IF('Rainbow ppbv composite'!D25="BDL","BDL",'Rainbow ppbv composite'!D25*'Rainbow UG per m3'!$R25)</f>
        <v>BDL</v>
      </c>
      <c r="E25" s="50" t="str">
        <f>IF('Rainbow ppbv composite'!E25="BDL","BDL",'Rainbow ppbv composite'!E25*'Rainbow UG per m3'!$R25)</f>
        <v>BDL</v>
      </c>
      <c r="F25" s="50" t="str">
        <f>IF('Rainbow ppbv composite'!F25="BDL","BDL",'Rainbow ppbv composite'!F25*'Rainbow UG per m3'!$R25)</f>
        <v>BDL</v>
      </c>
      <c r="G25" s="50" t="str">
        <f>IF('Rainbow ppbv composite'!G25="BDL","BDL",'Rainbow ppbv composite'!G25*'Rainbow UG per m3'!$R25)</f>
        <v>BDL</v>
      </c>
      <c r="H25" s="50" t="str">
        <f>IF('Rainbow ppbv composite'!H25="BDL","BDL",'Rainbow ppbv composite'!H25*'Rainbow UG per m3'!$R25)</f>
        <v>BDL</v>
      </c>
      <c r="I25" s="50" t="str">
        <f>IF('Rainbow ppbv composite'!I25="BDL","BDL",'Rainbow ppbv composite'!I25*'Rainbow UG per m3'!$R25)</f>
        <v>BDL</v>
      </c>
      <c r="J25" s="50" t="str">
        <f>IF('Rainbow ppbv composite'!J25="BDL","BDL",'Rainbow ppbv composite'!J25*'Rainbow UG per m3'!$R25)</f>
        <v>BDL</v>
      </c>
      <c r="K25" s="50" t="str">
        <f>IF('Rainbow ppbv composite'!K25="BDL","BDL",'Rainbow ppbv composite'!K25*'Rainbow UG per m3'!$R25)</f>
        <v>BDL</v>
      </c>
      <c r="L25" s="50" t="str">
        <f>IF('Rainbow ppbv composite'!L25="BDL","BDL",'Rainbow ppbv composite'!L25*'Rainbow UG per m3'!$R25)</f>
        <v>BDL</v>
      </c>
      <c r="M25" s="50" t="str">
        <f>IF('Rainbow ppbv composite'!M25="BDL","BDL",'Rainbow ppbv composite'!M25*'Rainbow UG per m3'!$R25)</f>
        <v>BDL</v>
      </c>
      <c r="N25" s="50" t="str">
        <f>IF('Rainbow ppbv composite'!N25="BDL","BDL",'Rainbow ppbv composite'!N25*'Rainbow UG per m3'!$R25)</f>
        <v>BDL</v>
      </c>
      <c r="O25" s="50"/>
      <c r="P25" s="50"/>
      <c r="Q25" s="48">
        <v>220.04</v>
      </c>
      <c r="R25" s="50">
        <f t="shared" si="0"/>
        <v>9.1470325623800477</v>
      </c>
    </row>
    <row r="26" spans="1:18" x14ac:dyDescent="0.35">
      <c r="A26" s="47" t="s">
        <v>92</v>
      </c>
      <c r="B26" s="126" t="s">
        <v>93</v>
      </c>
      <c r="C26" s="50" t="str">
        <f>IF('Rainbow ppbv composite'!C26="BDL","BDL",'Rainbow ppbv composite'!C26*'Rainbow UG per m3'!$R26)</f>
        <v>BDL</v>
      </c>
      <c r="D26" s="50" t="str">
        <f>IF('Rainbow ppbv composite'!D26="BDL","BDL",'Rainbow ppbv composite'!D26*'Rainbow UG per m3'!$R26)</f>
        <v>BDL</v>
      </c>
      <c r="E26" s="50" t="str">
        <f>IF('Rainbow ppbv composite'!E26="BDL","BDL",'Rainbow ppbv composite'!E26*'Rainbow UG per m3'!$R26)</f>
        <v>BDL</v>
      </c>
      <c r="F26" s="50" t="str">
        <f>IF('Rainbow ppbv composite'!F26="BDL","BDL",'Rainbow ppbv composite'!F26*'Rainbow UG per m3'!$R26)</f>
        <v>BDL</v>
      </c>
      <c r="G26" s="50" t="str">
        <f>IF('Rainbow ppbv composite'!G26="BDL","BDL",'Rainbow ppbv composite'!G26*'Rainbow UG per m3'!$R26)</f>
        <v>BDL</v>
      </c>
      <c r="H26" s="50" t="str">
        <f>IF('Rainbow ppbv composite'!H26="BDL","BDL",'Rainbow ppbv composite'!H26*'Rainbow UG per m3'!$R26)</f>
        <v>BDL</v>
      </c>
      <c r="I26" s="50" t="str">
        <f>IF('Rainbow ppbv composite'!I26="BDL","BDL",'Rainbow ppbv composite'!I26*'Rainbow UG per m3'!$R26)</f>
        <v>BDL</v>
      </c>
      <c r="J26" s="50" t="str">
        <f>IF('Rainbow ppbv composite'!J26="BDL","BDL",'Rainbow ppbv composite'!J26*'Rainbow UG per m3'!$R26)</f>
        <v>BDL</v>
      </c>
      <c r="K26" s="50" t="str">
        <f>IF('Rainbow ppbv composite'!K26="BDL","BDL",'Rainbow ppbv composite'!K26*'Rainbow UG per m3'!$R26)</f>
        <v>BDL</v>
      </c>
      <c r="L26" s="50" t="str">
        <f>IF('Rainbow ppbv composite'!L26="BDL","BDL",'Rainbow ppbv composite'!L26*'Rainbow UG per m3'!$R26)</f>
        <v>BDL</v>
      </c>
      <c r="M26" s="50" t="str">
        <f>IF('Rainbow ppbv composite'!M26="BDL","BDL",'Rainbow ppbv composite'!M26*'Rainbow UG per m3'!$R26)</f>
        <v>BDL</v>
      </c>
      <c r="N26" s="50" t="str">
        <f>IF('Rainbow ppbv composite'!N26="BDL","BDL",'Rainbow ppbv composite'!N26*'Rainbow UG per m3'!$R26)</f>
        <v>BDL</v>
      </c>
      <c r="O26" s="50"/>
      <c r="P26" s="50"/>
      <c r="Q26" s="48">
        <v>338.04</v>
      </c>
      <c r="R26" s="50">
        <f t="shared" si="0"/>
        <v>14.052276346968513</v>
      </c>
    </row>
    <row r="27" spans="1:18" x14ac:dyDescent="0.35">
      <c r="A27" s="125" t="s">
        <v>94</v>
      </c>
      <c r="B27" s="126" t="s">
        <v>95</v>
      </c>
      <c r="C27" s="50" t="str">
        <f>IF('Rainbow ppbv composite'!C27="BDL","BDL",'Rainbow ppbv composite'!C27*'Rainbow UG per m3'!$R27)</f>
        <v>BDL</v>
      </c>
      <c r="D27" s="50" t="str">
        <f>IF('Rainbow ppbv composite'!D27="BDL","BDL",'Rainbow ppbv composite'!D27*'Rainbow UG per m3'!$R27)</f>
        <v>BDL</v>
      </c>
      <c r="E27" s="50" t="str">
        <f>IF('Rainbow ppbv composite'!E27="BDL","BDL",'Rainbow ppbv composite'!E27*'Rainbow UG per m3'!$R27)</f>
        <v>BDL</v>
      </c>
      <c r="F27" s="50" t="str">
        <f>IF('Rainbow ppbv composite'!F27="BDL","BDL",'Rainbow ppbv composite'!F27*'Rainbow UG per m3'!$R27)</f>
        <v>BDL</v>
      </c>
      <c r="G27" s="50" t="str">
        <f>IF('Rainbow ppbv composite'!G27="BDL","BDL",'Rainbow ppbv composite'!G27*'Rainbow UG per m3'!$R27)</f>
        <v>BDL</v>
      </c>
      <c r="H27" s="50" t="str">
        <f>IF('Rainbow ppbv composite'!H27="BDL","BDL",'Rainbow ppbv composite'!H27*'Rainbow UG per m3'!$R27)</f>
        <v>BDL</v>
      </c>
      <c r="I27" s="50" t="str">
        <f>IF('Rainbow ppbv composite'!I27="BDL","BDL",'Rainbow ppbv composite'!I27*'Rainbow UG per m3'!$R27)</f>
        <v>BDL</v>
      </c>
      <c r="J27" s="50" t="str">
        <f>IF('Rainbow ppbv composite'!J27="BDL","BDL",'Rainbow ppbv composite'!J27*'Rainbow UG per m3'!$R27)</f>
        <v>BDL</v>
      </c>
      <c r="K27" s="50" t="str">
        <f>IF('Rainbow ppbv composite'!K27="BDL","BDL",'Rainbow ppbv composite'!K27*'Rainbow UG per m3'!$R27)</f>
        <v>BDL</v>
      </c>
      <c r="L27" s="50" t="str">
        <f>IF('Rainbow ppbv composite'!L27="BDL","BDL",'Rainbow ppbv composite'!L27*'Rainbow UG per m3'!$R27)</f>
        <v>BDL</v>
      </c>
      <c r="M27" s="50" t="str">
        <f>IF('Rainbow ppbv composite'!M27="BDL","BDL",'Rainbow ppbv composite'!M27*'Rainbow UG per m3'!$R27)</f>
        <v>BDL</v>
      </c>
      <c r="N27" s="50" t="str">
        <f>IF('Rainbow ppbv composite'!N27="BDL","BDL",'Rainbow ppbv composite'!N27*'Rainbow UG per m3'!$R27)</f>
        <v>BDL</v>
      </c>
      <c r="O27" s="50"/>
      <c r="P27" s="50"/>
      <c r="Q27" s="48">
        <v>270.04000000000002</v>
      </c>
      <c r="R27" s="50">
        <f t="shared" si="0"/>
        <v>11.225525691442959</v>
      </c>
    </row>
    <row r="28" spans="1:18" x14ac:dyDescent="0.35">
      <c r="A28" s="125" t="s">
        <v>96</v>
      </c>
      <c r="B28" s="126" t="s">
        <v>97</v>
      </c>
      <c r="C28" s="50" t="str">
        <f>IF('Rainbow ppbv composite'!C28="BDL","BDL",'Rainbow ppbv composite'!C28*'Rainbow UG per m3'!$R28)</f>
        <v>BDL</v>
      </c>
      <c r="D28" s="50" t="str">
        <f>IF('Rainbow ppbv composite'!D28="BDL","BDL",'Rainbow ppbv composite'!D28*'Rainbow UG per m3'!$R28)</f>
        <v>BDL</v>
      </c>
      <c r="E28" s="50" t="str">
        <f>IF('Rainbow ppbv composite'!E28="BDL","BDL",'Rainbow ppbv composite'!E28*'Rainbow UG per m3'!$R28)</f>
        <v>BDL</v>
      </c>
      <c r="F28" s="50" t="str">
        <f>IF('Rainbow ppbv composite'!F28="BDL","BDL",'Rainbow ppbv composite'!F28*'Rainbow UG per m3'!$R28)</f>
        <v>BDL</v>
      </c>
      <c r="G28" s="50" t="str">
        <f>IF('Rainbow ppbv composite'!G28="BDL","BDL",'Rainbow ppbv composite'!G28*'Rainbow UG per m3'!$R28)</f>
        <v>BDL</v>
      </c>
      <c r="H28" s="50" t="str">
        <f>IF('Rainbow ppbv composite'!H28="BDL","BDL",'Rainbow ppbv composite'!H28*'Rainbow UG per m3'!$R28)</f>
        <v>BDL</v>
      </c>
      <c r="I28" s="50" t="str">
        <f>IF('Rainbow ppbv composite'!I28="BDL","BDL",'Rainbow ppbv composite'!I28*'Rainbow UG per m3'!$R28)</f>
        <v>BDL</v>
      </c>
      <c r="J28" s="50" t="str">
        <f>IF('Rainbow ppbv composite'!J28="BDL","BDL",'Rainbow ppbv composite'!J28*'Rainbow UG per m3'!$R28)</f>
        <v>BDL</v>
      </c>
      <c r="K28" s="50" t="str">
        <f>IF('Rainbow ppbv composite'!K28="BDL","BDL",'Rainbow ppbv composite'!K28*'Rainbow UG per m3'!$R28)</f>
        <v>BDL</v>
      </c>
      <c r="L28" s="50" t="str">
        <f>IF('Rainbow ppbv composite'!L28="BDL","BDL",'Rainbow ppbv composite'!L28*'Rainbow UG per m3'!$R28)</f>
        <v>BDL</v>
      </c>
      <c r="M28" s="50" t="str">
        <f>IF('Rainbow ppbv composite'!M28="BDL","BDL",'Rainbow ppbv composite'!M28*'Rainbow UG per m3'!$R28)</f>
        <v>BDL</v>
      </c>
      <c r="N28" s="50" t="str">
        <f>IF('Rainbow ppbv composite'!N28="BDL","BDL",'Rainbow ppbv composite'!N28*'Rainbow UG per m3'!$R28)</f>
        <v>BDL</v>
      </c>
      <c r="O28" s="50"/>
      <c r="P28" s="50"/>
      <c r="Q28" s="48">
        <v>286.04000000000002</v>
      </c>
      <c r="R28" s="50">
        <f t="shared" si="0"/>
        <v>11.89064349274309</v>
      </c>
    </row>
    <row r="29" spans="1:18" x14ac:dyDescent="0.35">
      <c r="A29" s="47" t="s">
        <v>98</v>
      </c>
      <c r="B29" s="126" t="s">
        <v>99</v>
      </c>
      <c r="C29" s="50" t="str">
        <f>IF('Rainbow ppbv composite'!C29="BDL","BDL",'Rainbow ppbv composite'!C29*'Rainbow UG per m3'!$R29)</f>
        <v>BDL</v>
      </c>
      <c r="D29" s="50" t="str">
        <f>IF('Rainbow ppbv composite'!D29="BDL","BDL",'Rainbow ppbv composite'!D29*'Rainbow UG per m3'!$R29)</f>
        <v>BDL</v>
      </c>
      <c r="E29" s="50" t="str">
        <f>IF('Rainbow ppbv composite'!E29="BDL","BDL",'Rainbow ppbv composite'!E29*'Rainbow UG per m3'!$R29)</f>
        <v>BDL</v>
      </c>
      <c r="F29" s="50" t="str">
        <f>IF('Rainbow ppbv composite'!F29="BDL","BDL",'Rainbow ppbv composite'!F29*'Rainbow UG per m3'!$R29)</f>
        <v>BDL</v>
      </c>
      <c r="G29" s="50" t="str">
        <f>IF('Rainbow ppbv composite'!G29="BDL","BDL",'Rainbow ppbv composite'!G29*'Rainbow UG per m3'!$R29)</f>
        <v>BDL</v>
      </c>
      <c r="H29" s="50" t="str">
        <f>IF('Rainbow ppbv composite'!H29="BDL","BDL",'Rainbow ppbv composite'!H29*'Rainbow UG per m3'!$R29)</f>
        <v>BDL</v>
      </c>
      <c r="I29" s="50" t="str">
        <f>IF('Rainbow ppbv composite'!I29="BDL","BDL",'Rainbow ppbv composite'!I29*'Rainbow UG per m3'!$R29)</f>
        <v>BDL</v>
      </c>
      <c r="J29" s="50" t="str">
        <f>IF('Rainbow ppbv composite'!J29="BDL","BDL",'Rainbow ppbv composite'!J29*'Rainbow UG per m3'!$R29)</f>
        <v>BDL</v>
      </c>
      <c r="K29" s="50" t="str">
        <f>IF('Rainbow ppbv composite'!K29="BDL","BDL",'Rainbow ppbv composite'!K29*'Rainbow UG per m3'!$R29)</f>
        <v>BDL</v>
      </c>
      <c r="L29" s="50" t="str">
        <f>IF('Rainbow ppbv composite'!L29="BDL","BDL",'Rainbow ppbv composite'!L29*'Rainbow UG per m3'!$R29)</f>
        <v>BDL</v>
      </c>
      <c r="M29" s="50" t="str">
        <f>IF('Rainbow ppbv composite'!M29="BDL","BDL",'Rainbow ppbv composite'!M29*'Rainbow UG per m3'!$R29)</f>
        <v>BDL</v>
      </c>
      <c r="N29" s="50" t="str">
        <f>IF('Rainbow ppbv composite'!N29="BDL","BDL",'Rainbow ppbv composite'!N29*'Rainbow UG per m3'!$R29)</f>
        <v>BDL</v>
      </c>
      <c r="O29" s="50"/>
      <c r="P29" s="50"/>
      <c r="Q29" s="48">
        <v>388.05099999999999</v>
      </c>
      <c r="R29" s="50">
        <f t="shared" si="0"/>
        <v>16.131226744519815</v>
      </c>
    </row>
    <row r="30" spans="1:18" x14ac:dyDescent="0.35">
      <c r="A30" s="125" t="s">
        <v>100</v>
      </c>
      <c r="B30" s="126" t="s">
        <v>101</v>
      </c>
      <c r="C30" s="50" t="str">
        <f>IF('Rainbow ppbv composite'!C30="BDL","BDL",'Rainbow ppbv composite'!C30*'Rainbow UG per m3'!$R30)</f>
        <v>BDL</v>
      </c>
      <c r="D30" s="50" t="str">
        <f>IF('Rainbow ppbv composite'!D30="BDL","BDL",'Rainbow ppbv composite'!D30*'Rainbow UG per m3'!$R30)</f>
        <v>BDL</v>
      </c>
      <c r="E30" s="50" t="str">
        <f>IF('Rainbow ppbv composite'!E30="BDL","BDL",'Rainbow ppbv composite'!E30*'Rainbow UG per m3'!$R30)</f>
        <v>BDL</v>
      </c>
      <c r="F30" s="50" t="str">
        <f>IF('Rainbow ppbv composite'!F30="BDL","BDL",'Rainbow ppbv composite'!F30*'Rainbow UG per m3'!$R30)</f>
        <v>BDL</v>
      </c>
      <c r="G30" s="50" t="str">
        <f>IF('Rainbow ppbv composite'!G30="BDL","BDL",'Rainbow ppbv composite'!G30*'Rainbow UG per m3'!$R30)</f>
        <v>BDL</v>
      </c>
      <c r="H30" s="50" t="str">
        <f>IF('Rainbow ppbv composite'!H30="BDL","BDL",'Rainbow ppbv composite'!H30*'Rainbow UG per m3'!$R30)</f>
        <v>BDL</v>
      </c>
      <c r="I30" s="50" t="str">
        <f>IF('Rainbow ppbv composite'!I30="BDL","BDL",'Rainbow ppbv composite'!I30*'Rainbow UG per m3'!$R30)</f>
        <v>BDL</v>
      </c>
      <c r="J30" s="50" t="str">
        <f>IF('Rainbow ppbv composite'!J30="BDL","BDL",'Rainbow ppbv composite'!J30*'Rainbow UG per m3'!$R30)</f>
        <v>BDL</v>
      </c>
      <c r="K30" s="50" t="str">
        <f>IF('Rainbow ppbv composite'!K30="BDL","BDL",'Rainbow ppbv composite'!K30*'Rainbow UG per m3'!$R30)</f>
        <v>BDL</v>
      </c>
      <c r="L30" s="50" t="str">
        <f>IF('Rainbow ppbv composite'!L30="BDL","BDL",'Rainbow ppbv composite'!L30*'Rainbow UG per m3'!$R30)</f>
        <v>BDL</v>
      </c>
      <c r="M30" s="50" t="str">
        <f>IF('Rainbow ppbv composite'!M30="BDL","BDL",'Rainbow ppbv composite'!M30*'Rainbow UG per m3'!$R30)</f>
        <v>BDL</v>
      </c>
      <c r="N30" s="50" t="str">
        <f>IF('Rainbow ppbv composite'!N30="BDL","BDL",'Rainbow ppbv composite'!N30*'Rainbow UG per m3'!$R30)</f>
        <v>BDL</v>
      </c>
      <c r="O30" s="50"/>
      <c r="P30" s="50"/>
      <c r="Q30" s="48">
        <v>320.05</v>
      </c>
      <c r="R30" s="50">
        <f t="shared" si="0"/>
        <v>13.304434519131679</v>
      </c>
    </row>
    <row r="31" spans="1:18" x14ac:dyDescent="0.35">
      <c r="A31" s="47" t="s">
        <v>102</v>
      </c>
      <c r="B31" s="126" t="s">
        <v>103</v>
      </c>
      <c r="C31" s="50" t="str">
        <f>IF('Rainbow ppbv composite'!C31="BDL","BDL",'Rainbow ppbv composite'!C31*'Rainbow UG per m3'!$R31)</f>
        <v>BDL</v>
      </c>
      <c r="D31" s="50" t="str">
        <f>IF('Rainbow ppbv composite'!D31="BDL","BDL",'Rainbow ppbv composite'!D31*'Rainbow UG per m3'!$R31)</f>
        <v>BDL</v>
      </c>
      <c r="E31" s="50" t="str">
        <f>IF('Rainbow ppbv composite'!E31="BDL","BDL",'Rainbow ppbv composite'!E31*'Rainbow UG per m3'!$R31)</f>
        <v>BDL</v>
      </c>
      <c r="F31" s="50" t="str">
        <f>IF('Rainbow ppbv composite'!F31="BDL","BDL",'Rainbow ppbv composite'!F31*'Rainbow UG per m3'!$R31)</f>
        <v>BDL</v>
      </c>
      <c r="G31" s="50" t="str">
        <f>IF('Rainbow ppbv composite'!G31="BDL","BDL",'Rainbow ppbv composite'!G31*'Rainbow UG per m3'!$R31)</f>
        <v>BDL</v>
      </c>
      <c r="H31" s="50" t="str">
        <f>IF('Rainbow ppbv composite'!H31="BDL","BDL",'Rainbow ppbv composite'!H31*'Rainbow UG per m3'!$R31)</f>
        <v>BDL</v>
      </c>
      <c r="I31" s="50" t="str">
        <f>IF('Rainbow ppbv composite'!I31="BDL","BDL",'Rainbow ppbv composite'!I31*'Rainbow UG per m3'!$R31)</f>
        <v>BDL</v>
      </c>
      <c r="J31" s="50" t="str">
        <f>IF('Rainbow ppbv composite'!J31="BDL","BDL",'Rainbow ppbv composite'!J31*'Rainbow UG per m3'!$R31)</f>
        <v>BDL</v>
      </c>
      <c r="K31" s="50" t="str">
        <f>IF('Rainbow ppbv composite'!K31="BDL","BDL",'Rainbow ppbv composite'!K31*'Rainbow UG per m3'!$R31)</f>
        <v>BDL</v>
      </c>
      <c r="L31" s="50" t="str">
        <f>IF('Rainbow ppbv composite'!L31="BDL","BDL",'Rainbow ppbv composite'!L31*'Rainbow UG per m3'!$R31)</f>
        <v>BDL</v>
      </c>
      <c r="M31" s="50" t="str">
        <f>IF('Rainbow ppbv composite'!M31="BDL","BDL",'Rainbow ppbv composite'!M31*'Rainbow UG per m3'!$R31)</f>
        <v>BDL</v>
      </c>
      <c r="N31" s="50" t="str">
        <f>IF('Rainbow ppbv composite'!N31="BDL","BDL",'Rainbow ppbv composite'!N31*'Rainbow UG per m3'!$R31)</f>
        <v>BDL</v>
      </c>
      <c r="O31" s="50"/>
      <c r="P31" s="50"/>
      <c r="Q31" s="48">
        <v>438.06</v>
      </c>
      <c r="R31" s="50">
        <f t="shared" si="0"/>
        <v>18.210094002345954</v>
      </c>
    </row>
    <row r="32" spans="1:18" x14ac:dyDescent="0.35">
      <c r="A32" s="59" t="s">
        <v>104</v>
      </c>
      <c r="B32" s="126" t="s">
        <v>105</v>
      </c>
      <c r="C32" s="50" t="str">
        <f>IF('Rainbow ppbv composite'!C32="BDL","BDL",'Rainbow ppbv composite'!C32*'Rainbow UG per m3'!$R32)</f>
        <v>BDL</v>
      </c>
      <c r="D32" s="50" t="str">
        <f>IF('Rainbow ppbv composite'!D32="BDL","BDL",'Rainbow ppbv composite'!D32*'Rainbow UG per m3'!$R32)</f>
        <v>BDL</v>
      </c>
      <c r="E32" s="50" t="str">
        <f>IF('Rainbow ppbv composite'!E32="BDL","BDL",'Rainbow ppbv composite'!E32*'Rainbow UG per m3'!$R32)</f>
        <v>BDL</v>
      </c>
      <c r="F32" s="50" t="str">
        <f>IF('Rainbow ppbv composite'!F32="BDL","BDL",'Rainbow ppbv composite'!F32*'Rainbow UG per m3'!$R32)</f>
        <v>BDL</v>
      </c>
      <c r="G32" s="50" t="str">
        <f>IF('Rainbow ppbv composite'!G32="BDL","BDL",'Rainbow ppbv composite'!G32*'Rainbow UG per m3'!$R32)</f>
        <v>BDL</v>
      </c>
      <c r="H32" s="50" t="str">
        <f>IF('Rainbow ppbv composite'!H32="BDL","BDL",'Rainbow ppbv composite'!H32*'Rainbow UG per m3'!$R32)</f>
        <v>BDL</v>
      </c>
      <c r="I32" s="50" t="str">
        <f>IF('Rainbow ppbv composite'!I32="BDL","BDL",'Rainbow ppbv composite'!I32*'Rainbow UG per m3'!$R32)</f>
        <v>BDL</v>
      </c>
      <c r="J32" s="50" t="str">
        <f>IF('Rainbow ppbv composite'!J32="BDL","BDL",'Rainbow ppbv composite'!J32*'Rainbow UG per m3'!$R32)</f>
        <v>BDL</v>
      </c>
      <c r="K32" s="50" t="str">
        <f>IF('Rainbow ppbv composite'!K32="BDL","BDL",'Rainbow ppbv composite'!K32*'Rainbow UG per m3'!$R32)</f>
        <v>BDL</v>
      </c>
      <c r="L32" s="50">
        <f>IF('Rainbow ppbv composite'!L32="BDL","BDL",'Rainbow ppbv composite'!L32*'Rainbow UG per m3'!$R32)</f>
        <v>1.2980312628095514</v>
      </c>
      <c r="M32" s="50" t="str">
        <f>IF('Rainbow ppbv composite'!M32="BDL","BDL",'Rainbow ppbv composite'!M32*'Rainbow UG per m3'!$R32)</f>
        <v>BDL</v>
      </c>
      <c r="N32" s="50" t="str">
        <f>IF('Rainbow ppbv composite'!N32="BDL","BDL",'Rainbow ppbv composite'!N32*'Rainbow UG per m3'!$R32)</f>
        <v>BDL</v>
      </c>
      <c r="O32" s="50"/>
      <c r="P32" s="50"/>
      <c r="Q32" s="48">
        <v>370.06</v>
      </c>
      <c r="R32" s="50">
        <f t="shared" si="0"/>
        <v>15.3833433468204</v>
      </c>
    </row>
    <row r="33" spans="1:18" x14ac:dyDescent="0.35">
      <c r="A33" s="59" t="s">
        <v>106</v>
      </c>
      <c r="B33" s="126" t="s">
        <v>107</v>
      </c>
      <c r="C33" s="50" t="str">
        <f>IF('Rainbow ppbv composite'!C33="BDL","BDL",'Rainbow ppbv composite'!C33*'Rainbow UG per m3'!$R33)</f>
        <v>BDL</v>
      </c>
      <c r="D33" s="50" t="str">
        <f>IF('Rainbow ppbv composite'!D33="BDL","BDL",'Rainbow ppbv composite'!D33*'Rainbow UG per m3'!$R33)</f>
        <v>BDL</v>
      </c>
      <c r="E33" s="50" t="str">
        <f>IF('Rainbow ppbv composite'!E33="BDL","BDL",'Rainbow ppbv composite'!E33*'Rainbow UG per m3'!$R33)</f>
        <v>BDL</v>
      </c>
      <c r="F33" s="50" t="str">
        <f>IF('Rainbow ppbv composite'!F33="BDL","BDL",'Rainbow ppbv composite'!F33*'Rainbow UG per m3'!$R33)</f>
        <v>BDL</v>
      </c>
      <c r="G33" s="50" t="str">
        <f>IF('Rainbow ppbv composite'!G33="BDL","BDL",'Rainbow ppbv composite'!G33*'Rainbow UG per m3'!$R33)</f>
        <v>BDL</v>
      </c>
      <c r="H33" s="50" t="str">
        <f>IF('Rainbow ppbv composite'!H33="BDL","BDL",'Rainbow ppbv composite'!H33*'Rainbow UG per m3'!$R33)</f>
        <v>BDL</v>
      </c>
      <c r="I33" s="50" t="str">
        <f>IF('Rainbow ppbv composite'!I33="BDL","BDL",'Rainbow ppbv composite'!I33*'Rainbow UG per m3'!$R33)</f>
        <v>BDL</v>
      </c>
      <c r="J33" s="50" t="str">
        <f>IF('Rainbow ppbv composite'!J33="BDL","BDL",'Rainbow ppbv composite'!J33*'Rainbow UG per m3'!$R33)</f>
        <v>BDL</v>
      </c>
      <c r="K33" s="50" t="str">
        <f>IF('Rainbow ppbv composite'!K33="BDL","BDL",'Rainbow ppbv composite'!K33*'Rainbow UG per m3'!$R33)</f>
        <v>BDL</v>
      </c>
      <c r="L33" s="50" t="str">
        <f>IF('Rainbow ppbv composite'!L33="BDL","BDL",'Rainbow ppbv composite'!L33*'Rainbow UG per m3'!$R33)</f>
        <v>BDL</v>
      </c>
      <c r="M33" s="50" t="str">
        <f>IF('Rainbow ppbv composite'!M33="BDL","BDL",'Rainbow ppbv composite'!M33*'Rainbow UG per m3'!$R33)</f>
        <v>BDL</v>
      </c>
      <c r="N33" s="50" t="str">
        <f>IF('Rainbow ppbv composite'!N33="BDL","BDL",'Rainbow ppbv composite'!N33*'Rainbow UG per m3'!$R33)</f>
        <v>BDL</v>
      </c>
      <c r="O33" s="50"/>
      <c r="P33" s="50"/>
      <c r="Q33" s="48">
        <v>420.07</v>
      </c>
      <c r="R33" s="50">
        <f t="shared" si="0"/>
        <v>17.462252174509121</v>
      </c>
    </row>
    <row r="34" spans="1:18" x14ac:dyDescent="0.35">
      <c r="A34" s="6" t="s">
        <v>108</v>
      </c>
      <c r="B34" s="126" t="s">
        <v>109</v>
      </c>
      <c r="C34" s="50" t="str">
        <f>IF('Rainbow ppbv composite'!C34="BDL","BDL",'Rainbow ppbv composite'!C34*'Rainbow UG per m3'!$R34)</f>
        <v>BDL</v>
      </c>
      <c r="D34" s="50" t="str">
        <f>IF('Rainbow ppbv composite'!D34="BDL","BDL",'Rainbow ppbv composite'!D34*'Rainbow UG per m3'!$R34)</f>
        <v>BDL</v>
      </c>
      <c r="E34" s="50" t="str">
        <f>IF('Rainbow ppbv composite'!E34="BDL","BDL",'Rainbow ppbv composite'!E34*'Rainbow UG per m3'!$R34)</f>
        <v>BDL</v>
      </c>
      <c r="F34" s="50" t="str">
        <f>IF('Rainbow ppbv composite'!F34="BDL","BDL",'Rainbow ppbv composite'!F34*'Rainbow UG per m3'!$R34)</f>
        <v>BDL</v>
      </c>
      <c r="G34" s="50" t="str">
        <f>IF('Rainbow ppbv composite'!G34="BDL","BDL",'Rainbow ppbv composite'!G34*'Rainbow UG per m3'!$R34)</f>
        <v>BDL</v>
      </c>
      <c r="H34" s="50" t="str">
        <f>IF('Rainbow ppbv composite'!H34="BDL","BDL",'Rainbow ppbv composite'!H34*'Rainbow UG per m3'!$R34)</f>
        <v>BDL</v>
      </c>
      <c r="I34" s="50" t="str">
        <f>IF('Rainbow ppbv composite'!I34="BDL","BDL",'Rainbow ppbv composite'!I34*'Rainbow UG per m3'!$R34)</f>
        <v>BDL</v>
      </c>
      <c r="J34" s="50" t="str">
        <f>IF('Rainbow ppbv composite'!J34="BDL","BDL",'Rainbow ppbv composite'!J34*'Rainbow UG per m3'!$R34)</f>
        <v>BDL</v>
      </c>
      <c r="K34" s="50" t="str">
        <f>IF('Rainbow ppbv composite'!K34="BDL","BDL",'Rainbow ppbv composite'!K34*'Rainbow UG per m3'!$R34)</f>
        <v>BDL</v>
      </c>
      <c r="L34" s="50" t="str">
        <f>IF('Rainbow ppbv composite'!L34="BDL","BDL",'Rainbow ppbv composite'!L34*'Rainbow UG per m3'!$R34)</f>
        <v>BDL</v>
      </c>
      <c r="M34" s="50" t="str">
        <f>IF('Rainbow ppbv composite'!M34="BDL","BDL",'Rainbow ppbv composite'!M34*'Rainbow UG per m3'!$R34)</f>
        <v>BDL</v>
      </c>
      <c r="N34" s="50" t="str">
        <f>IF('Rainbow ppbv composite'!N34="BDL","BDL",'Rainbow ppbv composite'!N34*'Rainbow UG per m3'!$R34)</f>
        <v>BDL</v>
      </c>
      <c r="O34" s="50"/>
      <c r="P34" s="50"/>
      <c r="Q34" s="48">
        <v>452.07</v>
      </c>
      <c r="R34" s="50">
        <f t="shared" si="0"/>
        <v>18.792487777109383</v>
      </c>
    </row>
    <row r="36" spans="1:18" x14ac:dyDescent="0.35">
      <c r="A36" s="47" t="s">
        <v>229</v>
      </c>
      <c r="F36" s="47"/>
      <c r="G36" s="47"/>
      <c r="H36" s="47"/>
      <c r="J36" s="47"/>
      <c r="L36" s="47"/>
      <c r="N36" s="47"/>
    </row>
    <row r="37" spans="1:18" x14ac:dyDescent="0.35">
      <c r="C37" s="47"/>
      <c r="D37" s="47"/>
      <c r="E37" s="47"/>
      <c r="F37" s="47"/>
      <c r="G37" s="47"/>
      <c r="H37" s="47"/>
      <c r="I37" s="47"/>
      <c r="J37" s="47"/>
      <c r="L37" s="47"/>
      <c r="M37" s="47"/>
      <c r="N37" s="47"/>
    </row>
    <row r="38" spans="1:18" x14ac:dyDescent="0.35">
      <c r="A38" s="34"/>
      <c r="C38" s="47"/>
      <c r="D38" s="47"/>
      <c r="E38" s="47"/>
      <c r="F38" s="47"/>
      <c r="G38" s="47"/>
      <c r="H38" s="47"/>
      <c r="I38" s="47"/>
      <c r="J38" s="47"/>
      <c r="L38" s="47"/>
      <c r="M38" s="47"/>
      <c r="N38" s="47"/>
    </row>
    <row r="39" spans="1:18" x14ac:dyDescent="0.35">
      <c r="A39" s="84"/>
      <c r="B39" s="84"/>
      <c r="C39" s="103"/>
      <c r="D39" s="103"/>
      <c r="E39" s="103"/>
      <c r="F39" s="47"/>
      <c r="G39" s="103"/>
      <c r="H39" s="103"/>
      <c r="I39" s="103"/>
      <c r="J39" s="103"/>
      <c r="K39" s="103"/>
      <c r="L39" s="103"/>
      <c r="M39" s="103"/>
      <c r="N39" s="103"/>
      <c r="O39" s="103"/>
      <c r="P39" s="103"/>
    </row>
    <row r="40" spans="1:18" x14ac:dyDescent="0.35">
      <c r="A40" s="84"/>
      <c r="B40" s="84"/>
      <c r="C40" s="103"/>
      <c r="D40" s="103"/>
      <c r="E40" s="103"/>
      <c r="F40" s="47"/>
      <c r="G40" s="103"/>
      <c r="H40" s="103"/>
      <c r="I40" s="103"/>
      <c r="J40" s="103"/>
      <c r="K40" s="103"/>
      <c r="L40" s="103"/>
      <c r="M40" s="103"/>
      <c r="N40" s="103"/>
      <c r="O40" s="103"/>
      <c r="P40" s="103"/>
    </row>
    <row r="41" spans="1:18" x14ac:dyDescent="0.35">
      <c r="C41" s="47"/>
      <c r="D41" s="47"/>
      <c r="E41" s="47"/>
      <c r="F41" s="47"/>
      <c r="G41" s="47"/>
      <c r="H41" s="47"/>
      <c r="I41" s="47"/>
      <c r="J41" s="47"/>
      <c r="L41" s="47"/>
      <c r="M41" s="47"/>
      <c r="N41" s="47"/>
    </row>
    <row r="42" spans="1:18" x14ac:dyDescent="0.35">
      <c r="C42" s="47"/>
      <c r="D42" s="47"/>
      <c r="E42" s="47"/>
      <c r="F42" s="47"/>
      <c r="G42" s="47"/>
      <c r="H42" s="47"/>
      <c r="I42" s="47"/>
      <c r="J42" s="47"/>
      <c r="L42" s="47"/>
      <c r="M42" s="47"/>
      <c r="N42" s="47"/>
    </row>
    <row r="43" spans="1:18" x14ac:dyDescent="0.35">
      <c r="B43" s="11" t="s">
        <v>307</v>
      </c>
      <c r="C43" s="99">
        <f t="shared" ref="C43:N43" si="1">SUM(C5:C34)</f>
        <v>1.3856134146611669</v>
      </c>
      <c r="D43" s="99">
        <f t="shared" si="1"/>
        <v>2.2656158474552015</v>
      </c>
      <c r="E43" s="99">
        <f t="shared" si="1"/>
        <v>8.7983557785089328</v>
      </c>
      <c r="F43" s="99">
        <f t="shared" si="1"/>
        <v>24.304325532501824</v>
      </c>
      <c r="G43" s="99">
        <f t="shared" si="1"/>
        <v>235.61903531909493</v>
      </c>
      <c r="H43" s="99">
        <f t="shared" si="1"/>
        <v>1102.6000362736709</v>
      </c>
      <c r="I43" s="99">
        <f t="shared" si="1"/>
        <v>8.3263294222930675</v>
      </c>
      <c r="J43" s="99">
        <f t="shared" si="1"/>
        <v>20.650843957585607</v>
      </c>
      <c r="K43" s="99">
        <f t="shared" si="1"/>
        <v>113.91320705260003</v>
      </c>
      <c r="L43" s="99">
        <f t="shared" si="1"/>
        <v>365.11807911494725</v>
      </c>
      <c r="M43" s="99">
        <f t="shared" si="1"/>
        <v>3.0620268943830946</v>
      </c>
      <c r="N43" s="99">
        <f t="shared" si="1"/>
        <v>0.4485035444094479</v>
      </c>
      <c r="O43" s="99"/>
      <c r="P43" s="99"/>
    </row>
    <row r="44" spans="1:18" x14ac:dyDescent="0.35">
      <c r="C44" s="47"/>
      <c r="D44" s="47"/>
      <c r="E44" s="47"/>
      <c r="F44" s="47"/>
      <c r="G44" s="47"/>
      <c r="H44" s="47"/>
      <c r="I44" s="47"/>
      <c r="J44" s="47"/>
      <c r="L44" s="47"/>
      <c r="M44" s="47"/>
      <c r="N44" s="47"/>
    </row>
    <row r="45" spans="1:18" x14ac:dyDescent="0.35">
      <c r="C45" s="47"/>
      <c r="D45" s="47"/>
      <c r="E45" s="47"/>
      <c r="F45" s="47"/>
      <c r="G45" s="47"/>
      <c r="H45" s="47"/>
      <c r="I45" s="47"/>
      <c r="J45" s="47"/>
      <c r="L45" s="47"/>
      <c r="M45" s="47"/>
      <c r="N45" s="47"/>
    </row>
    <row r="46" spans="1:18" x14ac:dyDescent="0.35">
      <c r="C46" s="47"/>
      <c r="D46" s="47"/>
      <c r="E46" s="47"/>
      <c r="F46" s="47"/>
      <c r="G46" s="47"/>
      <c r="H46" s="47"/>
      <c r="I46" s="47"/>
      <c r="J46" s="47"/>
      <c r="L46" s="47"/>
      <c r="M46" s="47"/>
      <c r="N46" s="47"/>
    </row>
    <row r="47" spans="1:18" x14ac:dyDescent="0.35">
      <c r="C47" s="47"/>
      <c r="D47" s="47"/>
      <c r="E47" s="47"/>
      <c r="F47" s="47"/>
      <c r="G47" s="47"/>
      <c r="H47" s="47"/>
      <c r="I47" s="47"/>
      <c r="J47" s="47"/>
      <c r="L47" s="47"/>
      <c r="M47" s="47"/>
      <c r="N47" s="47"/>
    </row>
    <row r="48" spans="1:18" x14ac:dyDescent="0.35">
      <c r="C48" s="47"/>
      <c r="D48" s="47"/>
      <c r="E48" s="47"/>
      <c r="F48" s="47"/>
      <c r="G48" s="47"/>
      <c r="H48" s="47"/>
      <c r="I48" s="47"/>
      <c r="J48" s="47"/>
      <c r="L48" s="47"/>
      <c r="M48" s="47"/>
      <c r="N48" s="47"/>
    </row>
    <row r="49" spans="3:14" x14ac:dyDescent="0.35">
      <c r="C49" s="47"/>
      <c r="D49" s="47"/>
      <c r="E49" s="47"/>
      <c r="F49" s="47"/>
      <c r="G49" s="47"/>
      <c r="H49" s="47"/>
      <c r="I49" s="47"/>
      <c r="J49" s="47"/>
      <c r="L49" s="47"/>
      <c r="M49" s="47"/>
      <c r="N49" s="47"/>
    </row>
    <row r="50" spans="3:14" x14ac:dyDescent="0.35">
      <c r="C50" s="47"/>
      <c r="D50" s="47"/>
      <c r="E50" s="47"/>
      <c r="F50" s="47"/>
      <c r="G50" s="47"/>
      <c r="H50" s="47"/>
      <c r="I50" s="47"/>
      <c r="J50" s="47"/>
      <c r="L50" s="47"/>
      <c r="M50" s="47"/>
      <c r="N50" s="47"/>
    </row>
    <row r="51" spans="3:14" x14ac:dyDescent="0.35">
      <c r="C51" s="47"/>
      <c r="D51" s="47"/>
      <c r="E51" s="47"/>
      <c r="F51" s="47"/>
      <c r="G51" s="47"/>
      <c r="H51" s="47"/>
      <c r="I51" s="47"/>
      <c r="J51" s="47"/>
      <c r="L51" s="47"/>
      <c r="M51" s="47"/>
      <c r="N51" s="47"/>
    </row>
    <row r="52" spans="3:14" x14ac:dyDescent="0.35">
      <c r="C52" s="47"/>
      <c r="D52" s="47"/>
      <c r="E52" s="47"/>
      <c r="F52" s="47"/>
      <c r="G52" s="47"/>
      <c r="H52" s="47"/>
      <c r="I52" s="47"/>
      <c r="J52" s="47"/>
      <c r="L52" s="47"/>
      <c r="M52" s="47"/>
      <c r="N52" s="47"/>
    </row>
    <row r="53" spans="3:14" x14ac:dyDescent="0.35">
      <c r="C53" s="47"/>
      <c r="D53" s="47"/>
      <c r="E53" s="47"/>
      <c r="F53" s="47"/>
      <c r="G53" s="47"/>
      <c r="H53" s="47"/>
      <c r="I53" s="47"/>
      <c r="J53" s="47"/>
      <c r="L53" s="47"/>
      <c r="M53" s="47"/>
      <c r="N53" s="47"/>
    </row>
    <row r="54" spans="3:14" x14ac:dyDescent="0.35">
      <c r="C54" s="47"/>
      <c r="D54" s="47"/>
      <c r="E54" s="47"/>
      <c r="F54" s="47"/>
      <c r="G54" s="47"/>
      <c r="H54" s="47"/>
      <c r="I54" s="47"/>
      <c r="J54" s="47"/>
      <c r="L54" s="47"/>
      <c r="M54" s="47"/>
      <c r="N54" s="47"/>
    </row>
    <row r="55" spans="3:14" x14ac:dyDescent="0.35">
      <c r="C55" s="47"/>
      <c r="D55" s="47"/>
      <c r="E55" s="47"/>
      <c r="F55" s="47"/>
      <c r="G55" s="47"/>
      <c r="H55" s="47"/>
      <c r="I55" s="47"/>
      <c r="J55" s="47"/>
      <c r="L55" s="47"/>
      <c r="M55" s="47"/>
      <c r="N55" s="47"/>
    </row>
    <row r="56" spans="3:14" x14ac:dyDescent="0.35">
      <c r="C56" s="47"/>
      <c r="D56" s="47"/>
      <c r="E56" s="47"/>
      <c r="F56" s="47"/>
      <c r="G56" s="47"/>
      <c r="H56" s="47"/>
      <c r="I56" s="47"/>
      <c r="J56" s="47"/>
      <c r="L56" s="47"/>
      <c r="M56" s="47"/>
      <c r="N56" s="47"/>
    </row>
    <row r="57" spans="3:14" x14ac:dyDescent="0.35">
      <c r="C57" s="47"/>
      <c r="D57" s="47"/>
      <c r="E57" s="47"/>
      <c r="F57" s="47"/>
      <c r="G57" s="47"/>
      <c r="H57" s="47"/>
      <c r="I57" s="47"/>
      <c r="J57" s="47"/>
      <c r="L57" s="47"/>
      <c r="M57" s="47"/>
      <c r="N57" s="47"/>
    </row>
    <row r="58" spans="3:14" x14ac:dyDescent="0.35">
      <c r="C58" s="47"/>
      <c r="D58" s="47"/>
      <c r="E58" s="47"/>
      <c r="F58" s="47"/>
      <c r="G58" s="47"/>
      <c r="H58" s="47"/>
      <c r="I58" s="47"/>
      <c r="J58" s="47"/>
      <c r="L58" s="47"/>
      <c r="M58" s="47"/>
      <c r="N58" s="47"/>
    </row>
    <row r="59" spans="3:14" x14ac:dyDescent="0.35">
      <c r="C59" s="47"/>
      <c r="D59" s="47"/>
      <c r="E59" s="47"/>
      <c r="F59" s="47"/>
      <c r="G59" s="47"/>
      <c r="H59" s="47"/>
      <c r="I59" s="47"/>
      <c r="J59" s="47"/>
      <c r="L59" s="47"/>
      <c r="M59" s="47"/>
      <c r="N59" s="47"/>
    </row>
    <row r="60" spans="3:14" x14ac:dyDescent="0.35">
      <c r="C60" s="47"/>
      <c r="D60" s="47"/>
      <c r="E60" s="47"/>
      <c r="F60" s="47"/>
      <c r="G60" s="47"/>
      <c r="H60" s="47"/>
      <c r="I60" s="47"/>
      <c r="J60" s="47"/>
      <c r="L60" s="47"/>
      <c r="M60" s="47"/>
      <c r="N60" s="47"/>
    </row>
    <row r="61" spans="3:14" x14ac:dyDescent="0.35">
      <c r="C61" s="47"/>
      <c r="D61" s="47"/>
      <c r="E61" s="47"/>
      <c r="F61" s="47"/>
      <c r="G61" s="47"/>
      <c r="H61" s="47"/>
      <c r="I61" s="47"/>
      <c r="J61" s="47"/>
      <c r="L61" s="47"/>
      <c r="M61" s="47"/>
      <c r="N61" s="47"/>
    </row>
    <row r="62" spans="3:14" x14ac:dyDescent="0.35">
      <c r="C62" s="47"/>
      <c r="D62" s="47"/>
      <c r="E62" s="47"/>
      <c r="F62" s="47"/>
      <c r="G62" s="47"/>
      <c r="H62" s="47"/>
      <c r="I62" s="47"/>
      <c r="J62" s="47"/>
      <c r="L62" s="47"/>
      <c r="M62" s="47"/>
      <c r="N62" s="47"/>
    </row>
    <row r="63" spans="3:14" x14ac:dyDescent="0.35">
      <c r="C63" s="47"/>
      <c r="D63" s="47"/>
      <c r="E63" s="47"/>
      <c r="F63" s="47"/>
      <c r="G63" s="47"/>
      <c r="H63" s="47"/>
      <c r="I63" s="47"/>
      <c r="J63" s="47"/>
      <c r="L63" s="47"/>
      <c r="M63" s="47"/>
      <c r="N63" s="47"/>
    </row>
    <row r="64" spans="3:14" x14ac:dyDescent="0.35">
      <c r="C64" s="47"/>
      <c r="D64" s="47"/>
      <c r="E64" s="47"/>
      <c r="F64" s="47"/>
      <c r="G64" s="47"/>
      <c r="H64" s="47"/>
      <c r="I64" s="47"/>
      <c r="J64" s="47"/>
      <c r="L64" s="47"/>
      <c r="M64" s="47"/>
      <c r="N64" s="47"/>
    </row>
    <row r="65" spans="3:14" x14ac:dyDescent="0.35">
      <c r="C65" s="47"/>
      <c r="D65" s="47"/>
      <c r="E65" s="47"/>
      <c r="F65" s="47"/>
      <c r="G65" s="47"/>
      <c r="H65" s="47"/>
      <c r="I65" s="47"/>
      <c r="J65" s="47"/>
      <c r="L65" s="47"/>
      <c r="M65" s="47"/>
      <c r="N65" s="47"/>
    </row>
    <row r="66" spans="3:14" x14ac:dyDescent="0.35">
      <c r="C66" s="47"/>
      <c r="D66" s="47"/>
      <c r="E66" s="47"/>
      <c r="F66" s="47"/>
      <c r="G66" s="47"/>
      <c r="H66" s="47"/>
      <c r="I66" s="47"/>
      <c r="J66" s="47"/>
      <c r="L66" s="47"/>
      <c r="M66" s="47"/>
      <c r="N66" s="47"/>
    </row>
    <row r="67" spans="3:14" x14ac:dyDescent="0.35">
      <c r="C67" s="47"/>
      <c r="D67" s="47"/>
      <c r="E67" s="47"/>
      <c r="F67" s="47"/>
      <c r="G67" s="47"/>
      <c r="H67" s="47"/>
      <c r="I67" s="47"/>
      <c r="J67" s="47"/>
      <c r="L67" s="47"/>
      <c r="M67" s="47"/>
      <c r="N67" s="47"/>
    </row>
    <row r="68" spans="3:14" x14ac:dyDescent="0.35">
      <c r="C68" s="47"/>
      <c r="D68" s="47"/>
      <c r="E68" s="47"/>
      <c r="F68" s="47"/>
      <c r="G68" s="47"/>
      <c r="H68" s="47"/>
      <c r="I68" s="47"/>
      <c r="J68" s="47"/>
      <c r="L68" s="47"/>
      <c r="M68" s="47"/>
      <c r="N68" s="47"/>
    </row>
    <row r="69" spans="3:14" x14ac:dyDescent="0.35">
      <c r="C69" s="47"/>
      <c r="D69" s="47"/>
      <c r="E69" s="47"/>
      <c r="F69" s="47"/>
      <c r="G69" s="47"/>
      <c r="H69" s="47"/>
      <c r="I69" s="47"/>
      <c r="J69" s="47"/>
      <c r="L69" s="47"/>
      <c r="M69" s="47"/>
      <c r="N69" s="47"/>
    </row>
  </sheetData>
  <mergeCells count="1">
    <mergeCell ref="Q3:R3"/>
  </mergeCells>
  <conditionalFormatting sqref="C5:P34">
    <cfRule type="cellIs" dxfId="320" priority="1" operator="lessThan">
      <formula>$D$40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37"/>
  <sheetViews>
    <sheetView zoomScale="90" zoomScaleNormal="90" workbookViewId="0">
      <selection activeCell="D13" sqref="D13"/>
    </sheetView>
  </sheetViews>
  <sheetFormatPr defaultRowHeight="14.5" x14ac:dyDescent="0.35"/>
  <cols>
    <col min="1" max="1" width="64" style="2" bestFit="1" customWidth="1"/>
    <col min="2" max="2" width="21.1796875" style="2" customWidth="1"/>
    <col min="3" max="4" width="18" style="47" bestFit="1" customWidth="1"/>
    <col min="5" max="5" width="16.36328125" style="47" bestFit="1" customWidth="1"/>
    <col min="6" max="6" width="18" style="47" bestFit="1" customWidth="1"/>
    <col min="7" max="7" width="18" style="47" customWidth="1"/>
    <col min="8" max="8" width="19" style="47" customWidth="1"/>
    <col min="9" max="9" width="12.7265625" style="47" customWidth="1"/>
    <col min="10" max="10" width="24" bestFit="1" customWidth="1"/>
    <col min="11" max="11" width="20.453125" bestFit="1" customWidth="1"/>
  </cols>
  <sheetData>
    <row r="1" spans="1:11" ht="23.5" x14ac:dyDescent="0.55000000000000004">
      <c r="A1" s="141" t="s">
        <v>704</v>
      </c>
      <c r="B1" s="3"/>
      <c r="C1" s="62"/>
      <c r="D1" s="132"/>
      <c r="E1" s="138"/>
      <c r="F1" s="138"/>
      <c r="G1" s="162"/>
    </row>
    <row r="2" spans="1:11" x14ac:dyDescent="0.35">
      <c r="A2" s="4" t="s">
        <v>45</v>
      </c>
      <c r="C2" s="146">
        <v>42879</v>
      </c>
      <c r="D2" s="146">
        <v>42879</v>
      </c>
      <c r="E2" s="146">
        <v>42879</v>
      </c>
      <c r="F2" s="146">
        <v>42879</v>
      </c>
      <c r="G2" s="161">
        <v>42879</v>
      </c>
      <c r="H2" s="161">
        <v>42879</v>
      </c>
      <c r="I2" s="161"/>
      <c r="J2" s="203"/>
      <c r="K2" s="203"/>
    </row>
    <row r="3" spans="1:11" x14ac:dyDescent="0.35">
      <c r="A3" s="7" t="s">
        <v>44</v>
      </c>
      <c r="B3" s="4"/>
      <c r="C3" s="146" t="s">
        <v>285</v>
      </c>
      <c r="D3" s="146" t="s">
        <v>285</v>
      </c>
      <c r="E3" s="146" t="s">
        <v>282</v>
      </c>
      <c r="F3" s="146" t="s">
        <v>285</v>
      </c>
      <c r="G3" s="161" t="s">
        <v>282</v>
      </c>
      <c r="H3" s="161" t="s">
        <v>285</v>
      </c>
      <c r="I3" s="161"/>
      <c r="J3" s="203"/>
      <c r="K3" s="203"/>
    </row>
    <row r="4" spans="1:11" x14ac:dyDescent="0.35">
      <c r="A4" s="1" t="s">
        <v>260</v>
      </c>
      <c r="B4" s="7"/>
      <c r="C4" s="162">
        <v>45622</v>
      </c>
      <c r="D4" s="162">
        <v>45623</v>
      </c>
      <c r="E4" s="145">
        <v>45625</v>
      </c>
      <c r="F4" s="162">
        <v>45625</v>
      </c>
      <c r="G4" s="162">
        <v>45629</v>
      </c>
      <c r="H4" s="162">
        <v>45629</v>
      </c>
      <c r="I4" s="162"/>
      <c r="J4" s="202" t="s">
        <v>263</v>
      </c>
      <c r="K4" s="202"/>
    </row>
    <row r="5" spans="1:11" x14ac:dyDescent="0.35">
      <c r="A5" s="11" t="s">
        <v>110</v>
      </c>
      <c r="B5" s="10" t="s">
        <v>111</v>
      </c>
      <c r="C5" s="63" t="s">
        <v>51</v>
      </c>
      <c r="D5" s="133" t="s">
        <v>51</v>
      </c>
      <c r="E5" s="133" t="s">
        <v>51</v>
      </c>
      <c r="F5" s="133" t="s">
        <v>51</v>
      </c>
      <c r="G5" s="133" t="s">
        <v>51</v>
      </c>
      <c r="H5" s="133" t="s">
        <v>51</v>
      </c>
      <c r="I5" s="133"/>
      <c r="J5" s="60" t="s">
        <v>261</v>
      </c>
      <c r="K5" s="60" t="s">
        <v>262</v>
      </c>
    </row>
    <row r="6" spans="1:11" x14ac:dyDescent="0.35">
      <c r="A6" s="2" t="s">
        <v>52</v>
      </c>
      <c r="B6" s="5" t="s">
        <v>53</v>
      </c>
      <c r="C6" s="50" t="s">
        <v>231</v>
      </c>
      <c r="D6" s="50" t="s">
        <v>231</v>
      </c>
      <c r="E6" s="50" t="str">
        <f>'112924'!CC4</f>
        <v>BDL</v>
      </c>
      <c r="F6" s="50" t="s">
        <v>231</v>
      </c>
      <c r="G6" s="50" t="str">
        <f>'120324'!CC4</f>
        <v>BDL</v>
      </c>
      <c r="H6" s="50" t="s">
        <v>231</v>
      </c>
      <c r="I6" s="50"/>
      <c r="J6" s="48">
        <v>88.004300000000001</v>
      </c>
      <c r="K6" s="50">
        <f>J6/(0.08206*293.15)</f>
        <v>3.6583266575598188</v>
      </c>
    </row>
    <row r="7" spans="1:11" x14ac:dyDescent="0.35">
      <c r="A7" s="2" t="s">
        <v>54</v>
      </c>
      <c r="B7" s="5" t="s">
        <v>55</v>
      </c>
      <c r="C7" s="50" t="str">
        <f>'112624'!CT4</f>
        <v>BDL</v>
      </c>
      <c r="D7" s="50" t="str">
        <f>'112724'!CT4</f>
        <v>BDL</v>
      </c>
      <c r="E7" s="50" t="s">
        <v>231</v>
      </c>
      <c r="F7" s="50" t="str">
        <f>'112924'!DK4</f>
        <v>BDL</v>
      </c>
      <c r="G7" s="50" t="s">
        <v>231</v>
      </c>
      <c r="H7" s="50" t="str">
        <f>'120324'!DK4</f>
        <v>BDL</v>
      </c>
      <c r="I7" s="50"/>
      <c r="J7" s="48">
        <v>138.01</v>
      </c>
      <c r="K7" s="50">
        <f t="shared" ref="K7:K35" si="0">J7/(0.08206*293.15)</f>
        <v>5.7370567348394399</v>
      </c>
    </row>
    <row r="8" spans="1:11" x14ac:dyDescent="0.35">
      <c r="A8" s="2" t="s">
        <v>56</v>
      </c>
      <c r="B8" s="5" t="s">
        <v>57</v>
      </c>
      <c r="C8" s="50" t="str">
        <f>'112624'!CT5</f>
        <v>BDL</v>
      </c>
      <c r="D8" s="50" t="str">
        <f>'112724'!CT5</f>
        <v>BDL</v>
      </c>
      <c r="E8" s="50" t="s">
        <v>231</v>
      </c>
      <c r="F8" s="50" t="str">
        <f>'112924'!DK5</f>
        <v>BDL</v>
      </c>
      <c r="G8" s="50" t="s">
        <v>231</v>
      </c>
      <c r="H8" s="50" t="str">
        <f>'120324'!DK5</f>
        <v>BDL</v>
      </c>
      <c r="I8" s="50"/>
      <c r="J8" s="48">
        <v>104.46</v>
      </c>
      <c r="K8" s="50">
        <f t="shared" si="0"/>
        <v>4.3423878452382283</v>
      </c>
    </row>
    <row r="9" spans="1:11" x14ac:dyDescent="0.35">
      <c r="A9" s="2" t="s">
        <v>58</v>
      </c>
      <c r="B9" s="5" t="s">
        <v>59</v>
      </c>
      <c r="C9" s="50" t="str">
        <f>'112624'!CT6</f>
        <v>BDL</v>
      </c>
      <c r="D9" s="50" t="str">
        <f>'112724'!CT6</f>
        <v>BDL</v>
      </c>
      <c r="E9" s="50" t="s">
        <v>231</v>
      </c>
      <c r="F9" s="50" t="str">
        <f>'112924'!DK6</f>
        <v>BDL</v>
      </c>
      <c r="G9" s="50" t="s">
        <v>231</v>
      </c>
      <c r="H9" s="50" t="str">
        <f>'120324'!DK6</f>
        <v>BDL</v>
      </c>
      <c r="I9" s="50"/>
      <c r="J9" s="48">
        <v>70.010000000000005</v>
      </c>
      <c r="K9" s="50">
        <f t="shared" si="0"/>
        <v>2.9103060793138851</v>
      </c>
    </row>
    <row r="10" spans="1:11" x14ac:dyDescent="0.35">
      <c r="A10" s="2" t="s">
        <v>60</v>
      </c>
      <c r="B10" s="5" t="s">
        <v>61</v>
      </c>
      <c r="C10" s="50" t="str">
        <f>'112624'!CT7</f>
        <v>BDL</v>
      </c>
      <c r="D10" s="50" t="str">
        <f>'112724'!CT7</f>
        <v>BDL</v>
      </c>
      <c r="E10" s="50" t="s">
        <v>231</v>
      </c>
      <c r="F10" s="50" t="str">
        <f>'112924'!DK7</f>
        <v>BDL</v>
      </c>
      <c r="G10" s="50" t="s">
        <v>231</v>
      </c>
      <c r="H10" s="50" t="str">
        <f>'120324'!DK7</f>
        <v>BDL</v>
      </c>
      <c r="I10" s="50"/>
      <c r="J10" s="48">
        <v>188.02</v>
      </c>
      <c r="K10" s="50">
        <f t="shared" si="0"/>
        <v>7.8159655625281621</v>
      </c>
    </row>
    <row r="11" spans="1:11" x14ac:dyDescent="0.35">
      <c r="A11" s="2" t="s">
        <v>62</v>
      </c>
      <c r="B11" s="5" t="s">
        <v>63</v>
      </c>
      <c r="C11" s="50" t="str">
        <f>'112624'!CT8</f>
        <v>BDL</v>
      </c>
      <c r="D11" s="50" t="str">
        <f>'112724'!CT8</f>
        <v>BDL</v>
      </c>
      <c r="E11" s="50" t="s">
        <v>231</v>
      </c>
      <c r="F11" s="50" t="str">
        <f>'112924'!DK8</f>
        <v>BDL</v>
      </c>
      <c r="G11" s="50" t="s">
        <v>231</v>
      </c>
      <c r="H11" s="50" t="str">
        <f>'120324'!DK8</f>
        <v>BDL</v>
      </c>
      <c r="I11" s="50"/>
      <c r="J11" s="48">
        <v>52.024000000000001</v>
      </c>
      <c r="K11" s="50">
        <f t="shared" si="0"/>
        <v>2.1626305309273754</v>
      </c>
    </row>
    <row r="12" spans="1:11" x14ac:dyDescent="0.35">
      <c r="A12" s="35" t="s">
        <v>64</v>
      </c>
      <c r="B12" s="5" t="s">
        <v>65</v>
      </c>
      <c r="C12" s="50">
        <f>'112624'!CT9</f>
        <v>2.1999999999999999E-2</v>
      </c>
      <c r="D12" s="50">
        <f>'112724'!CT9</f>
        <v>1.6E-2</v>
      </c>
      <c r="E12" s="50" t="s">
        <v>231</v>
      </c>
      <c r="F12" s="50">
        <f>'112924'!DK9</f>
        <v>1.4E-2</v>
      </c>
      <c r="G12" s="50" t="s">
        <v>231</v>
      </c>
      <c r="H12" s="50" t="str">
        <f>'120324'!DK9</f>
        <v>BDL</v>
      </c>
      <c r="I12" s="50"/>
      <c r="J12" s="48">
        <v>120.02</v>
      </c>
      <c r="K12" s="50">
        <f t="shared" si="0"/>
        <v>4.9892149070026059</v>
      </c>
    </row>
    <row r="13" spans="1:11" x14ac:dyDescent="0.35">
      <c r="A13" s="2" t="s">
        <v>66</v>
      </c>
      <c r="B13" s="5" t="s">
        <v>67</v>
      </c>
      <c r="C13" s="50" t="str">
        <f>'112624'!CT10</f>
        <v>BDL</v>
      </c>
      <c r="D13" s="50">
        <f>'112724'!CT10</f>
        <v>1.6E-2</v>
      </c>
      <c r="E13" s="14" t="s">
        <v>231</v>
      </c>
      <c r="F13" s="50" t="str">
        <f>'112924'!DK10</f>
        <v>BDL</v>
      </c>
      <c r="G13" s="14" t="s">
        <v>231</v>
      </c>
      <c r="H13" s="50" t="str">
        <f>'120324'!DK10</f>
        <v>BDL</v>
      </c>
      <c r="I13" s="50"/>
      <c r="J13" s="48">
        <v>200.03</v>
      </c>
      <c r="K13" s="50">
        <f t="shared" si="0"/>
        <v>8.3152196121290736</v>
      </c>
    </row>
    <row r="14" spans="1:11" x14ac:dyDescent="0.35">
      <c r="A14" s="2" t="s">
        <v>68</v>
      </c>
      <c r="B14" s="5" t="s">
        <v>69</v>
      </c>
      <c r="C14" s="50" t="str">
        <f>'112624'!CT11</f>
        <v>BDL</v>
      </c>
      <c r="D14" s="50" t="str">
        <f>'112724'!CT11</f>
        <v>BDL</v>
      </c>
      <c r="E14" s="14" t="s">
        <v>231</v>
      </c>
      <c r="F14" s="50" t="str">
        <f>'112924'!DK11</f>
        <v>BDL</v>
      </c>
      <c r="G14" s="14" t="s">
        <v>231</v>
      </c>
      <c r="H14" s="50" t="str">
        <f>'120324'!DK11</f>
        <v>BDL</v>
      </c>
      <c r="I14" s="50"/>
      <c r="J14" s="48">
        <v>34.03</v>
      </c>
      <c r="K14" s="50">
        <f t="shared" si="0"/>
        <v>1.4146224236402156</v>
      </c>
    </row>
    <row r="15" spans="1:11" x14ac:dyDescent="0.35">
      <c r="A15" s="2" t="s">
        <v>115</v>
      </c>
      <c r="B15" s="5" t="s">
        <v>70</v>
      </c>
      <c r="C15" s="50" t="str">
        <f>'112624'!CT12</f>
        <v>BDL</v>
      </c>
      <c r="D15" s="50" t="str">
        <f>'112724'!CT12</f>
        <v>BDL</v>
      </c>
      <c r="E15" s="14" t="s">
        <v>231</v>
      </c>
      <c r="F15" s="50" t="str">
        <f>'112924'!DK12</f>
        <v>BDL</v>
      </c>
      <c r="G15" s="14" t="s">
        <v>231</v>
      </c>
      <c r="H15" s="50" t="str">
        <f>'120324'!DK12</f>
        <v>BDL</v>
      </c>
      <c r="I15" s="50"/>
      <c r="J15" s="48">
        <v>100.02</v>
      </c>
      <c r="K15" s="50">
        <f t="shared" si="0"/>
        <v>4.1578176553774426</v>
      </c>
    </row>
    <row r="16" spans="1:11" x14ac:dyDescent="0.35">
      <c r="A16" s="2" t="s">
        <v>71</v>
      </c>
      <c r="B16" s="5" t="s">
        <v>72</v>
      </c>
      <c r="C16" s="50" t="str">
        <f>'112624'!CT13</f>
        <v>BDL</v>
      </c>
      <c r="D16" s="50" t="str">
        <f>'112724'!CT13</f>
        <v>BDL</v>
      </c>
      <c r="E16" s="14" t="s">
        <v>231</v>
      </c>
      <c r="F16" s="50" t="str">
        <f>'112924'!DK13</f>
        <v>BDL</v>
      </c>
      <c r="G16" s="14" t="s">
        <v>231</v>
      </c>
      <c r="H16" s="50" t="str">
        <f>'120324'!DK13</f>
        <v>BDL</v>
      </c>
      <c r="I16" s="50"/>
      <c r="J16" s="48">
        <v>150.02000000000001</v>
      </c>
      <c r="K16" s="50">
        <f t="shared" si="0"/>
        <v>6.2363107844403514</v>
      </c>
    </row>
    <row r="17" spans="1:11" x14ac:dyDescent="0.35">
      <c r="A17" s="2" t="s">
        <v>25</v>
      </c>
      <c r="B17" s="5" t="s">
        <v>73</v>
      </c>
      <c r="C17" s="50" t="str">
        <f>'112624'!CT14</f>
        <v>BDL</v>
      </c>
      <c r="D17" s="50" t="str">
        <f>'112724'!CT14</f>
        <v>BDL</v>
      </c>
      <c r="E17" s="14" t="s">
        <v>231</v>
      </c>
      <c r="F17" s="50" t="str">
        <f>'112924'!DK14</f>
        <v>BDL</v>
      </c>
      <c r="G17" s="14" t="s">
        <v>231</v>
      </c>
      <c r="H17" s="50" t="str">
        <f>'120324'!DK14</f>
        <v>BDL</v>
      </c>
      <c r="I17" s="50"/>
      <c r="J17" s="48">
        <v>84.04</v>
      </c>
      <c r="K17" s="50">
        <f t="shared" si="0"/>
        <v>3.4935312513289372</v>
      </c>
    </row>
    <row r="18" spans="1:11" x14ac:dyDescent="0.35">
      <c r="A18" s="2" t="s">
        <v>74</v>
      </c>
      <c r="B18" s="5" t="s">
        <v>75</v>
      </c>
      <c r="C18" s="50" t="str">
        <f>'112624'!CT15</f>
        <v>BDL</v>
      </c>
      <c r="D18" s="50" t="str">
        <f>'112724'!CT15</f>
        <v>BDL</v>
      </c>
      <c r="E18" s="14" t="s">
        <v>231</v>
      </c>
      <c r="F18" s="50" t="str">
        <f>'112924'!DK15</f>
        <v>BDL</v>
      </c>
      <c r="G18" s="14" t="s">
        <v>231</v>
      </c>
      <c r="H18" s="50" t="str">
        <f>'120324'!DK15</f>
        <v>BDL</v>
      </c>
      <c r="I18" s="50"/>
      <c r="J18" s="48">
        <v>166.02</v>
      </c>
      <c r="K18" s="50">
        <f t="shared" si="0"/>
        <v>6.9014285857404829</v>
      </c>
    </row>
    <row r="19" spans="1:11" x14ac:dyDescent="0.35">
      <c r="A19" s="2" t="s">
        <v>76</v>
      </c>
      <c r="B19" s="5" t="s">
        <v>77</v>
      </c>
      <c r="C19" s="50" t="str">
        <f>'112624'!CT16</f>
        <v>BDL</v>
      </c>
      <c r="D19" s="50">
        <f>'112724'!CT16</f>
        <v>2.9000000000000001E-2</v>
      </c>
      <c r="E19" s="14" t="s">
        <v>231</v>
      </c>
      <c r="F19" s="50" t="str">
        <f>'112924'!DK16</f>
        <v>BDL</v>
      </c>
      <c r="G19" s="14" t="s">
        <v>231</v>
      </c>
      <c r="H19" s="50" t="str">
        <f>'120324'!DK16</f>
        <v>BDL</v>
      </c>
      <c r="I19" s="50"/>
      <c r="J19" s="48">
        <v>86.47</v>
      </c>
      <c r="K19" s="50">
        <f t="shared" si="0"/>
        <v>3.5945460174013943</v>
      </c>
    </row>
    <row r="20" spans="1:11" x14ac:dyDescent="0.35">
      <c r="A20" s="2" t="s">
        <v>78</v>
      </c>
      <c r="B20" s="5" t="s">
        <v>79</v>
      </c>
      <c r="C20" s="50" t="str">
        <f>'112624'!CT17</f>
        <v>BDL</v>
      </c>
      <c r="D20" s="50" t="str">
        <f>'112724'!CT17</f>
        <v>BDL</v>
      </c>
      <c r="E20" s="14" t="s">
        <v>231</v>
      </c>
      <c r="F20" s="50" t="str">
        <f>'112924'!DK17</f>
        <v>BDL</v>
      </c>
      <c r="G20" s="14" t="s">
        <v>231</v>
      </c>
      <c r="H20" s="50" t="str">
        <f>'120324'!DK17</f>
        <v>BDL</v>
      </c>
      <c r="I20" s="50"/>
      <c r="J20" s="48">
        <v>102.03</v>
      </c>
      <c r="K20" s="50">
        <f t="shared" si="0"/>
        <v>4.241373079165772</v>
      </c>
    </row>
    <row r="21" spans="1:11" x14ac:dyDescent="0.35">
      <c r="A21" s="2" t="s">
        <v>80</v>
      </c>
      <c r="B21" s="5" t="s">
        <v>81</v>
      </c>
      <c r="C21" s="50" t="str">
        <f>'112624'!CT18</f>
        <v>BDL</v>
      </c>
      <c r="D21" s="50" t="str">
        <f>'112724'!CT18</f>
        <v>BDL</v>
      </c>
      <c r="E21" s="14" t="s">
        <v>231</v>
      </c>
      <c r="F21" s="50" t="str">
        <f>'112924'!DK18</f>
        <v>BDL</v>
      </c>
      <c r="G21" s="14" t="s">
        <v>231</v>
      </c>
      <c r="H21" s="50" t="str">
        <f>'120324'!DK18</f>
        <v>BDL</v>
      </c>
      <c r="I21" s="50"/>
      <c r="J21" s="48">
        <v>238.03</v>
      </c>
      <c r="K21" s="50">
        <f t="shared" si="0"/>
        <v>9.8948743902168825</v>
      </c>
    </row>
    <row r="22" spans="1:11" x14ac:dyDescent="0.35">
      <c r="A22" s="35" t="s">
        <v>82</v>
      </c>
      <c r="B22" s="5" t="s">
        <v>83</v>
      </c>
      <c r="C22" s="50" t="str">
        <f>'112624'!CT19</f>
        <v>BDL</v>
      </c>
      <c r="D22" s="50">
        <f>'112724'!CT19</f>
        <v>0.02</v>
      </c>
      <c r="E22" s="14" t="s">
        <v>231</v>
      </c>
      <c r="F22" s="50" t="str">
        <f>'112924'!DK19</f>
        <v>BDL</v>
      </c>
      <c r="G22" s="14" t="s">
        <v>231</v>
      </c>
      <c r="H22" s="50" t="str">
        <f>'120324'!DK19</f>
        <v>BDL</v>
      </c>
      <c r="I22" s="50"/>
      <c r="J22" s="48">
        <v>170.03</v>
      </c>
      <c r="K22" s="50">
        <f t="shared" si="0"/>
        <v>7.0681237346913273</v>
      </c>
    </row>
    <row r="23" spans="1:11" x14ac:dyDescent="0.35">
      <c r="A23" s="2" t="s">
        <v>84</v>
      </c>
      <c r="B23" s="5" t="s">
        <v>85</v>
      </c>
      <c r="C23" s="50" t="str">
        <f>'112624'!CT20</f>
        <v>BDL</v>
      </c>
      <c r="D23" s="50" t="str">
        <f>'112724'!CT20</f>
        <v>BDL</v>
      </c>
      <c r="E23" s="14" t="s">
        <v>231</v>
      </c>
      <c r="F23" s="50" t="str">
        <f>'112924'!DK20</f>
        <v>BDL</v>
      </c>
      <c r="G23" s="14" t="s">
        <v>231</v>
      </c>
      <c r="H23" s="50" t="str">
        <f>'120324'!DK20</f>
        <v>BDL</v>
      </c>
      <c r="I23" s="50"/>
      <c r="J23" s="48">
        <v>212.042</v>
      </c>
      <c r="K23" s="50">
        <f t="shared" si="0"/>
        <v>8.8145568014551454</v>
      </c>
    </row>
    <row r="24" spans="1:11" x14ac:dyDescent="0.35">
      <c r="A24" s="2" t="s">
        <v>86</v>
      </c>
      <c r="B24" s="5" t="s">
        <v>87</v>
      </c>
      <c r="C24" s="50" t="str">
        <f>'112624'!CT21</f>
        <v>BDL</v>
      </c>
      <c r="D24" s="50" t="str">
        <f>'112724'!CT21</f>
        <v>BDL</v>
      </c>
      <c r="E24" s="14" t="s">
        <v>231</v>
      </c>
      <c r="F24" s="50" t="str">
        <f>'112924'!DK21</f>
        <v>BDL</v>
      </c>
      <c r="G24" s="14" t="s">
        <v>231</v>
      </c>
      <c r="H24" s="50" t="str">
        <f>'120324'!DK21</f>
        <v>BDL</v>
      </c>
      <c r="I24" s="50"/>
      <c r="J24" s="48">
        <v>137.37</v>
      </c>
      <c r="K24" s="50">
        <f t="shared" si="0"/>
        <v>5.710452022787436</v>
      </c>
    </row>
    <row r="25" spans="1:11" x14ac:dyDescent="0.35">
      <c r="A25" s="2" t="s">
        <v>88</v>
      </c>
      <c r="B25" s="5" t="s">
        <v>89</v>
      </c>
      <c r="C25" s="50">
        <f>'112624'!CT22</f>
        <v>1.2999999999999999E-2</v>
      </c>
      <c r="D25" s="50" t="str">
        <f>'112724'!CT22</f>
        <v>BDL</v>
      </c>
      <c r="E25" s="14" t="s">
        <v>231</v>
      </c>
      <c r="F25" s="50" t="str">
        <f>'112924'!DK22</f>
        <v>BDL</v>
      </c>
      <c r="G25" s="14" t="s">
        <v>231</v>
      </c>
      <c r="H25" s="50" t="str">
        <f>'120324'!DK22</f>
        <v>BDL</v>
      </c>
      <c r="I25" s="50"/>
      <c r="J25" s="48">
        <v>288.036</v>
      </c>
      <c r="K25" s="50">
        <f t="shared" si="0"/>
        <v>11.97361693845528</v>
      </c>
    </row>
    <row r="26" spans="1:11" x14ac:dyDescent="0.35">
      <c r="A26" s="35" t="s">
        <v>90</v>
      </c>
      <c r="B26" s="5" t="s">
        <v>91</v>
      </c>
      <c r="C26" s="50" t="str">
        <f>'112624'!CT23</f>
        <v>BDL</v>
      </c>
      <c r="D26" s="50" t="str">
        <f>'112724'!CT23</f>
        <v>BDL</v>
      </c>
      <c r="E26" s="14" t="s">
        <v>231</v>
      </c>
      <c r="F26" s="50" t="str">
        <f>'112924'!DK23</f>
        <v>BDL</v>
      </c>
      <c r="G26" s="14" t="s">
        <v>231</v>
      </c>
      <c r="H26" s="50" t="str">
        <f>'120324'!DK23</f>
        <v>BDL</v>
      </c>
      <c r="I26" s="50"/>
      <c r="J26" s="48">
        <v>220.04</v>
      </c>
      <c r="K26" s="50">
        <f t="shared" si="0"/>
        <v>9.1470325623800477</v>
      </c>
    </row>
    <row r="27" spans="1:11" x14ac:dyDescent="0.35">
      <c r="A27" s="2" t="s">
        <v>92</v>
      </c>
      <c r="B27" s="5" t="s">
        <v>93</v>
      </c>
      <c r="C27" s="50" t="str">
        <f>'112624'!CT24</f>
        <v>BDL</v>
      </c>
      <c r="D27" s="50" t="str">
        <f>'112724'!CT24</f>
        <v>BDL</v>
      </c>
      <c r="E27" s="14" t="s">
        <v>231</v>
      </c>
      <c r="F27" s="50" t="str">
        <f>'112924'!DK24</f>
        <v>BDL</v>
      </c>
      <c r="G27" s="14" t="s">
        <v>231</v>
      </c>
      <c r="H27" s="50" t="str">
        <f>'120324'!DK24</f>
        <v>BDL</v>
      </c>
      <c r="I27" s="50"/>
      <c r="J27" s="48">
        <v>338.04</v>
      </c>
      <c r="K27" s="50">
        <f t="shared" si="0"/>
        <v>14.052276346968513</v>
      </c>
    </row>
    <row r="28" spans="1:11" x14ac:dyDescent="0.35">
      <c r="A28" s="35" t="s">
        <v>94</v>
      </c>
      <c r="B28" s="5" t="s">
        <v>95</v>
      </c>
      <c r="C28" s="50" t="str">
        <f>'112624'!CT25</f>
        <v>BDL</v>
      </c>
      <c r="D28" s="50" t="str">
        <f>'112724'!CT25</f>
        <v>BDL</v>
      </c>
      <c r="E28" s="14" t="s">
        <v>231</v>
      </c>
      <c r="F28" s="50" t="str">
        <f>'112924'!DK25</f>
        <v>BDL</v>
      </c>
      <c r="G28" s="14" t="s">
        <v>231</v>
      </c>
      <c r="H28" s="50" t="str">
        <f>'120324'!DK25</f>
        <v>BDL</v>
      </c>
      <c r="I28" s="50"/>
      <c r="J28" s="48">
        <v>270.04000000000002</v>
      </c>
      <c r="K28" s="50">
        <f t="shared" si="0"/>
        <v>11.225525691442959</v>
      </c>
    </row>
    <row r="29" spans="1:11" x14ac:dyDescent="0.35">
      <c r="A29" s="35" t="s">
        <v>96</v>
      </c>
      <c r="B29" s="5" t="s">
        <v>97</v>
      </c>
      <c r="C29" s="50" t="str">
        <f>'112624'!CT26</f>
        <v>BDL</v>
      </c>
      <c r="D29" s="50" t="str">
        <f>'112724'!CT26</f>
        <v>BDL</v>
      </c>
      <c r="E29" s="14" t="s">
        <v>231</v>
      </c>
      <c r="F29" s="50" t="str">
        <f>'112924'!DK26</f>
        <v>BDL</v>
      </c>
      <c r="G29" s="14" t="s">
        <v>231</v>
      </c>
      <c r="H29" s="50" t="str">
        <f>'120324'!DK26</f>
        <v>BDL</v>
      </c>
      <c r="I29" s="50"/>
      <c r="J29" s="48">
        <v>286.04000000000002</v>
      </c>
      <c r="K29" s="50">
        <f t="shared" si="0"/>
        <v>11.89064349274309</v>
      </c>
    </row>
    <row r="30" spans="1:11" x14ac:dyDescent="0.35">
      <c r="A30" s="2" t="s">
        <v>98</v>
      </c>
      <c r="B30" s="5" t="s">
        <v>99</v>
      </c>
      <c r="C30" s="50" t="str">
        <f>'112624'!CT27</f>
        <v>BDL</v>
      </c>
      <c r="D30" s="50" t="str">
        <f>'112724'!CT27</f>
        <v>BDL</v>
      </c>
      <c r="E30" s="14" t="s">
        <v>231</v>
      </c>
      <c r="F30" s="50" t="str">
        <f>'112924'!DK27</f>
        <v>BDL</v>
      </c>
      <c r="G30" s="14" t="s">
        <v>231</v>
      </c>
      <c r="H30" s="50" t="str">
        <f>'120324'!DK27</f>
        <v>BDL</v>
      </c>
      <c r="I30" s="50"/>
      <c r="J30" s="48">
        <v>388.05099999999999</v>
      </c>
      <c r="K30" s="50">
        <f t="shared" si="0"/>
        <v>16.131226744519815</v>
      </c>
    </row>
    <row r="31" spans="1:11" x14ac:dyDescent="0.35">
      <c r="A31" s="35" t="s">
        <v>100</v>
      </c>
      <c r="B31" s="5" t="s">
        <v>101</v>
      </c>
      <c r="C31" s="50" t="str">
        <f>'112624'!CT28</f>
        <v>BDL</v>
      </c>
      <c r="D31" s="50" t="str">
        <f>'112724'!CT28</f>
        <v>BDL</v>
      </c>
      <c r="E31" s="14" t="s">
        <v>231</v>
      </c>
      <c r="F31" s="50" t="str">
        <f>'112924'!DK28</f>
        <v>BDL</v>
      </c>
      <c r="G31" s="14" t="s">
        <v>231</v>
      </c>
      <c r="H31" s="50" t="str">
        <f>'120324'!DK28</f>
        <v>BDL</v>
      </c>
      <c r="I31" s="50"/>
      <c r="J31" s="48">
        <v>320.05</v>
      </c>
      <c r="K31" s="50">
        <f t="shared" si="0"/>
        <v>13.304434519131679</v>
      </c>
    </row>
    <row r="32" spans="1:11" x14ac:dyDescent="0.35">
      <c r="A32" s="2" t="s">
        <v>102</v>
      </c>
      <c r="B32" s="5" t="s">
        <v>103</v>
      </c>
      <c r="C32" s="50" t="str">
        <f>'112624'!CT29</f>
        <v>BDL</v>
      </c>
      <c r="D32" s="50" t="str">
        <f>'112724'!CT29</f>
        <v>BDL</v>
      </c>
      <c r="E32" s="14" t="s">
        <v>231</v>
      </c>
      <c r="F32" s="50" t="str">
        <f>'112924'!DK29</f>
        <v>BDL</v>
      </c>
      <c r="G32" s="14" t="s">
        <v>231</v>
      </c>
      <c r="H32" s="50" t="str">
        <f>'120324'!DK29</f>
        <v>BDL</v>
      </c>
      <c r="I32" s="50"/>
      <c r="J32" s="48">
        <v>438.06</v>
      </c>
      <c r="K32" s="50">
        <f t="shared" si="0"/>
        <v>18.210094002345954</v>
      </c>
    </row>
    <row r="33" spans="1:11" x14ac:dyDescent="0.35">
      <c r="A33" s="59" t="s">
        <v>104</v>
      </c>
      <c r="B33" s="5" t="s">
        <v>105</v>
      </c>
      <c r="C33" s="50">
        <f>'112624'!CT30</f>
        <v>1.4E-2</v>
      </c>
      <c r="D33" s="50">
        <f>'112724'!CT30</f>
        <v>1.4E-2</v>
      </c>
      <c r="E33" s="14" t="s">
        <v>231</v>
      </c>
      <c r="F33" s="50">
        <f>'112924'!DK30</f>
        <v>1.0999999999999999E-2</v>
      </c>
      <c r="G33" s="14" t="s">
        <v>231</v>
      </c>
      <c r="H33" s="50">
        <f>'120324'!DK30</f>
        <v>1.0999999999999999E-2</v>
      </c>
      <c r="I33" s="50"/>
      <c r="J33" s="48">
        <v>370.06</v>
      </c>
      <c r="K33" s="50">
        <f t="shared" si="0"/>
        <v>15.3833433468204</v>
      </c>
    </row>
    <row r="34" spans="1:11" x14ac:dyDescent="0.35">
      <c r="A34" s="59" t="s">
        <v>106</v>
      </c>
      <c r="B34" s="5" t="s">
        <v>107</v>
      </c>
      <c r="C34" s="50">
        <f>'112624'!CT31</f>
        <v>5.3999999999999999E-2</v>
      </c>
      <c r="D34" s="50">
        <f>'112724'!CT31</f>
        <v>8.2000000000000003E-2</v>
      </c>
      <c r="E34" s="14" t="s">
        <v>231</v>
      </c>
      <c r="F34" s="50">
        <f>'112924'!DK31</f>
        <v>9.6000000000000002E-2</v>
      </c>
      <c r="G34" s="14" t="s">
        <v>231</v>
      </c>
      <c r="H34" s="50">
        <f>'120324'!DK31</f>
        <v>0.127</v>
      </c>
      <c r="I34" s="50"/>
      <c r="J34" s="48">
        <v>420.07</v>
      </c>
      <c r="K34" s="50">
        <f t="shared" si="0"/>
        <v>17.462252174509121</v>
      </c>
    </row>
    <row r="35" spans="1:11" x14ac:dyDescent="0.35">
      <c r="A35" s="6" t="s">
        <v>108</v>
      </c>
      <c r="B35" s="5" t="s">
        <v>109</v>
      </c>
      <c r="C35" s="50" t="str">
        <f>'112624'!CT32</f>
        <v>BDL</v>
      </c>
      <c r="D35" s="50" t="str">
        <f>'112724'!CT32</f>
        <v>BDL</v>
      </c>
      <c r="E35" s="14" t="s">
        <v>231</v>
      </c>
      <c r="F35" s="50" t="str">
        <f>'112924'!DK32</f>
        <v>BDL</v>
      </c>
      <c r="G35" s="14" t="s">
        <v>231</v>
      </c>
      <c r="H35" s="50" t="str">
        <f>'120324'!DK32</f>
        <v>BDL</v>
      </c>
      <c r="I35" s="50"/>
      <c r="J35" s="48">
        <v>452.07</v>
      </c>
      <c r="K35" s="50">
        <f t="shared" si="0"/>
        <v>18.792487777109383</v>
      </c>
    </row>
    <row r="37" spans="1:11" x14ac:dyDescent="0.35">
      <c r="A37" s="88" t="s">
        <v>258</v>
      </c>
    </row>
  </sheetData>
  <mergeCells count="3">
    <mergeCell ref="J2:K2"/>
    <mergeCell ref="J3:K3"/>
    <mergeCell ref="J4:K4"/>
  </mergeCells>
  <conditionalFormatting sqref="C6:I35">
    <cfRule type="containsText" priority="22" stopIfTrue="1" operator="containsText" text="NA">
      <formula>NOT(ISERROR(SEARCH("NA",C6)))</formula>
    </cfRule>
    <cfRule type="containsText" priority="25" stopIfTrue="1" operator="containsText" text="BDL">
      <formula>NOT(ISERROR(SEARCH("BDL",C6)))</formula>
    </cfRule>
    <cfRule type="cellIs" dxfId="319" priority="28" operator="greaterThan">
      <formula>0.015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M39"/>
  <sheetViews>
    <sheetView zoomScale="80" zoomScaleNormal="80" workbookViewId="0">
      <selection activeCell="C18" sqref="C18"/>
    </sheetView>
  </sheetViews>
  <sheetFormatPr defaultColWidth="9.1796875" defaultRowHeight="14.5" x14ac:dyDescent="0.35"/>
  <cols>
    <col min="1" max="1" width="71.81640625" style="47" customWidth="1"/>
    <col min="2" max="2" width="38.54296875" style="47" customWidth="1"/>
    <col min="3" max="3" width="38.90625" style="47" customWidth="1"/>
    <col min="4" max="4" width="37.1796875" style="47" customWidth="1"/>
    <col min="5" max="5" width="35.26953125" style="92" customWidth="1"/>
    <col min="6" max="6" width="33.81640625" style="47" customWidth="1"/>
    <col min="7" max="7" width="32.54296875" style="47" customWidth="1"/>
    <col min="8" max="8" width="29.7265625" style="47" bestFit="1" customWidth="1"/>
    <col min="9" max="10" width="29.7265625" style="47" customWidth="1"/>
    <col min="11" max="11" width="5.81640625" style="47" customWidth="1"/>
    <col min="12" max="16384" width="9.1796875" style="47"/>
  </cols>
  <sheetData>
    <row r="1" spans="1:13" ht="23.5" x14ac:dyDescent="0.55000000000000004">
      <c r="A1" s="97" t="s">
        <v>704</v>
      </c>
      <c r="B1" s="97"/>
    </row>
    <row r="2" spans="1:13" x14ac:dyDescent="0.35">
      <c r="A2" s="47" t="s">
        <v>291</v>
      </c>
      <c r="B2" s="185" t="s">
        <v>727</v>
      </c>
      <c r="C2" s="185" t="s">
        <v>727</v>
      </c>
      <c r="D2" s="185" t="s">
        <v>728</v>
      </c>
      <c r="E2" s="185" t="s">
        <v>728</v>
      </c>
    </row>
    <row r="3" spans="1:13" x14ac:dyDescent="0.35">
      <c r="A3" s="1" t="s">
        <v>403</v>
      </c>
      <c r="B3" s="75">
        <v>112624</v>
      </c>
      <c r="C3" s="75">
        <v>112724</v>
      </c>
      <c r="D3" s="92">
        <v>112924</v>
      </c>
      <c r="E3" s="92">
        <v>120324</v>
      </c>
      <c r="F3" s="92"/>
      <c r="G3" s="92"/>
      <c r="H3" s="92"/>
      <c r="I3" s="100"/>
      <c r="J3" s="100"/>
    </row>
    <row r="4" spans="1:13" x14ac:dyDescent="0.35">
      <c r="A4" s="47" t="s">
        <v>0</v>
      </c>
      <c r="B4" s="75" t="s">
        <v>51</v>
      </c>
      <c r="C4" s="75" t="s">
        <v>51</v>
      </c>
      <c r="D4" s="75" t="s">
        <v>51</v>
      </c>
      <c r="E4" s="75" t="s">
        <v>51</v>
      </c>
      <c r="F4" s="92"/>
      <c r="G4" s="92"/>
      <c r="H4" s="92"/>
      <c r="I4" s="100"/>
      <c r="J4" s="100"/>
      <c r="L4" s="47" t="s">
        <v>313</v>
      </c>
    </row>
    <row r="5" spans="1:13" x14ac:dyDescent="0.35">
      <c r="A5" s="47" t="s">
        <v>110</v>
      </c>
      <c r="B5" s="75" t="s">
        <v>709</v>
      </c>
      <c r="C5" s="75" t="s">
        <v>709</v>
      </c>
      <c r="D5" s="75" t="s">
        <v>404</v>
      </c>
      <c r="E5" s="75" t="s">
        <v>404</v>
      </c>
      <c r="G5" s="92"/>
      <c r="L5" s="47" t="s">
        <v>292</v>
      </c>
    </row>
    <row r="6" spans="1:13" x14ac:dyDescent="0.35">
      <c r="A6" s="47" t="s">
        <v>296</v>
      </c>
      <c r="B6" s="113">
        <v>45622</v>
      </c>
      <c r="C6" s="113">
        <v>45623</v>
      </c>
      <c r="D6" s="113">
        <v>45625</v>
      </c>
      <c r="E6" s="113">
        <v>45629</v>
      </c>
      <c r="F6" s="101"/>
      <c r="G6" s="93"/>
      <c r="H6" s="101"/>
      <c r="I6" s="101"/>
      <c r="J6" s="101"/>
      <c r="L6" s="47" t="s">
        <v>293</v>
      </c>
      <c r="M6" s="47" t="s">
        <v>294</v>
      </c>
    </row>
    <row r="7" spans="1:13" x14ac:dyDescent="0.35">
      <c r="A7" s="47" t="s">
        <v>52</v>
      </c>
      <c r="B7" s="130" t="str">
        <f>'112624'!MO4</f>
        <v>BDL</v>
      </c>
      <c r="C7" s="92" t="str">
        <f>'112724'!LG4</f>
        <v>BDL</v>
      </c>
      <c r="D7" s="100" t="s">
        <v>231</v>
      </c>
      <c r="E7" s="161" t="s">
        <v>231</v>
      </c>
      <c r="F7" s="92"/>
      <c r="G7" s="92"/>
      <c r="H7" s="92"/>
      <c r="I7" s="100"/>
      <c r="J7" s="100"/>
      <c r="L7" s="83">
        <v>10</v>
      </c>
      <c r="M7" s="47">
        <f>L7*0.5</f>
        <v>5</v>
      </c>
    </row>
    <row r="8" spans="1:13" x14ac:dyDescent="0.35">
      <c r="A8" s="47" t="s">
        <v>54</v>
      </c>
      <c r="B8" s="130" t="s">
        <v>231</v>
      </c>
      <c r="C8" s="112" t="s">
        <v>231</v>
      </c>
      <c r="D8" s="100" t="str">
        <f>'112924'!NF4</f>
        <v>BDL</v>
      </c>
      <c r="E8" s="161" t="str">
        <f>'120324'!GR4</f>
        <v>BDL</v>
      </c>
      <c r="F8" s="92"/>
      <c r="G8" s="92"/>
      <c r="H8" s="92"/>
      <c r="I8" s="100"/>
      <c r="J8" s="100"/>
      <c r="L8" s="83">
        <v>1</v>
      </c>
      <c r="M8" s="47">
        <f t="shared" ref="M8:M36" si="0">L8*0.5</f>
        <v>0.5</v>
      </c>
    </row>
    <row r="9" spans="1:13" x14ac:dyDescent="0.35">
      <c r="A9" s="47" t="s">
        <v>56</v>
      </c>
      <c r="B9" s="161" t="s">
        <v>231</v>
      </c>
      <c r="C9" s="161" t="s">
        <v>231</v>
      </c>
      <c r="D9" s="161" t="str">
        <f>'112924'!NF5</f>
        <v>BDL</v>
      </c>
      <c r="E9" s="161" t="str">
        <f>'120324'!GR5</f>
        <v>BDL</v>
      </c>
      <c r="F9" s="92"/>
      <c r="G9" s="100"/>
      <c r="H9" s="100"/>
      <c r="I9" s="100"/>
      <c r="J9" s="100"/>
      <c r="L9" s="83">
        <v>1</v>
      </c>
      <c r="M9" s="47">
        <f t="shared" si="0"/>
        <v>0.5</v>
      </c>
    </row>
    <row r="10" spans="1:13" x14ac:dyDescent="0.35">
      <c r="A10" s="47" t="s">
        <v>58</v>
      </c>
      <c r="B10" s="161" t="s">
        <v>231</v>
      </c>
      <c r="C10" s="161" t="s">
        <v>231</v>
      </c>
      <c r="D10" s="161" t="str">
        <f>'112924'!NF6</f>
        <v>BDL</v>
      </c>
      <c r="E10" s="161" t="str">
        <f>'120324'!GR6</f>
        <v>BDL</v>
      </c>
      <c r="F10" s="92"/>
      <c r="G10" s="100"/>
      <c r="H10" s="100"/>
      <c r="I10" s="100"/>
      <c r="J10" s="100"/>
      <c r="L10" s="83">
        <v>1</v>
      </c>
      <c r="M10" s="47">
        <f t="shared" si="0"/>
        <v>0.5</v>
      </c>
    </row>
    <row r="11" spans="1:13" x14ac:dyDescent="0.35">
      <c r="A11" s="47" t="s">
        <v>60</v>
      </c>
      <c r="B11" s="161" t="s">
        <v>231</v>
      </c>
      <c r="C11" s="161" t="s">
        <v>231</v>
      </c>
      <c r="D11" s="161" t="str">
        <f>'112924'!NF7</f>
        <v>BDL</v>
      </c>
      <c r="E11" s="161" t="str">
        <f>'120324'!GR7</f>
        <v>BDL</v>
      </c>
      <c r="F11" s="92"/>
      <c r="G11" s="100"/>
      <c r="H11" s="100"/>
      <c r="I11" s="100"/>
      <c r="J11" s="100"/>
      <c r="L11" s="83">
        <v>1</v>
      </c>
      <c r="M11" s="47">
        <f t="shared" si="0"/>
        <v>0.5</v>
      </c>
    </row>
    <row r="12" spans="1:13" x14ac:dyDescent="0.35">
      <c r="A12" s="47" t="s">
        <v>62</v>
      </c>
      <c r="B12" s="161" t="s">
        <v>231</v>
      </c>
      <c r="C12" s="161" t="s">
        <v>231</v>
      </c>
      <c r="D12" s="161" t="str">
        <f>'112924'!NF8</f>
        <v>BDL</v>
      </c>
      <c r="E12" s="161" t="str">
        <f>'120324'!GR8</f>
        <v>BDL</v>
      </c>
      <c r="F12" s="92"/>
      <c r="G12" s="100"/>
      <c r="H12" s="100"/>
      <c r="I12" s="100"/>
      <c r="J12" s="100"/>
      <c r="L12" s="83">
        <v>1</v>
      </c>
      <c r="M12" s="47">
        <f t="shared" si="0"/>
        <v>0.5</v>
      </c>
    </row>
    <row r="13" spans="1:13" x14ac:dyDescent="0.35">
      <c r="A13" s="91" t="s">
        <v>64</v>
      </c>
      <c r="B13" s="161" t="s">
        <v>231</v>
      </c>
      <c r="C13" s="161" t="s">
        <v>231</v>
      </c>
      <c r="D13" s="161" t="str">
        <f>'112924'!NF9</f>
        <v>BDL</v>
      </c>
      <c r="E13" s="161" t="str">
        <f>'120324'!GR9</f>
        <v>BDL</v>
      </c>
      <c r="F13" s="92"/>
      <c r="G13" s="104"/>
      <c r="H13" s="100"/>
      <c r="I13" s="100"/>
      <c r="J13" s="100"/>
      <c r="L13" s="83">
        <v>1</v>
      </c>
      <c r="M13" s="47">
        <f t="shared" si="0"/>
        <v>0.5</v>
      </c>
    </row>
    <row r="14" spans="1:13" x14ac:dyDescent="0.35">
      <c r="A14" s="47" t="s">
        <v>66</v>
      </c>
      <c r="B14" s="161" t="s">
        <v>231</v>
      </c>
      <c r="C14" s="161" t="s">
        <v>231</v>
      </c>
      <c r="D14" s="161" t="str">
        <f>'112924'!NF10</f>
        <v>BDL</v>
      </c>
      <c r="E14" s="161" t="str">
        <f>'120324'!GR10</f>
        <v>BDL</v>
      </c>
      <c r="F14" s="92"/>
      <c r="G14" s="104"/>
      <c r="H14" s="100"/>
      <c r="I14" s="100"/>
      <c r="J14" s="100"/>
      <c r="L14" s="83">
        <v>1</v>
      </c>
      <c r="M14" s="47">
        <f t="shared" si="0"/>
        <v>0.5</v>
      </c>
    </row>
    <row r="15" spans="1:13" x14ac:dyDescent="0.35">
      <c r="A15" s="47" t="s">
        <v>68</v>
      </c>
      <c r="B15" s="161" t="s">
        <v>231</v>
      </c>
      <c r="C15" s="161" t="s">
        <v>231</v>
      </c>
      <c r="D15" s="161" t="str">
        <f>'112924'!NF11</f>
        <v>BDL</v>
      </c>
      <c r="E15" s="161" t="str">
        <f>'120324'!GR11</f>
        <v>BDL</v>
      </c>
      <c r="F15" s="92"/>
      <c r="G15" s="92"/>
      <c r="H15" s="92"/>
      <c r="I15" s="100"/>
      <c r="J15" s="100"/>
      <c r="L15" s="83">
        <v>1</v>
      </c>
      <c r="M15" s="47">
        <f t="shared" si="0"/>
        <v>0.5</v>
      </c>
    </row>
    <row r="16" spans="1:13" x14ac:dyDescent="0.35">
      <c r="A16" s="47" t="s">
        <v>115</v>
      </c>
      <c r="B16" s="161" t="s">
        <v>231</v>
      </c>
      <c r="C16" s="161" t="s">
        <v>231</v>
      </c>
      <c r="D16" s="161" t="str">
        <f>'112924'!NF12</f>
        <v>BDL</v>
      </c>
      <c r="E16" s="161" t="str">
        <f>'120324'!GR12</f>
        <v>BDL</v>
      </c>
      <c r="F16" s="92"/>
      <c r="G16" s="100"/>
      <c r="H16" s="100"/>
      <c r="I16" s="100"/>
      <c r="J16" s="100"/>
      <c r="L16" s="83">
        <v>1</v>
      </c>
      <c r="M16" s="47">
        <f t="shared" si="0"/>
        <v>0.5</v>
      </c>
    </row>
    <row r="17" spans="1:13" x14ac:dyDescent="0.35">
      <c r="A17" s="47" t="s">
        <v>71</v>
      </c>
      <c r="B17" s="161" t="s">
        <v>231</v>
      </c>
      <c r="C17" s="161" t="s">
        <v>231</v>
      </c>
      <c r="D17" s="161" t="str">
        <f>'112924'!NF13</f>
        <v>BDL</v>
      </c>
      <c r="E17" s="161" t="str">
        <f>'120324'!GR13</f>
        <v>BDL</v>
      </c>
      <c r="F17" s="92"/>
      <c r="G17" s="100"/>
      <c r="H17" s="100"/>
      <c r="I17" s="100"/>
      <c r="J17" s="100"/>
      <c r="L17" s="83">
        <v>1</v>
      </c>
      <c r="M17" s="47">
        <f t="shared" si="0"/>
        <v>0.5</v>
      </c>
    </row>
    <row r="18" spans="1:13" x14ac:dyDescent="0.35">
      <c r="A18" s="47" t="s">
        <v>25</v>
      </c>
      <c r="B18" s="161" t="s">
        <v>231</v>
      </c>
      <c r="C18" s="161" t="s">
        <v>231</v>
      </c>
      <c r="D18" s="161" t="str">
        <f>'112924'!NF14</f>
        <v>BDL</v>
      </c>
      <c r="E18" s="161" t="str">
        <f>'120324'!GR14</f>
        <v>BDL</v>
      </c>
      <c r="F18" s="92"/>
      <c r="G18" s="100"/>
      <c r="H18" s="100"/>
      <c r="I18" s="100"/>
      <c r="J18" s="100"/>
      <c r="L18" s="83">
        <v>1</v>
      </c>
      <c r="M18" s="47">
        <f t="shared" si="0"/>
        <v>0.5</v>
      </c>
    </row>
    <row r="19" spans="1:13" x14ac:dyDescent="0.35">
      <c r="A19" s="47" t="s">
        <v>74</v>
      </c>
      <c r="B19" s="161" t="s">
        <v>231</v>
      </c>
      <c r="C19" s="161" t="s">
        <v>231</v>
      </c>
      <c r="D19" s="161" t="str">
        <f>'112924'!NF15</f>
        <v>BDL</v>
      </c>
      <c r="E19" s="161" t="str">
        <f>'120324'!GR15</f>
        <v>BDL</v>
      </c>
      <c r="F19" s="92"/>
      <c r="G19" s="100"/>
      <c r="H19" s="100"/>
      <c r="I19" s="100"/>
      <c r="J19" s="100"/>
      <c r="L19" s="83">
        <v>1</v>
      </c>
      <c r="M19" s="47">
        <f t="shared" si="0"/>
        <v>0.5</v>
      </c>
    </row>
    <row r="20" spans="1:13" x14ac:dyDescent="0.35">
      <c r="A20" s="47" t="s">
        <v>76</v>
      </c>
      <c r="B20" s="161" t="s">
        <v>231</v>
      </c>
      <c r="C20" s="161" t="s">
        <v>231</v>
      </c>
      <c r="D20" s="161" t="str">
        <f>'112924'!NF16</f>
        <v>BDL</v>
      </c>
      <c r="E20" s="161" t="str">
        <f>'120324'!GR16</f>
        <v>BDL</v>
      </c>
      <c r="F20" s="92"/>
      <c r="G20" s="100"/>
      <c r="H20" s="100"/>
      <c r="I20" s="100"/>
      <c r="J20" s="100"/>
      <c r="L20" s="83">
        <v>1</v>
      </c>
      <c r="M20" s="47">
        <f t="shared" si="0"/>
        <v>0.5</v>
      </c>
    </row>
    <row r="21" spans="1:13" x14ac:dyDescent="0.35">
      <c r="A21" s="47" t="s">
        <v>78</v>
      </c>
      <c r="B21" s="161" t="s">
        <v>231</v>
      </c>
      <c r="C21" s="161" t="s">
        <v>231</v>
      </c>
      <c r="D21" s="161" t="str">
        <f>'112924'!NF17</f>
        <v>BDL</v>
      </c>
      <c r="E21" s="161" t="str">
        <f>'120324'!GR17</f>
        <v>BDL</v>
      </c>
      <c r="F21" s="92"/>
      <c r="G21" s="100"/>
      <c r="H21" s="100"/>
      <c r="I21" s="100"/>
      <c r="J21" s="100"/>
      <c r="L21" s="83">
        <v>1</v>
      </c>
      <c r="M21" s="47">
        <f t="shared" si="0"/>
        <v>0.5</v>
      </c>
    </row>
    <row r="22" spans="1:13" x14ac:dyDescent="0.35">
      <c r="A22" s="47" t="s">
        <v>80</v>
      </c>
      <c r="B22" s="161" t="s">
        <v>231</v>
      </c>
      <c r="C22" s="161" t="s">
        <v>231</v>
      </c>
      <c r="D22" s="161" t="str">
        <f>'112924'!NF18</f>
        <v>BDL</v>
      </c>
      <c r="E22" s="161" t="str">
        <f>'120324'!GR18</f>
        <v>BDL</v>
      </c>
      <c r="F22" s="92"/>
      <c r="G22" s="100"/>
      <c r="H22" s="100"/>
      <c r="I22" s="100"/>
      <c r="J22" s="100"/>
      <c r="L22" s="83">
        <v>1</v>
      </c>
      <c r="M22" s="47">
        <f t="shared" si="0"/>
        <v>0.5</v>
      </c>
    </row>
    <row r="23" spans="1:13" x14ac:dyDescent="0.35">
      <c r="A23" s="91" t="s">
        <v>82</v>
      </c>
      <c r="B23" s="161" t="s">
        <v>231</v>
      </c>
      <c r="C23" s="161" t="s">
        <v>231</v>
      </c>
      <c r="D23" s="161" t="str">
        <f>'112924'!NF19</f>
        <v>BDL</v>
      </c>
      <c r="E23" s="161" t="str">
        <f>'120324'!GR19</f>
        <v>BDL</v>
      </c>
      <c r="F23" s="92"/>
      <c r="G23" s="104"/>
      <c r="H23" s="100"/>
      <c r="I23" s="100"/>
      <c r="J23" s="100"/>
      <c r="L23" s="83">
        <v>1</v>
      </c>
      <c r="M23" s="47">
        <f t="shared" si="0"/>
        <v>0.5</v>
      </c>
    </row>
    <row r="24" spans="1:13" x14ac:dyDescent="0.35">
      <c r="A24" s="47" t="s">
        <v>84</v>
      </c>
      <c r="B24" s="161" t="s">
        <v>231</v>
      </c>
      <c r="C24" s="161" t="s">
        <v>231</v>
      </c>
      <c r="D24" s="161" t="str">
        <f>'112924'!NF20</f>
        <v>BDL</v>
      </c>
      <c r="E24" s="161" t="str">
        <f>'120324'!GR20</f>
        <v>BDL</v>
      </c>
      <c r="F24" s="92"/>
      <c r="G24" s="100"/>
      <c r="H24" s="100"/>
      <c r="I24" s="100"/>
      <c r="J24" s="100"/>
      <c r="L24" s="83">
        <v>1</v>
      </c>
      <c r="M24" s="47">
        <f t="shared" si="0"/>
        <v>0.5</v>
      </c>
    </row>
    <row r="25" spans="1:13" x14ac:dyDescent="0.35">
      <c r="A25" s="47" t="s">
        <v>86</v>
      </c>
      <c r="B25" s="161" t="s">
        <v>231</v>
      </c>
      <c r="C25" s="161" t="s">
        <v>231</v>
      </c>
      <c r="D25" s="161" t="str">
        <f>'112924'!NF21</f>
        <v>BDL</v>
      </c>
      <c r="E25" s="161" t="str">
        <f>'120324'!GR21</f>
        <v>BDL</v>
      </c>
      <c r="F25" s="92"/>
      <c r="G25" s="100"/>
      <c r="H25" s="100"/>
      <c r="I25" s="100"/>
      <c r="J25" s="100"/>
      <c r="L25" s="83">
        <v>1</v>
      </c>
      <c r="M25" s="47">
        <f t="shared" si="0"/>
        <v>0.5</v>
      </c>
    </row>
    <row r="26" spans="1:13" x14ac:dyDescent="0.35">
      <c r="A26" s="47" t="s">
        <v>88</v>
      </c>
      <c r="B26" s="161" t="s">
        <v>231</v>
      </c>
      <c r="C26" s="161" t="s">
        <v>231</v>
      </c>
      <c r="D26" s="161" t="str">
        <f>'112924'!NF22</f>
        <v>BDL</v>
      </c>
      <c r="E26" s="161" t="str">
        <f>'120324'!GR22</f>
        <v>BDL</v>
      </c>
      <c r="F26" s="92"/>
      <c r="G26" s="100"/>
      <c r="H26" s="100"/>
      <c r="I26" s="100"/>
      <c r="J26" s="100"/>
      <c r="L26" s="83">
        <v>1</v>
      </c>
      <c r="M26" s="47">
        <f t="shared" si="0"/>
        <v>0.5</v>
      </c>
    </row>
    <row r="27" spans="1:13" x14ac:dyDescent="0.35">
      <c r="A27" s="91" t="s">
        <v>90</v>
      </c>
      <c r="B27" s="161" t="s">
        <v>231</v>
      </c>
      <c r="C27" s="161" t="s">
        <v>231</v>
      </c>
      <c r="D27" s="161" t="str">
        <f>'112924'!NF23</f>
        <v>BDL</v>
      </c>
      <c r="E27" s="161" t="str">
        <f>'120324'!GR23</f>
        <v>BDL</v>
      </c>
      <c r="F27" s="92"/>
      <c r="G27" s="104"/>
      <c r="H27" s="100"/>
      <c r="I27" s="100"/>
      <c r="J27" s="100"/>
      <c r="L27" s="83">
        <v>1</v>
      </c>
      <c r="M27" s="47">
        <f t="shared" si="0"/>
        <v>0.5</v>
      </c>
    </row>
    <row r="28" spans="1:13" x14ac:dyDescent="0.35">
      <c r="A28" s="47" t="s">
        <v>92</v>
      </c>
      <c r="B28" s="161" t="s">
        <v>231</v>
      </c>
      <c r="C28" s="161" t="s">
        <v>231</v>
      </c>
      <c r="D28" s="161" t="str">
        <f>'112924'!NF24</f>
        <v>BDL</v>
      </c>
      <c r="E28" s="161" t="str">
        <f>'120324'!GR24</f>
        <v>BDL</v>
      </c>
      <c r="F28" s="92"/>
      <c r="G28" s="100"/>
      <c r="H28" s="100"/>
      <c r="I28" s="100"/>
      <c r="J28" s="100"/>
      <c r="L28" s="83">
        <v>1</v>
      </c>
      <c r="M28" s="47">
        <f t="shared" si="0"/>
        <v>0.5</v>
      </c>
    </row>
    <row r="29" spans="1:13" x14ac:dyDescent="0.35">
      <c r="A29" s="91" t="s">
        <v>94</v>
      </c>
      <c r="B29" s="161" t="s">
        <v>231</v>
      </c>
      <c r="C29" s="161" t="s">
        <v>231</v>
      </c>
      <c r="D29" s="161" t="str">
        <f>'112924'!NF25</f>
        <v>BDL</v>
      </c>
      <c r="E29" s="161" t="str">
        <f>'120324'!GR25</f>
        <v>BDL</v>
      </c>
      <c r="F29" s="92"/>
      <c r="G29" s="100"/>
      <c r="H29" s="100"/>
      <c r="I29" s="100"/>
      <c r="J29" s="100"/>
      <c r="L29" s="83">
        <v>1</v>
      </c>
      <c r="M29" s="47">
        <f t="shared" si="0"/>
        <v>0.5</v>
      </c>
    </row>
    <row r="30" spans="1:13" x14ac:dyDescent="0.35">
      <c r="A30" s="91" t="s">
        <v>96</v>
      </c>
      <c r="B30" s="161" t="s">
        <v>231</v>
      </c>
      <c r="C30" s="161" t="s">
        <v>231</v>
      </c>
      <c r="D30" s="161" t="str">
        <f>'112924'!NF26</f>
        <v>BDL</v>
      </c>
      <c r="E30" s="161" t="str">
        <f>'120324'!GR26</f>
        <v>BDL</v>
      </c>
      <c r="F30" s="92"/>
      <c r="G30" s="100"/>
      <c r="H30" s="100"/>
      <c r="I30" s="100"/>
      <c r="J30" s="100"/>
      <c r="L30" s="83">
        <v>1</v>
      </c>
      <c r="M30" s="47">
        <f t="shared" si="0"/>
        <v>0.5</v>
      </c>
    </row>
    <row r="31" spans="1:13" x14ac:dyDescent="0.35">
      <c r="A31" s="47" t="s">
        <v>98</v>
      </c>
      <c r="B31" s="161" t="s">
        <v>231</v>
      </c>
      <c r="C31" s="161" t="s">
        <v>231</v>
      </c>
      <c r="D31" s="161" t="str">
        <f>'112924'!NF27</f>
        <v>BDL</v>
      </c>
      <c r="E31" s="161" t="str">
        <f>'120324'!GR27</f>
        <v>BDL</v>
      </c>
      <c r="F31" s="92"/>
      <c r="G31" s="100"/>
      <c r="H31" s="100"/>
      <c r="I31" s="100"/>
      <c r="J31" s="100"/>
      <c r="L31" s="83">
        <v>1</v>
      </c>
      <c r="M31" s="47">
        <f t="shared" si="0"/>
        <v>0.5</v>
      </c>
    </row>
    <row r="32" spans="1:13" x14ac:dyDescent="0.35">
      <c r="A32" s="91" t="s">
        <v>100</v>
      </c>
      <c r="B32" s="161" t="s">
        <v>231</v>
      </c>
      <c r="C32" s="161" t="s">
        <v>231</v>
      </c>
      <c r="D32" s="161" t="str">
        <f>'112924'!NF28</f>
        <v>BDL</v>
      </c>
      <c r="E32" s="161" t="str">
        <f>'120324'!GR28</f>
        <v>BDL</v>
      </c>
      <c r="F32" s="92"/>
      <c r="G32" s="100"/>
      <c r="H32" s="100"/>
      <c r="I32" s="100"/>
      <c r="J32" s="100"/>
      <c r="L32" s="83">
        <v>1</v>
      </c>
      <c r="M32" s="47">
        <f t="shared" si="0"/>
        <v>0.5</v>
      </c>
    </row>
    <row r="33" spans="1:13" x14ac:dyDescent="0.35">
      <c r="A33" s="47" t="s">
        <v>102</v>
      </c>
      <c r="B33" s="161" t="s">
        <v>231</v>
      </c>
      <c r="C33" s="161" t="s">
        <v>231</v>
      </c>
      <c r="D33" s="161" t="str">
        <f>'112924'!NF29</f>
        <v>BDL</v>
      </c>
      <c r="E33" s="161" t="str">
        <f>'120324'!GR29</f>
        <v>BDL</v>
      </c>
      <c r="F33" s="92"/>
      <c r="G33" s="100"/>
      <c r="H33" s="100"/>
      <c r="I33" s="100"/>
      <c r="J33" s="100"/>
      <c r="L33" s="83">
        <v>1</v>
      </c>
      <c r="M33" s="47">
        <f t="shared" si="0"/>
        <v>0.5</v>
      </c>
    </row>
    <row r="34" spans="1:13" x14ac:dyDescent="0.35">
      <c r="A34" s="47" t="s">
        <v>104</v>
      </c>
      <c r="B34" s="161" t="s">
        <v>231</v>
      </c>
      <c r="C34" s="161" t="s">
        <v>231</v>
      </c>
      <c r="D34" s="50">
        <f>'112924'!NF30</f>
        <v>1.0999999999999999E-2</v>
      </c>
      <c r="E34" s="50">
        <f>'120324'!GR30</f>
        <v>1.2E-2</v>
      </c>
      <c r="F34" s="92"/>
      <c r="G34" s="100"/>
      <c r="H34" s="100"/>
      <c r="I34" s="100"/>
      <c r="J34" s="100"/>
      <c r="L34" s="83">
        <v>1</v>
      </c>
      <c r="M34" s="47">
        <f t="shared" si="0"/>
        <v>0.5</v>
      </c>
    </row>
    <row r="35" spans="1:13" x14ac:dyDescent="0.35">
      <c r="A35" s="47" t="s">
        <v>106</v>
      </c>
      <c r="B35" s="161" t="s">
        <v>231</v>
      </c>
      <c r="C35" s="161" t="s">
        <v>231</v>
      </c>
      <c r="D35" s="50">
        <f>'112924'!NF31</f>
        <v>0.14000000000000001</v>
      </c>
      <c r="E35" s="50">
        <f>'120324'!GR31</f>
        <v>0.16</v>
      </c>
      <c r="F35" s="92"/>
      <c r="G35" s="100"/>
      <c r="H35" s="100"/>
      <c r="I35" s="100"/>
      <c r="J35" s="100"/>
      <c r="L35" s="83">
        <v>1</v>
      </c>
      <c r="M35" s="47">
        <f t="shared" si="0"/>
        <v>0.5</v>
      </c>
    </row>
    <row r="36" spans="1:13" x14ac:dyDescent="0.35">
      <c r="A36" s="6" t="s">
        <v>108</v>
      </c>
      <c r="B36" s="161" t="s">
        <v>231</v>
      </c>
      <c r="C36" s="161" t="s">
        <v>231</v>
      </c>
      <c r="D36" s="161" t="str">
        <f>'112924'!NF32</f>
        <v>BDL</v>
      </c>
      <c r="E36" s="161" t="str">
        <f>'120324'!GR32</f>
        <v>BDL</v>
      </c>
      <c r="F36" s="92"/>
      <c r="G36" s="100"/>
      <c r="H36" s="100"/>
      <c r="I36" s="100"/>
      <c r="J36" s="100"/>
      <c r="L36" s="83">
        <v>1</v>
      </c>
      <c r="M36" s="47">
        <f t="shared" si="0"/>
        <v>0.5</v>
      </c>
    </row>
    <row r="38" spans="1:13" x14ac:dyDescent="0.35">
      <c r="A38" s="147" t="s">
        <v>295</v>
      </c>
      <c r="B38" s="147"/>
    </row>
    <row r="39" spans="1:13" x14ac:dyDescent="0.35">
      <c r="A39" s="182" t="s">
        <v>717</v>
      </c>
    </row>
  </sheetData>
  <conditionalFormatting sqref="B7:E36">
    <cfRule type="containsText" dxfId="318" priority="1" stopIfTrue="1" operator="containsText" text="NA">
      <formula>NOT(ISERROR(SEARCH("NA",B7)))</formula>
    </cfRule>
    <cfRule type="containsText" dxfId="317" priority="2" stopIfTrue="1" operator="containsText" text="BDL">
      <formula>NOT(ISERROR(SEARCH("BDL",B7)))</formula>
    </cfRule>
    <cfRule type="cellIs" dxfId="316" priority="3" operator="greaterThan">
      <formula>$M7</formula>
    </cfRule>
    <cfRule type="cellIs" dxfId="315" priority="4" operator="lessThan">
      <formula>$M7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D40"/>
  <sheetViews>
    <sheetView workbookViewId="0">
      <selection activeCell="D8" sqref="D8"/>
    </sheetView>
  </sheetViews>
  <sheetFormatPr defaultRowHeight="14.5" x14ac:dyDescent="0.35"/>
  <cols>
    <col min="1" max="1" width="71.1796875" style="2" customWidth="1"/>
    <col min="2" max="2" width="15.1796875" style="5" customWidth="1"/>
    <col min="3" max="3" width="24.453125" style="5" customWidth="1"/>
    <col min="4" max="4" width="17.81640625" style="5" customWidth="1"/>
    <col min="5" max="5" width="13.26953125" style="5" customWidth="1"/>
    <col min="6" max="6" width="17.81640625" style="5" customWidth="1"/>
    <col min="7" max="7" width="17.81640625" style="73" customWidth="1"/>
    <col min="8" max="8" width="2.7265625" style="37" customWidth="1"/>
    <col min="9" max="9" width="15.7265625" style="2" customWidth="1"/>
    <col min="10" max="10" width="14.54296875" style="2" customWidth="1"/>
    <col min="11" max="11" width="15.1796875" style="2" customWidth="1"/>
    <col min="12" max="12" width="16.26953125" style="2" customWidth="1"/>
    <col min="13" max="14" width="16.26953125" style="47" customWidth="1"/>
    <col min="15" max="15" width="2.7265625" style="37" customWidth="1"/>
    <col min="16" max="16" width="20.453125" style="2" customWidth="1"/>
    <col min="17" max="24" width="16.453125" style="2" customWidth="1"/>
    <col min="25" max="28" width="8.7265625" style="2"/>
    <col min="29" max="29" width="27.7265625" style="47" customWidth="1"/>
    <col min="30" max="30" width="9.1796875" style="47"/>
    <col min="31" max="31" width="6.7265625" style="47" customWidth="1"/>
    <col min="32" max="32" width="10.7265625" style="47" customWidth="1"/>
    <col min="33" max="33" width="7.7265625" style="47" customWidth="1"/>
    <col min="34" max="34" width="10.7265625" style="47" customWidth="1"/>
    <col min="35" max="35" width="7.7265625" style="47" customWidth="1"/>
    <col min="36" max="36" width="13.7265625" style="47" customWidth="1"/>
    <col min="37" max="37" width="17.7265625" style="47" customWidth="1"/>
    <col min="38" max="38" width="14.7265625" style="47" customWidth="1"/>
    <col min="39" max="39" width="5.7265625" style="47" customWidth="1"/>
    <col min="40" max="40" width="9.7265625" style="47" customWidth="1"/>
    <col min="41" max="44" width="12.7265625" style="47" customWidth="1"/>
    <col min="45" max="45" width="9.1796875" style="47"/>
    <col min="46" max="46" width="27.7265625" style="47" customWidth="1"/>
    <col min="47" max="47" width="9.1796875" style="47"/>
    <col min="48" max="48" width="6.7265625" style="47" customWidth="1"/>
    <col min="49" max="49" width="10.7265625" style="47" customWidth="1"/>
    <col min="50" max="50" width="7.7265625" style="47" customWidth="1"/>
    <col min="51" max="51" width="10.7265625" style="47" customWidth="1"/>
    <col min="52" max="52" width="7.7265625" style="47" customWidth="1"/>
    <col min="53" max="53" width="13.7265625" style="47" customWidth="1"/>
    <col min="54" max="54" width="17.7265625" style="47" customWidth="1"/>
    <col min="55" max="55" width="14.7265625" style="47" customWidth="1"/>
    <col min="56" max="56" width="5.7265625" style="47" customWidth="1"/>
    <col min="57" max="57" width="9.7265625" style="47" customWidth="1"/>
    <col min="58" max="61" width="12.7265625" style="47" customWidth="1"/>
    <col min="62" max="62" width="9.1796875" style="47"/>
    <col min="63" max="63" width="27.7265625" style="47" customWidth="1"/>
    <col min="64" max="64" width="9.1796875" style="47"/>
    <col min="65" max="65" width="6.7265625" style="47" customWidth="1"/>
    <col min="66" max="66" width="10.7265625" style="47" customWidth="1"/>
    <col min="67" max="67" width="7.7265625" style="47" customWidth="1"/>
    <col min="68" max="68" width="10.7265625" style="47" customWidth="1"/>
    <col min="69" max="69" width="7.7265625" style="47" customWidth="1"/>
    <col min="70" max="70" width="13.7265625" style="47" customWidth="1"/>
    <col min="71" max="71" width="17.7265625" style="47" customWidth="1"/>
    <col min="72" max="72" width="14.7265625" style="47" customWidth="1"/>
    <col min="73" max="73" width="5.7265625" style="47" customWidth="1"/>
    <col min="74" max="74" width="9.7265625" style="47" customWidth="1"/>
    <col min="75" max="75" width="12.7265625" style="134" customWidth="1"/>
    <col min="76" max="78" width="12.7265625" style="47" customWidth="1"/>
    <col min="79" max="79" width="9.1796875" style="47"/>
    <col min="80" max="80" width="27.7265625" style="47" customWidth="1"/>
    <col min="81" max="81" width="9.1796875" style="47"/>
    <col min="82" max="82" width="6.7265625" style="47" customWidth="1"/>
    <col min="83" max="83" width="10.7265625" style="47" customWidth="1"/>
    <col min="84" max="84" width="9.1796875" style="47"/>
    <col min="85" max="85" width="10.7265625" style="47" customWidth="1"/>
    <col min="86" max="86" width="7.7265625" style="47" customWidth="1"/>
    <col min="87" max="87" width="13.7265625" style="47" customWidth="1"/>
    <col min="88" max="88" width="17.7265625" style="47" customWidth="1"/>
    <col min="89" max="89" width="14.7265625" style="47" customWidth="1"/>
    <col min="90" max="90" width="5.7265625" style="47" customWidth="1"/>
    <col min="91" max="91" width="9.7265625" style="47" customWidth="1"/>
    <col min="92" max="95" width="12.7265625" style="47" customWidth="1"/>
    <col min="96" max="96" width="9.1796875" style="47"/>
    <col min="97" max="97" width="27.7265625" style="47" customWidth="1"/>
    <col min="98" max="98" width="9.1796875" style="47"/>
    <col min="99" max="99" width="6.7265625" style="47" customWidth="1"/>
    <col min="100" max="100" width="10.7265625" style="47" customWidth="1"/>
    <col min="101" max="101" width="9.1796875" style="47"/>
    <col min="102" max="102" width="10.7265625" style="47" customWidth="1"/>
    <col min="103" max="103" width="7.7265625" style="47" customWidth="1"/>
    <col min="104" max="104" width="13.7265625" style="47" customWidth="1"/>
    <col min="105" max="105" width="17.7265625" style="47" customWidth="1"/>
    <col min="106" max="106" width="14.7265625" style="47" customWidth="1"/>
    <col min="107" max="107" width="5.7265625" style="47" customWidth="1"/>
    <col min="108" max="108" width="9.7265625" style="47" customWidth="1"/>
    <col min="109" max="112" width="12.7265625" style="47" customWidth="1"/>
    <col min="113" max="113" width="9.1796875" style="47"/>
    <col min="114" max="114" width="27.7265625" style="47" customWidth="1"/>
    <col min="115" max="115" width="9.1796875" style="47"/>
    <col min="116" max="116" width="6.7265625" style="47" customWidth="1"/>
    <col min="117" max="117" width="10.7265625" style="47" customWidth="1"/>
    <col min="118" max="118" width="9.1796875" style="47"/>
    <col min="119" max="119" width="10.7265625" style="47" customWidth="1"/>
    <col min="120" max="120" width="7.7265625" style="47" customWidth="1"/>
    <col min="121" max="121" width="13.7265625" style="47" customWidth="1"/>
    <col min="122" max="122" width="17.7265625" style="47" customWidth="1"/>
    <col min="123" max="123" width="14.7265625" style="47" customWidth="1"/>
    <col min="124" max="124" width="5.7265625" style="47" customWidth="1"/>
    <col min="125" max="125" width="9.7265625" style="47" customWidth="1"/>
    <col min="126" max="126" width="12.7265625" style="47" customWidth="1"/>
    <col min="128" max="128" width="21.7265625" style="47" customWidth="1"/>
    <col min="129" max="129" width="9.1796875" style="47"/>
    <col min="130" max="130" width="6.7265625" style="47" customWidth="1"/>
    <col min="131" max="131" width="10.7265625" style="47" customWidth="1"/>
    <col min="132" max="132" width="9.1796875" style="47"/>
    <col min="133" max="133" width="10.7265625" style="47" customWidth="1"/>
    <col min="134" max="134" width="7.7265625" style="47" customWidth="1"/>
    <col min="135" max="135" width="13.7265625" style="47" customWidth="1"/>
    <col min="136" max="136" width="17.7265625" style="47" customWidth="1"/>
    <col min="137" max="137" width="14.7265625" style="47" customWidth="1"/>
    <col min="138" max="138" width="7.1796875" style="47" customWidth="1"/>
    <col min="139" max="139" width="9.7265625" style="47" customWidth="1"/>
    <col min="140" max="140" width="12.7265625" style="47" customWidth="1"/>
    <col min="141" max="141" width="12.7265625" customWidth="1"/>
    <col min="142" max="142" width="31.1796875" customWidth="1"/>
    <col min="143" max="143" width="27.7265625" customWidth="1"/>
    <col min="145" max="145" width="6.7265625" customWidth="1"/>
    <col min="146" max="146" width="10.7265625" customWidth="1"/>
    <col min="148" max="148" width="10.7265625" customWidth="1"/>
    <col min="149" max="149" width="7.7265625" customWidth="1"/>
    <col min="150" max="150" width="13.7265625" customWidth="1"/>
    <col min="151" max="152" width="10.7265625" customWidth="1"/>
    <col min="153" max="153" width="6" bestFit="1" customWidth="1"/>
    <col min="154" max="154" width="9.7265625" customWidth="1"/>
    <col min="155" max="155" width="12.7265625" customWidth="1"/>
    <col min="156" max="156" width="47.54296875" customWidth="1"/>
    <col min="157" max="157" width="27.7265625" customWidth="1"/>
    <col min="159" max="159" width="6.7265625" customWidth="1"/>
    <col min="160" max="160" width="10.7265625" customWidth="1"/>
    <col min="162" max="162" width="10.7265625" customWidth="1"/>
    <col min="163" max="163" width="7.7265625" customWidth="1"/>
    <col min="164" max="164" width="13.7265625" customWidth="1"/>
    <col min="165" max="166" width="10.7265625" customWidth="1"/>
    <col min="167" max="167" width="6" bestFit="1" customWidth="1"/>
    <col min="168" max="168" width="9.7265625" customWidth="1"/>
    <col min="169" max="169" width="12.7265625" customWidth="1"/>
    <col min="170" max="170" width="26.26953125" customWidth="1"/>
    <col min="172" max="172" width="27.7265625" customWidth="1"/>
    <col min="174" max="174" width="6.7265625" customWidth="1"/>
    <col min="175" max="175" width="10.7265625" customWidth="1"/>
    <col min="177" max="177" width="10.7265625" customWidth="1"/>
    <col min="178" max="178" width="7.7265625" customWidth="1"/>
    <col min="179" max="179" width="13.7265625" customWidth="1"/>
    <col min="180" max="181" width="10.7265625" customWidth="1"/>
    <col min="182" max="182" width="15" customWidth="1"/>
    <col min="183" max="183" width="9.7265625" customWidth="1"/>
    <col min="184" max="184" width="12.7265625" customWidth="1"/>
    <col min="185" max="185" width="30.453125" customWidth="1"/>
    <col min="187" max="187" width="27.7265625" customWidth="1"/>
    <col min="189" max="189" width="6.7265625" customWidth="1"/>
    <col min="190" max="190" width="10.7265625" customWidth="1"/>
    <col min="191" max="191" width="6.7265625" customWidth="1"/>
    <col min="192" max="192" width="10.7265625" customWidth="1"/>
    <col min="193" max="193" width="7.7265625" customWidth="1"/>
    <col min="194" max="194" width="13.7265625" customWidth="1"/>
    <col min="195" max="196" width="10.7265625" customWidth="1"/>
    <col min="197" max="197" width="6" bestFit="1" customWidth="1"/>
    <col min="198" max="198" width="9.7265625" customWidth="1"/>
    <col min="199" max="199" width="12.7265625" customWidth="1"/>
    <col min="202" max="202" width="27.7265625" customWidth="1"/>
    <col min="204" max="204" width="6.7265625" customWidth="1"/>
    <col min="205" max="205" width="10.7265625" customWidth="1"/>
    <col min="206" max="206" width="6.7265625" customWidth="1"/>
    <col min="207" max="207" width="10.7265625" customWidth="1"/>
    <col min="208" max="208" width="7.7265625" customWidth="1"/>
    <col min="209" max="209" width="13.7265625" customWidth="1"/>
    <col min="210" max="210" width="17.7265625" customWidth="1"/>
    <col min="211" max="211" width="14.7265625" customWidth="1"/>
    <col min="212" max="212" width="5.7265625" customWidth="1"/>
    <col min="213" max="213" width="9.7265625" customWidth="1"/>
    <col min="214" max="214" width="12.7265625" customWidth="1"/>
    <col min="216" max="216" width="27.7265625" customWidth="1"/>
    <col min="218" max="218" width="6.7265625" customWidth="1"/>
    <col min="219" max="219" width="10.7265625" customWidth="1"/>
    <col min="220" max="220" width="6.7265625" customWidth="1"/>
    <col min="221" max="221" width="10.7265625" customWidth="1"/>
    <col min="222" max="222" width="7.7265625" customWidth="1"/>
    <col min="223" max="223" width="13.7265625" customWidth="1"/>
    <col min="224" max="225" width="10.7265625" customWidth="1"/>
    <col min="226" max="226" width="6" bestFit="1" customWidth="1"/>
    <col min="227" max="227" width="9.7265625" customWidth="1"/>
    <col min="228" max="228" width="12.7265625" customWidth="1"/>
    <col min="230" max="230" width="71.453125" bestFit="1" customWidth="1"/>
    <col min="244" max="244" width="74.453125" customWidth="1"/>
    <col min="258" max="258" width="25.54296875" customWidth="1"/>
  </cols>
  <sheetData>
    <row r="1" spans="1:212" ht="18" x14ac:dyDescent="0.4">
      <c r="A1" s="205" t="s">
        <v>411</v>
      </c>
      <c r="B1" s="205"/>
      <c r="C1" s="205"/>
      <c r="D1" s="133" t="s">
        <v>401</v>
      </c>
      <c r="I1" s="10"/>
      <c r="J1" s="10"/>
      <c r="K1" s="10"/>
      <c r="L1" s="10"/>
      <c r="M1" s="74"/>
      <c r="N1" s="87"/>
      <c r="P1" s="10"/>
      <c r="Q1" s="10"/>
      <c r="R1" s="10"/>
      <c r="S1" s="10"/>
      <c r="T1" s="10"/>
      <c r="U1" s="10"/>
      <c r="V1" s="10"/>
      <c r="W1" s="10"/>
      <c r="X1" s="10"/>
      <c r="AC1" s="1" t="s">
        <v>340</v>
      </c>
      <c r="AT1" s="1" t="s">
        <v>341</v>
      </c>
      <c r="BK1" s="1" t="s">
        <v>342</v>
      </c>
      <c r="CB1" s="1" t="s">
        <v>343</v>
      </c>
      <c r="CS1" s="1" t="s">
        <v>344</v>
      </c>
      <c r="DJ1" s="1" t="s">
        <v>345</v>
      </c>
      <c r="DX1" s="1" t="s">
        <v>335</v>
      </c>
      <c r="EK1" s="47"/>
      <c r="EL1" s="1" t="s">
        <v>339</v>
      </c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1" t="s">
        <v>334</v>
      </c>
      <c r="FA1" s="1"/>
      <c r="FB1" s="1"/>
      <c r="FC1" s="1"/>
      <c r="FD1" s="1"/>
      <c r="FE1" s="1"/>
      <c r="FF1" s="1"/>
      <c r="FG1" s="1"/>
      <c r="FH1" s="1"/>
      <c r="FI1" s="1"/>
      <c r="FJ1" s="47"/>
      <c r="FK1" s="1"/>
      <c r="FL1" s="1"/>
      <c r="FN1" s="1" t="s">
        <v>336</v>
      </c>
      <c r="FO1" s="1"/>
      <c r="FP1" s="1"/>
      <c r="FQ1" s="1"/>
      <c r="FR1" s="1"/>
      <c r="FS1" s="1"/>
      <c r="FT1" s="1"/>
      <c r="FU1" s="1"/>
      <c r="FV1" s="1"/>
      <c r="FW1" s="1"/>
      <c r="FX1" s="47"/>
      <c r="FY1" s="1"/>
      <c r="FZ1" s="1"/>
      <c r="GA1" s="47"/>
      <c r="GB1" s="1" t="s">
        <v>337</v>
      </c>
      <c r="GC1" s="1"/>
      <c r="GD1" s="1"/>
      <c r="GE1" s="1"/>
      <c r="GF1" s="1"/>
      <c r="GG1" s="1"/>
      <c r="GH1" s="1"/>
      <c r="GI1" s="1"/>
      <c r="GJ1" s="1"/>
      <c r="GK1" s="1"/>
      <c r="GL1" s="47"/>
      <c r="GM1" s="1"/>
      <c r="GN1" s="1"/>
      <c r="GP1" s="1"/>
      <c r="GQ1" s="1" t="s">
        <v>338</v>
      </c>
      <c r="GR1" s="1"/>
      <c r="GS1" s="1"/>
      <c r="GT1" s="1"/>
      <c r="GU1" s="1"/>
      <c r="GV1" s="1"/>
      <c r="GW1" s="1"/>
      <c r="GX1" s="1"/>
      <c r="GY1" s="1"/>
      <c r="GZ1" s="1"/>
      <c r="HA1" s="47"/>
      <c r="HB1" s="1"/>
      <c r="HC1" s="1"/>
      <c r="HD1" s="1"/>
    </row>
    <row r="2" spans="1:212" s="77" customFormat="1" ht="49.5" customHeight="1" x14ac:dyDescent="0.35">
      <c r="A2" s="76" t="s">
        <v>236</v>
      </c>
      <c r="B2" s="77" t="s">
        <v>241</v>
      </c>
      <c r="C2" s="77" t="s">
        <v>253</v>
      </c>
      <c r="D2" s="77" t="s">
        <v>242</v>
      </c>
      <c r="E2" s="77" t="s">
        <v>245</v>
      </c>
      <c r="F2" s="77" t="s">
        <v>246</v>
      </c>
      <c r="G2" s="77" t="s">
        <v>268</v>
      </c>
      <c r="H2" s="78"/>
      <c r="I2" s="77" t="s">
        <v>270</v>
      </c>
      <c r="J2" s="77" t="s">
        <v>271</v>
      </c>
      <c r="K2" s="77" t="s">
        <v>272</v>
      </c>
      <c r="L2" s="77" t="s">
        <v>273</v>
      </c>
      <c r="M2" s="77" t="s">
        <v>274</v>
      </c>
      <c r="N2" s="77" t="s">
        <v>288</v>
      </c>
      <c r="O2" s="78"/>
      <c r="AC2" s="47" t="s">
        <v>0</v>
      </c>
      <c r="AD2" s="47" t="s">
        <v>1</v>
      </c>
      <c r="AE2" s="47" t="s">
        <v>2</v>
      </c>
      <c r="AF2" s="47" t="s">
        <v>3</v>
      </c>
      <c r="AG2" s="47" t="s">
        <v>4</v>
      </c>
      <c r="AH2" s="47" t="s">
        <v>5</v>
      </c>
      <c r="AI2" s="47" t="s">
        <v>6</v>
      </c>
      <c r="AJ2" s="47" t="s">
        <v>7</v>
      </c>
      <c r="AK2" s="47" t="s">
        <v>8</v>
      </c>
      <c r="AL2" s="47" t="s">
        <v>9</v>
      </c>
      <c r="AM2" s="47" t="s">
        <v>10</v>
      </c>
      <c r="AN2" s="47" t="s">
        <v>11</v>
      </c>
      <c r="AO2" s="47" t="s">
        <v>12</v>
      </c>
      <c r="AP2" s="47"/>
      <c r="AQ2" s="47"/>
      <c r="AR2" s="47"/>
      <c r="AS2" s="47"/>
      <c r="AT2" s="47" t="s">
        <v>0</v>
      </c>
      <c r="AU2" s="47" t="s">
        <v>1</v>
      </c>
      <c r="AV2" s="47" t="s">
        <v>2</v>
      </c>
      <c r="AW2" s="47" t="s">
        <v>3</v>
      </c>
      <c r="AX2" s="47" t="s">
        <v>4</v>
      </c>
      <c r="AY2" s="47" t="s">
        <v>5</v>
      </c>
      <c r="AZ2" s="47" t="s">
        <v>6</v>
      </c>
      <c r="BA2" s="47" t="s">
        <v>7</v>
      </c>
      <c r="BB2" s="47" t="s">
        <v>8</v>
      </c>
      <c r="BC2" s="47" t="s">
        <v>9</v>
      </c>
      <c r="BD2" s="47" t="s">
        <v>10</v>
      </c>
      <c r="BE2" s="47" t="s">
        <v>11</v>
      </c>
      <c r="BF2" s="47" t="s">
        <v>12</v>
      </c>
      <c r="BG2" s="47"/>
      <c r="BH2" s="47"/>
      <c r="BI2" s="47"/>
      <c r="BJ2" s="47"/>
      <c r="BK2" s="47" t="s">
        <v>0</v>
      </c>
      <c r="BL2" s="47" t="s">
        <v>1</v>
      </c>
      <c r="BM2" s="47" t="s">
        <v>2</v>
      </c>
      <c r="BN2" s="47" t="s">
        <v>3</v>
      </c>
      <c r="BO2" s="47" t="s">
        <v>4</v>
      </c>
      <c r="BP2" s="47" t="s">
        <v>5</v>
      </c>
      <c r="BQ2" s="47" t="s">
        <v>6</v>
      </c>
      <c r="BR2" s="47" t="s">
        <v>7</v>
      </c>
      <c r="BS2" s="47" t="s">
        <v>8</v>
      </c>
      <c r="BT2" s="47" t="s">
        <v>9</v>
      </c>
      <c r="BU2" s="47" t="s">
        <v>10</v>
      </c>
      <c r="BV2" s="47" t="s">
        <v>11</v>
      </c>
      <c r="BW2" s="134" t="s">
        <v>12</v>
      </c>
      <c r="BX2" s="47"/>
      <c r="BY2" s="47"/>
      <c r="BZ2" s="47"/>
      <c r="CA2" s="47"/>
      <c r="CB2" s="47" t="s">
        <v>0</v>
      </c>
      <c r="CC2" s="47" t="s">
        <v>1</v>
      </c>
      <c r="CD2" s="47" t="s">
        <v>2</v>
      </c>
      <c r="CE2" s="47" t="s">
        <v>3</v>
      </c>
      <c r="CF2" s="47" t="s">
        <v>4</v>
      </c>
      <c r="CG2" s="47" t="s">
        <v>5</v>
      </c>
      <c r="CH2" s="47" t="s">
        <v>6</v>
      </c>
      <c r="CI2" s="47" t="s">
        <v>7</v>
      </c>
      <c r="CJ2" s="47" t="s">
        <v>8</v>
      </c>
      <c r="CK2" s="47" t="s">
        <v>9</v>
      </c>
      <c r="CL2" s="47" t="s">
        <v>10</v>
      </c>
      <c r="CM2" s="47" t="s">
        <v>11</v>
      </c>
      <c r="CN2" s="47" t="s">
        <v>12</v>
      </c>
      <c r="CO2" s="47"/>
      <c r="CP2" s="47"/>
      <c r="CQ2" s="47"/>
      <c r="CR2" s="47"/>
      <c r="CS2" s="47" t="s">
        <v>0</v>
      </c>
      <c r="CT2" s="47" t="s">
        <v>1</v>
      </c>
      <c r="CU2" s="47" t="s">
        <v>2</v>
      </c>
      <c r="CV2" s="47" t="s">
        <v>3</v>
      </c>
      <c r="CW2" s="47" t="s">
        <v>4</v>
      </c>
      <c r="CX2" s="47" t="s">
        <v>5</v>
      </c>
      <c r="CY2" s="47" t="s">
        <v>6</v>
      </c>
      <c r="CZ2" s="47" t="s">
        <v>7</v>
      </c>
      <c r="DA2" s="47" t="s">
        <v>8</v>
      </c>
      <c r="DB2" s="47" t="s">
        <v>9</v>
      </c>
      <c r="DC2" s="47" t="s">
        <v>10</v>
      </c>
      <c r="DD2" s="47" t="s">
        <v>11</v>
      </c>
      <c r="DE2" s="47" t="s">
        <v>12</v>
      </c>
      <c r="DF2" s="47"/>
      <c r="DG2" s="47"/>
      <c r="DH2" s="47"/>
      <c r="DI2" s="47"/>
      <c r="DJ2" s="47" t="s">
        <v>0</v>
      </c>
      <c r="DK2" s="47" t="s">
        <v>1</v>
      </c>
      <c r="DL2" s="47" t="s">
        <v>2</v>
      </c>
      <c r="DM2" s="47" t="s">
        <v>3</v>
      </c>
      <c r="DN2" s="47" t="s">
        <v>4</v>
      </c>
      <c r="DO2" s="47" t="s">
        <v>5</v>
      </c>
      <c r="DP2" s="47" t="s">
        <v>6</v>
      </c>
      <c r="DQ2" s="47" t="s">
        <v>7</v>
      </c>
      <c r="DR2" s="47" t="s">
        <v>8</v>
      </c>
      <c r="DS2" s="47" t="s">
        <v>9</v>
      </c>
      <c r="DT2" s="47" t="s">
        <v>10</v>
      </c>
      <c r="DU2" s="47" t="s">
        <v>11</v>
      </c>
      <c r="DV2" s="47" t="s">
        <v>12</v>
      </c>
      <c r="DX2" s="47" t="s">
        <v>0</v>
      </c>
      <c r="DY2" s="47" t="s">
        <v>1</v>
      </c>
      <c r="DZ2" s="47" t="s">
        <v>2</v>
      </c>
      <c r="EA2" s="47" t="s">
        <v>3</v>
      </c>
      <c r="EB2" s="47" t="s">
        <v>4</v>
      </c>
      <c r="EC2" s="47" t="s">
        <v>5</v>
      </c>
      <c r="ED2" s="47" t="s">
        <v>6</v>
      </c>
      <c r="EE2" s="47" t="s">
        <v>7</v>
      </c>
      <c r="EF2" s="47" t="s">
        <v>8</v>
      </c>
      <c r="EG2" s="47" t="s">
        <v>9</v>
      </c>
      <c r="EH2" s="47" t="s">
        <v>10</v>
      </c>
      <c r="EI2" s="47" t="s">
        <v>11</v>
      </c>
      <c r="EJ2" s="47" t="s">
        <v>12</v>
      </c>
      <c r="EK2" s="47"/>
      <c r="EL2" s="47" t="s">
        <v>0</v>
      </c>
      <c r="EM2" s="47" t="s">
        <v>1</v>
      </c>
      <c r="EN2" s="47" t="s">
        <v>2</v>
      </c>
      <c r="EO2" s="47" t="s">
        <v>3</v>
      </c>
      <c r="EP2" s="47" t="s">
        <v>4</v>
      </c>
      <c r="EQ2" s="47" t="s">
        <v>5</v>
      </c>
      <c r="ER2" s="47" t="s">
        <v>6</v>
      </c>
      <c r="ES2" s="47" t="s">
        <v>7</v>
      </c>
      <c r="ET2" s="47" t="s">
        <v>8</v>
      </c>
      <c r="EU2" s="47" t="s">
        <v>9</v>
      </c>
      <c r="EV2" s="47" t="s">
        <v>10</v>
      </c>
      <c r="EW2" s="47" t="s">
        <v>11</v>
      </c>
      <c r="EX2" s="47" t="s">
        <v>12</v>
      </c>
      <c r="EY2" s="47"/>
      <c r="EZ2" s="47" t="s">
        <v>0</v>
      </c>
      <c r="FA2" s="47" t="s">
        <v>1</v>
      </c>
      <c r="FB2" s="47" t="s">
        <v>2</v>
      </c>
      <c r="FC2" s="47" t="s">
        <v>3</v>
      </c>
      <c r="FD2" s="47" t="s">
        <v>4</v>
      </c>
      <c r="FE2" s="47" t="s">
        <v>5</v>
      </c>
      <c r="FF2" s="47" t="s">
        <v>6</v>
      </c>
      <c r="FG2" s="47" t="s">
        <v>7</v>
      </c>
      <c r="FH2" s="47" t="s">
        <v>8</v>
      </c>
      <c r="FI2" s="47" t="s">
        <v>9</v>
      </c>
      <c r="FJ2" s="47" t="s">
        <v>10</v>
      </c>
      <c r="FK2" s="47" t="s">
        <v>11</v>
      </c>
      <c r="FL2" s="47" t="s">
        <v>12</v>
      </c>
      <c r="FN2" s="47" t="s">
        <v>0</v>
      </c>
      <c r="FO2" s="47" t="s">
        <v>1</v>
      </c>
      <c r="FP2" s="47" t="s">
        <v>2</v>
      </c>
      <c r="FQ2" s="47" t="s">
        <v>3</v>
      </c>
      <c r="FR2" s="47" t="s">
        <v>4</v>
      </c>
      <c r="FS2" s="47" t="s">
        <v>5</v>
      </c>
      <c r="FT2" s="47" t="s">
        <v>6</v>
      </c>
      <c r="FU2" s="47" t="s">
        <v>7</v>
      </c>
      <c r="FV2" s="47" t="s">
        <v>8</v>
      </c>
      <c r="FW2" s="47" t="s">
        <v>9</v>
      </c>
      <c r="FX2" s="47" t="s">
        <v>10</v>
      </c>
      <c r="FY2" s="47" t="s">
        <v>11</v>
      </c>
      <c r="FZ2" s="47" t="s">
        <v>12</v>
      </c>
      <c r="GA2" s="47"/>
      <c r="GB2" s="47" t="s">
        <v>0</v>
      </c>
      <c r="GC2" s="47" t="s">
        <v>1</v>
      </c>
      <c r="GD2" s="47" t="s">
        <v>2</v>
      </c>
      <c r="GE2" s="47" t="s">
        <v>3</v>
      </c>
      <c r="GF2" s="47" t="s">
        <v>4</v>
      </c>
      <c r="GG2" s="47" t="s">
        <v>5</v>
      </c>
      <c r="GH2" s="47" t="s">
        <v>6</v>
      </c>
      <c r="GI2" s="47" t="s">
        <v>7</v>
      </c>
      <c r="GJ2" s="47" t="s">
        <v>8</v>
      </c>
      <c r="GK2" s="47" t="s">
        <v>9</v>
      </c>
      <c r="GL2" s="47" t="s">
        <v>10</v>
      </c>
      <c r="GM2" s="47" t="s">
        <v>11</v>
      </c>
      <c r="GN2" s="47" t="s">
        <v>12</v>
      </c>
      <c r="GP2" s="47"/>
      <c r="GQ2" s="47" t="s">
        <v>0</v>
      </c>
      <c r="GR2" s="47" t="s">
        <v>1</v>
      </c>
      <c r="GS2" s="47" t="s">
        <v>2</v>
      </c>
      <c r="GT2" s="47" t="s">
        <v>3</v>
      </c>
      <c r="GU2" s="47" t="s">
        <v>4</v>
      </c>
      <c r="GV2" s="47" t="s">
        <v>5</v>
      </c>
      <c r="GW2" s="47" t="s">
        <v>6</v>
      </c>
      <c r="GX2" s="47" t="s">
        <v>7</v>
      </c>
      <c r="GY2" s="47" t="s">
        <v>8</v>
      </c>
      <c r="GZ2" s="47" t="s">
        <v>9</v>
      </c>
      <c r="HA2" s="47" t="s">
        <v>10</v>
      </c>
      <c r="HB2" s="47" t="s">
        <v>11</v>
      </c>
      <c r="HC2" s="47" t="s">
        <v>12</v>
      </c>
      <c r="HD2" s="47"/>
    </row>
    <row r="3" spans="1:212" x14ac:dyDescent="0.35">
      <c r="A3" s="1" t="s">
        <v>113</v>
      </c>
      <c r="B3" s="5" t="s">
        <v>238</v>
      </c>
      <c r="C3" s="5" t="s">
        <v>243</v>
      </c>
      <c r="D3" s="5" t="s">
        <v>244</v>
      </c>
      <c r="E3" s="5" t="s">
        <v>247</v>
      </c>
      <c r="F3" s="5" t="s">
        <v>248</v>
      </c>
      <c r="G3" s="73" t="s">
        <v>269</v>
      </c>
      <c r="H3" s="39"/>
      <c r="I3" s="5" t="s">
        <v>308</v>
      </c>
      <c r="J3" s="5" t="s">
        <v>249</v>
      </c>
      <c r="K3" s="5" t="s">
        <v>250</v>
      </c>
      <c r="L3" s="5" t="s">
        <v>251</v>
      </c>
      <c r="M3" s="73" t="s">
        <v>275</v>
      </c>
      <c r="N3" s="86" t="s">
        <v>289</v>
      </c>
      <c r="O3" s="39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47" t="s">
        <v>14</v>
      </c>
      <c r="AD3" s="47">
        <v>30.445</v>
      </c>
      <c r="AE3" s="47">
        <v>114</v>
      </c>
      <c r="AF3" s="47">
        <v>861499</v>
      </c>
      <c r="AG3" s="47">
        <v>5</v>
      </c>
      <c r="AI3" s="47" t="s">
        <v>13</v>
      </c>
      <c r="AT3" s="47" t="s">
        <v>14</v>
      </c>
      <c r="AU3" s="47">
        <v>30.434000000000001</v>
      </c>
      <c r="AV3" s="47">
        <v>114</v>
      </c>
      <c r="AW3" s="47">
        <v>866893</v>
      </c>
      <c r="AX3" s="47">
        <v>5</v>
      </c>
      <c r="AZ3" s="47" t="s">
        <v>13</v>
      </c>
      <c r="BK3" s="47" t="s">
        <v>14</v>
      </c>
      <c r="BL3" s="47">
        <v>30.446000000000002</v>
      </c>
      <c r="BM3" s="47">
        <v>114</v>
      </c>
      <c r="BN3" s="47">
        <v>874185</v>
      </c>
      <c r="BO3" s="47">
        <v>5</v>
      </c>
      <c r="BQ3" s="47" t="s">
        <v>13</v>
      </c>
      <c r="CB3" s="47" t="s">
        <v>14</v>
      </c>
      <c r="CC3" s="47">
        <v>30.446000000000002</v>
      </c>
      <c r="CD3" s="47">
        <v>114</v>
      </c>
      <c r="CE3" s="47">
        <v>880585</v>
      </c>
      <c r="CF3" s="47">
        <v>5</v>
      </c>
      <c r="CH3" s="47" t="s">
        <v>13</v>
      </c>
      <c r="CS3" s="47" t="s">
        <v>14</v>
      </c>
      <c r="CT3" s="47">
        <v>30.445</v>
      </c>
      <c r="CU3" s="47">
        <v>114</v>
      </c>
      <c r="CV3" s="47">
        <v>890285</v>
      </c>
      <c r="CW3" s="47">
        <v>5</v>
      </c>
      <c r="CY3" s="47" t="s">
        <v>13</v>
      </c>
      <c r="DJ3" s="47" t="s">
        <v>14</v>
      </c>
      <c r="DK3" s="47">
        <v>30.446000000000002</v>
      </c>
      <c r="DL3" s="47">
        <v>114</v>
      </c>
      <c r="DM3" s="47">
        <v>928261</v>
      </c>
      <c r="DN3" s="47">
        <v>5</v>
      </c>
      <c r="DP3" s="47" t="s">
        <v>13</v>
      </c>
      <c r="DX3" s="47" t="s">
        <v>14</v>
      </c>
      <c r="DY3" s="47">
        <v>30.536999999999999</v>
      </c>
      <c r="DZ3" s="47">
        <v>114</v>
      </c>
      <c r="EA3" s="47">
        <v>888887</v>
      </c>
      <c r="EB3" s="47">
        <v>50</v>
      </c>
      <c r="ED3" s="47" t="s">
        <v>13</v>
      </c>
      <c r="EK3" s="47"/>
      <c r="EL3" s="47" t="s">
        <v>14</v>
      </c>
      <c r="EM3" s="47">
        <v>30.538</v>
      </c>
      <c r="EN3" s="47">
        <v>114</v>
      </c>
      <c r="EO3" s="47">
        <v>870940</v>
      </c>
      <c r="EP3" s="47">
        <v>50</v>
      </c>
      <c r="EQ3" s="47"/>
      <c r="ER3" s="47" t="s">
        <v>13</v>
      </c>
      <c r="ES3" s="47"/>
      <c r="ET3" s="47"/>
      <c r="EU3" s="47"/>
      <c r="EV3" s="47"/>
      <c r="EW3" s="47"/>
      <c r="EX3" s="47"/>
      <c r="EY3" s="47"/>
      <c r="EZ3" s="47" t="s">
        <v>14</v>
      </c>
      <c r="FA3" s="47">
        <v>30.538</v>
      </c>
      <c r="FB3" s="47">
        <v>114</v>
      </c>
      <c r="FC3" s="47">
        <v>836391</v>
      </c>
      <c r="FD3" s="47">
        <v>50</v>
      </c>
      <c r="FE3" s="47"/>
      <c r="FF3" s="47" t="s">
        <v>13</v>
      </c>
      <c r="FG3" s="47"/>
      <c r="FH3" s="47"/>
      <c r="FI3" s="47"/>
      <c r="FJ3" s="47"/>
      <c r="FK3" s="47"/>
      <c r="FL3" s="47"/>
      <c r="FN3" s="47" t="s">
        <v>14</v>
      </c>
      <c r="FO3" s="47">
        <v>30.536999999999999</v>
      </c>
      <c r="FP3" s="47">
        <v>114</v>
      </c>
      <c r="FQ3" s="47">
        <v>824023</v>
      </c>
      <c r="FR3" s="47">
        <v>50</v>
      </c>
      <c r="FS3" s="47"/>
      <c r="FT3" s="47" t="s">
        <v>13</v>
      </c>
      <c r="FU3" s="47"/>
      <c r="FV3" s="47"/>
      <c r="FW3" s="47"/>
      <c r="FX3" s="47"/>
      <c r="FY3" s="47"/>
      <c r="FZ3" s="47"/>
      <c r="GA3" s="47"/>
      <c r="GB3" s="47" t="s">
        <v>14</v>
      </c>
      <c r="GC3" s="47">
        <v>30.536999999999999</v>
      </c>
      <c r="GD3" s="47">
        <v>114</v>
      </c>
      <c r="GE3" s="47">
        <v>849673</v>
      </c>
      <c r="GF3" s="47">
        <v>50</v>
      </c>
      <c r="GG3" s="47"/>
      <c r="GH3" s="47" t="s">
        <v>13</v>
      </c>
      <c r="GI3" s="47"/>
      <c r="GJ3" s="47"/>
      <c r="GK3" s="47"/>
      <c r="GL3" s="47"/>
      <c r="GM3" s="47"/>
      <c r="GN3" s="47"/>
      <c r="GP3" s="47"/>
      <c r="GQ3" s="47" t="s">
        <v>14</v>
      </c>
      <c r="GR3" s="47">
        <v>30.536999999999999</v>
      </c>
      <c r="GS3" s="47">
        <v>114</v>
      </c>
      <c r="GT3" s="47">
        <v>833790</v>
      </c>
      <c r="GU3" s="47">
        <v>50</v>
      </c>
      <c r="GV3" s="47"/>
      <c r="GW3" s="47" t="s">
        <v>13</v>
      </c>
      <c r="GX3" s="47"/>
      <c r="GY3" s="47"/>
      <c r="GZ3" s="47"/>
      <c r="HA3" s="47"/>
      <c r="HB3" s="47"/>
      <c r="HC3" s="47"/>
      <c r="HD3" s="47"/>
    </row>
    <row r="4" spans="1:212" x14ac:dyDescent="0.35">
      <c r="A4" s="1" t="s">
        <v>239</v>
      </c>
      <c r="B4" s="10">
        <v>1</v>
      </c>
      <c r="C4" s="10">
        <v>2.5</v>
      </c>
      <c r="D4" s="10">
        <v>5</v>
      </c>
      <c r="E4" s="10">
        <v>10</v>
      </c>
      <c r="F4" s="10">
        <v>20</v>
      </c>
      <c r="G4" s="74">
        <v>30</v>
      </c>
      <c r="H4" s="40"/>
      <c r="I4" s="10">
        <v>10</v>
      </c>
      <c r="J4" s="10">
        <v>50</v>
      </c>
      <c r="K4" s="10">
        <v>100</v>
      </c>
      <c r="L4" s="10">
        <v>150</v>
      </c>
      <c r="M4" s="74">
        <v>200</v>
      </c>
      <c r="N4" s="87">
        <v>300</v>
      </c>
      <c r="O4" s="40"/>
      <c r="P4" s="10"/>
      <c r="Q4" s="10"/>
      <c r="R4" s="10"/>
      <c r="S4" s="10"/>
      <c r="T4" s="10"/>
      <c r="U4" s="10"/>
      <c r="V4" s="10"/>
      <c r="W4" s="10"/>
      <c r="X4" s="10"/>
      <c r="AC4" s="47" t="s">
        <v>17</v>
      </c>
      <c r="AD4" s="47">
        <v>8.093</v>
      </c>
      <c r="AE4" s="47">
        <v>119</v>
      </c>
      <c r="AF4" s="47">
        <v>12285</v>
      </c>
      <c r="AG4" s="47">
        <v>0.83699999999999997</v>
      </c>
      <c r="AI4" s="47" t="s">
        <v>13</v>
      </c>
      <c r="AO4" s="45">
        <f>AG4/'Cal Curve Levels'!$C6</f>
        <v>0.85495403472931564</v>
      </c>
      <c r="AT4" s="47" t="s">
        <v>17</v>
      </c>
      <c r="AU4" s="47">
        <v>8.1050000000000004</v>
      </c>
      <c r="AV4" s="47">
        <v>119</v>
      </c>
      <c r="AW4" s="47">
        <v>33301</v>
      </c>
      <c r="AX4" s="47">
        <v>2.262</v>
      </c>
      <c r="AZ4" s="47" t="s">
        <v>13</v>
      </c>
      <c r="BC4" s="45">
        <f>AX4/'Cal Curve Levels'!$D6</f>
        <v>0.92420837589376903</v>
      </c>
      <c r="BK4" s="47" t="s">
        <v>17</v>
      </c>
      <c r="BL4" s="47">
        <v>8.1050000000000004</v>
      </c>
      <c r="BM4" s="47">
        <v>119</v>
      </c>
      <c r="BN4" s="47">
        <v>69966</v>
      </c>
      <c r="BO4" s="47">
        <v>4.7460000000000004</v>
      </c>
      <c r="BQ4" s="47" t="s">
        <v>13</v>
      </c>
      <c r="BW4" s="45">
        <f>BO4/'Cal Curve Levels'!$E6</f>
        <v>0.96956077630234938</v>
      </c>
      <c r="CB4" s="47" t="s">
        <v>17</v>
      </c>
      <c r="CC4" s="47">
        <v>8.093</v>
      </c>
      <c r="CD4" s="47">
        <v>119</v>
      </c>
      <c r="CE4" s="47">
        <v>144297</v>
      </c>
      <c r="CF4" s="47">
        <v>9.8580000000000005</v>
      </c>
      <c r="CH4" s="47" t="s">
        <v>13</v>
      </c>
      <c r="CN4" s="45">
        <f>CF4/'Cal Curve Levels'!$F6</f>
        <v>1.0069458631256383</v>
      </c>
      <c r="CS4" s="47" t="s">
        <v>17</v>
      </c>
      <c r="CT4" s="47">
        <v>8.1050000000000004</v>
      </c>
      <c r="CU4" s="47">
        <v>119</v>
      </c>
      <c r="CV4" s="47">
        <v>283398</v>
      </c>
      <c r="CW4" s="47">
        <v>19.696000000000002</v>
      </c>
      <c r="CY4" s="47" t="s">
        <v>13</v>
      </c>
      <c r="DE4" s="45">
        <f>CW4/'Cal Curve Levels'!$H6</f>
        <v>1.0059244126659856</v>
      </c>
      <c r="DJ4" s="47" t="s">
        <v>17</v>
      </c>
      <c r="DK4" s="47">
        <v>8.1050000000000004</v>
      </c>
      <c r="DL4" s="47">
        <v>119</v>
      </c>
      <c r="DM4" s="47">
        <v>427410</v>
      </c>
      <c r="DN4" s="47">
        <v>29.306999999999999</v>
      </c>
      <c r="DP4" s="47" t="s">
        <v>13</v>
      </c>
      <c r="DV4" s="45">
        <f>DN4/'Cal Curve Levels'!$I6</f>
        <v>0.99785495403472935</v>
      </c>
      <c r="DX4" s="47" t="s">
        <v>15</v>
      </c>
      <c r="DY4" s="47">
        <v>6.9939999999999998</v>
      </c>
      <c r="DZ4" s="47">
        <v>69</v>
      </c>
      <c r="EA4" s="47">
        <v>6506</v>
      </c>
      <c r="EB4" s="47">
        <v>9.0879999999999992</v>
      </c>
      <c r="ED4" s="47" t="s">
        <v>13</v>
      </c>
      <c r="EH4" s="47">
        <f>MDL!$C5</f>
        <v>8.9699246096529184E-2</v>
      </c>
      <c r="EJ4" s="135">
        <f>EB4/'Cal Curve Levels'!C$5</f>
        <v>0.92376499288473246</v>
      </c>
      <c r="EK4" s="47"/>
      <c r="EL4" s="47" t="s">
        <v>15</v>
      </c>
      <c r="EM4" s="47">
        <v>7.0069999999999997</v>
      </c>
      <c r="EN4" s="47">
        <v>69</v>
      </c>
      <c r="EO4" s="47">
        <v>32508</v>
      </c>
      <c r="EP4" s="47">
        <v>46.904000000000003</v>
      </c>
      <c r="EQ4" s="47"/>
      <c r="ER4" s="47" t="s">
        <v>13</v>
      </c>
      <c r="ES4" s="47"/>
      <c r="ET4" s="47"/>
      <c r="EU4" s="47"/>
      <c r="EV4" s="47">
        <f>MDL!$C13</f>
        <v>0.33300000000000002</v>
      </c>
      <c r="EW4" s="47"/>
      <c r="EX4" s="135">
        <f>EP4/'Cal Curve Levels'!E$5</f>
        <v>0.95352713966253311</v>
      </c>
      <c r="EY4" s="47"/>
      <c r="EZ4" s="47" t="s">
        <v>15</v>
      </c>
      <c r="FA4" s="47">
        <v>6.9950000000000001</v>
      </c>
      <c r="FB4" s="47">
        <v>69</v>
      </c>
      <c r="FC4" s="47">
        <v>64762</v>
      </c>
      <c r="FD4" s="47">
        <v>98.944000000000003</v>
      </c>
      <c r="FE4" s="47"/>
      <c r="FF4" s="47" t="s">
        <v>13</v>
      </c>
      <c r="FG4" s="47"/>
      <c r="FH4" s="47"/>
      <c r="FI4" s="47"/>
      <c r="FJ4" s="47">
        <f>MDL!$C5</f>
        <v>8.9699246096529184E-2</v>
      </c>
      <c r="FK4" s="47"/>
      <c r="FL4" s="135">
        <f>FD4/'Cal Curve Levels'!F$5</f>
        <v>1.0057328725350683</v>
      </c>
      <c r="FN4" s="47" t="s">
        <v>15</v>
      </c>
      <c r="FO4" s="47">
        <v>6.9939999999999998</v>
      </c>
      <c r="FP4" s="47">
        <v>69</v>
      </c>
      <c r="FQ4" s="47">
        <v>96257</v>
      </c>
      <c r="FR4" s="47">
        <v>151.87700000000001</v>
      </c>
      <c r="FS4" s="47"/>
      <c r="FT4" s="47" t="s">
        <v>13</v>
      </c>
      <c r="FU4" s="47"/>
      <c r="FV4" s="47"/>
      <c r="FW4" s="47"/>
      <c r="FX4" s="47">
        <f>MDL!$C5</f>
        <v>8.9699246096529184E-2</v>
      </c>
      <c r="FY4" s="47"/>
      <c r="FZ4" s="135">
        <f>FR4/'Cal Curve Levels'!G$5</f>
        <v>1.0291861489462628</v>
      </c>
      <c r="GA4" s="47"/>
      <c r="GB4" s="47" t="s">
        <v>15</v>
      </c>
      <c r="GC4" s="47">
        <v>7.0190000000000001</v>
      </c>
      <c r="GD4" s="47">
        <v>69</v>
      </c>
      <c r="GE4" s="47">
        <v>124349</v>
      </c>
      <c r="GF4" s="47">
        <v>192.88900000000001</v>
      </c>
      <c r="GG4" s="47"/>
      <c r="GH4" s="47" t="s">
        <v>13</v>
      </c>
      <c r="GI4" s="47"/>
      <c r="GJ4" s="47"/>
      <c r="GK4" s="47"/>
      <c r="GL4" s="47">
        <f>MDL!$C19</f>
        <v>2.8150385828363243E-2</v>
      </c>
      <c r="GM4" s="47"/>
      <c r="GN4" s="135">
        <f>GF4/'Cal Curve Levels'!H$5</f>
        <v>0.98032628583045345</v>
      </c>
      <c r="GP4" s="47"/>
      <c r="GQ4" s="47" t="s">
        <v>15</v>
      </c>
      <c r="GR4" s="47">
        <v>6.9939999999999998</v>
      </c>
      <c r="GS4" s="47">
        <v>69</v>
      </c>
      <c r="GT4" s="47">
        <v>180691</v>
      </c>
      <c r="GU4" s="47">
        <v>295.80799999999999</v>
      </c>
      <c r="GV4" s="47"/>
      <c r="GW4" s="47" t="s">
        <v>13</v>
      </c>
      <c r="GX4" s="47"/>
      <c r="GY4" s="47"/>
      <c r="GZ4" s="47"/>
      <c r="HA4" s="47">
        <f>MDL!$C5</f>
        <v>8.9699246096529184E-2</v>
      </c>
      <c r="HB4" s="47"/>
      <c r="HC4" s="135">
        <f>GU4/'Cal Curve Levels'!I$5</f>
        <v>1.0022633326556889</v>
      </c>
      <c r="HD4" s="47"/>
    </row>
    <row r="5" spans="1:212" x14ac:dyDescent="0.35">
      <c r="A5" s="2" t="s">
        <v>52</v>
      </c>
      <c r="B5" s="41" t="s">
        <v>252</v>
      </c>
      <c r="C5" s="41" t="s">
        <v>252</v>
      </c>
      <c r="D5" s="41" t="s">
        <v>252</v>
      </c>
      <c r="E5" s="41" t="s">
        <v>252</v>
      </c>
      <c r="F5" s="41" t="s">
        <v>252</v>
      </c>
      <c r="G5" s="41" t="s">
        <v>252</v>
      </c>
      <c r="I5" s="46">
        <f>EJ4</f>
        <v>0.92376499288473246</v>
      </c>
      <c r="J5" s="45">
        <f>EX4</f>
        <v>0.95352713966253311</v>
      </c>
      <c r="K5" s="45">
        <f>FL4</f>
        <v>1.0057328725350683</v>
      </c>
      <c r="L5" s="45">
        <f>FZ4</f>
        <v>1.0291861489462628</v>
      </c>
      <c r="M5" s="45">
        <f>GN4</f>
        <v>0.98032628583045345</v>
      </c>
      <c r="N5" s="45">
        <f>HC4</f>
        <v>1.0022633326556889</v>
      </c>
      <c r="P5" s="41"/>
      <c r="Q5" s="41"/>
      <c r="R5" s="41"/>
      <c r="S5" s="41"/>
      <c r="T5" s="41"/>
      <c r="U5" s="41"/>
      <c r="V5" s="41"/>
      <c r="W5" s="41"/>
      <c r="X5" s="41"/>
      <c r="AC5" s="47" t="s">
        <v>18</v>
      </c>
      <c r="AD5" s="47">
        <v>8.5150000000000006</v>
      </c>
      <c r="AE5" s="47">
        <v>85</v>
      </c>
      <c r="AF5" s="47">
        <v>3208</v>
      </c>
      <c r="AG5" s="47">
        <v>0.85599999999999998</v>
      </c>
      <c r="AI5" s="47" t="s">
        <v>13</v>
      </c>
      <c r="AO5" s="45">
        <f>AG5/'Cal Curve Levels'!$C7</f>
        <v>0.86991869918699183</v>
      </c>
      <c r="AT5" s="47" t="s">
        <v>18</v>
      </c>
      <c r="AU5" s="47">
        <v>8.5150000000000006</v>
      </c>
      <c r="AV5" s="47">
        <v>85</v>
      </c>
      <c r="AW5" s="47">
        <v>8689</v>
      </c>
      <c r="AX5" s="47">
        <v>2.3149999999999999</v>
      </c>
      <c r="AZ5" s="47" t="s">
        <v>13</v>
      </c>
      <c r="BC5" s="45">
        <f>AX5/'Cal Curve Levels'!$D7</f>
        <v>0.94105691056910568</v>
      </c>
      <c r="BK5" s="47" t="s">
        <v>18</v>
      </c>
      <c r="BL5" s="47">
        <v>8.5150000000000006</v>
      </c>
      <c r="BM5" s="47">
        <v>85</v>
      </c>
      <c r="BN5" s="47">
        <v>18059</v>
      </c>
      <c r="BO5" s="47">
        <v>4.8070000000000004</v>
      </c>
      <c r="BQ5" s="47" t="s">
        <v>13</v>
      </c>
      <c r="BW5" s="45">
        <f>BO5/'Cal Curve Levels'!$E7</f>
        <v>0.97703252032520338</v>
      </c>
      <c r="CB5" s="47" t="s">
        <v>18</v>
      </c>
      <c r="CC5" s="47">
        <v>8.516</v>
      </c>
      <c r="CD5" s="47">
        <v>85</v>
      </c>
      <c r="CE5" s="47">
        <v>36911</v>
      </c>
      <c r="CF5" s="47">
        <v>9.9090000000000007</v>
      </c>
      <c r="CH5" s="47" t="s">
        <v>13</v>
      </c>
      <c r="CN5" s="45">
        <f>CF5/'Cal Curve Levels'!$F7</f>
        <v>1.0070121951219513</v>
      </c>
      <c r="CS5" s="47" t="s">
        <v>18</v>
      </c>
      <c r="CT5" s="47">
        <v>8.5150000000000006</v>
      </c>
      <c r="CU5" s="47">
        <v>85</v>
      </c>
      <c r="CV5" s="47">
        <v>72195</v>
      </c>
      <c r="CW5" s="47">
        <v>19.777999999999999</v>
      </c>
      <c r="CY5" s="47" t="s">
        <v>13</v>
      </c>
      <c r="DE5" s="45">
        <f>CW5/'Cal Curve Levels'!$H7</f>
        <v>1.0049796747967479</v>
      </c>
      <c r="DJ5" s="47" t="s">
        <v>18</v>
      </c>
      <c r="DK5" s="47">
        <v>8.5150000000000006</v>
      </c>
      <c r="DL5" s="47">
        <v>85</v>
      </c>
      <c r="DM5" s="47">
        <v>108735</v>
      </c>
      <c r="DN5" s="47">
        <v>29.491</v>
      </c>
      <c r="DP5" s="47" t="s">
        <v>13</v>
      </c>
      <c r="DV5" s="45">
        <f>DN5/'Cal Curve Levels'!$I7</f>
        <v>0.99901761517615173</v>
      </c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</row>
    <row r="6" spans="1:212" x14ac:dyDescent="0.35">
      <c r="A6" s="2" t="s">
        <v>54</v>
      </c>
      <c r="B6" s="41">
        <f>AO4</f>
        <v>0.85495403472931564</v>
      </c>
      <c r="C6" s="41">
        <f>BC4</f>
        <v>0.92420837589376903</v>
      </c>
      <c r="D6" s="41">
        <f>BW4</f>
        <v>0.96956077630234938</v>
      </c>
      <c r="E6" s="41">
        <f>CN4</f>
        <v>1.0069458631256383</v>
      </c>
      <c r="F6" s="41">
        <f>DE4</f>
        <v>1.0059244126659856</v>
      </c>
      <c r="G6" s="41">
        <f>DV4</f>
        <v>0.99785495403472935</v>
      </c>
      <c r="I6" s="41" t="s">
        <v>252</v>
      </c>
      <c r="J6" s="41" t="s">
        <v>252</v>
      </c>
      <c r="K6" s="41" t="s">
        <v>252</v>
      </c>
      <c r="L6" s="41" t="s">
        <v>252</v>
      </c>
      <c r="M6" s="41" t="s">
        <v>252</v>
      </c>
      <c r="N6" s="41" t="s">
        <v>252</v>
      </c>
      <c r="P6" s="41"/>
      <c r="Q6" s="41"/>
      <c r="R6" s="41"/>
      <c r="S6" s="41"/>
      <c r="T6" s="41"/>
      <c r="U6" s="41"/>
      <c r="V6" s="41"/>
      <c r="W6" s="41"/>
      <c r="X6" s="41"/>
      <c r="AC6" s="47" t="s">
        <v>19</v>
      </c>
      <c r="AD6" s="47">
        <v>8.7200000000000006</v>
      </c>
      <c r="AE6" s="47">
        <v>69</v>
      </c>
      <c r="AF6" s="47">
        <v>2398</v>
      </c>
      <c r="AG6" s="47">
        <v>0.86099999999999999</v>
      </c>
      <c r="AI6" s="47" t="s">
        <v>13</v>
      </c>
      <c r="AO6" s="45">
        <f>AG6/'Cal Curve Levels'!$C8</f>
        <v>0.87322515212981744</v>
      </c>
      <c r="AT6" s="47" t="s">
        <v>19</v>
      </c>
      <c r="AU6" s="47">
        <v>8.7210000000000001</v>
      </c>
      <c r="AV6" s="47">
        <v>69</v>
      </c>
      <c r="AW6" s="47">
        <v>6798</v>
      </c>
      <c r="AX6" s="47">
        <v>2.431</v>
      </c>
      <c r="AZ6" s="47" t="s">
        <v>13</v>
      </c>
      <c r="BC6" s="45">
        <f>AX6/'Cal Curve Levels'!$D8</f>
        <v>0.98620689655172422</v>
      </c>
      <c r="BK6" s="47" t="s">
        <v>19</v>
      </c>
      <c r="BL6" s="47">
        <v>8.7210000000000001</v>
      </c>
      <c r="BM6" s="47">
        <v>69</v>
      </c>
      <c r="BN6" s="47">
        <v>14063</v>
      </c>
      <c r="BO6" s="47">
        <v>5.008</v>
      </c>
      <c r="BQ6" s="47" t="s">
        <v>13</v>
      </c>
      <c r="BW6" s="45">
        <f>BO6/'Cal Curve Levels'!$E8</f>
        <v>1.0158215010141989</v>
      </c>
      <c r="CB6" s="47" t="s">
        <v>19</v>
      </c>
      <c r="CC6" s="47">
        <v>8.7210000000000001</v>
      </c>
      <c r="CD6" s="47">
        <v>69</v>
      </c>
      <c r="CE6" s="47">
        <v>28308</v>
      </c>
      <c r="CF6" s="47">
        <v>10.09</v>
      </c>
      <c r="CH6" s="47" t="s">
        <v>13</v>
      </c>
      <c r="CN6" s="45">
        <f>CF6/'Cal Curve Levels'!$F8</f>
        <v>1.0233265720081137</v>
      </c>
      <c r="CS6" s="47" t="s">
        <v>19</v>
      </c>
      <c r="CT6" s="47">
        <v>8.7200000000000006</v>
      </c>
      <c r="CU6" s="47">
        <v>69</v>
      </c>
      <c r="CV6" s="47">
        <v>54374</v>
      </c>
      <c r="CW6" s="47">
        <v>19.472000000000001</v>
      </c>
      <c r="CY6" s="47" t="s">
        <v>13</v>
      </c>
      <c r="DE6" s="45">
        <f>CW6/'Cal Curve Levels'!$H8</f>
        <v>0.98742393509127802</v>
      </c>
      <c r="DJ6" s="47" t="s">
        <v>19</v>
      </c>
      <c r="DK6" s="47">
        <v>8.7200000000000006</v>
      </c>
      <c r="DL6" s="47">
        <v>69</v>
      </c>
      <c r="DM6" s="47">
        <v>84952</v>
      </c>
      <c r="DN6" s="47">
        <v>29.684999999999999</v>
      </c>
      <c r="DP6" s="47" t="s">
        <v>13</v>
      </c>
      <c r="DV6" s="45">
        <f>DN6/'Cal Curve Levels'!$I8</f>
        <v>1.0035496957403651</v>
      </c>
    </row>
    <row r="7" spans="1:212" x14ac:dyDescent="0.35">
      <c r="A7" s="2" t="s">
        <v>56</v>
      </c>
      <c r="B7" s="41">
        <f t="shared" ref="B7:B34" si="0">AO5</f>
        <v>0.86991869918699183</v>
      </c>
      <c r="C7" s="41">
        <f t="shared" ref="C7:C34" si="1">BC5</f>
        <v>0.94105691056910568</v>
      </c>
      <c r="D7" s="41">
        <f t="shared" ref="D7:D34" si="2">BW5</f>
        <v>0.97703252032520338</v>
      </c>
      <c r="E7" s="41">
        <f t="shared" ref="E7:E34" si="3">CN5</f>
        <v>1.0070121951219513</v>
      </c>
      <c r="F7" s="41">
        <f t="shared" ref="F7:F34" si="4">DE5</f>
        <v>1.0049796747967479</v>
      </c>
      <c r="G7" s="41">
        <f t="shared" ref="G7:G34" si="5">DV5</f>
        <v>0.99901761517615173</v>
      </c>
      <c r="I7" s="41" t="s">
        <v>252</v>
      </c>
      <c r="J7" s="41" t="s">
        <v>252</v>
      </c>
      <c r="K7" s="41" t="s">
        <v>252</v>
      </c>
      <c r="L7" s="41" t="s">
        <v>252</v>
      </c>
      <c r="M7" s="41" t="s">
        <v>252</v>
      </c>
      <c r="N7" s="41" t="s">
        <v>252</v>
      </c>
      <c r="P7" s="41"/>
      <c r="Q7" s="41"/>
      <c r="R7" s="41"/>
      <c r="S7" s="41"/>
      <c r="T7" s="41"/>
      <c r="U7" s="41"/>
      <c r="V7" s="41"/>
      <c r="W7" s="41"/>
      <c r="X7" s="41"/>
      <c r="AC7" s="47" t="s">
        <v>20</v>
      </c>
      <c r="AD7" s="47">
        <v>11.178000000000001</v>
      </c>
      <c r="AE7" s="47">
        <v>69</v>
      </c>
      <c r="AF7" s="47">
        <v>22914</v>
      </c>
      <c r="AG7" s="47">
        <v>0.86599999999999999</v>
      </c>
      <c r="AI7" s="47" t="s">
        <v>13</v>
      </c>
      <c r="AO7" s="45">
        <f>AG7/'Cal Curve Levels'!$C9</f>
        <v>0.88457609805924409</v>
      </c>
      <c r="AT7" s="47" t="s">
        <v>20</v>
      </c>
      <c r="AU7" s="47">
        <v>11.178000000000001</v>
      </c>
      <c r="AV7" s="47">
        <v>69</v>
      </c>
      <c r="AW7" s="47">
        <v>61099</v>
      </c>
      <c r="AX7" s="47">
        <v>2.3039999999999998</v>
      </c>
      <c r="AZ7" s="47" t="s">
        <v>13</v>
      </c>
      <c r="BC7" s="45">
        <f>AX7/'Cal Curve Levels'!$D9</f>
        <v>0.94136874361593448</v>
      </c>
      <c r="BK7" s="47" t="s">
        <v>20</v>
      </c>
      <c r="BL7" s="47">
        <v>11.178000000000001</v>
      </c>
      <c r="BM7" s="47">
        <v>69</v>
      </c>
      <c r="BN7" s="47">
        <v>126996</v>
      </c>
      <c r="BO7" s="47">
        <v>4.7859999999999996</v>
      </c>
      <c r="BQ7" s="47" t="s">
        <v>13</v>
      </c>
      <c r="BW7" s="45">
        <f>BO7/'Cal Curve Levels'!$E9</f>
        <v>0.97773237997957085</v>
      </c>
      <c r="CB7" s="47" t="s">
        <v>20</v>
      </c>
      <c r="CC7" s="47">
        <v>11.178000000000001</v>
      </c>
      <c r="CD7" s="47">
        <v>69</v>
      </c>
      <c r="CE7" s="47">
        <v>261062</v>
      </c>
      <c r="CF7" s="47">
        <v>9.9250000000000007</v>
      </c>
      <c r="CH7" s="47" t="s">
        <v>13</v>
      </c>
      <c r="CN7" s="45">
        <f>CF7/'Cal Curve Levels'!$F9</f>
        <v>1.0137895812053115</v>
      </c>
      <c r="CS7" s="47" t="s">
        <v>20</v>
      </c>
      <c r="CT7" s="47">
        <v>11.178000000000001</v>
      </c>
      <c r="CU7" s="47">
        <v>69</v>
      </c>
      <c r="CV7" s="47">
        <v>505478</v>
      </c>
      <c r="CW7" s="47">
        <v>19.606000000000002</v>
      </c>
      <c r="CY7" s="47" t="s">
        <v>13</v>
      </c>
      <c r="DE7" s="45">
        <f>CW7/'Cal Curve Levels'!$H9</f>
        <v>1.0013278855975485</v>
      </c>
      <c r="DJ7" s="47" t="s">
        <v>20</v>
      </c>
      <c r="DK7" s="47">
        <v>11.178000000000001</v>
      </c>
      <c r="DL7" s="47">
        <v>69</v>
      </c>
      <c r="DM7" s="47">
        <v>764354</v>
      </c>
      <c r="DN7" s="47">
        <v>29.367000000000001</v>
      </c>
      <c r="DP7" s="47" t="s">
        <v>13</v>
      </c>
      <c r="DV7" s="45">
        <f>DN7/'Cal Curve Levels'!$I9</f>
        <v>0.99989785495403483</v>
      </c>
    </row>
    <row r="8" spans="1:212" x14ac:dyDescent="0.35">
      <c r="A8" s="2" t="s">
        <v>58</v>
      </c>
      <c r="B8" s="41">
        <f t="shared" si="0"/>
        <v>0.87322515212981744</v>
      </c>
      <c r="C8" s="41">
        <f t="shared" si="1"/>
        <v>0.98620689655172422</v>
      </c>
      <c r="D8" s="41">
        <f t="shared" si="2"/>
        <v>1.0158215010141989</v>
      </c>
      <c r="E8" s="41">
        <f t="shared" si="3"/>
        <v>1.0233265720081137</v>
      </c>
      <c r="F8" s="41">
        <f t="shared" si="4"/>
        <v>0.98742393509127802</v>
      </c>
      <c r="G8" s="41">
        <f t="shared" si="5"/>
        <v>1.0035496957403651</v>
      </c>
      <c r="I8" s="41" t="s">
        <v>252</v>
      </c>
      <c r="J8" s="41" t="s">
        <v>252</v>
      </c>
      <c r="K8" s="41" t="s">
        <v>252</v>
      </c>
      <c r="L8" s="41" t="s">
        <v>252</v>
      </c>
      <c r="M8" s="41" t="s">
        <v>252</v>
      </c>
      <c r="N8" s="41" t="s">
        <v>252</v>
      </c>
      <c r="P8" s="41"/>
      <c r="Q8" s="41"/>
      <c r="R8" s="41"/>
      <c r="S8" s="41"/>
      <c r="T8" s="41"/>
      <c r="U8" s="41"/>
      <c r="V8" s="41"/>
      <c r="W8" s="41"/>
      <c r="X8" s="41"/>
      <c r="AC8" s="47" t="s">
        <v>21</v>
      </c>
      <c r="AD8" s="47">
        <v>10.99</v>
      </c>
      <c r="AE8" s="47">
        <v>51</v>
      </c>
      <c r="AF8" s="47">
        <v>1732</v>
      </c>
      <c r="AG8" s="47">
        <v>0.89800000000000002</v>
      </c>
      <c r="AI8" s="47" t="s">
        <v>13</v>
      </c>
      <c r="AO8" s="45">
        <f>AG8/'Cal Curve Levels'!$C10</f>
        <v>0.92386831275720172</v>
      </c>
      <c r="AT8" s="47" t="s">
        <v>21</v>
      </c>
      <c r="AU8" s="47">
        <v>10.99</v>
      </c>
      <c r="AV8" s="47">
        <v>51</v>
      </c>
      <c r="AW8" s="47">
        <v>4520</v>
      </c>
      <c r="AX8" s="47">
        <v>2.3380000000000001</v>
      </c>
      <c r="AZ8" s="47" t="s">
        <v>13</v>
      </c>
      <c r="BC8" s="45">
        <f>AX8/'Cal Curve Levels'!$D10</f>
        <v>0.96213991769547325</v>
      </c>
      <c r="BK8" s="47" t="s">
        <v>21</v>
      </c>
      <c r="BL8" s="47">
        <v>10.99</v>
      </c>
      <c r="BM8" s="47">
        <v>51</v>
      </c>
      <c r="BN8" s="47">
        <v>9368</v>
      </c>
      <c r="BO8" s="47">
        <v>4.8360000000000003</v>
      </c>
      <c r="BQ8" s="47" t="s">
        <v>13</v>
      </c>
      <c r="BW8" s="45">
        <f>BO8/'Cal Curve Levels'!$E10</f>
        <v>0.99506172839506168</v>
      </c>
      <c r="CB8" s="47" t="s">
        <v>21</v>
      </c>
      <c r="CC8" s="47">
        <v>10.99</v>
      </c>
      <c r="CD8" s="47">
        <v>51</v>
      </c>
      <c r="CE8" s="47">
        <v>18709</v>
      </c>
      <c r="CF8" s="47">
        <v>9.7119999999999997</v>
      </c>
      <c r="CH8" s="47" t="s">
        <v>13</v>
      </c>
      <c r="CN8" s="45">
        <f>CF8/'Cal Curve Levels'!$F10</f>
        <v>0.99917695473251023</v>
      </c>
      <c r="CS8" s="47" t="s">
        <v>21</v>
      </c>
      <c r="CT8" s="47">
        <v>10.99</v>
      </c>
      <c r="CU8" s="47">
        <v>51</v>
      </c>
      <c r="CV8" s="47">
        <v>37052</v>
      </c>
      <c r="CW8" s="47">
        <v>19.527999999999999</v>
      </c>
      <c r="CY8" s="47" t="s">
        <v>13</v>
      </c>
      <c r="DE8" s="45">
        <f>CW8/'Cal Curve Levels'!$H10</f>
        <v>1.0045267489711933</v>
      </c>
      <c r="DJ8" s="47" t="s">
        <v>21</v>
      </c>
      <c r="DK8" s="47">
        <v>10.99</v>
      </c>
      <c r="DL8" s="47">
        <v>51</v>
      </c>
      <c r="DM8" s="47">
        <v>56158</v>
      </c>
      <c r="DN8" s="47">
        <v>29.141999999999999</v>
      </c>
      <c r="DP8" s="47" t="s">
        <v>13</v>
      </c>
      <c r="DV8" s="45">
        <f>DN8/'Cal Curve Levels'!$I10</f>
        <v>0.99938271604938267</v>
      </c>
    </row>
    <row r="9" spans="1:212" x14ac:dyDescent="0.35">
      <c r="A9" s="2" t="s">
        <v>60</v>
      </c>
      <c r="B9" s="41">
        <f t="shared" si="0"/>
        <v>0.88457609805924409</v>
      </c>
      <c r="C9" s="41">
        <f t="shared" si="1"/>
        <v>0.94136874361593448</v>
      </c>
      <c r="D9" s="41">
        <f t="shared" si="2"/>
        <v>0.97773237997957085</v>
      </c>
      <c r="E9" s="41">
        <f t="shared" si="3"/>
        <v>1.0137895812053115</v>
      </c>
      <c r="F9" s="41">
        <f t="shared" si="4"/>
        <v>1.0013278855975485</v>
      </c>
      <c r="G9" s="41">
        <f t="shared" si="5"/>
        <v>0.99989785495403483</v>
      </c>
      <c r="I9" s="41" t="s">
        <v>252</v>
      </c>
      <c r="J9" s="41" t="s">
        <v>252</v>
      </c>
      <c r="K9" s="41" t="s">
        <v>252</v>
      </c>
      <c r="L9" s="41" t="s">
        <v>252</v>
      </c>
      <c r="M9" s="41" t="s">
        <v>252</v>
      </c>
      <c r="N9" s="41" t="s">
        <v>252</v>
      </c>
      <c r="P9" s="41"/>
      <c r="Q9" s="41"/>
      <c r="R9" s="41"/>
      <c r="S9" s="41"/>
      <c r="T9" s="41"/>
      <c r="U9" s="41"/>
      <c r="V9" s="41"/>
      <c r="W9" s="41"/>
      <c r="X9" s="41"/>
      <c r="AC9" s="47" t="s">
        <v>329</v>
      </c>
      <c r="AD9" s="47">
        <v>12.871</v>
      </c>
      <c r="AE9" s="47">
        <v>51</v>
      </c>
      <c r="AF9" s="47">
        <v>6305</v>
      </c>
      <c r="AG9" s="47">
        <v>0.86499999999999999</v>
      </c>
      <c r="AI9" s="47" t="s">
        <v>13</v>
      </c>
      <c r="AO9" s="45">
        <f>AG9/'Cal Curve Levels'!$C11</f>
        <v>0.87462082912032357</v>
      </c>
      <c r="AT9" s="47" t="s">
        <v>329</v>
      </c>
      <c r="AU9" s="47">
        <v>12.871</v>
      </c>
      <c r="AV9" s="47">
        <v>51</v>
      </c>
      <c r="AW9" s="47">
        <v>16911</v>
      </c>
      <c r="AX9" s="47">
        <v>2.3109999999999999</v>
      </c>
      <c r="AZ9" s="47" t="s">
        <v>13</v>
      </c>
      <c r="BC9" s="45">
        <f>AX9/'Cal Curve Levels'!$D11</f>
        <v>0.93468149646107168</v>
      </c>
      <c r="BK9" s="47" t="s">
        <v>329</v>
      </c>
      <c r="BL9" s="47">
        <v>12.871</v>
      </c>
      <c r="BM9" s="47">
        <v>51</v>
      </c>
      <c r="BN9" s="47">
        <v>35717</v>
      </c>
      <c r="BO9" s="47">
        <v>4.8650000000000002</v>
      </c>
      <c r="BQ9" s="47" t="s">
        <v>13</v>
      </c>
      <c r="BW9" s="45">
        <f>BO9/'Cal Curve Levels'!$E11</f>
        <v>0.98382204246713856</v>
      </c>
      <c r="CB9" s="47" t="s">
        <v>329</v>
      </c>
      <c r="CC9" s="47">
        <v>12.871</v>
      </c>
      <c r="CD9" s="47">
        <v>51</v>
      </c>
      <c r="CE9" s="47">
        <v>73741</v>
      </c>
      <c r="CF9" s="47">
        <v>10.073</v>
      </c>
      <c r="CH9" s="47" t="s">
        <v>13</v>
      </c>
      <c r="CN9" s="45">
        <f>CF9/'Cal Curve Levels'!$F11</f>
        <v>1.0185035389282102</v>
      </c>
      <c r="CS9" s="47" t="s">
        <v>329</v>
      </c>
      <c r="CT9" s="47">
        <v>12.871</v>
      </c>
      <c r="CU9" s="47">
        <v>51</v>
      </c>
      <c r="CV9" s="47">
        <v>143363</v>
      </c>
      <c r="CW9" s="47">
        <v>19.741</v>
      </c>
      <c r="CY9" s="47" t="s">
        <v>13</v>
      </c>
      <c r="DE9" s="45">
        <f>CW9/'Cal Curve Levels'!$H11</f>
        <v>0.99802831142568238</v>
      </c>
      <c r="DJ9" s="47" t="s">
        <v>329</v>
      </c>
      <c r="DK9" s="47">
        <v>12.871</v>
      </c>
      <c r="DL9" s="47">
        <v>51</v>
      </c>
      <c r="DM9" s="47">
        <v>220372</v>
      </c>
      <c r="DN9" s="47">
        <v>29.690999999999999</v>
      </c>
      <c r="DP9" s="47" t="s">
        <v>13</v>
      </c>
      <c r="DV9" s="45">
        <f>DN9/'Cal Curve Levels'!$I11</f>
        <v>1.0007077856420628</v>
      </c>
    </row>
    <row r="10" spans="1:212" x14ac:dyDescent="0.35">
      <c r="A10" s="2" t="s">
        <v>240</v>
      </c>
      <c r="B10" s="41">
        <f t="shared" si="0"/>
        <v>0.92386831275720172</v>
      </c>
      <c r="C10" s="41">
        <f t="shared" si="1"/>
        <v>0.96213991769547325</v>
      </c>
      <c r="D10" s="41">
        <f t="shared" si="2"/>
        <v>0.99506172839506168</v>
      </c>
      <c r="E10" s="41">
        <f t="shared" si="3"/>
        <v>0.99917695473251023</v>
      </c>
      <c r="F10" s="41">
        <f t="shared" si="4"/>
        <v>1.0045267489711933</v>
      </c>
      <c r="G10" s="41">
        <f t="shared" si="5"/>
        <v>0.99938271604938267</v>
      </c>
      <c r="I10" s="41" t="s">
        <v>252</v>
      </c>
      <c r="J10" s="41" t="s">
        <v>252</v>
      </c>
      <c r="K10" s="41" t="s">
        <v>252</v>
      </c>
      <c r="L10" s="41" t="s">
        <v>252</v>
      </c>
      <c r="M10" s="41" t="s">
        <v>252</v>
      </c>
      <c r="N10" s="41" t="s">
        <v>252</v>
      </c>
      <c r="P10" s="41"/>
      <c r="Q10" s="41"/>
      <c r="R10" s="41"/>
      <c r="S10" s="41"/>
      <c r="T10" s="41"/>
      <c r="U10" s="41"/>
      <c r="V10" s="41"/>
      <c r="W10" s="41"/>
      <c r="X10" s="41"/>
      <c r="AC10" s="47" t="s">
        <v>331</v>
      </c>
      <c r="AD10" s="47">
        <v>15.952999999999999</v>
      </c>
      <c r="AE10" s="47">
        <v>100</v>
      </c>
      <c r="AF10" s="47">
        <v>24377</v>
      </c>
      <c r="AG10" s="47">
        <v>0.86799999999999999</v>
      </c>
      <c r="AI10" s="47" t="s">
        <v>13</v>
      </c>
      <c r="AO10" s="45">
        <f>AG10/'Cal Curve Levels'!$C12</f>
        <v>0.89300411522633749</v>
      </c>
      <c r="AT10" s="47" t="s">
        <v>331</v>
      </c>
      <c r="AU10" s="47">
        <v>15.952999999999999</v>
      </c>
      <c r="AV10" s="47">
        <v>100</v>
      </c>
      <c r="AW10" s="47">
        <v>65048</v>
      </c>
      <c r="AX10" s="47">
        <v>2.3140000000000001</v>
      </c>
      <c r="AZ10" s="47" t="s">
        <v>13</v>
      </c>
      <c r="BC10" s="45">
        <f>AX10/'Cal Curve Levels'!$D12</f>
        <v>0.95226337448559661</v>
      </c>
      <c r="BK10" s="47" t="s">
        <v>331</v>
      </c>
      <c r="BL10" s="47">
        <v>15.952999999999999</v>
      </c>
      <c r="BM10" s="47">
        <v>100</v>
      </c>
      <c r="BN10" s="47">
        <v>133315</v>
      </c>
      <c r="BO10" s="47">
        <v>4.7430000000000003</v>
      </c>
      <c r="BQ10" s="47" t="s">
        <v>13</v>
      </c>
      <c r="BW10" s="45">
        <f>BO10/'Cal Curve Levels'!$E12</f>
        <v>0.97592592592592597</v>
      </c>
      <c r="CB10" s="47" t="s">
        <v>331</v>
      </c>
      <c r="CC10" s="47">
        <v>15.952999999999999</v>
      </c>
      <c r="CD10" s="47">
        <v>100</v>
      </c>
      <c r="CE10" s="47">
        <v>273035</v>
      </c>
      <c r="CF10" s="47">
        <v>9.8140000000000001</v>
      </c>
      <c r="CH10" s="47" t="s">
        <v>13</v>
      </c>
      <c r="CN10" s="45">
        <f>CF10/'Cal Curve Levels'!$F12</f>
        <v>1.009670781893004</v>
      </c>
      <c r="CS10" s="47" t="s">
        <v>331</v>
      </c>
      <c r="CT10" s="47">
        <v>15.939</v>
      </c>
      <c r="CU10" s="47">
        <v>100</v>
      </c>
      <c r="CV10" s="47">
        <v>529898</v>
      </c>
      <c r="CW10" s="47">
        <v>19.5</v>
      </c>
      <c r="CY10" s="47" t="s">
        <v>13</v>
      </c>
      <c r="DE10" s="45">
        <f>CW10/'Cal Curve Levels'!$H12</f>
        <v>1.0030864197530864</v>
      </c>
      <c r="DJ10" s="47" t="s">
        <v>331</v>
      </c>
      <c r="DK10" s="47">
        <v>15.939</v>
      </c>
      <c r="DL10" s="47">
        <v>100</v>
      </c>
      <c r="DM10" s="47">
        <v>796978</v>
      </c>
      <c r="DN10" s="47">
        <v>29.146000000000001</v>
      </c>
      <c r="DP10" s="47" t="s">
        <v>13</v>
      </c>
      <c r="DV10" s="45">
        <f>DN10/'Cal Curve Levels'!$I12</f>
        <v>0.99951989026063104</v>
      </c>
    </row>
    <row r="11" spans="1:212" x14ac:dyDescent="0.35">
      <c r="A11" s="35" t="s">
        <v>64</v>
      </c>
      <c r="B11" s="41">
        <f t="shared" si="0"/>
        <v>0.87462082912032357</v>
      </c>
      <c r="C11" s="41">
        <f t="shared" si="1"/>
        <v>0.93468149646107168</v>
      </c>
      <c r="D11" s="41">
        <f t="shared" si="2"/>
        <v>0.98382204246713856</v>
      </c>
      <c r="E11" s="41">
        <f t="shared" si="3"/>
        <v>1.0185035389282102</v>
      </c>
      <c r="F11" s="41">
        <f t="shared" si="4"/>
        <v>0.99802831142568238</v>
      </c>
      <c r="G11" s="41">
        <f t="shared" si="5"/>
        <v>1.0007077856420628</v>
      </c>
      <c r="I11" s="41" t="s">
        <v>252</v>
      </c>
      <c r="J11" s="41" t="s">
        <v>252</v>
      </c>
      <c r="K11" s="41" t="s">
        <v>252</v>
      </c>
      <c r="L11" s="41" t="s">
        <v>252</v>
      </c>
      <c r="M11" s="41" t="s">
        <v>252</v>
      </c>
      <c r="N11" s="41" t="s">
        <v>252</v>
      </c>
      <c r="P11" s="41"/>
      <c r="Q11" s="41"/>
      <c r="R11" s="41"/>
      <c r="S11" s="41"/>
      <c r="T11" s="41"/>
      <c r="U11" s="41"/>
      <c r="V11" s="41"/>
      <c r="W11" s="41"/>
      <c r="X11" s="41"/>
      <c r="AC11" s="47" t="s">
        <v>22</v>
      </c>
      <c r="AD11" s="47">
        <v>11.438000000000001</v>
      </c>
      <c r="AE11" s="47">
        <v>33</v>
      </c>
      <c r="AF11" s="47">
        <v>875</v>
      </c>
      <c r="AG11" s="47">
        <v>0.97399999999999998</v>
      </c>
      <c r="AI11" s="47" t="s">
        <v>13</v>
      </c>
      <c r="AO11" s="45">
        <f>AG11/'Cal Curve Levels'!$C13</f>
        <v>0.98483316481294236</v>
      </c>
      <c r="AT11" s="47" t="s">
        <v>22</v>
      </c>
      <c r="AU11" s="47">
        <v>11.438000000000001</v>
      </c>
      <c r="AV11" s="47">
        <v>33</v>
      </c>
      <c r="AW11" s="47">
        <v>2093</v>
      </c>
      <c r="AX11" s="47">
        <v>2.327</v>
      </c>
      <c r="AZ11" s="47" t="s">
        <v>13</v>
      </c>
      <c r="BC11" s="45">
        <f>AX11/'Cal Curve Levels'!$D13</f>
        <v>0.94115267947421632</v>
      </c>
      <c r="BK11" s="47" t="s">
        <v>22</v>
      </c>
      <c r="BL11" s="47">
        <v>11.438000000000001</v>
      </c>
      <c r="BM11" s="47">
        <v>33</v>
      </c>
      <c r="BN11" s="47" t="s">
        <v>346</v>
      </c>
      <c r="BO11" s="47">
        <v>4.641</v>
      </c>
      <c r="BQ11" s="47" t="s">
        <v>13</v>
      </c>
      <c r="BW11" s="45">
        <f>BO11/'Cal Curve Levels'!$E13</f>
        <v>0.93852376137512639</v>
      </c>
      <c r="CB11" s="47" t="s">
        <v>22</v>
      </c>
      <c r="CC11" s="47">
        <v>11.439</v>
      </c>
      <c r="CD11" s="47">
        <v>33</v>
      </c>
      <c r="CE11" s="47">
        <v>8772</v>
      </c>
      <c r="CF11" s="47">
        <v>9.8460000000000001</v>
      </c>
      <c r="CH11" s="47" t="s">
        <v>13</v>
      </c>
      <c r="CN11" s="45">
        <f>CF11/'Cal Curve Levels'!$F13</f>
        <v>0.99555106167846308</v>
      </c>
      <c r="CS11" s="47" t="s">
        <v>22</v>
      </c>
      <c r="CT11" s="47">
        <v>11.438000000000001</v>
      </c>
      <c r="CU11" s="47">
        <v>33</v>
      </c>
      <c r="CV11" s="47" t="s">
        <v>347</v>
      </c>
      <c r="CW11" s="47">
        <v>19.692</v>
      </c>
      <c r="CY11" s="47" t="s">
        <v>13</v>
      </c>
      <c r="DE11" s="45">
        <f>CW11/'Cal Curve Levels'!$H13</f>
        <v>0.99555106167846308</v>
      </c>
      <c r="DJ11" s="47" t="s">
        <v>22</v>
      </c>
      <c r="DK11" s="47">
        <v>11.438000000000001</v>
      </c>
      <c r="DL11" s="47">
        <v>33</v>
      </c>
      <c r="DM11" s="47">
        <v>25916</v>
      </c>
      <c r="DN11" s="47">
        <v>29.587</v>
      </c>
      <c r="DP11" s="47" t="s">
        <v>13</v>
      </c>
      <c r="DV11" s="45">
        <f>DN11/'Cal Curve Levels'!$I13</f>
        <v>0.9972025615099428</v>
      </c>
    </row>
    <row r="12" spans="1:212" x14ac:dyDescent="0.35">
      <c r="A12" s="35" t="s">
        <v>66</v>
      </c>
      <c r="B12" s="41">
        <f t="shared" si="0"/>
        <v>0.89300411522633749</v>
      </c>
      <c r="C12" s="41">
        <f t="shared" si="1"/>
        <v>0.95226337448559661</v>
      </c>
      <c r="D12" s="41">
        <f t="shared" si="2"/>
        <v>0.97592592592592597</v>
      </c>
      <c r="E12" s="41">
        <f t="shared" si="3"/>
        <v>1.009670781893004</v>
      </c>
      <c r="F12" s="41">
        <f t="shared" si="4"/>
        <v>1.0030864197530864</v>
      </c>
      <c r="G12" s="41">
        <f t="shared" si="5"/>
        <v>0.99951989026063104</v>
      </c>
      <c r="I12" s="41" t="s">
        <v>252</v>
      </c>
      <c r="J12" s="41" t="s">
        <v>252</v>
      </c>
      <c r="K12" s="41" t="s">
        <v>252</v>
      </c>
      <c r="L12" s="41" t="s">
        <v>252</v>
      </c>
      <c r="M12" s="41" t="s">
        <v>252</v>
      </c>
      <c r="N12" s="41" t="s">
        <v>252</v>
      </c>
      <c r="P12" s="41"/>
      <c r="Q12" s="41"/>
      <c r="R12" s="41"/>
      <c r="S12" s="41"/>
      <c r="T12" s="41"/>
      <c r="U12" s="41"/>
      <c r="V12" s="41"/>
      <c r="W12" s="41"/>
      <c r="X12" s="41"/>
      <c r="AC12" s="47" t="s">
        <v>23</v>
      </c>
      <c r="AD12" s="47">
        <v>8.5030000000000001</v>
      </c>
      <c r="AE12" s="47">
        <v>81</v>
      </c>
      <c r="AF12" s="47">
        <v>5178</v>
      </c>
      <c r="AG12" s="47">
        <v>0.88900000000000001</v>
      </c>
      <c r="AI12" s="47" t="s">
        <v>13</v>
      </c>
      <c r="AO12" s="45">
        <f>AG12/'Cal Curve Levels'!$C14</f>
        <v>0.90345528455284552</v>
      </c>
      <c r="AT12" s="47" t="s">
        <v>23</v>
      </c>
      <c r="AU12" s="47">
        <v>8.5030000000000001</v>
      </c>
      <c r="AV12" s="47">
        <v>81</v>
      </c>
      <c r="AW12" s="47">
        <v>13411</v>
      </c>
      <c r="AX12" s="47">
        <v>2.2959999999999998</v>
      </c>
      <c r="AZ12" s="47" t="s">
        <v>13</v>
      </c>
      <c r="BC12" s="45">
        <f>AX12/'Cal Curve Levels'!$D14</f>
        <v>0.93333333333333324</v>
      </c>
      <c r="BK12" s="47" t="s">
        <v>23</v>
      </c>
      <c r="BL12" s="47">
        <v>8.5030000000000001</v>
      </c>
      <c r="BM12" s="47">
        <v>81</v>
      </c>
      <c r="BN12" s="47">
        <v>28632</v>
      </c>
      <c r="BO12" s="47">
        <v>4.8879999999999999</v>
      </c>
      <c r="BQ12" s="47" t="s">
        <v>13</v>
      </c>
      <c r="BW12" s="45">
        <f>BO12/'Cal Curve Levels'!$E14</f>
        <v>0.99349593495934962</v>
      </c>
      <c r="CB12" s="47" t="s">
        <v>23</v>
      </c>
      <c r="CC12" s="47">
        <v>8.5030000000000001</v>
      </c>
      <c r="CD12" s="47">
        <v>81</v>
      </c>
      <c r="CE12" s="47">
        <v>58404</v>
      </c>
      <c r="CF12" s="47">
        <v>10.007</v>
      </c>
      <c r="CH12" s="47" t="s">
        <v>13</v>
      </c>
      <c r="CN12" s="45">
        <f>CF12/'Cal Curve Levels'!$F14</f>
        <v>1.016971544715447</v>
      </c>
      <c r="CS12" s="47" t="s">
        <v>23</v>
      </c>
      <c r="CT12" s="47">
        <v>8.5030000000000001</v>
      </c>
      <c r="CU12" s="47">
        <v>81</v>
      </c>
      <c r="CV12" s="47">
        <v>113386</v>
      </c>
      <c r="CW12" s="47">
        <v>19.619</v>
      </c>
      <c r="CY12" s="47" t="s">
        <v>13</v>
      </c>
      <c r="DE12" s="45">
        <f>CW12/'Cal Curve Levels'!$H14</f>
        <v>0.99690040650406508</v>
      </c>
      <c r="DJ12" s="47" t="s">
        <v>23</v>
      </c>
      <c r="DK12" s="47">
        <v>8.5030000000000001</v>
      </c>
      <c r="DL12" s="47">
        <v>81</v>
      </c>
      <c r="DM12" s="47">
        <v>174208</v>
      </c>
      <c r="DN12" s="47">
        <v>29.552</v>
      </c>
      <c r="DP12" s="47" t="s">
        <v>13</v>
      </c>
      <c r="DV12" s="45">
        <f>DN12/'Cal Curve Levels'!$I14</f>
        <v>1.0010840108401085</v>
      </c>
    </row>
    <row r="13" spans="1:212" x14ac:dyDescent="0.35">
      <c r="A13" s="2" t="s">
        <v>68</v>
      </c>
      <c r="B13" s="41">
        <f t="shared" si="0"/>
        <v>0.98483316481294236</v>
      </c>
      <c r="C13" s="41">
        <f t="shared" si="1"/>
        <v>0.94115267947421632</v>
      </c>
      <c r="D13" s="41">
        <f t="shared" si="2"/>
        <v>0.93852376137512639</v>
      </c>
      <c r="E13" s="41">
        <f t="shared" si="3"/>
        <v>0.99555106167846308</v>
      </c>
      <c r="F13" s="41">
        <f t="shared" si="4"/>
        <v>0.99555106167846308</v>
      </c>
      <c r="G13" s="41">
        <f t="shared" si="5"/>
        <v>0.9972025615099428</v>
      </c>
      <c r="I13" s="41" t="s">
        <v>252</v>
      </c>
      <c r="J13" s="41" t="s">
        <v>252</v>
      </c>
      <c r="K13" s="41" t="s">
        <v>252</v>
      </c>
      <c r="L13" s="41" t="s">
        <v>252</v>
      </c>
      <c r="M13" s="41" t="s">
        <v>252</v>
      </c>
      <c r="N13" s="41" t="s">
        <v>252</v>
      </c>
      <c r="P13" s="41"/>
      <c r="Q13" s="41"/>
      <c r="R13" s="41"/>
      <c r="S13" s="41"/>
      <c r="T13" s="41"/>
      <c r="U13" s="41"/>
      <c r="V13" s="41"/>
      <c r="W13" s="41"/>
      <c r="X13" s="41"/>
      <c r="AC13" s="47" t="s">
        <v>24</v>
      </c>
      <c r="AD13" s="47">
        <v>13.276</v>
      </c>
      <c r="AE13" s="47">
        <v>131</v>
      </c>
      <c r="AF13" s="47">
        <v>12749</v>
      </c>
      <c r="AG13" s="47">
        <v>0.86799999999999999</v>
      </c>
      <c r="AI13" s="47" t="s">
        <v>13</v>
      </c>
      <c r="AO13" s="45">
        <f>AG13/'Cal Curve Levels'!$C15</f>
        <v>0.88843398157625386</v>
      </c>
      <c r="AT13" s="47" t="s">
        <v>24</v>
      </c>
      <c r="AU13" s="47">
        <v>13.276999999999999</v>
      </c>
      <c r="AV13" s="47">
        <v>131</v>
      </c>
      <c r="AW13" s="47">
        <v>33729</v>
      </c>
      <c r="AX13" s="47">
        <v>2.2909999999999999</v>
      </c>
      <c r="AZ13" s="47" t="s">
        <v>13</v>
      </c>
      <c r="BC13" s="45">
        <f>AX13/'Cal Curve Levels'!$D15</f>
        <v>0.93797338792221086</v>
      </c>
      <c r="BK13" s="47" t="s">
        <v>24</v>
      </c>
      <c r="BL13" s="47">
        <v>13.276</v>
      </c>
      <c r="BM13" s="47">
        <v>131</v>
      </c>
      <c r="BN13" s="47">
        <v>70348</v>
      </c>
      <c r="BO13" s="47">
        <v>4.7779999999999996</v>
      </c>
      <c r="BQ13" s="47" t="s">
        <v>13</v>
      </c>
      <c r="BW13" s="45">
        <f>BO13/'Cal Curve Levels'!$E15</f>
        <v>0.9780962128966223</v>
      </c>
      <c r="CB13" s="47" t="s">
        <v>24</v>
      </c>
      <c r="CC13" s="47">
        <v>13.262</v>
      </c>
      <c r="CD13" s="47">
        <v>131</v>
      </c>
      <c r="CE13" s="47">
        <v>144042</v>
      </c>
      <c r="CF13" s="47">
        <v>9.8770000000000007</v>
      </c>
      <c r="CH13" s="47" t="s">
        <v>13</v>
      </c>
      <c r="CN13" s="45">
        <f>CF13/'Cal Curve Levels'!$F15</f>
        <v>1.010951893551689</v>
      </c>
      <c r="CS13" s="47" t="s">
        <v>24</v>
      </c>
      <c r="CT13" s="47">
        <v>13.262</v>
      </c>
      <c r="CU13" s="47">
        <v>131</v>
      </c>
      <c r="CV13" s="47">
        <v>279263</v>
      </c>
      <c r="CW13" s="47">
        <v>19.573</v>
      </c>
      <c r="CY13" s="47" t="s">
        <v>13</v>
      </c>
      <c r="DE13" s="45">
        <f>CW13/'Cal Curve Levels'!$H15</f>
        <v>1.0016888433981577</v>
      </c>
      <c r="DJ13" s="47" t="s">
        <v>24</v>
      </c>
      <c r="DK13" s="47">
        <v>13.262</v>
      </c>
      <c r="DL13" s="47">
        <v>131</v>
      </c>
      <c r="DM13" s="47">
        <v>421148</v>
      </c>
      <c r="DN13" s="47">
        <v>29.289000000000001</v>
      </c>
      <c r="DP13" s="47" t="s">
        <v>13</v>
      </c>
      <c r="DV13" s="45">
        <f>DN13/'Cal Curve Levels'!$I15</f>
        <v>0.99928352098259987</v>
      </c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</row>
    <row r="14" spans="1:212" x14ac:dyDescent="0.35">
      <c r="A14" s="2" t="s">
        <v>115</v>
      </c>
      <c r="B14" s="41">
        <f t="shared" si="0"/>
        <v>0.90345528455284552</v>
      </c>
      <c r="C14" s="41">
        <f t="shared" si="1"/>
        <v>0.93333333333333324</v>
      </c>
      <c r="D14" s="41">
        <f t="shared" si="2"/>
        <v>0.99349593495934962</v>
      </c>
      <c r="E14" s="41">
        <f t="shared" si="3"/>
        <v>1.016971544715447</v>
      </c>
      <c r="F14" s="41">
        <f t="shared" si="4"/>
        <v>0.99690040650406508</v>
      </c>
      <c r="G14" s="41">
        <f t="shared" si="5"/>
        <v>1.0010840108401085</v>
      </c>
      <c r="I14" s="41" t="s">
        <v>252</v>
      </c>
      <c r="J14" s="41" t="s">
        <v>252</v>
      </c>
      <c r="K14" s="41" t="s">
        <v>252</v>
      </c>
      <c r="L14" s="41" t="s">
        <v>252</v>
      </c>
      <c r="M14" s="41" t="s">
        <v>252</v>
      </c>
      <c r="N14" s="41" t="s">
        <v>252</v>
      </c>
      <c r="P14" s="41"/>
      <c r="Q14" s="41"/>
      <c r="R14" s="41"/>
      <c r="S14" s="41"/>
      <c r="T14" s="41"/>
      <c r="U14" s="41"/>
      <c r="V14" s="41"/>
      <c r="W14" s="41"/>
      <c r="X14" s="41"/>
      <c r="AC14" s="47" t="s">
        <v>25</v>
      </c>
      <c r="AD14" s="47">
        <v>13.262</v>
      </c>
      <c r="AE14" s="47">
        <v>64</v>
      </c>
      <c r="AF14" s="47">
        <v>821</v>
      </c>
      <c r="AG14" s="47">
        <v>0.996</v>
      </c>
      <c r="AI14" s="47" t="s">
        <v>13</v>
      </c>
      <c r="AO14" s="45">
        <f>AG14/'Cal Curve Levels'!$C16</f>
        <v>1.0225872689938398</v>
      </c>
      <c r="AT14" s="47" t="s">
        <v>25</v>
      </c>
      <c r="AU14" s="47">
        <v>13.262</v>
      </c>
      <c r="AV14" s="47">
        <v>64</v>
      </c>
      <c r="AW14" s="47">
        <v>1825</v>
      </c>
      <c r="AX14" s="47">
        <v>2.206</v>
      </c>
      <c r="AZ14" s="47" t="s">
        <v>13</v>
      </c>
      <c r="BC14" s="45">
        <f>AX14/'Cal Curve Levels'!$D16</f>
        <v>0.90595482546201234</v>
      </c>
      <c r="BK14" s="47" t="s">
        <v>25</v>
      </c>
      <c r="BL14" s="47">
        <v>13.262</v>
      </c>
      <c r="BM14" s="47">
        <v>64</v>
      </c>
      <c r="BN14" s="47">
        <v>3957</v>
      </c>
      <c r="BO14" s="47">
        <v>4.7770000000000001</v>
      </c>
      <c r="BQ14" s="47" t="s">
        <v>13</v>
      </c>
      <c r="BW14" s="45">
        <f>BO14/'Cal Curve Levels'!$E16</f>
        <v>0.98090349075975358</v>
      </c>
      <c r="CB14" s="47" t="s">
        <v>25</v>
      </c>
      <c r="CC14" s="47">
        <v>13.262</v>
      </c>
      <c r="CD14" s="47">
        <v>64</v>
      </c>
      <c r="CE14" s="47">
        <v>7997</v>
      </c>
      <c r="CF14" s="47">
        <v>9.7129999999999992</v>
      </c>
      <c r="CH14" s="47" t="s">
        <v>13</v>
      </c>
      <c r="CN14" s="45">
        <f>CF14/'Cal Curve Levels'!$F16</f>
        <v>0.99722792607802868</v>
      </c>
      <c r="CS14" s="47" t="s">
        <v>25</v>
      </c>
      <c r="CT14" s="47">
        <v>13.262</v>
      </c>
      <c r="CU14" s="47">
        <v>64</v>
      </c>
      <c r="CV14" s="47">
        <v>15931</v>
      </c>
      <c r="CW14" s="47">
        <v>19.673999999999999</v>
      </c>
      <c r="CY14" s="47" t="s">
        <v>13</v>
      </c>
      <c r="DE14" s="45">
        <f>CW14/'Cal Curve Levels'!$H16</f>
        <v>1.009958932238193</v>
      </c>
      <c r="DJ14" s="47" t="s">
        <v>25</v>
      </c>
      <c r="DK14" s="47">
        <v>13.262</v>
      </c>
      <c r="DL14" s="47">
        <v>64</v>
      </c>
      <c r="DM14" s="47">
        <v>23962</v>
      </c>
      <c r="DN14" s="47">
        <v>29.158000000000001</v>
      </c>
      <c r="DP14" s="47" t="s">
        <v>13</v>
      </c>
      <c r="DV14" s="45">
        <f>DN14/'Cal Curve Levels'!$I16</f>
        <v>0.99787816563997267</v>
      </c>
    </row>
    <row r="15" spans="1:212" x14ac:dyDescent="0.35">
      <c r="A15" s="2" t="s">
        <v>71</v>
      </c>
      <c r="B15" s="41">
        <f t="shared" si="0"/>
        <v>0.88843398157625386</v>
      </c>
      <c r="C15" s="41">
        <f t="shared" si="1"/>
        <v>0.93797338792221086</v>
      </c>
      <c r="D15" s="41">
        <f t="shared" si="2"/>
        <v>0.9780962128966223</v>
      </c>
      <c r="E15" s="41">
        <f t="shared" si="3"/>
        <v>1.010951893551689</v>
      </c>
      <c r="F15" s="41">
        <f t="shared" si="4"/>
        <v>1.0016888433981577</v>
      </c>
      <c r="G15" s="41">
        <f t="shared" si="5"/>
        <v>0.99928352098259987</v>
      </c>
      <c r="I15" s="41" t="s">
        <v>252</v>
      </c>
      <c r="J15" s="41" t="s">
        <v>252</v>
      </c>
      <c r="K15" s="41" t="s">
        <v>252</v>
      </c>
      <c r="L15" s="41" t="s">
        <v>252</v>
      </c>
      <c r="M15" s="41" t="s">
        <v>252</v>
      </c>
      <c r="N15" s="41" t="s">
        <v>252</v>
      </c>
      <c r="P15" s="41"/>
      <c r="Q15" s="41"/>
      <c r="R15" s="41"/>
      <c r="S15" s="41"/>
      <c r="T15" s="41"/>
      <c r="U15" s="41"/>
      <c r="V15" s="41"/>
      <c r="W15" s="41"/>
      <c r="X15" s="41"/>
      <c r="AC15" s="47" t="s">
        <v>26</v>
      </c>
      <c r="AD15" s="47">
        <v>13.391999999999999</v>
      </c>
      <c r="AE15" s="47">
        <v>69</v>
      </c>
      <c r="AF15" s="47" t="s">
        <v>348</v>
      </c>
      <c r="AG15" s="47">
        <v>0.99299999999999999</v>
      </c>
      <c r="AI15" s="47" t="s">
        <v>13</v>
      </c>
      <c r="AO15" s="45">
        <f>AG15/'Cal Curve Levels'!$C17</f>
        <v>1.0091463414634148</v>
      </c>
      <c r="AT15" s="47" t="s">
        <v>26</v>
      </c>
      <c r="AU15" s="47">
        <v>13.45</v>
      </c>
      <c r="AV15" s="47">
        <v>69</v>
      </c>
      <c r="AW15" s="47" t="s">
        <v>349</v>
      </c>
      <c r="AX15" s="47">
        <v>2.2050000000000001</v>
      </c>
      <c r="AZ15" s="47" t="s">
        <v>13</v>
      </c>
      <c r="BC15" s="45">
        <f>AX15/'Cal Curve Levels'!$D17</f>
        <v>0.89634146341463417</v>
      </c>
      <c r="BK15" s="47" t="s">
        <v>26</v>
      </c>
      <c r="BL15" s="47">
        <v>13.45</v>
      </c>
      <c r="BM15" s="47">
        <v>69</v>
      </c>
      <c r="BN15" s="47" t="s">
        <v>350</v>
      </c>
      <c r="BO15" s="47">
        <v>4.5049999999999999</v>
      </c>
      <c r="BQ15" s="47" t="s">
        <v>13</v>
      </c>
      <c r="BW15" s="45">
        <f>BO15/'Cal Curve Levels'!$E17</f>
        <v>0.91565040650406504</v>
      </c>
      <c r="CB15" s="47" t="s">
        <v>26</v>
      </c>
      <c r="CC15" s="47">
        <v>13.45</v>
      </c>
      <c r="CD15" s="47">
        <v>69</v>
      </c>
      <c r="CE15" s="47">
        <v>8092</v>
      </c>
      <c r="CF15" s="47">
        <v>9.8320000000000007</v>
      </c>
      <c r="CH15" s="47" t="s">
        <v>13</v>
      </c>
      <c r="CN15" s="45">
        <f>CF15/'Cal Curve Levels'!$F17</f>
        <v>0.99918699186991877</v>
      </c>
      <c r="CS15" s="47" t="s">
        <v>26</v>
      </c>
      <c r="CT15" s="47">
        <v>13.45</v>
      </c>
      <c r="CU15" s="47">
        <v>69</v>
      </c>
      <c r="CV15" s="47">
        <v>18574</v>
      </c>
      <c r="CW15" s="47">
        <v>19.355</v>
      </c>
      <c r="CY15" s="47" t="s">
        <v>13</v>
      </c>
      <c r="DE15" s="45">
        <f>CW15/'Cal Curve Levels'!$H17</f>
        <v>0.98348577235772361</v>
      </c>
      <c r="DJ15" s="47" t="s">
        <v>26</v>
      </c>
      <c r="DK15" s="47">
        <v>13.45</v>
      </c>
      <c r="DL15" s="47">
        <v>69</v>
      </c>
      <c r="DM15" s="47">
        <v>33431</v>
      </c>
      <c r="DN15" s="47">
        <v>29.329000000000001</v>
      </c>
      <c r="DP15" s="47" t="s">
        <v>13</v>
      </c>
      <c r="DV15" s="45">
        <f>DN15/'Cal Curve Levels'!$I17</f>
        <v>0.99352981029810306</v>
      </c>
    </row>
    <row r="16" spans="1:212" x14ac:dyDescent="0.35">
      <c r="A16" s="2" t="s">
        <v>25</v>
      </c>
      <c r="B16" s="41">
        <f t="shared" si="0"/>
        <v>1.0225872689938398</v>
      </c>
      <c r="C16" s="41">
        <f t="shared" si="1"/>
        <v>0.90595482546201234</v>
      </c>
      <c r="D16" s="41">
        <f t="shared" si="2"/>
        <v>0.98090349075975358</v>
      </c>
      <c r="E16" s="41">
        <f t="shared" si="3"/>
        <v>0.99722792607802868</v>
      </c>
      <c r="F16" s="41">
        <f t="shared" si="4"/>
        <v>1.009958932238193</v>
      </c>
      <c r="G16" s="41">
        <f t="shared" si="5"/>
        <v>0.99787816563997267</v>
      </c>
      <c r="I16" s="41" t="s">
        <v>252</v>
      </c>
      <c r="J16" s="41" t="s">
        <v>252</v>
      </c>
      <c r="K16" s="41" t="s">
        <v>252</v>
      </c>
      <c r="L16" s="41" t="s">
        <v>252</v>
      </c>
      <c r="M16" s="41" t="s">
        <v>252</v>
      </c>
      <c r="N16" s="41" t="s">
        <v>252</v>
      </c>
      <c r="P16" s="41"/>
      <c r="Q16" s="41"/>
      <c r="R16" s="41"/>
      <c r="S16" s="41"/>
      <c r="T16" s="41"/>
      <c r="U16" s="41"/>
      <c r="V16" s="41"/>
      <c r="W16" s="41"/>
      <c r="X16" s="41"/>
      <c r="AC16" s="47" t="s">
        <v>27</v>
      </c>
      <c r="AD16" s="47">
        <v>13.768000000000001</v>
      </c>
      <c r="AE16" s="47">
        <v>51</v>
      </c>
      <c r="AF16" s="47">
        <v>6605</v>
      </c>
      <c r="AG16" s="47">
        <v>0.879</v>
      </c>
      <c r="AI16" s="47" t="s">
        <v>13</v>
      </c>
      <c r="AO16" s="45">
        <f>AG16/'Cal Curve Levels'!$C18</f>
        <v>0.8887765419615774</v>
      </c>
      <c r="AT16" s="47" t="s">
        <v>27</v>
      </c>
      <c r="AU16" s="47">
        <v>13.769</v>
      </c>
      <c r="AV16" s="47">
        <v>51</v>
      </c>
      <c r="AW16" s="47">
        <v>17763</v>
      </c>
      <c r="AX16" s="47">
        <v>2.3559999999999999</v>
      </c>
      <c r="AZ16" s="47" t="s">
        <v>13</v>
      </c>
      <c r="BC16" s="45">
        <f>AX16/'Cal Curve Levels'!$D18</f>
        <v>0.95288169868554085</v>
      </c>
      <c r="BK16" s="47" t="s">
        <v>27</v>
      </c>
      <c r="BL16" s="47">
        <v>13.769</v>
      </c>
      <c r="BM16" s="47">
        <v>51</v>
      </c>
      <c r="BN16" s="47">
        <v>36935</v>
      </c>
      <c r="BO16" s="47">
        <v>4.8890000000000002</v>
      </c>
      <c r="BQ16" s="47" t="s">
        <v>13</v>
      </c>
      <c r="BW16" s="45">
        <f>BO16/'Cal Curve Levels'!$E18</f>
        <v>0.98867542972699696</v>
      </c>
      <c r="CB16" s="47" t="s">
        <v>27</v>
      </c>
      <c r="CC16" s="47">
        <v>13.769</v>
      </c>
      <c r="CD16" s="47">
        <v>51</v>
      </c>
      <c r="CE16" s="47">
        <v>75257</v>
      </c>
      <c r="CF16" s="47">
        <v>10.015000000000001</v>
      </c>
      <c r="CH16" s="47" t="s">
        <v>13</v>
      </c>
      <c r="CN16" s="45">
        <f>CF16/'Cal Curve Levels'!$F18</f>
        <v>1.012639029322548</v>
      </c>
      <c r="CS16" s="47" t="s">
        <v>27</v>
      </c>
      <c r="CT16" s="47">
        <v>13.769</v>
      </c>
      <c r="CU16" s="47">
        <v>51</v>
      </c>
      <c r="CV16" s="47">
        <v>146534</v>
      </c>
      <c r="CW16" s="47">
        <v>19.766999999999999</v>
      </c>
      <c r="CY16" s="47" t="s">
        <v>13</v>
      </c>
      <c r="DE16" s="45">
        <f>CW16/'Cal Curve Levels'!$H18</f>
        <v>0.99934277047522746</v>
      </c>
      <c r="DJ16" s="47" t="s">
        <v>27</v>
      </c>
      <c r="DK16" s="47">
        <v>13.769</v>
      </c>
      <c r="DL16" s="47">
        <v>51</v>
      </c>
      <c r="DM16" s="47">
        <v>223657</v>
      </c>
      <c r="DN16" s="47">
        <v>29.684999999999999</v>
      </c>
      <c r="DP16" s="47" t="s">
        <v>13</v>
      </c>
      <c r="DV16" s="45">
        <f>DN16/'Cal Curve Levels'!$I18</f>
        <v>1.0005055611729019</v>
      </c>
    </row>
    <row r="17" spans="1:126" x14ac:dyDescent="0.35">
      <c r="A17" s="2" t="s">
        <v>74</v>
      </c>
      <c r="B17" s="41">
        <f t="shared" si="0"/>
        <v>1.0091463414634148</v>
      </c>
      <c r="C17" s="41">
        <f t="shared" si="1"/>
        <v>0.89634146341463417</v>
      </c>
      <c r="D17" s="41">
        <f t="shared" si="2"/>
        <v>0.91565040650406504</v>
      </c>
      <c r="E17" s="41">
        <f t="shared" si="3"/>
        <v>0.99918699186991877</v>
      </c>
      <c r="F17" s="41">
        <f t="shared" si="4"/>
        <v>0.98348577235772361</v>
      </c>
      <c r="G17" s="41">
        <f t="shared" si="5"/>
        <v>0.99352981029810306</v>
      </c>
      <c r="I17" s="41" t="s">
        <v>252</v>
      </c>
      <c r="J17" s="41" t="s">
        <v>252</v>
      </c>
      <c r="K17" s="41" t="s">
        <v>252</v>
      </c>
      <c r="L17" s="41" t="s">
        <v>252</v>
      </c>
      <c r="M17" s="41" t="s">
        <v>252</v>
      </c>
      <c r="N17" s="41" t="s">
        <v>252</v>
      </c>
      <c r="P17" s="41"/>
      <c r="Q17" s="41"/>
      <c r="R17" s="41"/>
      <c r="S17" s="41"/>
      <c r="T17" s="41"/>
      <c r="U17" s="41"/>
      <c r="V17" s="41"/>
      <c r="W17" s="41"/>
      <c r="X17" s="41"/>
      <c r="AC17" s="47" t="s">
        <v>28</v>
      </c>
      <c r="AD17" s="47">
        <v>15.967000000000001</v>
      </c>
      <c r="AE17" s="47">
        <v>33</v>
      </c>
      <c r="AF17" s="47">
        <v>2338</v>
      </c>
      <c r="AG17" s="47">
        <v>0.88500000000000001</v>
      </c>
      <c r="AI17" s="47" t="s">
        <v>13</v>
      </c>
      <c r="AO17" s="45">
        <f>AG17/'Cal Curve Levels'!$C19</f>
        <v>0.89484327603640046</v>
      </c>
      <c r="AT17" s="47" t="s">
        <v>28</v>
      </c>
      <c r="AU17" s="47">
        <v>15.967000000000001</v>
      </c>
      <c r="AV17" s="47">
        <v>33</v>
      </c>
      <c r="AW17" s="47">
        <v>6365</v>
      </c>
      <c r="AX17" s="47">
        <v>2.4079999999999999</v>
      </c>
      <c r="AZ17" s="47" t="s">
        <v>13</v>
      </c>
      <c r="BC17" s="45">
        <f>AX17/'Cal Curve Levels'!$D19</f>
        <v>0.9739130434782608</v>
      </c>
      <c r="BK17" s="47" t="s">
        <v>28</v>
      </c>
      <c r="BL17" s="47">
        <v>15.981</v>
      </c>
      <c r="BM17" s="47">
        <v>33</v>
      </c>
      <c r="BN17" s="47">
        <v>12862</v>
      </c>
      <c r="BO17" s="47">
        <v>4.8680000000000003</v>
      </c>
      <c r="BQ17" s="47" t="s">
        <v>13</v>
      </c>
      <c r="BW17" s="45">
        <f>BO17/'Cal Curve Levels'!$E19</f>
        <v>0.98442871587462089</v>
      </c>
      <c r="CB17" s="47" t="s">
        <v>28</v>
      </c>
      <c r="CC17" s="47">
        <v>15.967000000000001</v>
      </c>
      <c r="CD17" s="47">
        <v>33</v>
      </c>
      <c r="CE17" s="47">
        <v>26122</v>
      </c>
      <c r="CF17" s="47">
        <v>9.9969999999999999</v>
      </c>
      <c r="CH17" s="47" t="s">
        <v>13</v>
      </c>
      <c r="CN17" s="45">
        <f>CF17/'Cal Curve Levels'!$F19</f>
        <v>1.010819009100101</v>
      </c>
      <c r="CS17" s="47" t="s">
        <v>28</v>
      </c>
      <c r="CT17" s="47">
        <v>15.967000000000001</v>
      </c>
      <c r="CU17" s="47">
        <v>33</v>
      </c>
      <c r="CV17" s="47">
        <v>50416</v>
      </c>
      <c r="CW17" s="47">
        <v>19.782</v>
      </c>
      <c r="CY17" s="47" t="s">
        <v>13</v>
      </c>
      <c r="DE17" s="45">
        <f>CW17/'Cal Curve Levels'!$H19</f>
        <v>1.0001011122345804</v>
      </c>
      <c r="DJ17" s="47" t="s">
        <v>28</v>
      </c>
      <c r="DK17" s="47">
        <v>15.967000000000001</v>
      </c>
      <c r="DL17" s="47">
        <v>33</v>
      </c>
      <c r="DM17" s="47">
        <v>75952</v>
      </c>
      <c r="DN17" s="47">
        <v>29.681000000000001</v>
      </c>
      <c r="DP17" s="47" t="s">
        <v>13</v>
      </c>
      <c r="DV17" s="45">
        <f>DN17/'Cal Curve Levels'!$I19</f>
        <v>1.0003707448601282</v>
      </c>
    </row>
    <row r="18" spans="1:126" x14ac:dyDescent="0.35">
      <c r="A18" s="2" t="s">
        <v>76</v>
      </c>
      <c r="B18" s="41">
        <f t="shared" si="0"/>
        <v>0.8887765419615774</v>
      </c>
      <c r="C18" s="41">
        <f t="shared" si="1"/>
        <v>0.95288169868554085</v>
      </c>
      <c r="D18" s="41">
        <f t="shared" si="2"/>
        <v>0.98867542972699696</v>
      </c>
      <c r="E18" s="41">
        <f t="shared" si="3"/>
        <v>1.012639029322548</v>
      </c>
      <c r="F18" s="41">
        <f t="shared" si="4"/>
        <v>0.99934277047522746</v>
      </c>
      <c r="G18" s="41">
        <f t="shared" si="5"/>
        <v>1.0005055611729019</v>
      </c>
      <c r="I18" s="41" t="s">
        <v>252</v>
      </c>
      <c r="J18" s="41" t="s">
        <v>252</v>
      </c>
      <c r="K18" s="41" t="s">
        <v>252</v>
      </c>
      <c r="L18" s="41" t="s">
        <v>252</v>
      </c>
      <c r="M18" s="41" t="s">
        <v>252</v>
      </c>
      <c r="N18" s="41" t="s">
        <v>252</v>
      </c>
      <c r="P18" s="41"/>
      <c r="Q18" s="41"/>
      <c r="R18" s="41"/>
      <c r="S18" s="41"/>
      <c r="T18" s="41"/>
      <c r="U18" s="41"/>
      <c r="V18" s="41"/>
      <c r="W18" s="41"/>
      <c r="X18" s="41"/>
      <c r="AC18" s="47" t="s">
        <v>29</v>
      </c>
      <c r="AD18" s="47">
        <v>16.175000000000001</v>
      </c>
      <c r="AE18" s="47">
        <v>119</v>
      </c>
      <c r="AF18" s="47">
        <v>13499</v>
      </c>
      <c r="AG18" s="47">
        <v>0.91</v>
      </c>
      <c r="AI18" s="47" t="s">
        <v>13</v>
      </c>
      <c r="AO18" s="45">
        <f>AG18/'Cal Curve Levels'!$C20</f>
        <v>0.93429158110882959</v>
      </c>
      <c r="AT18" s="47" t="s">
        <v>29</v>
      </c>
      <c r="AU18" s="47">
        <v>16.175000000000001</v>
      </c>
      <c r="AV18" s="47">
        <v>119</v>
      </c>
      <c r="AW18" s="47">
        <v>35478</v>
      </c>
      <c r="AX18" s="47">
        <v>2.3929999999999998</v>
      </c>
      <c r="AZ18" s="47" t="s">
        <v>13</v>
      </c>
      <c r="BC18" s="45">
        <f>AX18/'Cal Curve Levels'!$D20</f>
        <v>0.98275154004106768</v>
      </c>
      <c r="BK18" s="47" t="s">
        <v>29</v>
      </c>
      <c r="BL18" s="47">
        <v>16.175000000000001</v>
      </c>
      <c r="BM18" s="47">
        <v>119</v>
      </c>
      <c r="BN18" s="47">
        <v>72155</v>
      </c>
      <c r="BO18" s="47">
        <v>4.8789999999999996</v>
      </c>
      <c r="BQ18" s="47" t="s">
        <v>13</v>
      </c>
      <c r="BW18" s="45">
        <f>BO18/'Cal Curve Levels'!$E20</f>
        <v>1.001848049281314</v>
      </c>
      <c r="CB18" s="47" t="s">
        <v>29</v>
      </c>
      <c r="CC18" s="47">
        <v>16.175000000000001</v>
      </c>
      <c r="CD18" s="47">
        <v>119</v>
      </c>
      <c r="CE18" s="47">
        <v>145386</v>
      </c>
      <c r="CF18" s="47">
        <v>9.9809999999999999</v>
      </c>
      <c r="CH18" s="47" t="s">
        <v>13</v>
      </c>
      <c r="CN18" s="45">
        <f>CF18/'Cal Curve Levels'!$F20</f>
        <v>1.0247433264887063</v>
      </c>
      <c r="CS18" s="47" t="s">
        <v>29</v>
      </c>
      <c r="CT18" s="47">
        <v>16.175000000000001</v>
      </c>
      <c r="CU18" s="47">
        <v>119</v>
      </c>
      <c r="CV18" s="47">
        <v>278743</v>
      </c>
      <c r="CW18" s="47">
        <v>19.794</v>
      </c>
      <c r="CY18" s="47" t="s">
        <v>13</v>
      </c>
      <c r="DE18" s="45">
        <f>CW18/'Cal Curve Levels'!$H20</f>
        <v>1.0161190965092401</v>
      </c>
      <c r="DJ18" s="47" t="s">
        <v>29</v>
      </c>
      <c r="DK18" s="47">
        <v>16.161000000000001</v>
      </c>
      <c r="DL18" s="47">
        <v>119</v>
      </c>
      <c r="DM18" s="47">
        <v>415675</v>
      </c>
      <c r="DN18" s="47">
        <v>29.677</v>
      </c>
      <c r="DP18" s="47" t="s">
        <v>13</v>
      </c>
      <c r="DV18" s="45">
        <f>DN18/'Cal Curve Levels'!$I20</f>
        <v>1.0156399726214922</v>
      </c>
    </row>
    <row r="19" spans="1:126" x14ac:dyDescent="0.35">
      <c r="A19" s="2" t="s">
        <v>78</v>
      </c>
      <c r="B19" s="41">
        <f t="shared" si="0"/>
        <v>0.89484327603640046</v>
      </c>
      <c r="C19" s="41">
        <f t="shared" si="1"/>
        <v>0.9739130434782608</v>
      </c>
      <c r="D19" s="41">
        <f t="shared" si="2"/>
        <v>0.98442871587462089</v>
      </c>
      <c r="E19" s="41">
        <f t="shared" si="3"/>
        <v>1.010819009100101</v>
      </c>
      <c r="F19" s="41">
        <f t="shared" si="4"/>
        <v>1.0001011122345804</v>
      </c>
      <c r="G19" s="41">
        <f t="shared" si="5"/>
        <v>1.0003707448601282</v>
      </c>
      <c r="I19" s="41" t="s">
        <v>252</v>
      </c>
      <c r="J19" s="41" t="s">
        <v>252</v>
      </c>
      <c r="K19" s="41" t="s">
        <v>252</v>
      </c>
      <c r="L19" s="41" t="s">
        <v>252</v>
      </c>
      <c r="M19" s="41" t="s">
        <v>252</v>
      </c>
      <c r="N19" s="41" t="s">
        <v>252</v>
      </c>
      <c r="P19" s="41"/>
      <c r="Q19" s="41"/>
      <c r="R19" s="41"/>
      <c r="S19" s="41"/>
      <c r="T19" s="41"/>
      <c r="U19" s="41"/>
      <c r="V19" s="41"/>
      <c r="W19" s="41"/>
      <c r="X19" s="41"/>
      <c r="AC19" s="47" t="s">
        <v>30</v>
      </c>
      <c r="AD19" s="47">
        <v>18.146999999999998</v>
      </c>
      <c r="AE19" s="47">
        <v>51</v>
      </c>
      <c r="AF19" s="47">
        <v>9543</v>
      </c>
      <c r="AG19" s="47">
        <v>0.88600000000000001</v>
      </c>
      <c r="AI19" s="47" t="s">
        <v>13</v>
      </c>
      <c r="AO19" s="45">
        <f>AG19/'Cal Curve Levels'!$C21</f>
        <v>0.90040650406504064</v>
      </c>
      <c r="AT19" s="47" t="s">
        <v>30</v>
      </c>
      <c r="AU19" s="47">
        <v>18.148</v>
      </c>
      <c r="AV19" s="47">
        <v>51</v>
      </c>
      <c r="AW19" s="47">
        <v>25607</v>
      </c>
      <c r="AX19" s="47">
        <v>2.3730000000000002</v>
      </c>
      <c r="AZ19" s="47" t="s">
        <v>13</v>
      </c>
      <c r="BC19" s="45">
        <f>AX19/'Cal Curve Levels'!$D21</f>
        <v>0.96463414634146349</v>
      </c>
      <c r="BK19" s="47" t="s">
        <v>30</v>
      </c>
      <c r="BL19" s="47">
        <v>18.148</v>
      </c>
      <c r="BM19" s="47">
        <v>51</v>
      </c>
      <c r="BN19" s="47">
        <v>52065</v>
      </c>
      <c r="BO19" s="47">
        <v>4.82</v>
      </c>
      <c r="BQ19" s="47" t="s">
        <v>13</v>
      </c>
      <c r="BW19" s="45">
        <f>BO19/'Cal Curve Levels'!$E21</f>
        <v>0.97967479674796754</v>
      </c>
      <c r="CB19" s="47" t="s">
        <v>30</v>
      </c>
      <c r="CC19" s="47">
        <v>18.148</v>
      </c>
      <c r="CD19" s="47">
        <v>51</v>
      </c>
      <c r="CE19" s="47">
        <v>106773</v>
      </c>
      <c r="CF19" s="47">
        <v>9.9700000000000006</v>
      </c>
      <c r="CH19" s="47" t="s">
        <v>13</v>
      </c>
      <c r="CN19" s="45">
        <f>CF19/'Cal Curve Levels'!$F21</f>
        <v>1.0132113821138211</v>
      </c>
      <c r="CS19" s="47" t="s">
        <v>30</v>
      </c>
      <c r="CT19" s="47">
        <v>18.148</v>
      </c>
      <c r="CU19" s="47">
        <v>51</v>
      </c>
      <c r="CV19" s="47">
        <v>206220</v>
      </c>
      <c r="CW19" s="47">
        <v>19.638999999999999</v>
      </c>
      <c r="CY19" s="47" t="s">
        <v>13</v>
      </c>
      <c r="DE19" s="45">
        <f>CW19/'Cal Curve Levels'!$H21</f>
        <v>0.99791666666666667</v>
      </c>
      <c r="DJ19" s="47" t="s">
        <v>30</v>
      </c>
      <c r="DK19" s="47">
        <v>18.148</v>
      </c>
      <c r="DL19" s="47">
        <v>51</v>
      </c>
      <c r="DM19" s="47">
        <v>312340</v>
      </c>
      <c r="DN19" s="47">
        <v>29.459</v>
      </c>
      <c r="DP19" s="47" t="s">
        <v>13</v>
      </c>
      <c r="DV19" s="45">
        <f>DN19/'Cal Curve Levels'!$I21</f>
        <v>0.99793360433604339</v>
      </c>
    </row>
    <row r="20" spans="1:126" x14ac:dyDescent="0.35">
      <c r="A20" s="2" t="s">
        <v>80</v>
      </c>
      <c r="B20" s="41">
        <f t="shared" si="0"/>
        <v>0.93429158110882959</v>
      </c>
      <c r="C20" s="41">
        <f t="shared" si="1"/>
        <v>0.98275154004106768</v>
      </c>
      <c r="D20" s="41">
        <f t="shared" si="2"/>
        <v>1.001848049281314</v>
      </c>
      <c r="E20" s="41">
        <f t="shared" si="3"/>
        <v>1.0247433264887063</v>
      </c>
      <c r="F20" s="41">
        <f t="shared" si="4"/>
        <v>1.0161190965092401</v>
      </c>
      <c r="G20" s="41">
        <f t="shared" si="5"/>
        <v>1.0156399726214922</v>
      </c>
      <c r="I20" s="41" t="s">
        <v>252</v>
      </c>
      <c r="J20" s="41" t="s">
        <v>252</v>
      </c>
      <c r="K20" s="41" t="s">
        <v>252</v>
      </c>
      <c r="L20" s="41" t="s">
        <v>252</v>
      </c>
      <c r="M20" s="41" t="s">
        <v>252</v>
      </c>
      <c r="N20" s="41" t="s">
        <v>252</v>
      </c>
      <c r="P20" s="41"/>
      <c r="Q20" s="41"/>
      <c r="R20" s="41"/>
      <c r="S20" s="41"/>
      <c r="T20" s="41"/>
      <c r="U20" s="41"/>
      <c r="V20" s="41"/>
      <c r="W20" s="41"/>
      <c r="X20" s="41"/>
      <c r="AC20" s="47" t="s">
        <v>31</v>
      </c>
      <c r="AD20" s="47">
        <v>21.966999999999999</v>
      </c>
      <c r="AE20" s="47">
        <v>93</v>
      </c>
      <c r="AF20" s="47">
        <v>17863</v>
      </c>
      <c r="AG20" s="47">
        <v>0.90600000000000003</v>
      </c>
      <c r="AI20" s="47" t="s">
        <v>13</v>
      </c>
      <c r="AO20" s="45">
        <f>AG20/'Cal Curve Levels'!$C22</f>
        <v>0.93018480492813149</v>
      </c>
      <c r="AT20" s="47" t="s">
        <v>31</v>
      </c>
      <c r="AU20" s="47">
        <v>21.968</v>
      </c>
      <c r="AV20" s="47">
        <v>93</v>
      </c>
      <c r="AW20" s="47">
        <v>47265</v>
      </c>
      <c r="AX20" s="47">
        <v>2.3879999999999999</v>
      </c>
      <c r="AZ20" s="47" t="s">
        <v>13</v>
      </c>
      <c r="BC20" s="45">
        <f>AX20/'Cal Curve Levels'!$D22</f>
        <v>0.98069815195071863</v>
      </c>
      <c r="BK20" s="47" t="s">
        <v>31</v>
      </c>
      <c r="BL20" s="47">
        <v>21.968</v>
      </c>
      <c r="BM20" s="47">
        <v>93</v>
      </c>
      <c r="BN20" s="47">
        <v>97093</v>
      </c>
      <c r="BO20" s="47">
        <v>4.8840000000000003</v>
      </c>
      <c r="BQ20" s="47" t="s">
        <v>13</v>
      </c>
      <c r="BW20" s="45">
        <f>BO20/'Cal Curve Levels'!$E22</f>
        <v>1.0028747433264888</v>
      </c>
      <c r="CB20" s="47" t="s">
        <v>31</v>
      </c>
      <c r="CC20" s="47">
        <v>21.968</v>
      </c>
      <c r="CD20" s="47">
        <v>93</v>
      </c>
      <c r="CE20" s="47">
        <v>196912</v>
      </c>
      <c r="CF20" s="47">
        <v>9.9160000000000004</v>
      </c>
      <c r="CH20" s="47" t="s">
        <v>13</v>
      </c>
      <c r="CN20" s="45">
        <f>CF20/'Cal Curve Levels'!$F22</f>
        <v>1.0180698151950718</v>
      </c>
      <c r="CS20" s="47" t="s">
        <v>31</v>
      </c>
      <c r="CT20" s="47">
        <v>21.954999999999998</v>
      </c>
      <c r="CU20" s="47">
        <v>93</v>
      </c>
      <c r="CV20" s="47">
        <v>380945</v>
      </c>
      <c r="CW20" s="47">
        <v>19.277999999999999</v>
      </c>
      <c r="CY20" s="47" t="s">
        <v>13</v>
      </c>
      <c r="DE20" s="45">
        <f>CW20/'Cal Curve Levels'!$H22</f>
        <v>0.9896303901437371</v>
      </c>
      <c r="DJ20" s="47" t="s">
        <v>31</v>
      </c>
      <c r="DK20" s="47">
        <v>21.954999999999998</v>
      </c>
      <c r="DL20" s="47">
        <v>93</v>
      </c>
      <c r="DM20" s="47">
        <v>592255</v>
      </c>
      <c r="DN20" s="47">
        <v>29.241</v>
      </c>
      <c r="DP20" s="47" t="s">
        <v>13</v>
      </c>
      <c r="DV20" s="45">
        <f>DN20/'Cal Curve Levels'!$I22</f>
        <v>1.0007186858316222</v>
      </c>
    </row>
    <row r="21" spans="1:126" x14ac:dyDescent="0.35">
      <c r="A21" s="35" t="s">
        <v>82</v>
      </c>
      <c r="B21" s="41">
        <f t="shared" si="0"/>
        <v>0.90040650406504064</v>
      </c>
      <c r="C21" s="41">
        <f t="shared" si="1"/>
        <v>0.96463414634146349</v>
      </c>
      <c r="D21" s="41">
        <f t="shared" si="2"/>
        <v>0.97967479674796754</v>
      </c>
      <c r="E21" s="41">
        <f t="shared" si="3"/>
        <v>1.0132113821138211</v>
      </c>
      <c r="F21" s="41">
        <f t="shared" si="4"/>
        <v>0.99791666666666667</v>
      </c>
      <c r="G21" s="41">
        <f t="shared" si="5"/>
        <v>0.99793360433604339</v>
      </c>
      <c r="I21" s="41" t="s">
        <v>252</v>
      </c>
      <c r="J21" s="41" t="s">
        <v>252</v>
      </c>
      <c r="K21" s="41" t="s">
        <v>252</v>
      </c>
      <c r="L21" s="41" t="s">
        <v>252</v>
      </c>
      <c r="M21" s="41" t="s">
        <v>252</v>
      </c>
      <c r="N21" s="41" t="s">
        <v>252</v>
      </c>
      <c r="P21" s="41"/>
      <c r="Q21" s="41"/>
      <c r="R21" s="41"/>
      <c r="S21" s="41"/>
      <c r="T21" s="41"/>
      <c r="U21" s="41"/>
      <c r="V21" s="41"/>
      <c r="W21" s="41"/>
      <c r="X21" s="41"/>
      <c r="AC21" s="47" t="s">
        <v>32</v>
      </c>
      <c r="AD21" s="47">
        <v>21.274000000000001</v>
      </c>
      <c r="AE21" s="47">
        <v>101</v>
      </c>
      <c r="AF21" s="47">
        <v>19675</v>
      </c>
      <c r="AG21" s="47">
        <v>0.94</v>
      </c>
      <c r="AI21" s="47" t="s">
        <v>13</v>
      </c>
      <c r="AO21" s="45">
        <f>AG21/'Cal Curve Levels'!$C23</f>
        <v>0.95334685598377278</v>
      </c>
      <c r="AT21" s="47" t="s">
        <v>32</v>
      </c>
      <c r="AU21" s="47">
        <v>21.274000000000001</v>
      </c>
      <c r="AV21" s="47">
        <v>101</v>
      </c>
      <c r="AW21" s="47">
        <v>53363</v>
      </c>
      <c r="AX21" s="47">
        <v>2.5419999999999998</v>
      </c>
      <c r="AZ21" s="47" t="s">
        <v>13</v>
      </c>
      <c r="BC21" s="45">
        <f>AX21/'Cal Curve Levels'!$D23</f>
        <v>1.0312373225152129</v>
      </c>
      <c r="BK21" s="47" t="s">
        <v>32</v>
      </c>
      <c r="BL21" s="47">
        <v>21.257000000000001</v>
      </c>
      <c r="BM21" s="47">
        <v>101</v>
      </c>
      <c r="BN21" s="47">
        <v>103884</v>
      </c>
      <c r="BO21" s="47">
        <v>4.931</v>
      </c>
      <c r="BQ21" s="47" t="s">
        <v>13</v>
      </c>
      <c r="BW21" s="45">
        <f>BO21/'Cal Curve Levels'!$E23</f>
        <v>1.0002028397565923</v>
      </c>
      <c r="CB21" s="47" t="s">
        <v>32</v>
      </c>
      <c r="CC21" s="47">
        <v>21.274999999999999</v>
      </c>
      <c r="CD21" s="47">
        <v>101</v>
      </c>
      <c r="CE21" s="47">
        <v>210730</v>
      </c>
      <c r="CF21" s="47">
        <v>10.032999999999999</v>
      </c>
      <c r="CH21" s="47" t="s">
        <v>13</v>
      </c>
      <c r="CN21" s="45">
        <f>CF21/'Cal Curve Levels'!$F23</f>
        <v>1.0175456389452333</v>
      </c>
      <c r="CS21" s="47" t="s">
        <v>32</v>
      </c>
      <c r="CT21" s="47">
        <v>21.257000000000001</v>
      </c>
      <c r="CU21" s="47">
        <v>101</v>
      </c>
      <c r="CV21" s="47">
        <v>408908</v>
      </c>
      <c r="CW21" s="47">
        <v>19.641999999999999</v>
      </c>
      <c r="CY21" s="47" t="s">
        <v>13</v>
      </c>
      <c r="DE21" s="45">
        <f>CW21/'Cal Curve Levels'!$H23</f>
        <v>0.99604462474645028</v>
      </c>
      <c r="DJ21" s="47" t="s">
        <v>32</v>
      </c>
      <c r="DK21" s="47">
        <v>21.257000000000001</v>
      </c>
      <c r="DL21" s="47">
        <v>101</v>
      </c>
      <c r="DM21" s="47">
        <v>632129</v>
      </c>
      <c r="DN21" s="47">
        <v>29.747</v>
      </c>
      <c r="DP21" s="47" t="s">
        <v>13</v>
      </c>
      <c r="DV21" s="45">
        <f>DN21/'Cal Curve Levels'!$I23</f>
        <v>1.0056457065584856</v>
      </c>
    </row>
    <row r="22" spans="1:126" x14ac:dyDescent="0.35">
      <c r="A22" s="2" t="s">
        <v>84</v>
      </c>
      <c r="B22" s="41">
        <f t="shared" si="0"/>
        <v>0.93018480492813149</v>
      </c>
      <c r="C22" s="41">
        <f t="shared" si="1"/>
        <v>0.98069815195071863</v>
      </c>
      <c r="D22" s="41">
        <f t="shared" si="2"/>
        <v>1.0028747433264888</v>
      </c>
      <c r="E22" s="41">
        <f t="shared" si="3"/>
        <v>1.0180698151950718</v>
      </c>
      <c r="F22" s="41">
        <f t="shared" si="4"/>
        <v>0.9896303901437371</v>
      </c>
      <c r="G22" s="41">
        <f t="shared" si="5"/>
        <v>1.0007186858316222</v>
      </c>
      <c r="I22" s="41" t="s">
        <v>252</v>
      </c>
      <c r="J22" s="41" t="s">
        <v>252</v>
      </c>
      <c r="K22" s="41" t="s">
        <v>252</v>
      </c>
      <c r="L22" s="41" t="s">
        <v>252</v>
      </c>
      <c r="M22" s="41" t="s">
        <v>252</v>
      </c>
      <c r="N22" s="41" t="s">
        <v>252</v>
      </c>
      <c r="P22" s="41"/>
      <c r="Q22" s="41"/>
      <c r="R22" s="41"/>
      <c r="S22" s="41"/>
      <c r="T22" s="41"/>
      <c r="U22" s="41"/>
      <c r="V22" s="41"/>
      <c r="W22" s="41"/>
      <c r="X22" s="41"/>
      <c r="AC22" s="47" t="s">
        <v>33</v>
      </c>
      <c r="AD22" s="47">
        <v>21.03</v>
      </c>
      <c r="AE22" s="47">
        <v>69</v>
      </c>
      <c r="AF22" s="47">
        <v>39766</v>
      </c>
      <c r="AG22" s="47">
        <v>0.93400000000000005</v>
      </c>
      <c r="AI22" s="47" t="s">
        <v>13</v>
      </c>
      <c r="AO22" s="45">
        <f>AG22/'Cal Curve Levels'!$C24</f>
        <v>0.94726166328600414</v>
      </c>
      <c r="AT22" s="47" t="s">
        <v>33</v>
      </c>
      <c r="AU22" s="47">
        <v>21.012</v>
      </c>
      <c r="AV22" s="47">
        <v>69</v>
      </c>
      <c r="AW22" s="47">
        <v>103722</v>
      </c>
      <c r="AX22" s="47">
        <v>2.4319999999999999</v>
      </c>
      <c r="AZ22" s="47" t="s">
        <v>13</v>
      </c>
      <c r="BC22" s="45">
        <f>AX22/'Cal Curve Levels'!$D24</f>
        <v>0.98661257606490871</v>
      </c>
      <c r="BK22" s="47" t="s">
        <v>33</v>
      </c>
      <c r="BL22" s="47">
        <v>21.012</v>
      </c>
      <c r="BM22" s="47">
        <v>69</v>
      </c>
      <c r="BN22" s="47">
        <v>209879</v>
      </c>
      <c r="BO22" s="47">
        <v>4.9109999999999996</v>
      </c>
      <c r="BQ22" s="47" t="s">
        <v>13</v>
      </c>
      <c r="BW22" s="45">
        <f>BO22/'Cal Curve Levels'!$E24</f>
        <v>0.99614604462474643</v>
      </c>
      <c r="CB22" s="47" t="s">
        <v>33</v>
      </c>
      <c r="CC22" s="47">
        <v>21.013000000000002</v>
      </c>
      <c r="CD22" s="47">
        <v>69</v>
      </c>
      <c r="CE22" s="47">
        <v>425214</v>
      </c>
      <c r="CF22" s="47">
        <v>10.009</v>
      </c>
      <c r="CH22" s="47" t="s">
        <v>13</v>
      </c>
      <c r="CN22" s="45">
        <f>CF22/'Cal Curve Levels'!$F24</f>
        <v>1.0151115618661259</v>
      </c>
      <c r="CS22" s="47" t="s">
        <v>33</v>
      </c>
      <c r="CT22" s="47">
        <v>21.012</v>
      </c>
      <c r="CU22" s="47">
        <v>69</v>
      </c>
      <c r="CV22" s="47">
        <v>821295</v>
      </c>
      <c r="CW22" s="47">
        <v>19.617000000000001</v>
      </c>
      <c r="CY22" s="47" t="s">
        <v>13</v>
      </c>
      <c r="DE22" s="45">
        <f>CW22/'Cal Curve Levels'!$H24</f>
        <v>0.99477687626774858</v>
      </c>
      <c r="DJ22" s="47" t="s">
        <v>33</v>
      </c>
      <c r="DK22" s="47">
        <v>21.012</v>
      </c>
      <c r="DL22" s="47">
        <v>69</v>
      </c>
      <c r="DM22" s="47">
        <v>1258639</v>
      </c>
      <c r="DN22" s="47">
        <v>29.632999999999999</v>
      </c>
      <c r="DP22" s="47" t="s">
        <v>13</v>
      </c>
      <c r="DV22" s="45">
        <f>DN22/'Cal Curve Levels'!$I24</f>
        <v>1.0017917511832319</v>
      </c>
    </row>
    <row r="23" spans="1:126" x14ac:dyDescent="0.35">
      <c r="A23" s="2" t="s">
        <v>86</v>
      </c>
      <c r="B23" s="41">
        <f t="shared" si="0"/>
        <v>0.95334685598377278</v>
      </c>
      <c r="C23" s="41">
        <f t="shared" si="1"/>
        <v>1.0312373225152129</v>
      </c>
      <c r="D23" s="41">
        <f t="shared" si="2"/>
        <v>1.0002028397565923</v>
      </c>
      <c r="E23" s="41">
        <f t="shared" si="3"/>
        <v>1.0175456389452333</v>
      </c>
      <c r="F23" s="41">
        <f t="shared" si="4"/>
        <v>0.99604462474645028</v>
      </c>
      <c r="G23" s="41">
        <f t="shared" si="5"/>
        <v>1.0056457065584856</v>
      </c>
      <c r="I23" s="41" t="s">
        <v>252</v>
      </c>
      <c r="J23" s="41" t="s">
        <v>252</v>
      </c>
      <c r="K23" s="41" t="s">
        <v>252</v>
      </c>
      <c r="L23" s="41" t="s">
        <v>252</v>
      </c>
      <c r="M23" s="41" t="s">
        <v>252</v>
      </c>
      <c r="N23" s="41" t="s">
        <v>252</v>
      </c>
      <c r="P23" s="41"/>
      <c r="Q23" s="41"/>
      <c r="R23" s="41"/>
      <c r="S23" s="41"/>
      <c r="T23" s="41"/>
      <c r="U23" s="41"/>
      <c r="V23" s="41"/>
      <c r="W23" s="41"/>
      <c r="X23" s="41"/>
      <c r="AC23" s="47" t="s">
        <v>34</v>
      </c>
      <c r="AD23" s="47">
        <v>22.826000000000001</v>
      </c>
      <c r="AE23" s="47">
        <v>51</v>
      </c>
      <c r="AF23" s="47">
        <v>17324</v>
      </c>
      <c r="AG23" s="47">
        <v>1.0009999999999999</v>
      </c>
      <c r="AI23" s="47" t="s">
        <v>13</v>
      </c>
      <c r="AO23" s="45">
        <f>AG23/'Cal Curve Levels'!$C25</f>
        <v>1.0100908173562058</v>
      </c>
      <c r="AT23" s="47" t="s">
        <v>34</v>
      </c>
      <c r="AU23" s="47">
        <v>22.826000000000001</v>
      </c>
      <c r="AV23" s="47">
        <v>51</v>
      </c>
      <c r="AW23" s="47">
        <v>43650</v>
      </c>
      <c r="AX23" s="47">
        <v>2.5209999999999999</v>
      </c>
      <c r="AZ23" s="47" t="s">
        <v>13</v>
      </c>
      <c r="BC23" s="45">
        <f>AX23/'Cal Curve Levels'!$D25</f>
        <v>1.0175580221997982</v>
      </c>
      <c r="BK23" s="47" t="s">
        <v>34</v>
      </c>
      <c r="BL23" s="47">
        <v>22.826000000000001</v>
      </c>
      <c r="BM23" s="47">
        <v>51</v>
      </c>
      <c r="BN23" s="47">
        <v>89815</v>
      </c>
      <c r="BO23" s="47">
        <v>5.1980000000000004</v>
      </c>
      <c r="BQ23" s="47" t="s">
        <v>13</v>
      </c>
      <c r="BW23" s="45">
        <f>BO23/'Cal Curve Levels'!$E25</f>
        <v>1.0490413723511605</v>
      </c>
      <c r="CB23" s="47" t="s">
        <v>34</v>
      </c>
      <c r="CC23" s="47">
        <v>22.826000000000001</v>
      </c>
      <c r="CD23" s="47">
        <v>51</v>
      </c>
      <c r="CE23" s="47">
        <v>177218</v>
      </c>
      <c r="CF23" s="47">
        <v>10.398</v>
      </c>
      <c r="CH23" s="47" t="s">
        <v>13</v>
      </c>
      <c r="CN23" s="45">
        <f>CF23/'Cal Curve Levels'!$F25</f>
        <v>1.0492431886982845</v>
      </c>
      <c r="CS23" s="47" t="s">
        <v>34</v>
      </c>
      <c r="CT23" s="47">
        <v>22.826000000000001</v>
      </c>
      <c r="CU23" s="47">
        <v>51</v>
      </c>
      <c r="CV23" s="47">
        <v>322148</v>
      </c>
      <c r="CW23" s="47">
        <v>19.408000000000001</v>
      </c>
      <c r="CY23" s="47" t="s">
        <v>13</v>
      </c>
      <c r="DE23" s="45">
        <f>CW23/'Cal Curve Levels'!$H25</f>
        <v>0.97921291624621598</v>
      </c>
      <c r="DJ23" s="47" t="s">
        <v>34</v>
      </c>
      <c r="DK23" s="47">
        <v>22.814</v>
      </c>
      <c r="DL23" s="47">
        <v>51</v>
      </c>
      <c r="DM23" s="47">
        <v>503017</v>
      </c>
      <c r="DN23" s="47">
        <v>30.494</v>
      </c>
      <c r="DP23" s="47" t="s">
        <v>13</v>
      </c>
      <c r="DV23" s="45">
        <f>DN23/'Cal Curve Levels'!$I25</f>
        <v>1.0256979482004709</v>
      </c>
    </row>
    <row r="24" spans="1:126" x14ac:dyDescent="0.35">
      <c r="A24" s="2" t="s">
        <v>88</v>
      </c>
      <c r="B24" s="41">
        <f t="shared" si="0"/>
        <v>0.94726166328600414</v>
      </c>
      <c r="C24" s="41">
        <f t="shared" si="1"/>
        <v>0.98661257606490871</v>
      </c>
      <c r="D24" s="41">
        <f t="shared" si="2"/>
        <v>0.99614604462474643</v>
      </c>
      <c r="E24" s="41">
        <f t="shared" si="3"/>
        <v>1.0151115618661259</v>
      </c>
      <c r="F24" s="41">
        <f t="shared" si="4"/>
        <v>0.99477687626774858</v>
      </c>
      <c r="G24" s="41">
        <f t="shared" si="5"/>
        <v>1.0017917511832319</v>
      </c>
      <c r="I24" s="41" t="s">
        <v>252</v>
      </c>
      <c r="J24" s="41" t="s">
        <v>252</v>
      </c>
      <c r="K24" s="41" t="s">
        <v>252</v>
      </c>
      <c r="L24" s="41" t="s">
        <v>252</v>
      </c>
      <c r="M24" s="41" t="s">
        <v>252</v>
      </c>
      <c r="N24" s="41" t="s">
        <v>252</v>
      </c>
      <c r="P24" s="41"/>
      <c r="Q24" s="41"/>
      <c r="R24" s="41"/>
      <c r="S24" s="41"/>
      <c r="T24" s="41"/>
      <c r="U24" s="41"/>
      <c r="V24" s="41"/>
      <c r="W24" s="41"/>
      <c r="X24" s="41"/>
      <c r="AC24" s="47" t="s">
        <v>35</v>
      </c>
      <c r="AD24" s="47">
        <v>24.495000000000001</v>
      </c>
      <c r="AE24" s="47">
        <v>69</v>
      </c>
      <c r="AF24" s="47" t="s">
        <v>351</v>
      </c>
      <c r="AG24" s="47">
        <v>0.86</v>
      </c>
      <c r="AI24" s="47" t="s">
        <v>13</v>
      </c>
      <c r="AO24" s="45">
        <f>AG24/'Cal Curve Levels'!$C26</f>
        <v>0.8748728382502543</v>
      </c>
      <c r="AT24" s="47" t="s">
        <v>35</v>
      </c>
      <c r="AU24" s="47">
        <v>24.486999999999998</v>
      </c>
      <c r="AV24" s="47">
        <v>69</v>
      </c>
      <c r="AW24" s="47" t="s">
        <v>352</v>
      </c>
      <c r="AX24" s="47">
        <v>2.3380000000000001</v>
      </c>
      <c r="AZ24" s="47" t="s">
        <v>13</v>
      </c>
      <c r="BC24" s="45">
        <f>AX24/'Cal Curve Levels'!$D26</f>
        <v>0.95137334689725328</v>
      </c>
      <c r="BK24" s="47" t="s">
        <v>35</v>
      </c>
      <c r="BL24" s="47">
        <v>24.495000000000001</v>
      </c>
      <c r="BM24" s="47">
        <v>69</v>
      </c>
      <c r="BN24" s="47" t="s">
        <v>353</v>
      </c>
      <c r="BO24" s="47">
        <v>4.7510000000000003</v>
      </c>
      <c r="BQ24" s="47" t="s">
        <v>13</v>
      </c>
      <c r="BW24" s="45">
        <f>BO24/'Cal Curve Levels'!$E26</f>
        <v>0.96663275686673455</v>
      </c>
      <c r="CB24" s="47" t="s">
        <v>35</v>
      </c>
      <c r="CC24" s="47">
        <v>24.495000000000001</v>
      </c>
      <c r="CD24" s="47">
        <v>69</v>
      </c>
      <c r="CE24" s="47" t="s">
        <v>354</v>
      </c>
      <c r="CF24" s="47">
        <v>9.7100000000000009</v>
      </c>
      <c r="CH24" s="47" t="s">
        <v>13</v>
      </c>
      <c r="CN24" s="45">
        <f>CF24/'Cal Curve Levels'!$F26</f>
        <v>0.98779247202441511</v>
      </c>
      <c r="CS24" s="47" t="s">
        <v>35</v>
      </c>
      <c r="CT24" s="47">
        <v>24.486999999999998</v>
      </c>
      <c r="CU24" s="47">
        <v>69</v>
      </c>
      <c r="CV24" s="47" t="s">
        <v>355</v>
      </c>
      <c r="CW24" s="47">
        <v>19.068999999999999</v>
      </c>
      <c r="CY24" s="47" t="s">
        <v>13</v>
      </c>
      <c r="DE24" s="45">
        <f>CW24/'Cal Curve Levels'!$H26</f>
        <v>0.969938962360122</v>
      </c>
      <c r="DJ24" s="47" t="s">
        <v>35</v>
      </c>
      <c r="DK24" s="47">
        <v>24.582000000000001</v>
      </c>
      <c r="DL24" s="47">
        <v>69</v>
      </c>
      <c r="DM24" s="47" t="s">
        <v>356</v>
      </c>
      <c r="DN24" s="47">
        <v>29.457999999999998</v>
      </c>
      <c r="DP24" s="47" t="s">
        <v>13</v>
      </c>
      <c r="DV24" s="45">
        <f>DN24/'Cal Curve Levels'!$I26</f>
        <v>0.99891488640217019</v>
      </c>
    </row>
    <row r="25" spans="1:126" x14ac:dyDescent="0.35">
      <c r="A25" s="35" t="s">
        <v>90</v>
      </c>
      <c r="B25" s="41">
        <f t="shared" si="0"/>
        <v>1.0100908173562058</v>
      </c>
      <c r="C25" s="41">
        <f t="shared" si="1"/>
        <v>1.0175580221997982</v>
      </c>
      <c r="D25" s="41">
        <f t="shared" si="2"/>
        <v>1.0490413723511605</v>
      </c>
      <c r="E25" s="41">
        <f t="shared" si="3"/>
        <v>1.0492431886982845</v>
      </c>
      <c r="F25" s="41">
        <f t="shared" si="4"/>
        <v>0.97921291624621598</v>
      </c>
      <c r="G25" s="41">
        <f t="shared" si="5"/>
        <v>1.0256979482004709</v>
      </c>
      <c r="I25" s="41" t="s">
        <v>252</v>
      </c>
      <c r="J25" s="41" t="s">
        <v>252</v>
      </c>
      <c r="K25" s="41" t="s">
        <v>252</v>
      </c>
      <c r="L25" s="41" t="s">
        <v>252</v>
      </c>
      <c r="M25" s="41" t="s">
        <v>252</v>
      </c>
      <c r="N25" s="41" t="s">
        <v>252</v>
      </c>
      <c r="P25" s="41"/>
      <c r="Q25" s="41"/>
      <c r="R25" s="41"/>
      <c r="S25" s="41"/>
      <c r="T25" s="41"/>
      <c r="U25" s="41"/>
      <c r="V25" s="41"/>
      <c r="W25" s="41"/>
      <c r="X25" s="41"/>
      <c r="AC25" s="47" t="s">
        <v>36</v>
      </c>
      <c r="AD25" s="47">
        <v>26.143999999999998</v>
      </c>
      <c r="AE25" s="47">
        <v>69</v>
      </c>
      <c r="AF25" s="47">
        <v>14141</v>
      </c>
      <c r="AG25" s="47">
        <v>0.84199999999999997</v>
      </c>
      <c r="AI25" s="47" t="s">
        <v>13</v>
      </c>
      <c r="AO25" s="45">
        <f>AG25/'Cal Curve Levels'!$C27</f>
        <v>0.85050505050505043</v>
      </c>
      <c r="AT25" s="47" t="s">
        <v>36</v>
      </c>
      <c r="AU25" s="47">
        <v>26.143999999999998</v>
      </c>
      <c r="AV25" s="47">
        <v>69</v>
      </c>
      <c r="AW25" s="47" t="s">
        <v>357</v>
      </c>
      <c r="AX25" s="47">
        <v>2.2589999999999999</v>
      </c>
      <c r="AZ25" s="47" t="s">
        <v>13</v>
      </c>
      <c r="BC25" s="45">
        <f>AX25/'Cal Curve Levels'!$D27</f>
        <v>0.91272727272727261</v>
      </c>
      <c r="BK25" s="47" t="s">
        <v>36</v>
      </c>
      <c r="BL25" s="47">
        <v>26.143999999999998</v>
      </c>
      <c r="BM25" s="47">
        <v>69</v>
      </c>
      <c r="BN25" s="47">
        <v>76623</v>
      </c>
      <c r="BO25" s="47">
        <v>4.617</v>
      </c>
      <c r="BQ25" s="47" t="s">
        <v>13</v>
      </c>
      <c r="BW25" s="45">
        <f>BO25/'Cal Curve Levels'!$E27</f>
        <v>0.93272727272727274</v>
      </c>
      <c r="CB25" s="47" t="s">
        <v>36</v>
      </c>
      <c r="CC25" s="47">
        <v>26.143999999999998</v>
      </c>
      <c r="CD25" s="47">
        <v>69</v>
      </c>
      <c r="CE25" s="47">
        <v>154467</v>
      </c>
      <c r="CF25" s="47">
        <v>9.5749999999999993</v>
      </c>
      <c r="CH25" s="47" t="s">
        <v>13</v>
      </c>
      <c r="CN25" s="45">
        <f>CF25/'Cal Curve Levels'!$F27</f>
        <v>0.96717171717171702</v>
      </c>
      <c r="CS25" s="47" t="s">
        <v>36</v>
      </c>
      <c r="CT25" s="47">
        <v>26.134</v>
      </c>
      <c r="CU25" s="47">
        <v>69</v>
      </c>
      <c r="CV25" s="47">
        <v>310403</v>
      </c>
      <c r="CW25" s="47">
        <v>20.725000000000001</v>
      </c>
      <c r="CY25" s="47" t="s">
        <v>13</v>
      </c>
      <c r="DE25" s="45">
        <f>CW25/'Cal Curve Levels'!$H27</f>
        <v>1.0467171717171717</v>
      </c>
      <c r="DJ25" s="47" t="s">
        <v>36</v>
      </c>
      <c r="DK25" s="47">
        <v>26.134</v>
      </c>
      <c r="DL25" s="47">
        <v>69</v>
      </c>
      <c r="DM25" s="47">
        <v>426222</v>
      </c>
      <c r="DN25" s="47">
        <v>29.298999999999999</v>
      </c>
      <c r="DP25" s="47" t="s">
        <v>13</v>
      </c>
      <c r="DV25" s="45">
        <f>DN25/'Cal Curve Levels'!$I27</f>
        <v>0.98649831649831654</v>
      </c>
    </row>
    <row r="26" spans="1:126" x14ac:dyDescent="0.35">
      <c r="A26" s="2" t="s">
        <v>92</v>
      </c>
      <c r="B26" s="41">
        <f t="shared" si="0"/>
        <v>0.8748728382502543</v>
      </c>
      <c r="C26" s="41">
        <f t="shared" si="1"/>
        <v>0.95137334689725328</v>
      </c>
      <c r="D26" s="41">
        <f t="shared" si="2"/>
        <v>0.96663275686673455</v>
      </c>
      <c r="E26" s="41">
        <f t="shared" si="3"/>
        <v>0.98779247202441511</v>
      </c>
      <c r="F26" s="41">
        <f t="shared" si="4"/>
        <v>0.969938962360122</v>
      </c>
      <c r="G26" s="41">
        <f t="shared" si="5"/>
        <v>0.99891488640217019</v>
      </c>
      <c r="I26" s="41" t="s">
        <v>252</v>
      </c>
      <c r="J26" s="41" t="s">
        <v>252</v>
      </c>
      <c r="K26" s="41" t="s">
        <v>252</v>
      </c>
      <c r="L26" s="41" t="s">
        <v>252</v>
      </c>
      <c r="M26" s="41" t="s">
        <v>252</v>
      </c>
      <c r="N26" s="41" t="s">
        <v>252</v>
      </c>
      <c r="P26" s="41"/>
      <c r="Q26" s="41"/>
      <c r="R26" s="41"/>
      <c r="S26" s="41"/>
      <c r="T26" s="41"/>
      <c r="U26" s="41"/>
      <c r="V26" s="41"/>
      <c r="W26" s="41"/>
      <c r="X26" s="41"/>
      <c r="AC26" s="47" t="s">
        <v>332</v>
      </c>
      <c r="AD26" s="47">
        <v>26.212</v>
      </c>
      <c r="AE26" s="47">
        <v>101</v>
      </c>
      <c r="AF26" s="47" t="s">
        <v>358</v>
      </c>
      <c r="AG26" s="47">
        <v>0.96099999999999997</v>
      </c>
      <c r="AI26" s="47" t="s">
        <v>13</v>
      </c>
      <c r="AO26" s="45">
        <f>AG26/'Cal Curve Levels'!$C28</f>
        <v>0.97761953204476093</v>
      </c>
      <c r="AT26" s="47" t="s">
        <v>332</v>
      </c>
      <c r="AU26" s="47">
        <v>26.212</v>
      </c>
      <c r="AV26" s="47">
        <v>101</v>
      </c>
      <c r="AW26" s="47" t="s">
        <v>359</v>
      </c>
      <c r="AX26" s="47">
        <v>2.5169999999999999</v>
      </c>
      <c r="AZ26" s="47" t="s">
        <v>13</v>
      </c>
      <c r="BC26" s="45">
        <f>AX26/'Cal Curve Levels'!$D28</f>
        <v>1.0242115971515768</v>
      </c>
      <c r="BK26" s="47" t="s">
        <v>332</v>
      </c>
      <c r="BL26" s="47">
        <v>26.212</v>
      </c>
      <c r="BM26" s="47">
        <v>101</v>
      </c>
      <c r="BN26" s="47" t="s">
        <v>360</v>
      </c>
      <c r="BO26" s="47">
        <v>5.0190000000000001</v>
      </c>
      <c r="BQ26" s="47" t="s">
        <v>13</v>
      </c>
      <c r="BW26" s="45">
        <f>BO26/'Cal Curve Levels'!$E28</f>
        <v>1.0211597151576806</v>
      </c>
      <c r="CB26" s="47" t="s">
        <v>332</v>
      </c>
      <c r="CC26" s="47">
        <v>26.212</v>
      </c>
      <c r="CD26" s="47">
        <v>101</v>
      </c>
      <c r="CE26" s="47" t="s">
        <v>361</v>
      </c>
      <c r="CF26" s="47">
        <v>10.016</v>
      </c>
      <c r="CH26" s="47" t="s">
        <v>13</v>
      </c>
      <c r="CN26" s="45">
        <f>CF26/'Cal Curve Levels'!$F28</f>
        <v>1.0189216683621567</v>
      </c>
      <c r="CS26" s="47" t="s">
        <v>332</v>
      </c>
      <c r="CT26" s="47">
        <v>26.212</v>
      </c>
      <c r="CU26" s="47">
        <v>101</v>
      </c>
      <c r="CV26" s="47" t="s">
        <v>362</v>
      </c>
      <c r="CW26" s="47">
        <v>19.777000000000001</v>
      </c>
      <c r="CY26" s="47" t="s">
        <v>13</v>
      </c>
      <c r="DE26" s="45">
        <f>CW26/'Cal Curve Levels'!$H28</f>
        <v>1.0059511698880976</v>
      </c>
      <c r="DJ26" s="47" t="s">
        <v>332</v>
      </c>
      <c r="DK26" s="47">
        <v>26.212</v>
      </c>
      <c r="DL26" s="47">
        <v>101</v>
      </c>
      <c r="DM26" s="47" t="s">
        <v>363</v>
      </c>
      <c r="DN26" s="47">
        <v>29.442</v>
      </c>
      <c r="DP26" s="47" t="s">
        <v>13</v>
      </c>
      <c r="DV26" s="45">
        <f>DN26/'Cal Curve Levels'!$I28</f>
        <v>0.99837232960325539</v>
      </c>
    </row>
    <row r="27" spans="1:126" x14ac:dyDescent="0.35">
      <c r="A27" s="35" t="s">
        <v>94</v>
      </c>
      <c r="B27" s="41">
        <f t="shared" si="0"/>
        <v>0.85050505050505043</v>
      </c>
      <c r="C27" s="41">
        <f t="shared" si="1"/>
        <v>0.91272727272727261</v>
      </c>
      <c r="D27" s="41">
        <f t="shared" si="2"/>
        <v>0.93272727272727274</v>
      </c>
      <c r="E27" s="41">
        <f t="shared" si="3"/>
        <v>0.96717171717171702</v>
      </c>
      <c r="F27" s="41">
        <f t="shared" si="4"/>
        <v>1.0467171717171717</v>
      </c>
      <c r="G27" s="41">
        <f t="shared" si="5"/>
        <v>0.98649831649831654</v>
      </c>
      <c r="I27" s="41" t="s">
        <v>252</v>
      </c>
      <c r="J27" s="41" t="s">
        <v>252</v>
      </c>
      <c r="K27" s="41" t="s">
        <v>252</v>
      </c>
      <c r="L27" s="41" t="s">
        <v>252</v>
      </c>
      <c r="M27" s="41" t="s">
        <v>252</v>
      </c>
      <c r="N27" s="41" t="s">
        <v>252</v>
      </c>
      <c r="P27" s="41"/>
      <c r="Q27" s="41"/>
      <c r="R27" s="41"/>
      <c r="S27" s="41"/>
      <c r="T27" s="41"/>
      <c r="U27" s="41"/>
      <c r="V27" s="41"/>
      <c r="W27" s="41"/>
      <c r="X27" s="41"/>
      <c r="AC27" s="47" t="s">
        <v>37</v>
      </c>
      <c r="AD27" s="47">
        <v>27.303999999999998</v>
      </c>
      <c r="AE27" s="47">
        <v>69</v>
      </c>
      <c r="AF27" s="47">
        <v>50349</v>
      </c>
      <c r="AG27" s="47">
        <v>0.91500000000000004</v>
      </c>
      <c r="AI27" s="47" t="s">
        <v>13</v>
      </c>
      <c r="AO27" s="45">
        <f>AG27/'Cal Curve Levels'!$C29</f>
        <v>0.92611336032388669</v>
      </c>
      <c r="AT27" s="47" t="s">
        <v>37</v>
      </c>
      <c r="AU27" s="47">
        <v>27.303999999999998</v>
      </c>
      <c r="AV27" s="47">
        <v>69</v>
      </c>
      <c r="AW27" s="47">
        <v>135133</v>
      </c>
      <c r="AX27" s="47">
        <v>2.448</v>
      </c>
      <c r="AZ27" s="47" t="s">
        <v>13</v>
      </c>
      <c r="BC27" s="45">
        <f>AX27/'Cal Curve Levels'!$D29</f>
        <v>0.99109311740890682</v>
      </c>
      <c r="BK27" s="47" t="s">
        <v>37</v>
      </c>
      <c r="BL27" s="47">
        <v>27.303999999999998</v>
      </c>
      <c r="BM27" s="47">
        <v>69</v>
      </c>
      <c r="BN27" s="47">
        <v>267001</v>
      </c>
      <c r="BO27" s="47">
        <v>4.8239999999999998</v>
      </c>
      <c r="BQ27" s="47" t="s">
        <v>13</v>
      </c>
      <c r="BW27" s="45">
        <f>BO27/'Cal Curve Levels'!$E29</f>
        <v>0.97651821862348165</v>
      </c>
      <c r="CB27" s="47" t="s">
        <v>37</v>
      </c>
      <c r="CC27" s="47">
        <v>27.303999999999998</v>
      </c>
      <c r="CD27" s="47">
        <v>69</v>
      </c>
      <c r="CE27" s="47">
        <v>549352</v>
      </c>
      <c r="CF27" s="47">
        <v>9.9779999999999998</v>
      </c>
      <c r="CH27" s="47" t="s">
        <v>13</v>
      </c>
      <c r="CN27" s="45">
        <f>CF27/'Cal Curve Levels'!$F29</f>
        <v>1.009919028340081</v>
      </c>
      <c r="CS27" s="47" t="s">
        <v>37</v>
      </c>
      <c r="CT27" s="47">
        <v>27.294</v>
      </c>
      <c r="CU27" s="47">
        <v>69</v>
      </c>
      <c r="CV27" s="47">
        <v>1074715</v>
      </c>
      <c r="CW27" s="47">
        <v>19.779</v>
      </c>
      <c r="CY27" s="47" t="s">
        <v>13</v>
      </c>
      <c r="DE27" s="45">
        <f>CW27/'Cal Curve Levels'!$H29</f>
        <v>1.0009615384615385</v>
      </c>
      <c r="DJ27" s="47" t="s">
        <v>37</v>
      </c>
      <c r="DK27" s="47">
        <v>27.294</v>
      </c>
      <c r="DL27" s="47">
        <v>69</v>
      </c>
      <c r="DM27" s="47">
        <v>1638828</v>
      </c>
      <c r="DN27" s="47">
        <v>29.657</v>
      </c>
      <c r="DP27" s="47" t="s">
        <v>13</v>
      </c>
      <c r="DV27" s="45">
        <f>DN27/'Cal Curve Levels'!$I29</f>
        <v>1.0005735492577599</v>
      </c>
    </row>
    <row r="28" spans="1:126" x14ac:dyDescent="0.35">
      <c r="A28" s="35" t="s">
        <v>96</v>
      </c>
      <c r="B28" s="41">
        <f t="shared" si="0"/>
        <v>0.97761953204476093</v>
      </c>
      <c r="C28" s="41">
        <f t="shared" si="1"/>
        <v>1.0242115971515768</v>
      </c>
      <c r="D28" s="41">
        <f t="shared" si="2"/>
        <v>1.0211597151576806</v>
      </c>
      <c r="E28" s="41">
        <f t="shared" si="3"/>
        <v>1.0189216683621567</v>
      </c>
      <c r="F28" s="41">
        <f t="shared" si="4"/>
        <v>1.0059511698880976</v>
      </c>
      <c r="G28" s="41">
        <f t="shared" si="5"/>
        <v>0.99837232960325539</v>
      </c>
      <c r="I28" s="41" t="s">
        <v>252</v>
      </c>
      <c r="J28" s="41" t="s">
        <v>252</v>
      </c>
      <c r="K28" s="41" t="s">
        <v>252</v>
      </c>
      <c r="L28" s="41" t="s">
        <v>252</v>
      </c>
      <c r="M28" s="41" t="s">
        <v>252</v>
      </c>
      <c r="N28" s="41" t="s">
        <v>252</v>
      </c>
      <c r="P28" s="41"/>
      <c r="Q28" s="41"/>
      <c r="R28" s="41"/>
      <c r="S28" s="41"/>
      <c r="T28" s="41"/>
      <c r="U28" s="41"/>
      <c r="V28" s="41"/>
      <c r="W28" s="41"/>
      <c r="X28" s="41"/>
      <c r="AC28" s="47" t="s">
        <v>38</v>
      </c>
      <c r="AD28" s="47">
        <v>28.776</v>
      </c>
      <c r="AE28" s="47">
        <v>51</v>
      </c>
      <c r="AF28" s="47">
        <v>23882</v>
      </c>
      <c r="AG28" s="47">
        <v>0.91</v>
      </c>
      <c r="AI28" s="47" t="s">
        <v>13</v>
      </c>
      <c r="AO28" s="45">
        <f>AG28/'Cal Curve Levels'!$C30</f>
        <v>0.92292089249492903</v>
      </c>
      <c r="AT28" s="47" t="s">
        <v>38</v>
      </c>
      <c r="AU28" s="47">
        <v>28.776</v>
      </c>
      <c r="AV28" s="47">
        <v>51</v>
      </c>
      <c r="AW28" s="47">
        <v>61876</v>
      </c>
      <c r="AX28" s="47">
        <v>2.351</v>
      </c>
      <c r="AZ28" s="47" t="s">
        <v>13</v>
      </c>
      <c r="BC28" s="45">
        <f>AX28/'Cal Curve Levels'!$D30</f>
        <v>0.95375253549695749</v>
      </c>
      <c r="BK28" s="47" t="s">
        <v>38</v>
      </c>
      <c r="BL28" s="47">
        <v>28.776</v>
      </c>
      <c r="BM28" s="47">
        <v>51</v>
      </c>
      <c r="BN28" s="47">
        <v>127861</v>
      </c>
      <c r="BO28" s="47">
        <v>4.8449999999999998</v>
      </c>
      <c r="BQ28" s="47" t="s">
        <v>13</v>
      </c>
      <c r="BW28" s="45">
        <f>BO28/'Cal Curve Levels'!$E30</f>
        <v>0.98275862068965514</v>
      </c>
      <c r="CB28" s="47" t="s">
        <v>38</v>
      </c>
      <c r="CC28" s="47">
        <v>28.776</v>
      </c>
      <c r="CD28" s="47">
        <v>51</v>
      </c>
      <c r="CE28" s="47">
        <v>260851</v>
      </c>
      <c r="CF28" s="47">
        <v>9.9280000000000008</v>
      </c>
      <c r="CH28" s="47" t="s">
        <v>13</v>
      </c>
      <c r="CN28" s="45">
        <f>CF28/'Cal Curve Levels'!$F30</f>
        <v>1.0068965517241382</v>
      </c>
      <c r="CS28" s="47" t="s">
        <v>38</v>
      </c>
      <c r="CT28" s="47">
        <v>28.765999999999998</v>
      </c>
      <c r="CU28" s="47">
        <v>51</v>
      </c>
      <c r="CV28" s="47">
        <v>505774</v>
      </c>
      <c r="CW28" s="47">
        <v>19.466000000000001</v>
      </c>
      <c r="CY28" s="47" t="s">
        <v>13</v>
      </c>
      <c r="DE28" s="45">
        <f>CW28/'Cal Curve Levels'!$H30</f>
        <v>0.98711967545638957</v>
      </c>
      <c r="DJ28" s="47" t="s">
        <v>38</v>
      </c>
      <c r="DK28" s="47">
        <v>28.765999999999998</v>
      </c>
      <c r="DL28" s="47">
        <v>51</v>
      </c>
      <c r="DM28" s="47">
        <v>775379</v>
      </c>
      <c r="DN28" s="47">
        <v>29.297000000000001</v>
      </c>
      <c r="DP28" s="47" t="s">
        <v>13</v>
      </c>
      <c r="DV28" s="45">
        <f>DN28/'Cal Curve Levels'!$I30</f>
        <v>0.99043272481406364</v>
      </c>
    </row>
    <row r="29" spans="1:126" x14ac:dyDescent="0.35">
      <c r="A29" s="2" t="s">
        <v>98</v>
      </c>
      <c r="B29" s="41">
        <f t="shared" si="0"/>
        <v>0.92611336032388669</v>
      </c>
      <c r="C29" s="41">
        <f t="shared" si="1"/>
        <v>0.99109311740890682</v>
      </c>
      <c r="D29" s="41">
        <f t="shared" si="2"/>
        <v>0.97651821862348165</v>
      </c>
      <c r="E29" s="41">
        <f t="shared" si="3"/>
        <v>1.009919028340081</v>
      </c>
      <c r="F29" s="41">
        <f t="shared" si="4"/>
        <v>1.0009615384615385</v>
      </c>
      <c r="G29" s="41">
        <f t="shared" si="5"/>
        <v>1.0005735492577599</v>
      </c>
      <c r="I29" s="41" t="s">
        <v>252</v>
      </c>
      <c r="J29" s="41" t="s">
        <v>252</v>
      </c>
      <c r="K29" s="41" t="s">
        <v>252</v>
      </c>
      <c r="L29" s="41" t="s">
        <v>252</v>
      </c>
      <c r="M29" s="41" t="s">
        <v>252</v>
      </c>
      <c r="N29" s="41" t="s">
        <v>252</v>
      </c>
      <c r="P29" s="41"/>
      <c r="Q29" s="41"/>
      <c r="R29" s="41"/>
      <c r="S29" s="41"/>
      <c r="T29" s="41"/>
      <c r="U29" s="41"/>
      <c r="V29" s="41"/>
      <c r="W29" s="41"/>
      <c r="X29" s="41"/>
      <c r="AC29" s="47" t="s">
        <v>39</v>
      </c>
      <c r="AD29" s="47">
        <v>29.56</v>
      </c>
      <c r="AE29" s="47">
        <v>119</v>
      </c>
      <c r="AF29" s="47">
        <v>34223</v>
      </c>
      <c r="AG29" s="47">
        <v>0.93</v>
      </c>
      <c r="AI29" s="47" t="s">
        <v>13</v>
      </c>
      <c r="AO29" s="45">
        <f>AG29/'Cal Curve Levels'!$C31</f>
        <v>0.94801223241590216</v>
      </c>
      <c r="AT29" s="47" t="s">
        <v>39</v>
      </c>
      <c r="AU29" s="47">
        <v>29.547999999999998</v>
      </c>
      <c r="AV29" s="47">
        <v>119</v>
      </c>
      <c r="AW29" s="47">
        <v>91547</v>
      </c>
      <c r="AX29" s="47">
        <v>2.4820000000000002</v>
      </c>
      <c r="AZ29" s="47" t="s">
        <v>13</v>
      </c>
      <c r="BC29" s="45">
        <f>AX29/'Cal Curve Levels'!$D31</f>
        <v>1.0120285423037716</v>
      </c>
      <c r="BK29" s="47" t="s">
        <v>39</v>
      </c>
      <c r="BL29" s="47">
        <v>29.547999999999998</v>
      </c>
      <c r="BM29" s="47">
        <v>119</v>
      </c>
      <c r="BN29" s="47">
        <v>169838</v>
      </c>
      <c r="BO29" s="47">
        <v>4.59</v>
      </c>
      <c r="BQ29" s="47" t="s">
        <v>13</v>
      </c>
      <c r="BW29" s="45">
        <f>BO29/'Cal Curve Levels'!$E31</f>
        <v>0.93577981651376141</v>
      </c>
      <c r="CB29" s="47" t="s">
        <v>39</v>
      </c>
      <c r="CC29" s="47">
        <v>29.548999999999999</v>
      </c>
      <c r="CD29" s="47">
        <v>119</v>
      </c>
      <c r="CE29" s="47">
        <v>361305</v>
      </c>
      <c r="CF29" s="47">
        <v>9.82</v>
      </c>
      <c r="CH29" s="47" t="s">
        <v>13</v>
      </c>
      <c r="CN29" s="45">
        <f>CF29/'Cal Curve Levels'!$F31</f>
        <v>1.0010193679918451</v>
      </c>
      <c r="CS29" s="47" t="s">
        <v>39</v>
      </c>
      <c r="CT29" s="47">
        <v>29.547999999999998</v>
      </c>
      <c r="CU29" s="47">
        <v>119</v>
      </c>
      <c r="CV29" s="47">
        <v>719682</v>
      </c>
      <c r="CW29" s="47">
        <v>19.838000000000001</v>
      </c>
      <c r="CY29" s="47" t="s">
        <v>13</v>
      </c>
      <c r="DE29" s="45">
        <f>CW29/'Cal Curve Levels'!$H31</f>
        <v>1.0111111111111111</v>
      </c>
      <c r="DJ29" s="47" t="s">
        <v>39</v>
      </c>
      <c r="DK29" s="47">
        <v>29.536999999999999</v>
      </c>
      <c r="DL29" s="47">
        <v>119</v>
      </c>
      <c r="DM29" s="47">
        <v>1083617</v>
      </c>
      <c r="DN29" s="47">
        <v>29.358000000000001</v>
      </c>
      <c r="DP29" s="47" t="s">
        <v>13</v>
      </c>
      <c r="DV29" s="45">
        <f>DN29/'Cal Curve Levels'!$I31</f>
        <v>0.99755351681957194</v>
      </c>
    </row>
    <row r="30" spans="1:126" x14ac:dyDescent="0.35">
      <c r="A30" s="35" t="s">
        <v>100</v>
      </c>
      <c r="B30" s="41">
        <f t="shared" si="0"/>
        <v>0.92292089249492903</v>
      </c>
      <c r="C30" s="41">
        <f t="shared" si="1"/>
        <v>0.95375253549695749</v>
      </c>
      <c r="D30" s="41">
        <f t="shared" si="2"/>
        <v>0.98275862068965514</v>
      </c>
      <c r="E30" s="41">
        <f t="shared" si="3"/>
        <v>1.0068965517241382</v>
      </c>
      <c r="F30" s="41">
        <f t="shared" si="4"/>
        <v>0.98711967545638957</v>
      </c>
      <c r="G30" s="41">
        <f t="shared" si="5"/>
        <v>0.99043272481406364</v>
      </c>
      <c r="I30" s="41" t="s">
        <v>252</v>
      </c>
      <c r="J30" s="41" t="s">
        <v>252</v>
      </c>
      <c r="K30" s="41" t="s">
        <v>252</v>
      </c>
      <c r="L30" s="41" t="s">
        <v>252</v>
      </c>
      <c r="M30" s="41" t="s">
        <v>252</v>
      </c>
      <c r="N30" s="41" t="s">
        <v>252</v>
      </c>
      <c r="P30" s="41"/>
      <c r="Q30" s="41"/>
      <c r="R30" s="41"/>
      <c r="S30" s="41"/>
      <c r="T30" s="41"/>
      <c r="U30" s="41"/>
      <c r="V30" s="41"/>
      <c r="W30" s="41"/>
      <c r="X30" s="41"/>
      <c r="AC30" s="47" t="s">
        <v>40</v>
      </c>
      <c r="AD30" s="47">
        <v>31.088999999999999</v>
      </c>
      <c r="AE30" s="47">
        <v>51</v>
      </c>
      <c r="AF30" s="47">
        <v>67827</v>
      </c>
      <c r="AG30" s="47">
        <v>0.92100000000000004</v>
      </c>
      <c r="AI30" s="47" t="s">
        <v>13</v>
      </c>
      <c r="AO30" s="45">
        <f>AG30/'Cal Curve Levels'!$C32</f>
        <v>0.93218623481781382</v>
      </c>
      <c r="AT30" s="47" t="s">
        <v>40</v>
      </c>
      <c r="AU30" s="47">
        <v>31.09</v>
      </c>
      <c r="AV30" s="47">
        <v>51</v>
      </c>
      <c r="AW30" s="47">
        <v>178130</v>
      </c>
      <c r="AX30" s="47">
        <v>2.4129999999999998</v>
      </c>
      <c r="AZ30" s="47" t="s">
        <v>13</v>
      </c>
      <c r="BC30" s="45">
        <f>AX30/'Cal Curve Levels'!$D32</f>
        <v>0.97692307692307678</v>
      </c>
      <c r="BK30" s="47" t="s">
        <v>40</v>
      </c>
      <c r="BL30" s="47">
        <v>31.09</v>
      </c>
      <c r="BM30" s="47">
        <v>51</v>
      </c>
      <c r="BN30" s="47">
        <v>349150</v>
      </c>
      <c r="BO30" s="47">
        <v>4.7160000000000002</v>
      </c>
      <c r="BQ30" s="47" t="s">
        <v>13</v>
      </c>
      <c r="BW30" s="45">
        <f>BO30/'Cal Curve Levels'!$E32</f>
        <v>0.95465587044534406</v>
      </c>
      <c r="CB30" s="47" t="s">
        <v>40</v>
      </c>
      <c r="CC30" s="47">
        <v>31.077999999999999</v>
      </c>
      <c r="CD30" s="47">
        <v>51</v>
      </c>
      <c r="CE30" s="47">
        <v>732782</v>
      </c>
      <c r="CF30" s="47">
        <v>9.952</v>
      </c>
      <c r="CH30" s="47" t="s">
        <v>13</v>
      </c>
      <c r="CN30" s="45">
        <f>CF30/'Cal Curve Levels'!$F32</f>
        <v>1.0072874493927124</v>
      </c>
      <c r="CS30" s="47" t="s">
        <v>40</v>
      </c>
      <c r="CT30" s="47">
        <v>31.077999999999999</v>
      </c>
      <c r="CU30" s="47">
        <v>51</v>
      </c>
      <c r="CV30" s="47">
        <v>1441738</v>
      </c>
      <c r="CW30" s="47">
        <v>19.846</v>
      </c>
      <c r="CY30" s="47" t="s">
        <v>13</v>
      </c>
      <c r="DE30" s="45">
        <f>CW30/'Cal Curve Levels'!$H32</f>
        <v>1.0043522267206477</v>
      </c>
      <c r="DJ30" s="47" t="s">
        <v>40</v>
      </c>
      <c r="DK30" s="47">
        <v>31.077999999999999</v>
      </c>
      <c r="DL30" s="47">
        <v>51</v>
      </c>
      <c r="DM30" s="47">
        <v>2185650</v>
      </c>
      <c r="DN30" s="47">
        <v>29.574000000000002</v>
      </c>
      <c r="DP30" s="47" t="s">
        <v>13</v>
      </c>
      <c r="DV30" s="45">
        <f>DN30/'Cal Curve Levels'!$I32</f>
        <v>0.99777327935222671</v>
      </c>
    </row>
    <row r="31" spans="1:126" x14ac:dyDescent="0.35">
      <c r="A31" s="2" t="s">
        <v>102</v>
      </c>
      <c r="B31" s="41">
        <f t="shared" si="0"/>
        <v>0.94801223241590216</v>
      </c>
      <c r="C31" s="41">
        <f t="shared" si="1"/>
        <v>1.0120285423037716</v>
      </c>
      <c r="D31" s="41">
        <f t="shared" si="2"/>
        <v>0.93577981651376141</v>
      </c>
      <c r="E31" s="41">
        <f t="shared" si="3"/>
        <v>1.0010193679918451</v>
      </c>
      <c r="F31" s="41">
        <f t="shared" si="4"/>
        <v>1.0111111111111111</v>
      </c>
      <c r="G31" s="41">
        <f t="shared" si="5"/>
        <v>0.99755351681957194</v>
      </c>
      <c r="I31" s="41" t="s">
        <v>252</v>
      </c>
      <c r="J31" s="41" t="s">
        <v>252</v>
      </c>
      <c r="K31" s="41" t="s">
        <v>252</v>
      </c>
      <c r="L31" s="41" t="s">
        <v>252</v>
      </c>
      <c r="M31" s="41" t="s">
        <v>252</v>
      </c>
      <c r="N31" s="41" t="s">
        <v>252</v>
      </c>
      <c r="P31" s="41"/>
      <c r="Q31" s="41"/>
      <c r="R31" s="41"/>
      <c r="S31" s="41"/>
      <c r="T31" s="41"/>
      <c r="U31" s="41"/>
      <c r="V31" s="41"/>
      <c r="W31" s="41"/>
      <c r="X31" s="41"/>
      <c r="AC31" s="47" t="s">
        <v>41</v>
      </c>
      <c r="AD31" s="47">
        <v>33.505000000000003</v>
      </c>
      <c r="AE31" s="47">
        <v>51</v>
      </c>
      <c r="AF31" s="47">
        <v>55396</v>
      </c>
      <c r="AG31" s="47">
        <v>1.002</v>
      </c>
      <c r="AI31" s="47" t="s">
        <v>13</v>
      </c>
      <c r="AO31" s="45">
        <f>AG31/'Cal Curve Levels'!$C33</f>
        <v>1.0214067278287462</v>
      </c>
      <c r="AT31" s="47" t="s">
        <v>41</v>
      </c>
      <c r="AU31" s="47">
        <v>33.505000000000003</v>
      </c>
      <c r="AV31" s="47">
        <v>51</v>
      </c>
      <c r="AW31" s="47">
        <v>142911</v>
      </c>
      <c r="AX31" s="47">
        <v>2.5710000000000002</v>
      </c>
      <c r="AZ31" s="47" t="s">
        <v>13</v>
      </c>
      <c r="BC31" s="45">
        <f>AX31/'Cal Curve Levels'!$D33</f>
        <v>1.0483180428134558</v>
      </c>
      <c r="BK31" s="47" t="s">
        <v>41</v>
      </c>
      <c r="BL31" s="47">
        <v>33.493000000000002</v>
      </c>
      <c r="BM31" s="47">
        <v>51</v>
      </c>
      <c r="BN31" s="47">
        <v>246225</v>
      </c>
      <c r="BO31" s="47">
        <v>4.3959999999999999</v>
      </c>
      <c r="BQ31" s="47" t="s">
        <v>13</v>
      </c>
      <c r="BW31" s="45">
        <f>BO31/'Cal Curve Levels'!$E33</f>
        <v>0.89622833843017324</v>
      </c>
      <c r="CB31" s="47" t="s">
        <v>41</v>
      </c>
      <c r="CC31" s="47">
        <v>33.494</v>
      </c>
      <c r="CD31" s="47">
        <v>51</v>
      </c>
      <c r="CE31" s="47">
        <v>556507</v>
      </c>
      <c r="CF31" s="47">
        <v>9.8829999999999991</v>
      </c>
      <c r="CH31" s="47" t="s">
        <v>13</v>
      </c>
      <c r="CN31" s="45">
        <f>CF31/'Cal Curve Levels'!$F33</f>
        <v>1.0074413863404688</v>
      </c>
      <c r="CS31" s="47" t="s">
        <v>41</v>
      </c>
      <c r="CT31" s="47">
        <v>33.493000000000002</v>
      </c>
      <c r="CU31" s="47">
        <v>51</v>
      </c>
      <c r="CV31" s="47">
        <v>1135588</v>
      </c>
      <c r="CW31" s="47">
        <v>20.021999999999998</v>
      </c>
      <c r="CY31" s="47" t="s">
        <v>13</v>
      </c>
      <c r="DE31" s="45">
        <f>CW31/'Cal Curve Levels'!$H33</f>
        <v>1.0204892966360855</v>
      </c>
      <c r="DJ31" s="47" t="s">
        <v>41</v>
      </c>
      <c r="DK31" s="47">
        <v>33.481999999999999</v>
      </c>
      <c r="DL31" s="47">
        <v>51</v>
      </c>
      <c r="DM31" s="47">
        <v>1727104</v>
      </c>
      <c r="DN31" s="47">
        <v>29.305</v>
      </c>
      <c r="DP31" s="47" t="s">
        <v>13</v>
      </c>
      <c r="DV31" s="45">
        <f>DN31/'Cal Curve Levels'!$I33</f>
        <v>0.99575263336731223</v>
      </c>
    </row>
    <row r="32" spans="1:126" x14ac:dyDescent="0.35">
      <c r="A32" s="35" t="s">
        <v>104</v>
      </c>
      <c r="B32" s="41">
        <f t="shared" si="0"/>
        <v>0.93218623481781382</v>
      </c>
      <c r="C32" s="41">
        <f t="shared" si="1"/>
        <v>0.97692307692307678</v>
      </c>
      <c r="D32" s="41">
        <f t="shared" si="2"/>
        <v>0.95465587044534406</v>
      </c>
      <c r="E32" s="41">
        <f t="shared" si="3"/>
        <v>1.0072874493927124</v>
      </c>
      <c r="F32" s="41">
        <f t="shared" si="4"/>
        <v>1.0043522267206477</v>
      </c>
      <c r="G32" s="41">
        <f t="shared" si="5"/>
        <v>0.99777327935222671</v>
      </c>
      <c r="I32" s="41" t="s">
        <v>252</v>
      </c>
      <c r="J32" s="41" t="s">
        <v>252</v>
      </c>
      <c r="K32" s="41" t="s">
        <v>252</v>
      </c>
      <c r="L32" s="41" t="s">
        <v>252</v>
      </c>
      <c r="M32" s="41" t="s">
        <v>252</v>
      </c>
      <c r="N32" s="41" t="s">
        <v>252</v>
      </c>
      <c r="P32" s="41"/>
      <c r="Q32" s="41"/>
      <c r="R32" s="41"/>
      <c r="S32" s="41"/>
      <c r="T32" s="41"/>
      <c r="U32" s="41"/>
      <c r="V32" s="41"/>
      <c r="W32" s="41"/>
      <c r="X32" s="41"/>
      <c r="AC32" s="47" t="s">
        <v>333</v>
      </c>
      <c r="AD32" s="47">
        <v>33.045000000000002</v>
      </c>
      <c r="AE32" s="47">
        <v>169</v>
      </c>
      <c r="AF32" s="47">
        <v>169708</v>
      </c>
      <c r="AG32" s="47">
        <v>0.93500000000000005</v>
      </c>
      <c r="AI32" s="47" t="s">
        <v>13</v>
      </c>
      <c r="AO32" s="45">
        <f>AG32/'Cal Curve Levels'!$C34</f>
        <v>0.94635627530364375</v>
      </c>
      <c r="AT32" s="47" t="s">
        <v>333</v>
      </c>
      <c r="AU32" s="47">
        <v>33.045000000000002</v>
      </c>
      <c r="AV32" s="47">
        <v>169</v>
      </c>
      <c r="AW32" s="47">
        <v>444163</v>
      </c>
      <c r="AX32" s="47">
        <v>2.4430000000000001</v>
      </c>
      <c r="AZ32" s="47" t="s">
        <v>13</v>
      </c>
      <c r="BC32" s="45">
        <f>AX32/'Cal Curve Levels'!$D34</f>
        <v>0.98906882591093115</v>
      </c>
      <c r="BK32" s="47" t="s">
        <v>333</v>
      </c>
      <c r="BL32" s="47">
        <v>33.045000000000002</v>
      </c>
      <c r="BM32" s="47">
        <v>169</v>
      </c>
      <c r="BN32" s="47">
        <v>853538</v>
      </c>
      <c r="BO32" s="47">
        <v>4.6879999999999997</v>
      </c>
      <c r="BQ32" s="47" t="s">
        <v>13</v>
      </c>
      <c r="BW32" s="45">
        <f>BO32/'Cal Curve Levels'!$E34</f>
        <v>0.94898785425101206</v>
      </c>
      <c r="CB32" s="47" t="s">
        <v>333</v>
      </c>
      <c r="CC32" s="47">
        <v>33.045000000000002</v>
      </c>
      <c r="CD32" s="47">
        <v>169</v>
      </c>
      <c r="CE32" s="47">
        <v>1798514</v>
      </c>
      <c r="CF32" s="47">
        <v>9.968</v>
      </c>
      <c r="CH32" s="47" t="s">
        <v>13</v>
      </c>
      <c r="CN32" s="45">
        <f>CF32/'Cal Curve Levels'!$F34</f>
        <v>1.008906882591093</v>
      </c>
      <c r="CS32" s="47" t="s">
        <v>333</v>
      </c>
      <c r="CT32" s="47">
        <v>33.045000000000002</v>
      </c>
      <c r="CU32" s="47">
        <v>169</v>
      </c>
      <c r="CV32" s="47">
        <v>3513022</v>
      </c>
      <c r="CW32" s="47">
        <v>19.876000000000001</v>
      </c>
      <c r="CY32" s="47" t="s">
        <v>13</v>
      </c>
      <c r="DE32" s="45">
        <f>CW32/'Cal Curve Levels'!$H34</f>
        <v>1.0058704453441296</v>
      </c>
      <c r="DJ32" s="47" t="s">
        <v>333</v>
      </c>
      <c r="DK32" s="47">
        <v>33.033000000000001</v>
      </c>
      <c r="DL32" s="47">
        <v>169</v>
      </c>
      <c r="DM32" s="47">
        <v>5283919</v>
      </c>
      <c r="DN32" s="47">
        <v>29.603999999999999</v>
      </c>
      <c r="DP32" s="47" t="s">
        <v>13</v>
      </c>
      <c r="DV32" s="45">
        <f>DN32/'Cal Curve Levels'!$I34</f>
        <v>0.99878542510121449</v>
      </c>
    </row>
    <row r="33" spans="1:24" x14ac:dyDescent="0.35">
      <c r="A33" s="35" t="s">
        <v>106</v>
      </c>
      <c r="B33" s="41">
        <f t="shared" si="0"/>
        <v>1.0214067278287462</v>
      </c>
      <c r="C33" s="41">
        <f t="shared" si="1"/>
        <v>1.0483180428134558</v>
      </c>
      <c r="D33" s="41">
        <f t="shared" si="2"/>
        <v>0.89622833843017324</v>
      </c>
      <c r="E33" s="41">
        <f t="shared" si="3"/>
        <v>1.0074413863404688</v>
      </c>
      <c r="F33" s="41">
        <f t="shared" si="4"/>
        <v>1.0204892966360855</v>
      </c>
      <c r="G33" s="41">
        <f t="shared" si="5"/>
        <v>0.99575263336731223</v>
      </c>
      <c r="I33" s="41" t="s">
        <v>252</v>
      </c>
      <c r="J33" s="41" t="s">
        <v>252</v>
      </c>
      <c r="K33" s="41" t="s">
        <v>252</v>
      </c>
      <c r="L33" s="41" t="s">
        <v>252</v>
      </c>
      <c r="M33" s="41" t="s">
        <v>252</v>
      </c>
      <c r="N33" s="41" t="s">
        <v>252</v>
      </c>
      <c r="P33" s="41"/>
      <c r="Q33" s="41"/>
      <c r="R33" s="41"/>
      <c r="S33" s="41"/>
      <c r="T33" s="41"/>
      <c r="U33" s="41"/>
      <c r="V33" s="41"/>
      <c r="W33" s="41"/>
      <c r="X33" s="41"/>
    </row>
    <row r="34" spans="1:24" x14ac:dyDescent="0.35">
      <c r="A34" s="6" t="s">
        <v>108</v>
      </c>
      <c r="B34" s="41">
        <f t="shared" si="0"/>
        <v>0.94635627530364375</v>
      </c>
      <c r="C34" s="41">
        <f t="shared" si="1"/>
        <v>0.98906882591093115</v>
      </c>
      <c r="D34" s="41">
        <f t="shared" si="2"/>
        <v>0.94898785425101206</v>
      </c>
      <c r="E34" s="41">
        <f t="shared" si="3"/>
        <v>1.008906882591093</v>
      </c>
      <c r="F34" s="41">
        <f t="shared" si="4"/>
        <v>1.0058704453441296</v>
      </c>
      <c r="G34" s="41">
        <f t="shared" si="5"/>
        <v>0.99878542510121449</v>
      </c>
      <c r="I34" s="41" t="s">
        <v>252</v>
      </c>
      <c r="J34" s="41" t="s">
        <v>252</v>
      </c>
      <c r="K34" s="41" t="s">
        <v>252</v>
      </c>
      <c r="L34" s="41" t="s">
        <v>252</v>
      </c>
      <c r="M34" s="41" t="s">
        <v>252</v>
      </c>
      <c r="N34" s="41" t="s">
        <v>252</v>
      </c>
      <c r="P34" s="41"/>
      <c r="Q34" s="41"/>
      <c r="R34" s="41"/>
      <c r="S34" s="41"/>
      <c r="T34" s="41"/>
      <c r="U34" s="41"/>
      <c r="V34" s="41"/>
      <c r="W34" s="41"/>
      <c r="X34" s="41"/>
    </row>
    <row r="36" spans="1:24" x14ac:dyDescent="0.35">
      <c r="A36" s="42"/>
    </row>
    <row r="38" spans="1:24" x14ac:dyDescent="0.35">
      <c r="A38" s="204"/>
      <c r="B38" s="204"/>
    </row>
    <row r="39" spans="1:24" x14ac:dyDescent="0.35">
      <c r="A39" s="42"/>
    </row>
    <row r="40" spans="1:24" x14ac:dyDescent="0.35">
      <c r="A40" s="43"/>
    </row>
  </sheetData>
  <mergeCells count="2">
    <mergeCell ref="A38:B38"/>
    <mergeCell ref="A1:C1"/>
  </mergeCells>
  <phoneticPr fontId="25" type="noConversion"/>
  <conditionalFormatting sqref="B6:G34">
    <cfRule type="cellIs" dxfId="314" priority="22" operator="greaterThan">
      <formula>1.2</formula>
    </cfRule>
    <cfRule type="containsText" dxfId="313" priority="19" stopIfTrue="1" operator="containsText" text="NA">
      <formula>NOT(ISERROR(SEARCH("NA",B6)))</formula>
    </cfRule>
    <cfRule type="cellIs" dxfId="312" priority="20" operator="between">
      <formula>0.795</formula>
      <formula>1.204</formula>
    </cfRule>
    <cfRule type="cellIs" dxfId="311" priority="21" operator="lessThan">
      <formula>0.8</formula>
    </cfRule>
  </conditionalFormatting>
  <conditionalFormatting sqref="I5:N5 P5:X5">
    <cfRule type="cellIs" dxfId="310" priority="175" operator="between">
      <formula>0.795</formula>
      <formula>1.24</formula>
    </cfRule>
    <cfRule type="cellIs" dxfId="309" priority="174" operator="greaterThan">
      <formula>1.2</formula>
    </cfRule>
  </conditionalFormatting>
  <conditionalFormatting sqref="I5:N5">
    <cfRule type="cellIs" dxfId="308" priority="140" operator="lessThan">
      <formula>0.8</formula>
    </cfRule>
  </conditionalFormatting>
  <conditionalFormatting sqref="AO4:AO32">
    <cfRule type="cellIs" dxfId="307" priority="201" operator="greaterThan">
      <formula>1.2</formula>
    </cfRule>
    <cfRule type="cellIs" dxfId="306" priority="200" operator="between">
      <formula>0.79</formula>
      <formula>1.21</formula>
    </cfRule>
    <cfRule type="cellIs" dxfId="305" priority="202" operator="lessThan">
      <formula>0.8</formula>
    </cfRule>
  </conditionalFormatting>
  <conditionalFormatting sqref="BC4:BC32">
    <cfRule type="cellIs" dxfId="304" priority="44" operator="lessThan">
      <formula>0.8</formula>
    </cfRule>
    <cfRule type="cellIs" dxfId="303" priority="43" operator="greaterThan">
      <formula>1.2</formula>
    </cfRule>
    <cfRule type="cellIs" dxfId="302" priority="42" operator="between">
      <formula>0.79</formula>
      <formula>1.21</formula>
    </cfRule>
  </conditionalFormatting>
  <conditionalFormatting sqref="BW4:BW32">
    <cfRule type="cellIs" dxfId="301" priority="38" operator="lessThan">
      <formula>0.8</formula>
    </cfRule>
    <cfRule type="cellIs" dxfId="300" priority="36" operator="between">
      <formula>0.79</formula>
      <formula>1.21</formula>
    </cfRule>
    <cfRule type="cellIs" dxfId="299" priority="37" operator="greaterThan">
      <formula>1.2</formula>
    </cfRule>
  </conditionalFormatting>
  <conditionalFormatting sqref="CN4:CN32">
    <cfRule type="cellIs" dxfId="298" priority="29" operator="lessThan">
      <formula>0.8</formula>
    </cfRule>
    <cfRule type="cellIs" dxfId="297" priority="28" operator="greaterThan">
      <formula>1.2</formula>
    </cfRule>
    <cfRule type="cellIs" dxfId="296" priority="27" operator="between">
      <formula>0.79</formula>
      <formula>1.21</formula>
    </cfRule>
  </conditionalFormatting>
  <conditionalFormatting sqref="DE4:DE32">
    <cfRule type="cellIs" dxfId="295" priority="35" operator="lessThan">
      <formula>0.8</formula>
    </cfRule>
    <cfRule type="cellIs" dxfId="294" priority="34" operator="greaterThan">
      <formula>1.2</formula>
    </cfRule>
    <cfRule type="cellIs" dxfId="293" priority="33" operator="between">
      <formula>0.79</formula>
      <formula>1.21</formula>
    </cfRule>
  </conditionalFormatting>
  <conditionalFormatting sqref="DV4:DV32">
    <cfRule type="cellIs" dxfId="292" priority="30" operator="between">
      <formula>0.79</formula>
      <formula>1.21</formula>
    </cfRule>
    <cfRule type="cellIs" dxfId="291" priority="32" operator="lessThan">
      <formula>0.8</formula>
    </cfRule>
    <cfRule type="cellIs" dxfId="290" priority="31" operator="greaterThan">
      <formula>1.2</formula>
    </cfRule>
  </conditionalFormatting>
  <conditionalFormatting sqref="EJ4">
    <cfRule type="cellIs" dxfId="289" priority="18" operator="between">
      <formula>0.8</formula>
      <formula>1.2</formula>
    </cfRule>
    <cfRule type="cellIs" dxfId="288" priority="17" operator="greaterThan">
      <formula>1.2</formula>
    </cfRule>
    <cfRule type="cellIs" dxfId="287" priority="16" operator="lessThan">
      <formula>0.8</formula>
    </cfRule>
  </conditionalFormatting>
  <conditionalFormatting sqref="EX4">
    <cfRule type="cellIs" dxfId="286" priority="14" operator="greaterThan">
      <formula>1.2</formula>
    </cfRule>
    <cfRule type="cellIs" dxfId="285" priority="13" operator="lessThan">
      <formula>0.8</formula>
    </cfRule>
    <cfRule type="cellIs" dxfId="284" priority="15" operator="between">
      <formula>0.8</formula>
      <formula>1.2</formula>
    </cfRule>
  </conditionalFormatting>
  <conditionalFormatting sqref="FL4">
    <cfRule type="cellIs" dxfId="283" priority="12" operator="between">
      <formula>0.8</formula>
      <formula>1.2</formula>
    </cfRule>
    <cfRule type="cellIs" dxfId="282" priority="10" operator="lessThan">
      <formula>0.8</formula>
    </cfRule>
    <cfRule type="cellIs" dxfId="281" priority="11" operator="greaterThan">
      <formula>1.2</formula>
    </cfRule>
  </conditionalFormatting>
  <conditionalFormatting sqref="FZ4">
    <cfRule type="cellIs" dxfId="280" priority="9" operator="between">
      <formula>0.8</formula>
      <formula>1.2</formula>
    </cfRule>
    <cfRule type="cellIs" dxfId="279" priority="8" operator="greaterThan">
      <formula>1.2</formula>
    </cfRule>
    <cfRule type="cellIs" dxfId="278" priority="7" operator="lessThan">
      <formula>0.8</formula>
    </cfRule>
  </conditionalFormatting>
  <conditionalFormatting sqref="GN4">
    <cfRule type="cellIs" dxfId="277" priority="5" operator="greaterThan">
      <formula>1.2</formula>
    </cfRule>
    <cfRule type="cellIs" dxfId="276" priority="6" operator="between">
      <formula>0.8</formula>
      <formula>1.2</formula>
    </cfRule>
    <cfRule type="cellIs" dxfId="275" priority="4" operator="lessThan">
      <formula>0.8</formula>
    </cfRule>
  </conditionalFormatting>
  <conditionalFormatting sqref="HC4">
    <cfRule type="cellIs" dxfId="274" priority="1" operator="lessThan">
      <formula>0.8</formula>
    </cfRule>
    <cfRule type="cellIs" dxfId="273" priority="3" operator="between">
      <formula>0.8</formula>
      <formula>1.2</formula>
    </cfRule>
    <cfRule type="cellIs" dxfId="272" priority="2" operator="greaterThan">
      <formula>1.2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39"/>
  <sheetViews>
    <sheetView topLeftCell="E1" zoomScale="70" zoomScaleNormal="70" workbookViewId="0">
      <selection activeCell="O12" sqref="O12"/>
    </sheetView>
  </sheetViews>
  <sheetFormatPr defaultRowHeight="14.5" x14ac:dyDescent="0.35"/>
  <cols>
    <col min="1" max="1" width="70" style="2" bestFit="1" customWidth="1"/>
    <col min="2" max="2" width="13.54296875" style="5" bestFit="1" customWidth="1"/>
    <col min="3" max="3" width="9.453125" style="5" customWidth="1"/>
    <col min="4" max="4" width="11.1796875" style="45" customWidth="1"/>
    <col min="5" max="5" width="12.26953125" style="2" bestFit="1" customWidth="1"/>
    <col min="6" max="6" width="12" style="34" bestFit="1" customWidth="1"/>
    <col min="7" max="7" width="25" style="34" customWidth="1"/>
    <col min="8" max="8" width="16.26953125" style="34" customWidth="1"/>
    <col min="9" max="9" width="39.54296875" style="34" customWidth="1"/>
    <col min="10" max="10" width="12" style="34" bestFit="1" customWidth="1"/>
    <col min="11" max="11" width="15.6328125" style="34" customWidth="1"/>
    <col min="12" max="12" width="12.54296875" style="34" bestFit="1" customWidth="1"/>
    <col min="13" max="13" width="12.26953125" style="34" bestFit="1" customWidth="1"/>
    <col min="14" max="14" width="12" style="34" bestFit="1" customWidth="1"/>
    <col min="15" max="15" width="15.90625" style="34" customWidth="1"/>
    <col min="16" max="16" width="12.54296875" style="34" bestFit="1" customWidth="1"/>
    <col min="17" max="17" width="12.26953125" style="34" bestFit="1" customWidth="1"/>
    <col min="18" max="24" width="8.7265625" style="2"/>
  </cols>
  <sheetData>
    <row r="1" spans="1:17" ht="18" customHeight="1" x14ac:dyDescent="0.4">
      <c r="A1" s="36" t="s">
        <v>378</v>
      </c>
      <c r="C1" s="89"/>
      <c r="D1" s="89"/>
      <c r="E1" s="34"/>
    </row>
    <row r="2" spans="1:17" ht="66.75" customHeight="1" x14ac:dyDescent="0.35">
      <c r="A2" s="2" t="s">
        <v>45</v>
      </c>
      <c r="B2" s="206" t="s">
        <v>702</v>
      </c>
      <c r="C2" s="206"/>
      <c r="D2" s="89"/>
      <c r="E2" s="47"/>
      <c r="F2" s="206" t="s">
        <v>703</v>
      </c>
      <c r="G2" s="206"/>
      <c r="H2" s="89"/>
      <c r="I2" s="47"/>
      <c r="J2" s="206" t="s">
        <v>720</v>
      </c>
      <c r="K2" s="206"/>
      <c r="L2" s="125"/>
      <c r="M2" s="47"/>
      <c r="N2" s="206" t="s">
        <v>725</v>
      </c>
      <c r="O2" s="206"/>
      <c r="P2" s="125"/>
      <c r="Q2" s="47"/>
    </row>
    <row r="3" spans="1:17" x14ac:dyDescent="0.35">
      <c r="A3" s="1" t="s">
        <v>113</v>
      </c>
      <c r="B3" s="208"/>
      <c r="C3" s="209"/>
      <c r="D3" s="45" t="s">
        <v>309</v>
      </c>
      <c r="F3" s="208"/>
      <c r="G3" s="209"/>
      <c r="H3" s="45" t="s">
        <v>310</v>
      </c>
      <c r="I3" s="47" t="s">
        <v>50</v>
      </c>
      <c r="J3" s="208"/>
      <c r="K3" s="209"/>
      <c r="L3" s="45" t="s">
        <v>309</v>
      </c>
      <c r="M3" s="47"/>
      <c r="N3" s="208"/>
      <c r="O3" s="209"/>
      <c r="P3" s="45" t="s">
        <v>310</v>
      </c>
      <c r="Q3" s="47" t="s">
        <v>50</v>
      </c>
    </row>
    <row r="4" spans="1:17" x14ac:dyDescent="0.35">
      <c r="A4" s="1" t="s">
        <v>260</v>
      </c>
      <c r="B4" s="207">
        <v>45622</v>
      </c>
      <c r="C4" s="207"/>
      <c r="F4" s="207">
        <v>45622</v>
      </c>
      <c r="G4" s="207"/>
      <c r="H4" s="45"/>
      <c r="I4" s="47"/>
      <c r="J4" s="207">
        <v>45625</v>
      </c>
      <c r="K4" s="207"/>
      <c r="L4" s="45"/>
      <c r="M4" s="47"/>
      <c r="N4" s="207">
        <v>45625</v>
      </c>
      <c r="O4" s="207"/>
      <c r="P4" s="45"/>
      <c r="Q4" s="47"/>
    </row>
    <row r="5" spans="1:17" x14ac:dyDescent="0.35">
      <c r="A5" s="2" t="s">
        <v>0</v>
      </c>
      <c r="B5" s="203" t="s">
        <v>51</v>
      </c>
      <c r="C5" s="203"/>
      <c r="D5" s="45" t="s">
        <v>232</v>
      </c>
      <c r="F5" s="203" t="s">
        <v>51</v>
      </c>
      <c r="G5" s="203"/>
      <c r="H5" s="45" t="s">
        <v>232</v>
      </c>
      <c r="I5" s="47"/>
      <c r="J5" s="203" t="s">
        <v>51</v>
      </c>
      <c r="K5" s="203"/>
      <c r="L5" s="45" t="s">
        <v>232</v>
      </c>
      <c r="M5" s="47"/>
      <c r="N5" s="203" t="s">
        <v>51</v>
      </c>
      <c r="O5" s="203"/>
      <c r="P5" s="45" t="s">
        <v>232</v>
      </c>
      <c r="Q5" s="47"/>
    </row>
    <row r="6" spans="1:17" x14ac:dyDescent="0.35">
      <c r="A6" s="2" t="s">
        <v>233</v>
      </c>
      <c r="B6" s="5" t="s">
        <v>280</v>
      </c>
      <c r="C6" s="52" t="s">
        <v>281</v>
      </c>
      <c r="F6" s="90" t="s">
        <v>280</v>
      </c>
      <c r="G6" s="102" t="s">
        <v>281</v>
      </c>
      <c r="H6" s="45"/>
      <c r="I6" s="47"/>
      <c r="J6" s="161" t="s">
        <v>280</v>
      </c>
      <c r="K6" s="102" t="s">
        <v>281</v>
      </c>
      <c r="L6" s="45"/>
      <c r="M6" s="47"/>
      <c r="N6" s="161" t="s">
        <v>280</v>
      </c>
      <c r="O6" s="102" t="s">
        <v>281</v>
      </c>
      <c r="P6" s="45"/>
      <c r="Q6" s="47"/>
    </row>
    <row r="7" spans="1:17" x14ac:dyDescent="0.35">
      <c r="A7" s="2" t="s">
        <v>52</v>
      </c>
      <c r="B7" s="44" t="str">
        <f>'112624'!GA4</f>
        <v>BDL</v>
      </c>
      <c r="C7" s="44" t="str">
        <f>'112624'!HI4</f>
        <v>BDL</v>
      </c>
      <c r="D7" s="51" t="str">
        <f>IF(OR(B7="BDL",C7="BDL",B7&lt;3*MDL!C5,C7&lt;3*MDL!$C5),"NA",ABS((B7-C7)/((B7+C7)/2)))</f>
        <v>NA</v>
      </c>
      <c r="F7" s="44" t="s">
        <v>231</v>
      </c>
      <c r="G7" s="44" t="s">
        <v>231</v>
      </c>
      <c r="H7" s="51" t="s">
        <v>231</v>
      </c>
      <c r="I7" s="47"/>
      <c r="J7" s="44" t="str">
        <f>'112924'!HZ4</f>
        <v>BDL</v>
      </c>
      <c r="K7" s="44" t="str">
        <f>'112924'!JH4</f>
        <v>BDL</v>
      </c>
      <c r="L7" s="51" t="str">
        <f>IF(OR(J7="BDL",K7="BDL",J7&lt;3*MDL!K5,K7&lt;3*MDL!$C5),"NA",ABS((J7-K7)/((J7+K7)/2)))</f>
        <v>NA</v>
      </c>
      <c r="M7" s="47"/>
      <c r="N7" s="44" t="s">
        <v>231</v>
      </c>
      <c r="O7" s="44" t="s">
        <v>231</v>
      </c>
      <c r="P7" s="51" t="s">
        <v>231</v>
      </c>
      <c r="Q7" s="47"/>
    </row>
    <row r="8" spans="1:17" ht="14.5" customHeight="1" x14ac:dyDescent="0.35">
      <c r="A8" s="2" t="s">
        <v>54</v>
      </c>
      <c r="B8" s="44" t="s">
        <v>231</v>
      </c>
      <c r="C8" s="44" t="s">
        <v>231</v>
      </c>
      <c r="D8" s="51" t="str">
        <f>IF(OR(B8="NA",C8="NA",B8&lt;3*MDL!C6,C8&lt;3*MDL!$C6),"NA",ABS((B8-C8)/((B8+C8)/2)))</f>
        <v>NA</v>
      </c>
      <c r="F8" s="44">
        <f>'112624'!GR4</f>
        <v>1.3205130687318491</v>
      </c>
      <c r="G8" s="44">
        <f>'112624'!HZ4</f>
        <v>1.3466331074540174</v>
      </c>
      <c r="H8" s="51">
        <f>IF(OR(F8="BDL",G8="BDL",F8&lt;3*MDL!$C6,G8&lt;3*MDL!$C6),"NA",ABS((F8-G8)/((F8+G8)/2)))</f>
        <v>1.9586507072905209E-2</v>
      </c>
      <c r="I8" s="47"/>
      <c r="J8" s="44" t="s">
        <v>231</v>
      </c>
      <c r="K8" s="44" t="s">
        <v>231</v>
      </c>
      <c r="L8" s="51" t="str">
        <f>IF(OR(J8="NA",K8="NA",J8&lt;3*MDL!K6,K8&lt;3*MDL!$C6),"NA",ABS((J8-K8)/((J8+K8)/2)))</f>
        <v>NA</v>
      </c>
      <c r="M8" s="47"/>
      <c r="N8" s="44">
        <f>'112924'!IQ4</f>
        <v>2.0095969289827256</v>
      </c>
      <c r="O8" s="44">
        <f>'112924'!JY4</f>
        <v>2.0067178502879077</v>
      </c>
      <c r="P8" s="51">
        <f>IF(OR(N8="BDL",O8="BDL",N8&lt;3*MDL!$C6,O8&lt;3*MDL!$C6),"NA",ABS((N8-O8)/((N8+O8)/2)))</f>
        <v>1.4336917562724966E-3</v>
      </c>
      <c r="Q8" s="47"/>
    </row>
    <row r="9" spans="1:17" x14ac:dyDescent="0.35">
      <c r="A9" s="2" t="s">
        <v>56</v>
      </c>
      <c r="B9" s="44" t="s">
        <v>231</v>
      </c>
      <c r="C9" s="44" t="s">
        <v>231</v>
      </c>
      <c r="D9" s="51" t="str">
        <f>IF(OR(B9="NA",C9="NA",B9&lt;3*MDL!C7,C9&lt;3*MDL!$C7),"NA",ABS((B9-C9)/((B9+C9)/2)))</f>
        <v>NA</v>
      </c>
      <c r="F9" s="44" t="str">
        <f>'112624'!GR5</f>
        <v>BDL</v>
      </c>
      <c r="G9" s="44" t="str">
        <f>'112624'!HZ5</f>
        <v>BDL</v>
      </c>
      <c r="H9" s="51" t="str">
        <f>IF(OR(F9="BDL",G9="BDL",F9&lt;3*MDL!$C7,G9&lt;3*MDL!$C7),"NA",ABS((F9-G9)/((F9+G9)/2)))</f>
        <v>NA</v>
      </c>
      <c r="I9" s="47"/>
      <c r="J9" s="44" t="s">
        <v>231</v>
      </c>
      <c r="K9" s="44" t="s">
        <v>231</v>
      </c>
      <c r="L9" s="51" t="str">
        <f>IF(OR(J9="NA",K9="NA",J9&lt;3*MDL!K7,K9&lt;3*MDL!$C7),"NA",ABS((J9-K9)/((J9+K9)/2)))</f>
        <v>NA</v>
      </c>
      <c r="M9" s="47"/>
      <c r="N9" s="44" t="str">
        <f>'112924'!IQ5</f>
        <v>BDL</v>
      </c>
      <c r="O9" s="44" t="str">
        <f>'112924'!JY5</f>
        <v>BDL</v>
      </c>
      <c r="P9" s="51" t="str">
        <f>IF(OR(N9="BDL",O9="BDL",N9&lt;3*MDL!$C7,O9&lt;3*MDL!$C7),"NA",ABS((N9-O9)/((N9+O9)/2)))</f>
        <v>NA</v>
      </c>
      <c r="Q9" s="47"/>
    </row>
    <row r="10" spans="1:17" x14ac:dyDescent="0.35">
      <c r="A10" s="2" t="s">
        <v>58</v>
      </c>
      <c r="B10" s="44" t="s">
        <v>231</v>
      </c>
      <c r="C10" s="44" t="s">
        <v>231</v>
      </c>
      <c r="D10" s="51" t="str">
        <f>IF(OR(B10="NA",C10="NA",B10&lt;3*MDL!C8,C10&lt;3*MDL!$C8),"NA",ABS((B10-C10)/((B10+C10)/2)))</f>
        <v>NA</v>
      </c>
      <c r="F10" s="44" t="str">
        <f>'112624'!GR6</f>
        <v>BDL</v>
      </c>
      <c r="G10" s="44" t="str">
        <f>'112624'!HZ6</f>
        <v>BDL</v>
      </c>
      <c r="H10" s="51" t="str">
        <f>IF(OR(F10="BDL",G10="BDL",F10&lt;3*MDL!$C8,G10&lt;3*MDL!$C8),"NA",ABS((F10-G10)/((F10+G10)/2)))</f>
        <v>NA</v>
      </c>
      <c r="I10" s="47"/>
      <c r="J10" s="44" t="s">
        <v>231</v>
      </c>
      <c r="K10" s="44" t="s">
        <v>231</v>
      </c>
      <c r="L10" s="51" t="str">
        <f>IF(OR(J10="NA",K10="NA",J10&lt;3*MDL!K8,K10&lt;3*MDL!$C8),"NA",ABS((J10-K10)/((J10+K10)/2)))</f>
        <v>NA</v>
      </c>
      <c r="M10" s="47"/>
      <c r="N10" s="44">
        <f>'112924'!IQ6</f>
        <v>33.506717850287906</v>
      </c>
      <c r="O10" s="44">
        <f>'112924'!JY6</f>
        <v>33.22168905950096</v>
      </c>
      <c r="P10" s="51">
        <f>IF(OR(N10="BDL",O10="BDL",N10&lt;3*MDL!$C8,O10&lt;3*MDL!$C8),"NA",ABS((N10-O10)/((N10+O10)/2)))</f>
        <v>8.5429520645466765E-3</v>
      </c>
      <c r="Q10" s="47"/>
    </row>
    <row r="11" spans="1:17" x14ac:dyDescent="0.35">
      <c r="A11" s="2" t="s">
        <v>60</v>
      </c>
      <c r="B11" s="44" t="s">
        <v>231</v>
      </c>
      <c r="C11" s="44" t="s">
        <v>231</v>
      </c>
      <c r="D11" s="51" t="str">
        <f>IF(OR(B11="NA",C11="NA",B11&lt;3*MDL!C9,C11&lt;3*MDL!$C9),"NA",ABS((B11-C11)/((B11+C11)/2)))</f>
        <v>NA</v>
      </c>
      <c r="F11" s="44" t="str">
        <f>'112624'!GR7</f>
        <v>BDL</v>
      </c>
      <c r="G11" s="44" t="str">
        <f>'112624'!HZ7</f>
        <v>BDL</v>
      </c>
      <c r="H11" s="51" t="str">
        <f>IF(OR(F11="BDL",G11="BDL",F11&lt;3*MDL!$C9,G11&lt;3*MDL!$C9),"NA",ABS((F11-G11)/((F11+G11)/2)))</f>
        <v>NA</v>
      </c>
      <c r="I11" s="47"/>
      <c r="J11" s="44" t="s">
        <v>231</v>
      </c>
      <c r="K11" s="44" t="s">
        <v>231</v>
      </c>
      <c r="L11" s="51" t="str">
        <f>IF(OR(J11="NA",K11="NA",J11&lt;3*MDL!K9,K11&lt;3*MDL!$C9),"NA",ABS((J11-K11)/((J11+K11)/2)))</f>
        <v>NA</v>
      </c>
      <c r="M11" s="47"/>
      <c r="N11" s="44">
        <f>'112924'!IQ7</f>
        <v>0.29366602687140114</v>
      </c>
      <c r="O11" s="44">
        <f>'112924'!JY7</f>
        <v>0.29654510556621877</v>
      </c>
      <c r="P11" s="51">
        <f>IF(OR(N11="BDL",O11="BDL",N11&lt;3*MDL!$C9,O11&lt;3*MDL!$C9),"NA",ABS((N11-O11)/((N11+O11)/2)))</f>
        <v>9.7560975609755057E-3</v>
      </c>
      <c r="Q11" s="47"/>
    </row>
    <row r="12" spans="1:17" x14ac:dyDescent="0.35">
      <c r="A12" s="2" t="s">
        <v>62</v>
      </c>
      <c r="B12" s="44" t="s">
        <v>231</v>
      </c>
      <c r="C12" s="44" t="s">
        <v>231</v>
      </c>
      <c r="D12" s="51" t="str">
        <f>IF(OR(B12="NA",C12="NA",B12&lt;3*MDL!C10,C12&lt;3*MDL!$C10),"NA",ABS((B12-C12)/((B12+C12)/2)))</f>
        <v>NA</v>
      </c>
      <c r="F12" s="44" t="str">
        <f>'112624'!GR8</f>
        <v>BDL</v>
      </c>
      <c r="G12" s="44" t="str">
        <f>'112624'!HZ8</f>
        <v>BDL</v>
      </c>
      <c r="H12" s="51" t="str">
        <f>IF(OR(F12="BDL",G12="BDL",F12&lt;3*MDL!$C10,G12&lt;3*MDL!$C10),"NA",ABS((F12-G12)/((F12+G12)/2)))</f>
        <v>NA</v>
      </c>
      <c r="I12" s="47"/>
      <c r="J12" s="44" t="s">
        <v>231</v>
      </c>
      <c r="K12" s="44" t="s">
        <v>231</v>
      </c>
      <c r="L12" s="51" t="str">
        <f>IF(OR(J12="NA",K12="NA",J12&lt;3*MDL!K10,K12&lt;3*MDL!$C10),"NA",ABS((J12-K12)/((J12+K12)/2)))</f>
        <v>NA</v>
      </c>
      <c r="M12" s="47"/>
      <c r="N12" s="44" t="str">
        <f>'112924'!IQ8</f>
        <v>BDL</v>
      </c>
      <c r="O12" s="44" t="str">
        <f>'112924'!JY8</f>
        <v>BDL</v>
      </c>
      <c r="P12" s="51" t="str">
        <f>IF(OR(N12="BDL",O12="BDL",N12&lt;3*MDL!$C10,O12&lt;3*MDL!$C10),"NA",ABS((N12-O12)/((N12+O12)/2)))</f>
        <v>NA</v>
      </c>
      <c r="Q12" s="47"/>
    </row>
    <row r="13" spans="1:17" x14ac:dyDescent="0.35">
      <c r="A13" s="2" t="s">
        <v>64</v>
      </c>
      <c r="B13" s="44" t="s">
        <v>231</v>
      </c>
      <c r="C13" s="44" t="s">
        <v>231</v>
      </c>
      <c r="D13" s="51" t="str">
        <f>IF(OR(B13="NA",C13="NA",B13&lt;3*MDL!C11,C13&lt;3*MDL!$C11),"NA",ABS((B13-C13)/((B13+C13)/2)))</f>
        <v>NA</v>
      </c>
      <c r="F13" s="44">
        <f>'112624'!GR9</f>
        <v>5.8044530493707648E-2</v>
      </c>
      <c r="G13" s="44" t="str">
        <f>'112624'!HZ9</f>
        <v>BDL</v>
      </c>
      <c r="H13" s="51" t="str">
        <f>IF(OR(F13="BDL",G13="BDL",F13&lt;3*MDL!$C11,G13&lt;3*MDL!$C11),"NA",ABS((F13-G13)/((F13+G13)/2)))</f>
        <v>NA</v>
      </c>
      <c r="I13" s="47"/>
      <c r="J13" s="44" t="s">
        <v>231</v>
      </c>
      <c r="K13" s="44" t="s">
        <v>231</v>
      </c>
      <c r="L13" s="51" t="str">
        <f>IF(OR(J13="NA",K13="NA",J13&lt;3*MDL!K11,K13&lt;3*MDL!$C11),"NA",ABS((J13-K13)/((J13+K13)/2)))</f>
        <v>NA</v>
      </c>
      <c r="M13" s="47"/>
      <c r="N13" s="44">
        <f>'112924'!IQ9</f>
        <v>0.16986564299424184</v>
      </c>
      <c r="O13" s="44">
        <f>'112924'!JY9</f>
        <v>0.14971209213051823</v>
      </c>
      <c r="P13" s="51">
        <f>IF(OR(N13="BDL",O13="BDL",N13&lt;3*MDL!$C11,O13&lt;3*MDL!$C11),"NA",ABS((N13-O13)/((N13+O13)/2)))</f>
        <v>0.12612612612612617</v>
      </c>
      <c r="Q13" s="47"/>
    </row>
    <row r="14" spans="1:17" x14ac:dyDescent="0.35">
      <c r="A14" s="2" t="s">
        <v>66</v>
      </c>
      <c r="B14" s="44" t="s">
        <v>231</v>
      </c>
      <c r="C14" s="44" t="s">
        <v>231</v>
      </c>
      <c r="D14" s="51" t="str">
        <f>IF(OR(B14="NA",C14="NA",B14&lt;3*MDL!C12,C14&lt;3*MDL!$C12),"NA",ABS((B14-C14)/((B14+C14)/2)))</f>
        <v>NA</v>
      </c>
      <c r="F14" s="44" t="str">
        <f>'112624'!GR10</f>
        <v>BDL</v>
      </c>
      <c r="G14" s="44" t="str">
        <f>'112624'!HZ10</f>
        <v>BDL</v>
      </c>
      <c r="H14" s="51" t="str">
        <f>IF(OR(F14="BDL",G14="BDL",F14&lt;3*MDL!$C12,G14&lt;3*MDL!$C12),"NA",ABS((F14-G14)/((F14+G14)/2)))</f>
        <v>NA</v>
      </c>
      <c r="I14" s="47"/>
      <c r="J14" s="44" t="s">
        <v>231</v>
      </c>
      <c r="K14" s="44" t="s">
        <v>231</v>
      </c>
      <c r="L14" s="51" t="str">
        <f>IF(OR(J14="NA",K14="NA",J14&lt;3*MDL!K12,K14&lt;3*MDL!$C12),"NA",ABS((J14-K14)/((J14+K14)/2)))</f>
        <v>NA</v>
      </c>
      <c r="M14" s="47"/>
      <c r="N14" s="44" t="str">
        <f>'112924'!IQ10</f>
        <v>BDL</v>
      </c>
      <c r="O14" s="44" t="str">
        <f>'112924'!JY10</f>
        <v>BDL</v>
      </c>
      <c r="P14" s="51" t="str">
        <f>IF(OR(N14="BDL",O14="BDL",N14&lt;3*MDL!$C12,O14&lt;3*MDL!$C12),"NA",ABS((N14-O14)/((N14+O14)/2)))</f>
        <v>NA</v>
      </c>
      <c r="Q14" s="47"/>
    </row>
    <row r="15" spans="1:17" x14ac:dyDescent="0.35">
      <c r="A15" s="2" t="s">
        <v>68</v>
      </c>
      <c r="B15" s="44" t="s">
        <v>231</v>
      </c>
      <c r="C15" s="44" t="s">
        <v>231</v>
      </c>
      <c r="D15" s="51" t="str">
        <f>IF(OR(B15="NA",C15="NA",B15&lt;3*MDL!C13,C15&lt;3*MDL!$C13),"NA",ABS((B15-C15)/((B15+C15)/2)))</f>
        <v>NA</v>
      </c>
      <c r="F15" s="44" t="str">
        <f>'112624'!GR11</f>
        <v>BDL</v>
      </c>
      <c r="G15" s="44" t="str">
        <f>'112624'!HZ11</f>
        <v>BDL</v>
      </c>
      <c r="H15" s="51" t="str">
        <f>IF(OR(F15="BDL",G15="BDL",F15&lt;3*MDL!$C13,G15&lt;3*MDL!$C13),"NA",ABS((F15-G15)/((F15+G15)/2)))</f>
        <v>NA</v>
      </c>
      <c r="I15" s="47"/>
      <c r="J15" s="44" t="s">
        <v>231</v>
      </c>
      <c r="K15" s="44" t="s">
        <v>231</v>
      </c>
      <c r="L15" s="51" t="str">
        <f>IF(OR(J15="NA",K15="NA",J15&lt;3*MDL!K13,K15&lt;3*MDL!$C13),"NA",ABS((J15-K15)/((J15+K15)/2)))</f>
        <v>NA</v>
      </c>
      <c r="M15" s="47"/>
      <c r="N15" s="44" t="str">
        <f>'112924'!IQ11</f>
        <v>BDL</v>
      </c>
      <c r="O15" s="44" t="str">
        <f>'112924'!JY11</f>
        <v>BDL</v>
      </c>
      <c r="P15" s="51" t="str">
        <f>IF(OR(N15="BDL",O15="BDL",N15&lt;3*MDL!$C13,O15&lt;3*MDL!$C13),"NA",ABS((N15-O15)/((N15+O15)/2)))</f>
        <v>NA</v>
      </c>
      <c r="Q15" s="47"/>
    </row>
    <row r="16" spans="1:17" x14ac:dyDescent="0.35">
      <c r="A16" s="2" t="s">
        <v>115</v>
      </c>
      <c r="B16" s="44" t="s">
        <v>231</v>
      </c>
      <c r="C16" s="44" t="s">
        <v>231</v>
      </c>
      <c r="D16" s="51" t="str">
        <f>IF(OR(B16="NA",C16="NA",B16&lt;3*MDL!C14,C16&lt;3*MDL!$C14),"NA",ABS((B16-C16)/((B16+C16)/2)))</f>
        <v>NA</v>
      </c>
      <c r="F16" s="44" t="str">
        <f>'112624'!GR12</f>
        <v>BDL</v>
      </c>
      <c r="G16" s="44" t="str">
        <f>'112624'!HZ12</f>
        <v>BDL</v>
      </c>
      <c r="H16" s="51" t="str">
        <f>IF(OR(F16="BDL",G16="BDL",F16&lt;3*MDL!$C14,G16&lt;3*MDL!$C14),"NA",ABS((F16-G16)/((F16+G16)/2)))</f>
        <v>NA</v>
      </c>
      <c r="I16" s="47"/>
      <c r="J16" s="44" t="s">
        <v>231</v>
      </c>
      <c r="K16" s="44" t="s">
        <v>231</v>
      </c>
      <c r="L16" s="51" t="str">
        <f>IF(OR(J16="NA",K16="NA",J16&lt;3*MDL!K14,K16&lt;3*MDL!$C14),"NA",ABS((J16-K16)/((J16+K16)/2)))</f>
        <v>NA</v>
      </c>
      <c r="M16" s="47"/>
      <c r="N16" s="44" t="str">
        <f>'112924'!IQ12</f>
        <v>BDL</v>
      </c>
      <c r="O16" s="44" t="str">
        <f>'112924'!JY12</f>
        <v>BDL</v>
      </c>
      <c r="P16" s="51" t="str">
        <f>IF(OR(N16="BDL",O16="BDL",N16&lt;3*MDL!$C14,O16&lt;3*MDL!$C14),"NA",ABS((N16-O16)/((N16+O16)/2)))</f>
        <v>NA</v>
      </c>
      <c r="Q16" s="47"/>
    </row>
    <row r="17" spans="1:17" x14ac:dyDescent="0.35">
      <c r="A17" s="2" t="s">
        <v>71</v>
      </c>
      <c r="B17" s="44" t="s">
        <v>231</v>
      </c>
      <c r="C17" s="44" t="s">
        <v>231</v>
      </c>
      <c r="D17" s="51" t="str">
        <f>IF(OR(B17="NA",C17="NA",B17&lt;3*MDL!C15,C17&lt;3*MDL!$C15),"NA",ABS((B17-C17)/((B17+C17)/2)))</f>
        <v>NA</v>
      </c>
      <c r="F17" s="44" t="str">
        <f>'112624'!GR13</f>
        <v>BDL</v>
      </c>
      <c r="G17" s="44" t="str">
        <f>'112624'!HZ13</f>
        <v>BDL</v>
      </c>
      <c r="H17" s="51" t="str">
        <f>IF(OR(F17="BDL",G17="BDL",F17&lt;3*MDL!$C15,G17&lt;3*MDL!$C15),"NA",ABS((F17-G17)/((F17+G17)/2)))</f>
        <v>NA</v>
      </c>
      <c r="I17" s="47"/>
      <c r="J17" s="44" t="s">
        <v>231</v>
      </c>
      <c r="K17" s="44" t="s">
        <v>231</v>
      </c>
      <c r="L17" s="51" t="str">
        <f>IF(OR(J17="NA",K17="NA",J17&lt;3*MDL!K15,K17&lt;3*MDL!$C15),"NA",ABS((J17-K17)/((J17+K17)/2)))</f>
        <v>NA</v>
      </c>
      <c r="M17" s="47"/>
      <c r="N17" s="44" t="str">
        <f>'112924'!IQ13</f>
        <v>BDL</v>
      </c>
      <c r="O17" s="44" t="str">
        <f>'112924'!JY13</f>
        <v>BDL</v>
      </c>
      <c r="P17" s="51" t="str">
        <f>IF(OR(N17="BDL",O17="BDL",N17&lt;3*MDL!$C15,O17&lt;3*MDL!$C15),"NA",ABS((N17-O17)/((N17+O17)/2)))</f>
        <v>NA</v>
      </c>
      <c r="Q17" s="47"/>
    </row>
    <row r="18" spans="1:17" x14ac:dyDescent="0.35">
      <c r="A18" s="2" t="s">
        <v>25</v>
      </c>
      <c r="B18" s="44" t="s">
        <v>231</v>
      </c>
      <c r="C18" s="44" t="s">
        <v>231</v>
      </c>
      <c r="D18" s="51" t="str">
        <f>IF(OR(B18="NA",C18="NA",B18&lt;3*MDL!C16,C18&lt;3*MDL!$C16),"NA",ABS((B18-C18)/((B18+C18)/2)))</f>
        <v>NA</v>
      </c>
      <c r="F18" s="44" t="str">
        <f>'112624'!GR14</f>
        <v>BDL</v>
      </c>
      <c r="G18" s="44" t="str">
        <f>'112624'!HZ14</f>
        <v>BDL</v>
      </c>
      <c r="H18" s="51" t="str">
        <f>IF(OR(F18="BDL",G18="BDL",F18&lt;3*MDL!$C16,G18&lt;3*MDL!$C16),"NA",ABS((F18-G18)/((F18+G18)/2)))</f>
        <v>NA</v>
      </c>
      <c r="I18" s="47"/>
      <c r="J18" s="44" t="s">
        <v>231</v>
      </c>
      <c r="K18" s="44" t="s">
        <v>231</v>
      </c>
      <c r="L18" s="51" t="str">
        <f>IF(OR(J18="NA",K18="NA",J18&lt;3*MDL!K16,K18&lt;3*MDL!$C16),"NA",ABS((J18-K18)/((J18+K18)/2)))</f>
        <v>NA</v>
      </c>
      <c r="M18" s="47"/>
      <c r="N18" s="44" t="str">
        <f>'112924'!IQ14</f>
        <v>BDL</v>
      </c>
      <c r="O18" s="44" t="str">
        <f>'112924'!JY14</f>
        <v>BDL</v>
      </c>
      <c r="P18" s="51" t="str">
        <f>IF(OR(N18="BDL",O18="BDL",N18&lt;3*MDL!$C16,O18&lt;3*MDL!$C16),"NA",ABS((N18-O18)/((N18+O18)/2)))</f>
        <v>NA</v>
      </c>
      <c r="Q18" s="47"/>
    </row>
    <row r="19" spans="1:17" x14ac:dyDescent="0.35">
      <c r="A19" s="2" t="s">
        <v>74</v>
      </c>
      <c r="B19" s="44" t="s">
        <v>231</v>
      </c>
      <c r="C19" s="44" t="s">
        <v>231</v>
      </c>
      <c r="D19" s="51" t="str">
        <f>IF(OR(B19="NA",C19="NA",B19&lt;3*MDL!C17,C19&lt;3*MDL!$C17),"NA",ABS((B19-C19)/((B19+C19)/2)))</f>
        <v>NA</v>
      </c>
      <c r="F19" s="44" t="str">
        <f>'112624'!GR15</f>
        <v>BDL</v>
      </c>
      <c r="G19" s="44" t="str">
        <f>'112624'!HZ15</f>
        <v>BDL</v>
      </c>
      <c r="H19" s="51" t="str">
        <f>IF(OR(F19="BDL",G19="BDL",F19&lt;3*MDL!$C17,G19&lt;3*MDL!$C17),"NA",ABS((F19-G19)/((F19+G19)/2)))</f>
        <v>NA</v>
      </c>
      <c r="I19" s="47"/>
      <c r="J19" s="44" t="s">
        <v>231</v>
      </c>
      <c r="K19" s="44" t="s">
        <v>231</v>
      </c>
      <c r="L19" s="51" t="str">
        <f>IF(OR(J19="NA",K19="NA",J19&lt;3*MDL!K17,K19&lt;3*MDL!$C17),"NA",ABS((J19-K19)/((J19+K19)/2)))</f>
        <v>NA</v>
      </c>
      <c r="M19" s="47"/>
      <c r="N19" s="44" t="str">
        <f>'112924'!IQ15</f>
        <v>BDL</v>
      </c>
      <c r="O19" s="44" t="str">
        <f>'112924'!JY15</f>
        <v>BDL</v>
      </c>
      <c r="P19" s="51" t="str">
        <f>IF(OR(N19="BDL",O19="BDL",N19&lt;3*MDL!$C17,O19&lt;3*MDL!$C17),"NA",ABS((N19-O19)/((N19+O19)/2)))</f>
        <v>NA</v>
      </c>
      <c r="Q19" s="47"/>
    </row>
    <row r="20" spans="1:17" x14ac:dyDescent="0.35">
      <c r="A20" s="2" t="s">
        <v>76</v>
      </c>
      <c r="B20" s="44" t="s">
        <v>231</v>
      </c>
      <c r="C20" s="44" t="s">
        <v>231</v>
      </c>
      <c r="D20" s="51" t="str">
        <f>IF(OR(B20="NA",C20="NA",B20&lt;3*MDL!C18,C20&lt;3*MDL!$C18),"NA",ABS((B20-C20)/((B20+C20)/2)))</f>
        <v>NA</v>
      </c>
      <c r="F20" s="44">
        <f>'112624'!GR16</f>
        <v>0.10738238141335915</v>
      </c>
      <c r="G20" s="44">
        <f>'112624'!HZ16</f>
        <v>9.577347531461762E-2</v>
      </c>
      <c r="H20" s="51">
        <f>IF(OR(F20="BDL",G20="BDL",F20&lt;3*MDL!$C18,G20&lt;3*MDL!$C18),"NA",ABS((F20-G20)/((F20+G20)/2)))</f>
        <v>0.11428571428571431</v>
      </c>
      <c r="I20" s="47"/>
      <c r="J20" s="44" t="s">
        <v>231</v>
      </c>
      <c r="K20" s="44" t="s">
        <v>231</v>
      </c>
      <c r="L20" s="51" t="str">
        <f>IF(OR(J20="NA",K20="NA",J20&lt;3*MDL!K18,K20&lt;3*MDL!$C18),"NA",ABS((J20-K20)/((J20+K20)/2)))</f>
        <v>NA</v>
      </c>
      <c r="M20" s="47"/>
      <c r="N20" s="44">
        <f>'112924'!IQ16</f>
        <v>0.14107485604606526</v>
      </c>
      <c r="O20" s="44">
        <f>'112924'!JY16</f>
        <v>0.13819577735124761</v>
      </c>
      <c r="P20" s="51">
        <f>IF(OR(N20="BDL",O20="BDL",N20&lt;3*MDL!$C18,O20&lt;3*MDL!$C18),"NA",ABS((N20-O20)/((N20+O20)/2)))</f>
        <v>2.0618556701030907E-2</v>
      </c>
      <c r="Q20" s="47"/>
    </row>
    <row r="21" spans="1:17" x14ac:dyDescent="0.35">
      <c r="A21" s="2" t="s">
        <v>78</v>
      </c>
      <c r="B21" s="44" t="s">
        <v>231</v>
      </c>
      <c r="C21" s="44" t="s">
        <v>231</v>
      </c>
      <c r="D21" s="51" t="str">
        <f>IF(OR(B21="NA",C21="NA",B21&lt;3*MDL!C19,C21&lt;3*MDL!$C19),"NA",ABS((B21-C21)/((B21+C21)/2)))</f>
        <v>NA</v>
      </c>
      <c r="F21" s="44" t="str">
        <f>'112624'!GR17</f>
        <v>BDL</v>
      </c>
      <c r="G21" s="44" t="str">
        <f>'112624'!HZ17</f>
        <v>BDL</v>
      </c>
      <c r="H21" s="51" t="str">
        <f>IF(OR(F21="BDL",G21="BDL",F21&lt;3*MDL!$C19,G21&lt;3*MDL!$C19),"NA",ABS((F21-G21)/((F21+G21)/2)))</f>
        <v>NA</v>
      </c>
      <c r="I21" s="47"/>
      <c r="J21" s="44" t="s">
        <v>231</v>
      </c>
      <c r="K21" s="44" t="s">
        <v>231</v>
      </c>
      <c r="L21" s="51" t="str">
        <f>IF(OR(J21="NA",K21="NA",J21&lt;3*MDL!K19,K21&lt;3*MDL!$C19),"NA",ABS((J21-K21)/((J21+K21)/2)))</f>
        <v>NA</v>
      </c>
      <c r="M21" s="47"/>
      <c r="N21" s="44">
        <f>'112924'!IQ17</f>
        <v>0.13243761996161227</v>
      </c>
      <c r="O21" s="44">
        <f>'112924'!JY17</f>
        <v>0.10076775431861805</v>
      </c>
      <c r="P21" s="51">
        <f>IF(OR(N21="BDL",O21="BDL",N21&lt;3*MDL!$C19,O21&lt;3*MDL!$C19),"NA",ABS((N21-O21)/((N21+O21)/2)))</f>
        <v>0.27160493827160476</v>
      </c>
      <c r="Q21" s="47"/>
    </row>
    <row r="22" spans="1:17" x14ac:dyDescent="0.35">
      <c r="A22" s="2" t="s">
        <v>80</v>
      </c>
      <c r="B22" s="44" t="s">
        <v>231</v>
      </c>
      <c r="C22" s="44" t="s">
        <v>231</v>
      </c>
      <c r="D22" s="51" t="str">
        <f>IF(OR(B22="NA",C22="NA",B22&lt;3*MDL!C20,C22&lt;3*MDL!$C20),"NA",ABS((B22-C22)/((B22+C22)/2)))</f>
        <v>NA</v>
      </c>
      <c r="F22" s="44" t="str">
        <f>'112624'!GR18</f>
        <v>BDL</v>
      </c>
      <c r="G22" s="44" t="str">
        <f>'112624'!HZ18</f>
        <v>BDL</v>
      </c>
      <c r="H22" s="51" t="str">
        <f>IF(OR(F22="BDL",G22="BDL",F22&lt;3*MDL!$C20,G22&lt;3*MDL!$C20),"NA",ABS((F22-G22)/((F22+G22)/2)))</f>
        <v>NA</v>
      </c>
      <c r="I22" s="47"/>
      <c r="J22" s="44" t="s">
        <v>231</v>
      </c>
      <c r="K22" s="44" t="s">
        <v>231</v>
      </c>
      <c r="L22" s="51" t="str">
        <f>IF(OR(J22="NA",K22="NA",J22&lt;3*MDL!K20,K22&lt;3*MDL!$C20),"NA",ABS((J22-K22)/((J22+K22)/2)))</f>
        <v>NA</v>
      </c>
      <c r="M22" s="47"/>
      <c r="N22" s="44" t="str">
        <f>'112924'!IQ18</f>
        <v>BDL</v>
      </c>
      <c r="O22" s="44" t="str">
        <f>'112924'!JY18</f>
        <v>BDL</v>
      </c>
      <c r="P22" s="51" t="str">
        <f>IF(OR(N22="BDL",O22="BDL",N22&lt;3*MDL!$C20,O22&lt;3*MDL!$C20),"NA",ABS((N22-O22)/((N22+O22)/2)))</f>
        <v>NA</v>
      </c>
      <c r="Q22" s="47"/>
    </row>
    <row r="23" spans="1:17" x14ac:dyDescent="0.35">
      <c r="A23" s="2" t="s">
        <v>82</v>
      </c>
      <c r="B23" s="44" t="s">
        <v>231</v>
      </c>
      <c r="C23" s="44" t="s">
        <v>231</v>
      </c>
      <c r="D23" s="51" t="str">
        <f>IF(OR(B23="NA",C23="NA",B23&lt;3*MDL!C21,C23&lt;3*MDL!$C21),"NA",ABS((B23-C23)/((B23+C23)/2)))</f>
        <v>NA</v>
      </c>
      <c r="F23" s="44" t="str">
        <f>'112624'!GR19</f>
        <v>BDL</v>
      </c>
      <c r="G23" s="44" t="str">
        <f>'112624'!HZ19</f>
        <v>BDL</v>
      </c>
      <c r="H23" s="51" t="str">
        <f>IF(OR(F23="BDL",G23="BDL",F23&lt;3*MDL!$C21,G23&lt;3*MDL!$C21),"NA",ABS((F23-G23)/((F23+G23)/2)))</f>
        <v>NA</v>
      </c>
      <c r="I23" s="47"/>
      <c r="J23" s="44" t="s">
        <v>231</v>
      </c>
      <c r="K23" s="44" t="s">
        <v>231</v>
      </c>
      <c r="L23" s="51" t="str">
        <f>IF(OR(J23="NA",K23="NA",J23&lt;3*MDL!K21,K23&lt;3*MDL!$C21),"NA",ABS((J23-K23)/((J23+K23)/2)))</f>
        <v>NA</v>
      </c>
      <c r="M23" s="47"/>
      <c r="N23" s="44" t="str">
        <f>'112924'!IQ19</f>
        <v>BDL</v>
      </c>
      <c r="O23" s="44" t="str">
        <f>'112924'!JY19</f>
        <v>BDL</v>
      </c>
      <c r="P23" s="51" t="str">
        <f>IF(OR(N23="BDL",O23="BDL",N23&lt;3*MDL!$C21,O23&lt;3*MDL!$C21),"NA",ABS((N23-O23)/((N23+O23)/2)))</f>
        <v>NA</v>
      </c>
      <c r="Q23" s="47"/>
    </row>
    <row r="24" spans="1:17" x14ac:dyDescent="0.35">
      <c r="A24" s="2" t="s">
        <v>84</v>
      </c>
      <c r="B24" s="44" t="s">
        <v>231</v>
      </c>
      <c r="C24" s="44" t="s">
        <v>231</v>
      </c>
      <c r="D24" s="51" t="str">
        <f>IF(OR(B24="NA",C24="NA",B24&lt;3*MDL!C22,C24&lt;3*MDL!$C22),"NA",ABS((B24-C24)/((B24+C24)/2)))</f>
        <v>NA</v>
      </c>
      <c r="F24" s="44" t="str">
        <f>'112624'!GR20</f>
        <v>BDL</v>
      </c>
      <c r="G24" s="44" t="str">
        <f>'112624'!HZ20</f>
        <v>BDL</v>
      </c>
      <c r="H24" s="51" t="str">
        <f>IF(OR(F24="BDL",G24="BDL",F24&lt;3*MDL!$C22,G24&lt;3*MDL!$C22),"NA",ABS((F24-G24)/((F24+G24)/2)))</f>
        <v>NA</v>
      </c>
      <c r="I24" s="47"/>
      <c r="J24" s="44" t="s">
        <v>231</v>
      </c>
      <c r="K24" s="44" t="s">
        <v>231</v>
      </c>
      <c r="L24" s="51" t="str">
        <f>IF(OR(J24="NA",K24="NA",J24&lt;3*MDL!K22,K24&lt;3*MDL!$C22),"NA",ABS((J24-K24)/((J24+K24)/2)))</f>
        <v>NA</v>
      </c>
      <c r="M24" s="47"/>
      <c r="N24" s="44" t="str">
        <f>'112924'!IQ20</f>
        <v>BDL</v>
      </c>
      <c r="O24" s="44" t="str">
        <f>'112924'!JY20</f>
        <v>BDL</v>
      </c>
      <c r="P24" s="51" t="str">
        <f>IF(OR(N24="BDL",O24="BDL",N24&lt;3*MDL!$C22,O24&lt;3*MDL!$C22),"NA",ABS((N24-O24)/((N24+O24)/2)))</f>
        <v>NA</v>
      </c>
      <c r="Q24" s="47"/>
    </row>
    <row r="25" spans="1:17" x14ac:dyDescent="0.35">
      <c r="A25" s="2" t="s">
        <v>86</v>
      </c>
      <c r="B25" s="44" t="s">
        <v>231</v>
      </c>
      <c r="C25" s="44" t="s">
        <v>231</v>
      </c>
      <c r="D25" s="51" t="str">
        <f>IF(OR(B25="NA",C25="NA",B25&lt;3*MDL!C23,C25&lt;3*MDL!$C23),"NA",ABS((B25-C25)/((B25+C25)/2)))</f>
        <v>NA</v>
      </c>
      <c r="F25" s="44">
        <f>'112624'!GR21</f>
        <v>9.577347531461762E-2</v>
      </c>
      <c r="G25" s="44">
        <f>'112624'!HZ21</f>
        <v>9.8675701839303007E-2</v>
      </c>
      <c r="H25" s="51">
        <f>IF(OR(F25="BDL",G25="BDL",F25&lt;3*MDL!$C23,G25&lt;3*MDL!$C23),"NA",ABS((F25-G25)/((F25+G25)/2)))</f>
        <v>2.9850746268656754E-2</v>
      </c>
      <c r="I25" s="47"/>
      <c r="J25" s="44" t="s">
        <v>231</v>
      </c>
      <c r="K25" s="44" t="s">
        <v>231</v>
      </c>
      <c r="L25" s="51" t="str">
        <f>IF(OR(J25="NA",K25="NA",J25&lt;3*MDL!K23,K25&lt;3*MDL!$C23),"NA",ABS((J25-K25)/((J25+K25)/2)))</f>
        <v>NA</v>
      </c>
      <c r="M25" s="47"/>
      <c r="N25" s="44">
        <f>'112924'!IQ21</f>
        <v>0.11516314779270634</v>
      </c>
      <c r="O25" s="44">
        <f>'112924'!JY21</f>
        <v>0.11516314779270634</v>
      </c>
      <c r="P25" s="51">
        <f>IF(OR(N25="BDL",O25="BDL",N25&lt;3*MDL!$C23,O25&lt;3*MDL!$C23),"NA",ABS((N25-O25)/((N25+O25)/2)))</f>
        <v>0</v>
      </c>
      <c r="Q25" s="47"/>
    </row>
    <row r="26" spans="1:17" x14ac:dyDescent="0.35">
      <c r="A26" s="2" t="s">
        <v>88</v>
      </c>
      <c r="B26" s="44" t="s">
        <v>231</v>
      </c>
      <c r="C26" s="44" t="s">
        <v>231</v>
      </c>
      <c r="D26" s="51" t="str">
        <f>IF(OR(B26="NA",C26="NA",B26&lt;3*MDL!C24,C26&lt;3*MDL!$C24),"NA",ABS((B26-C26)/((B26+C26)/2)))</f>
        <v>NA</v>
      </c>
      <c r="F26" s="44" t="str">
        <f>'112624'!GR22</f>
        <v>BDL</v>
      </c>
      <c r="G26" s="44" t="str">
        <f>'112624'!HZ22</f>
        <v>BDL</v>
      </c>
      <c r="H26" s="51" t="str">
        <f>IF(OR(F26="BDL",G26="BDL",F26&lt;3*MDL!$C24,G26&lt;3*MDL!$C24),"NA",ABS((F26-G26)/((F26+G26)/2)))</f>
        <v>NA</v>
      </c>
      <c r="I26" s="47"/>
      <c r="J26" s="44" t="s">
        <v>231</v>
      </c>
      <c r="K26" s="44" t="s">
        <v>231</v>
      </c>
      <c r="L26" s="51" t="str">
        <f>IF(OR(J26="NA",K26="NA",J26&lt;3*MDL!K24,K26&lt;3*MDL!$C24),"NA",ABS((J26-K26)/((J26+K26)/2)))</f>
        <v>NA</v>
      </c>
      <c r="M26" s="47"/>
      <c r="N26" s="44" t="str">
        <f>'112924'!IQ22</f>
        <v>BDL</v>
      </c>
      <c r="O26" s="44" t="str">
        <f>'112924'!JY22</f>
        <v>BDL</v>
      </c>
      <c r="P26" s="51" t="str">
        <f>IF(OR(N26="BDL",O26="BDL",N26&lt;3*MDL!$C24,O26&lt;3*MDL!$C24),"NA",ABS((N26-O26)/((N26+O26)/2)))</f>
        <v>NA</v>
      </c>
      <c r="Q26" s="47"/>
    </row>
    <row r="27" spans="1:17" x14ac:dyDescent="0.35">
      <c r="A27" s="2" t="s">
        <v>90</v>
      </c>
      <c r="B27" s="44" t="s">
        <v>231</v>
      </c>
      <c r="C27" s="44" t="s">
        <v>231</v>
      </c>
      <c r="D27" s="51" t="str">
        <f>IF(OR(B27="NA",C27="NA",B27&lt;3*MDL!C25,C27&lt;3*MDL!$C25),"NA",ABS((B27-C27)/((B27+C27)/2)))</f>
        <v>NA</v>
      </c>
      <c r="F27" s="44" t="str">
        <f>'112624'!GR23</f>
        <v>BDL</v>
      </c>
      <c r="G27" s="44" t="str">
        <f>'112624'!HZ23</f>
        <v>BDL</v>
      </c>
      <c r="H27" s="51" t="str">
        <f>IF(OR(F27="BDL",G27="BDL",F27&lt;3*MDL!$C25,G27&lt;3*MDL!$C25),"NA",ABS((F27-G27)/((F27+G27)/2)))</f>
        <v>NA</v>
      </c>
      <c r="I27" s="47"/>
      <c r="J27" s="44" t="s">
        <v>231</v>
      </c>
      <c r="K27" s="44" t="s">
        <v>231</v>
      </c>
      <c r="L27" s="51" t="str">
        <f>IF(OR(J27="NA",K27="NA",J27&lt;3*MDL!K25,K27&lt;3*MDL!$C25),"NA",ABS((J27-K27)/((J27+K27)/2)))</f>
        <v>NA</v>
      </c>
      <c r="M27" s="47"/>
      <c r="N27" s="44" t="str">
        <f>'112924'!IQ23</f>
        <v>BDL</v>
      </c>
      <c r="O27" s="44" t="str">
        <f>'112924'!JY23</f>
        <v>BDL</v>
      </c>
      <c r="P27" s="51" t="str">
        <f>IF(OR(N27="BDL",O27="BDL",N27&lt;3*MDL!$C25,O27&lt;3*MDL!$C25),"NA",ABS((N27-O27)/((N27+O27)/2)))</f>
        <v>NA</v>
      </c>
      <c r="Q27" s="47"/>
    </row>
    <row r="28" spans="1:17" x14ac:dyDescent="0.35">
      <c r="A28" s="2" t="s">
        <v>92</v>
      </c>
      <c r="B28" s="44" t="s">
        <v>231</v>
      </c>
      <c r="C28" s="44" t="s">
        <v>231</v>
      </c>
      <c r="D28" s="51" t="str">
        <f>IF(OR(B28="NA",C28="NA",B28&lt;3*MDL!C26,C28&lt;3*MDL!$C26),"NA",ABS((B28-C28)/((B28+C28)/2)))</f>
        <v>NA</v>
      </c>
      <c r="F28" s="44" t="str">
        <f>'112624'!GR24</f>
        <v>BDL</v>
      </c>
      <c r="G28" s="44" t="str">
        <f>'112624'!HZ24</f>
        <v>BDL</v>
      </c>
      <c r="H28" s="51" t="str">
        <f>IF(OR(F28="BDL",G28="BDL",F28&lt;3*MDL!$C26,G28&lt;3*MDL!$C26),"NA",ABS((F28-G28)/((F28+G28)/2)))</f>
        <v>NA</v>
      </c>
      <c r="I28" s="47"/>
      <c r="J28" s="44" t="s">
        <v>231</v>
      </c>
      <c r="K28" s="44" t="s">
        <v>231</v>
      </c>
      <c r="L28" s="51" t="str">
        <f>IF(OR(J28="NA",K28="NA",J28&lt;3*MDL!K26,K28&lt;3*MDL!$C26),"NA",ABS((J28-K28)/((J28+K28)/2)))</f>
        <v>NA</v>
      </c>
      <c r="M28" s="47"/>
      <c r="N28" s="44" t="str">
        <f>'112924'!IQ24</f>
        <v>BDL</v>
      </c>
      <c r="O28" s="44" t="str">
        <f>'112924'!JY24</f>
        <v>BDL</v>
      </c>
      <c r="P28" s="51" t="str">
        <f>IF(OR(N28="BDL",O28="BDL",N28&lt;3*MDL!$C26,O28&lt;3*MDL!$C26),"NA",ABS((N28-O28)/((N28+O28)/2)))</f>
        <v>NA</v>
      </c>
      <c r="Q28" s="47"/>
    </row>
    <row r="29" spans="1:17" x14ac:dyDescent="0.35">
      <c r="A29" s="2" t="s">
        <v>234</v>
      </c>
      <c r="B29" s="44" t="s">
        <v>231</v>
      </c>
      <c r="C29" s="44" t="s">
        <v>231</v>
      </c>
      <c r="D29" s="51" t="str">
        <f>IF(OR(B29="NA",C29="NA",B29&lt;3*MDL!C27,C29&lt;3*MDL!$C27),"NA",ABS((B29-C29)/((B29+C29)/2)))</f>
        <v>NA</v>
      </c>
      <c r="F29" s="44" t="str">
        <f>'112624'!GR25</f>
        <v>BDL</v>
      </c>
      <c r="G29" s="44" t="str">
        <f>'112624'!HZ25</f>
        <v>BDL</v>
      </c>
      <c r="H29" s="51" t="str">
        <f>IF(OR(F29="BDL",G29="BDL",F29&lt;3*MDL!$C27,G29&lt;3*MDL!$C27),"NA",ABS((F29-G29)/((F29+G29)/2)))</f>
        <v>NA</v>
      </c>
      <c r="I29" s="47"/>
      <c r="J29" s="44" t="s">
        <v>231</v>
      </c>
      <c r="K29" s="44" t="s">
        <v>231</v>
      </c>
      <c r="L29" s="51" t="str">
        <f>IF(OR(J29="NA",K29="NA",J29&lt;3*MDL!K27,K29&lt;3*MDL!$C27),"NA",ABS((J29-K29)/((J29+K29)/2)))</f>
        <v>NA</v>
      </c>
      <c r="M29" s="47"/>
      <c r="N29" s="44" t="str">
        <f>'112924'!IQ25</f>
        <v>BDL</v>
      </c>
      <c r="O29" s="44" t="str">
        <f>'112924'!JY25</f>
        <v>BDL</v>
      </c>
      <c r="P29" s="51" t="str">
        <f>IF(OR(N29="BDL",O29="BDL",N29&lt;3*MDL!$C27,O29&lt;3*MDL!$C27),"NA",ABS((N29-O29)/((N29+O29)/2)))</f>
        <v>NA</v>
      </c>
      <c r="Q29" s="47"/>
    </row>
    <row r="30" spans="1:17" x14ac:dyDescent="0.35">
      <c r="A30" s="6" t="s">
        <v>96</v>
      </c>
      <c r="B30" s="44" t="s">
        <v>231</v>
      </c>
      <c r="C30" s="44" t="s">
        <v>231</v>
      </c>
      <c r="D30" s="51" t="str">
        <f>IF(OR(B30="NA",C30="NA",B30&lt;3*MDL!C28,C30&lt;3*MDL!$C28),"NA",ABS((B30-C30)/((B30+C30)/2)))</f>
        <v>NA</v>
      </c>
      <c r="F30" s="44" t="str">
        <f>'112624'!GR26</f>
        <v>BDL</v>
      </c>
      <c r="G30" s="44" t="str">
        <f>'112624'!HZ26</f>
        <v>BDL</v>
      </c>
      <c r="H30" s="51" t="str">
        <f>IF(OR(F30="BDL",G30="BDL",F30&lt;3*MDL!$C28,G30&lt;3*MDL!$C28),"NA",ABS((F30-G30)/((F30+G30)/2)))</f>
        <v>NA</v>
      </c>
      <c r="I30" s="47"/>
      <c r="J30" s="44" t="s">
        <v>231</v>
      </c>
      <c r="K30" s="44" t="s">
        <v>231</v>
      </c>
      <c r="L30" s="51" t="str">
        <f>IF(OR(J30="NA",K30="NA",J30&lt;3*MDL!K28,K30&lt;3*MDL!$C28),"NA",ABS((J30-K30)/((J30+K30)/2)))</f>
        <v>NA</v>
      </c>
      <c r="M30" s="47"/>
      <c r="N30" s="44" t="str">
        <f>'112924'!IQ26</f>
        <v>BDL</v>
      </c>
      <c r="O30" s="44" t="str">
        <f>'112924'!JY26</f>
        <v>BDL</v>
      </c>
      <c r="P30" s="51" t="str">
        <f>IF(OR(N30="BDL",O30="BDL",N30&lt;3*MDL!$C28,O30&lt;3*MDL!$C28),"NA",ABS((N30-O30)/((N30+O30)/2)))</f>
        <v>NA</v>
      </c>
      <c r="Q30" s="47"/>
    </row>
    <row r="31" spans="1:17" x14ac:dyDescent="0.35">
      <c r="A31" s="2" t="s">
        <v>37</v>
      </c>
      <c r="B31" s="44" t="s">
        <v>231</v>
      </c>
      <c r="C31" s="44" t="s">
        <v>231</v>
      </c>
      <c r="D31" s="51" t="str">
        <f>IF(OR(B31="NA",C31="NA",B31&lt;3*MDL!C29,C31&lt;3*MDL!$C29),"NA",ABS((B31-C31)/((B31+C31)/2)))</f>
        <v>NA</v>
      </c>
      <c r="F31" s="44" t="str">
        <f>'112624'!GR27</f>
        <v>BDL</v>
      </c>
      <c r="G31" s="44" t="str">
        <f>'112624'!HZ27</f>
        <v>BDL</v>
      </c>
      <c r="H31" s="51" t="str">
        <f>IF(OR(F31="BDL",G31="BDL",F31&lt;3*MDL!$C29,G31&lt;3*MDL!$C29),"NA",ABS((F31-G31)/((F31+G31)/2)))</f>
        <v>NA</v>
      </c>
      <c r="I31" s="47"/>
      <c r="J31" s="44" t="s">
        <v>231</v>
      </c>
      <c r="K31" s="44" t="s">
        <v>231</v>
      </c>
      <c r="L31" s="51" t="str">
        <f>IF(OR(J31="NA",K31="NA",J31&lt;3*MDL!K29,K31&lt;3*MDL!$C29),"NA",ABS((J31-K31)/((J31+K31)/2)))</f>
        <v>NA</v>
      </c>
      <c r="M31" s="47"/>
      <c r="N31" s="44" t="str">
        <f>'112924'!IQ27</f>
        <v>BDL</v>
      </c>
      <c r="O31" s="44" t="str">
        <f>'112924'!JY27</f>
        <v>BDL</v>
      </c>
      <c r="P31" s="51" t="str">
        <f>IF(OR(N31="BDL",O31="BDL",N31&lt;3*MDL!$C29,O31&lt;3*MDL!$C29),"NA",ABS((N31-O31)/((N31+O31)/2)))</f>
        <v>NA</v>
      </c>
      <c r="Q31" s="47"/>
    </row>
    <row r="32" spans="1:17" x14ac:dyDescent="0.35">
      <c r="A32" s="2" t="s">
        <v>100</v>
      </c>
      <c r="B32" s="44" t="s">
        <v>231</v>
      </c>
      <c r="C32" s="44" t="s">
        <v>231</v>
      </c>
      <c r="D32" s="51" t="str">
        <f>IF(OR(B32="NA",C32="NA",B32&lt;3*MDL!C30,C32&lt;3*MDL!$C30),"NA",ABS((B32-C32)/((B32+C32)/2)))</f>
        <v>NA</v>
      </c>
      <c r="F32" s="44" t="str">
        <f>'112624'!GR28</f>
        <v>BDL</v>
      </c>
      <c r="G32" s="44" t="str">
        <f>'112624'!HZ28</f>
        <v>BDL</v>
      </c>
      <c r="H32" s="51" t="str">
        <f>IF(OR(F32="BDL",G32="BDL",F32&lt;3*MDL!$C30,G32&lt;3*MDL!$C30),"NA",ABS((F32-G32)/((F32+G32)/2)))</f>
        <v>NA</v>
      </c>
      <c r="I32" s="47"/>
      <c r="J32" s="44" t="s">
        <v>231</v>
      </c>
      <c r="K32" s="44" t="s">
        <v>231</v>
      </c>
      <c r="L32" s="51" t="str">
        <f>IF(OR(J32="NA",K32="NA",J32&lt;3*MDL!K30,K32&lt;3*MDL!$C30),"NA",ABS((J32-K32)/((J32+K32)/2)))</f>
        <v>NA</v>
      </c>
      <c r="M32" s="47"/>
      <c r="N32" s="44" t="str">
        <f>'112924'!IQ28</f>
        <v>BDL</v>
      </c>
      <c r="O32" s="44" t="str">
        <f>'112924'!JY28</f>
        <v>BDL</v>
      </c>
      <c r="P32" s="51" t="str">
        <f>IF(OR(N32="BDL",O32="BDL",N32&lt;3*MDL!$C30,O32&lt;3*MDL!$C30),"NA",ABS((N32-O32)/((N32+O32)/2)))</f>
        <v>NA</v>
      </c>
      <c r="Q32" s="47"/>
    </row>
    <row r="33" spans="1:17" x14ac:dyDescent="0.35">
      <c r="A33" s="2" t="s">
        <v>102</v>
      </c>
      <c r="B33" s="44" t="s">
        <v>231</v>
      </c>
      <c r="C33" s="44" t="s">
        <v>231</v>
      </c>
      <c r="D33" s="51" t="str">
        <f>IF(OR(B33="NA",C33="NA",B33&lt;3*MDL!C31,C33&lt;3*MDL!$C31),"NA",ABS((B33-C33)/((B33+C33)/2)))</f>
        <v>NA</v>
      </c>
      <c r="F33" s="44" t="str">
        <f>'112624'!GR29</f>
        <v>BDL</v>
      </c>
      <c r="G33" s="44" t="str">
        <f>'112624'!HZ29</f>
        <v>BDL</v>
      </c>
      <c r="H33" s="51" t="str">
        <f>IF(OR(F33="BDL",G33="BDL",F33&lt;3*MDL!$C31,G33&lt;3*MDL!$C31),"NA",ABS((F33-G33)/((F33+G33)/2)))</f>
        <v>NA</v>
      </c>
      <c r="I33" s="47"/>
      <c r="J33" s="44" t="s">
        <v>231</v>
      </c>
      <c r="K33" s="44" t="s">
        <v>231</v>
      </c>
      <c r="L33" s="51" t="str">
        <f>IF(OR(J33="NA",K33="NA",J33&lt;3*MDL!K31,K33&lt;3*MDL!$C31),"NA",ABS((J33-K33)/((J33+K33)/2)))</f>
        <v>NA</v>
      </c>
      <c r="M33" s="47"/>
      <c r="N33" s="44" t="str">
        <f>'112924'!IQ29</f>
        <v>BDL</v>
      </c>
      <c r="O33" s="44" t="str">
        <f>'112924'!JY29</f>
        <v>BDL</v>
      </c>
      <c r="P33" s="51" t="str">
        <f>IF(OR(N33="BDL",O33="BDL",N33&lt;3*MDL!$C31,O33&lt;3*MDL!$C31),"NA",ABS((N33-O33)/((N33+O33)/2)))</f>
        <v>NA</v>
      </c>
      <c r="Q33" s="47"/>
    </row>
    <row r="34" spans="1:17" x14ac:dyDescent="0.35">
      <c r="A34" s="2" t="s">
        <v>104</v>
      </c>
      <c r="B34" s="44" t="s">
        <v>231</v>
      </c>
      <c r="C34" s="44" t="s">
        <v>231</v>
      </c>
      <c r="D34" s="51" t="str">
        <f>IF(OR(B34="NA",C34="NA",B34&lt;3*MDL!C32,C34&lt;3*MDL!$C32),"NA",ABS((B34-C34)/((B34+C34)/2)))</f>
        <v>NA</v>
      </c>
      <c r="F34" s="44" t="str">
        <f>'112624'!GR30</f>
        <v>BDL</v>
      </c>
      <c r="G34" s="44" t="str">
        <f>'112624'!HZ30</f>
        <v>BDL</v>
      </c>
      <c r="H34" s="51" t="str">
        <f>IF(OR(F34="BDL",G34="BDL",F34&lt;3*MDL!$C32,G34&lt;3*MDL!$C32),"NA",ABS((F34-G34)/((F34+G34)/2)))</f>
        <v>NA</v>
      </c>
      <c r="I34" s="47"/>
      <c r="J34" s="44" t="s">
        <v>231</v>
      </c>
      <c r="K34" s="44" t="s">
        <v>231</v>
      </c>
      <c r="L34" s="51" t="str">
        <f>IF(OR(J34="NA",K34="NA",J34&lt;3*MDL!K32,K34&lt;3*MDL!$C32),"NA",ABS((J34-K34)/((J34+K34)/2)))</f>
        <v>NA</v>
      </c>
      <c r="M34" s="47"/>
      <c r="N34" s="44" t="str">
        <f>'112924'!IQ30</f>
        <v>BDL</v>
      </c>
      <c r="O34" s="44" t="str">
        <f>'112924'!JY30</f>
        <v>BDL</v>
      </c>
      <c r="P34" s="51" t="str">
        <f>IF(OR(N34="BDL",O34="BDL",N34&lt;3*MDL!$C32,O34&lt;3*MDL!$C32),"NA",ABS((N34-O34)/((N34+O34)/2)))</f>
        <v>NA</v>
      </c>
      <c r="Q34" s="47"/>
    </row>
    <row r="35" spans="1:17" x14ac:dyDescent="0.35">
      <c r="A35" s="2" t="s">
        <v>106</v>
      </c>
      <c r="B35" s="44" t="s">
        <v>231</v>
      </c>
      <c r="C35" s="44" t="s">
        <v>231</v>
      </c>
      <c r="D35" s="51" t="str">
        <f>IF(OR(B35="NA",C35="NA",B35&lt;3*MDL!C33,C35&lt;3*MDL!$C33),"NA",ABS((B35-C35)/((B35+C35)/2)))</f>
        <v>NA</v>
      </c>
      <c r="F35" s="44" t="str">
        <f>'112624'!GR31</f>
        <v>BDL</v>
      </c>
      <c r="G35" s="44" t="str">
        <f>'112624'!HZ31</f>
        <v>BDL</v>
      </c>
      <c r="H35" s="51" t="str">
        <f>IF(OR(F35="BDL",G35="BDL",F35&lt;3*MDL!$C33,G35&lt;3*MDL!$C33),"NA",ABS((F35-G35)/((F35+G35)/2)))</f>
        <v>NA</v>
      </c>
      <c r="I35" s="47"/>
      <c r="J35" s="44" t="s">
        <v>231</v>
      </c>
      <c r="K35" s="44" t="s">
        <v>231</v>
      </c>
      <c r="L35" s="51" t="str">
        <f>IF(OR(J35="NA",K35="NA",J35&lt;3*MDL!K33,K35&lt;3*MDL!$C33),"NA",ABS((J35-K35)/((J35+K35)/2)))</f>
        <v>NA</v>
      </c>
      <c r="M35" s="47"/>
      <c r="N35" s="44" t="str">
        <f>'112924'!IQ31</f>
        <v>BDL</v>
      </c>
      <c r="O35" s="44" t="str">
        <f>'112924'!JY31</f>
        <v>BDL</v>
      </c>
      <c r="P35" s="51" t="str">
        <f>IF(OR(N35="BDL",O35="BDL",N35&lt;3*MDL!$C33,O35&lt;3*MDL!$C33),"NA",ABS((N35-O35)/((N35+O35)/2)))</f>
        <v>NA</v>
      </c>
      <c r="Q35" s="47"/>
    </row>
    <row r="36" spans="1:17" x14ac:dyDescent="0.35">
      <c r="A36" s="6" t="s">
        <v>108</v>
      </c>
      <c r="B36" s="44" t="s">
        <v>231</v>
      </c>
      <c r="C36" s="44" t="s">
        <v>231</v>
      </c>
      <c r="D36" s="51" t="str">
        <f>IF(OR(B36="NA",C36="NA",B36&lt;3*MDL!C34,C36&lt;3*MDL!$C34),"NA",ABS((B36-C36)/((B36+C36)/2)))</f>
        <v>NA</v>
      </c>
      <c r="F36" s="44" t="str">
        <f>'112624'!GR32</f>
        <v>BDL</v>
      </c>
      <c r="G36" s="44" t="str">
        <f>'112624'!HZ32</f>
        <v>BDL</v>
      </c>
      <c r="H36" s="51" t="str">
        <f>IF(OR(F36="BDL",G36="BDL",F36&lt;3*MDL!$C34,G36&lt;3*MDL!$C34),"NA",ABS((F36-G36)/((F36+G36)/2)))</f>
        <v>NA</v>
      </c>
      <c r="I36" s="47"/>
      <c r="J36" s="44" t="s">
        <v>231</v>
      </c>
      <c r="K36" s="44" t="s">
        <v>231</v>
      </c>
      <c r="L36" s="51" t="str">
        <f>IF(OR(J36="NA",K36="NA",J36&lt;3*MDL!K34,K36&lt;3*MDL!$C34),"NA",ABS((J36-K36)/((J36+K36)/2)))</f>
        <v>NA</v>
      </c>
      <c r="M36" s="47"/>
      <c r="N36" s="44" t="str">
        <f>'112924'!IQ32</f>
        <v>BDL</v>
      </c>
      <c r="O36" s="44" t="str">
        <f>'112924'!JY32</f>
        <v>BDL</v>
      </c>
      <c r="P36" s="51" t="str">
        <f>IF(OR(N36="BDL",O36="BDL",N36&lt;3*MDL!$C34,O36&lt;3*MDL!$C34),"NA",ABS((N36-O36)/((N36+O36)/2)))</f>
        <v>NA</v>
      </c>
      <c r="Q36" s="47"/>
    </row>
    <row r="37" spans="1:17" x14ac:dyDescent="0.35">
      <c r="B37" s="2"/>
      <c r="D37" s="51"/>
      <c r="F37" s="47"/>
      <c r="G37" s="90"/>
      <c r="H37" s="51"/>
      <c r="I37" s="47"/>
      <c r="J37" s="47"/>
      <c r="K37" s="161"/>
      <c r="L37" s="51"/>
      <c r="M37" s="47"/>
      <c r="N37" s="47"/>
      <c r="O37" s="161"/>
      <c r="P37" s="51"/>
      <c r="Q37" s="47"/>
    </row>
    <row r="38" spans="1:17" x14ac:dyDescent="0.35">
      <c r="D38" s="51" t="str">
        <f>D7</f>
        <v>NA</v>
      </c>
      <c r="E38" s="2" t="s">
        <v>235</v>
      </c>
      <c r="F38" s="90"/>
      <c r="G38" s="90"/>
      <c r="H38" s="114">
        <f>AVERAGE(H8:H36)</f>
        <v>5.4574322542425419E-2</v>
      </c>
      <c r="I38" s="47"/>
      <c r="J38" s="161"/>
      <c r="K38" s="161"/>
      <c r="L38" s="51" t="str">
        <f>L7</f>
        <v>NA</v>
      </c>
      <c r="M38" s="47" t="s">
        <v>235</v>
      </c>
      <c r="N38" s="161"/>
      <c r="O38" s="161"/>
      <c r="P38" s="114">
        <f>AVERAGE(P8:P36)</f>
        <v>6.2583194640079512E-2</v>
      </c>
      <c r="Q38" s="47"/>
    </row>
    <row r="39" spans="1:17" x14ac:dyDescent="0.35">
      <c r="B39" s="80"/>
      <c r="C39" s="80"/>
      <c r="I39" s="47" t="s">
        <v>235</v>
      </c>
      <c r="J39" s="102"/>
      <c r="K39" s="102"/>
      <c r="L39" s="45"/>
      <c r="M39" s="47"/>
      <c r="Q39" s="47" t="s">
        <v>235</v>
      </c>
    </row>
  </sheetData>
  <mergeCells count="16">
    <mergeCell ref="J5:K5"/>
    <mergeCell ref="N5:O5"/>
    <mergeCell ref="N4:O4"/>
    <mergeCell ref="N3:O3"/>
    <mergeCell ref="N2:O2"/>
    <mergeCell ref="J2:K2"/>
    <mergeCell ref="J3:K3"/>
    <mergeCell ref="J4:K4"/>
    <mergeCell ref="B2:C2"/>
    <mergeCell ref="F2:G2"/>
    <mergeCell ref="B5:C5"/>
    <mergeCell ref="F5:G5"/>
    <mergeCell ref="F4:G4"/>
    <mergeCell ref="F3:G3"/>
    <mergeCell ref="B3:C3"/>
    <mergeCell ref="B4:C4"/>
  </mergeCells>
  <conditionalFormatting sqref="D7">
    <cfRule type="cellIs" dxfId="271" priority="9" operator="greaterThan">
      <formula>0.25</formula>
    </cfRule>
  </conditionalFormatting>
  <conditionalFormatting sqref="D7:D36">
    <cfRule type="containsText" priority="13" stopIfTrue="1" operator="containsText" text="NA">
      <formula>NOT(ISERROR(SEARCH("NA",D7)))</formula>
    </cfRule>
    <cfRule type="cellIs" dxfId="270" priority="14" operator="lessThan">
      <formula>0.25</formula>
    </cfRule>
  </conditionalFormatting>
  <conditionalFormatting sqref="D38">
    <cfRule type="cellIs" dxfId="269" priority="33" operator="lessThanOrEqual">
      <formula>25</formula>
    </cfRule>
  </conditionalFormatting>
  <conditionalFormatting sqref="H7:H36">
    <cfRule type="cellIs" dxfId="268" priority="10" operator="lessThan">
      <formula>0.25</formula>
    </cfRule>
    <cfRule type="containsText" priority="21" stopIfTrue="1" operator="containsText" text="NA">
      <formula>NOT(ISERROR(SEARCH("NA",H7)))</formula>
    </cfRule>
    <cfRule type="cellIs" dxfId="267" priority="22" operator="greaterThan">
      <formula>0.25</formula>
    </cfRule>
  </conditionalFormatting>
  <conditionalFormatting sqref="H38">
    <cfRule type="cellIs" dxfId="266" priority="25" operator="lessThanOrEqual">
      <formula>25</formula>
    </cfRule>
  </conditionalFormatting>
  <conditionalFormatting sqref="L7">
    <cfRule type="cellIs" dxfId="265" priority="1" operator="greaterThan">
      <formula>0.25</formula>
    </cfRule>
  </conditionalFormatting>
  <conditionalFormatting sqref="L7:L36">
    <cfRule type="containsText" priority="3" stopIfTrue="1" operator="containsText" text="NA">
      <formula>NOT(ISERROR(SEARCH("NA",L7)))</formula>
    </cfRule>
    <cfRule type="cellIs" dxfId="264" priority="4" operator="lessThan">
      <formula>0.25</formula>
    </cfRule>
  </conditionalFormatting>
  <conditionalFormatting sqref="L38">
    <cfRule type="cellIs" dxfId="263" priority="8" operator="lessThanOrEqual">
      <formula>25</formula>
    </cfRule>
  </conditionalFormatting>
  <conditionalFormatting sqref="P7:P36">
    <cfRule type="cellIs" dxfId="262" priority="2" operator="lessThan">
      <formula>0.25</formula>
    </cfRule>
    <cfRule type="containsText" priority="5" stopIfTrue="1" operator="containsText" text="NA">
      <formula>NOT(ISERROR(SEARCH("NA",P7)))</formula>
    </cfRule>
    <cfRule type="cellIs" dxfId="261" priority="6" operator="greaterThan">
      <formula>0.25</formula>
    </cfRule>
  </conditionalFormatting>
  <conditionalFormatting sqref="P38">
    <cfRule type="cellIs" dxfId="260" priority="7" operator="lessThanOrEqual">
      <formula>25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R36"/>
  <sheetViews>
    <sheetView zoomScale="70" zoomScaleNormal="70" workbookViewId="0">
      <selection activeCell="I7" sqref="I7"/>
    </sheetView>
  </sheetViews>
  <sheetFormatPr defaultRowHeight="14.5" x14ac:dyDescent="0.35"/>
  <cols>
    <col min="1" max="1" width="49.81640625" customWidth="1"/>
    <col min="2" max="2" width="14" customWidth="1"/>
    <col min="3" max="3" width="22.26953125" style="47" customWidth="1"/>
    <col min="4" max="4" width="19.1796875" style="47" customWidth="1"/>
    <col min="5" max="5" width="16.1796875" style="134" customWidth="1"/>
    <col min="6" max="6" width="13.81640625" style="47" customWidth="1"/>
    <col min="7" max="7" width="14.36328125" style="47" customWidth="1"/>
    <col min="8" max="8" width="13.7265625" style="47" customWidth="1"/>
    <col min="9" max="9" width="15.6328125" style="47" customWidth="1"/>
    <col min="10" max="14" width="9.1796875" style="47"/>
    <col min="16" max="16" width="21.7265625" style="47" customWidth="1"/>
    <col min="17" max="17" width="8.7265625" style="47"/>
    <col min="18" max="18" width="6.7265625" style="47" customWidth="1"/>
    <col min="19" max="19" width="10.7265625" style="47" customWidth="1"/>
    <col min="20" max="20" width="8.7265625" style="47"/>
    <col min="21" max="21" width="10.7265625" style="47" customWidth="1"/>
    <col min="22" max="22" width="7.7265625" style="47" customWidth="1"/>
    <col min="23" max="23" width="13.7265625" style="47" customWidth="1"/>
    <col min="24" max="24" width="17.7265625" style="47" customWidth="1"/>
    <col min="25" max="25" width="14.7265625" style="47" customWidth="1"/>
    <col min="26" max="26" width="5.7265625" style="47" customWidth="1"/>
    <col min="27" max="27" width="9.7265625" style="47" customWidth="1"/>
    <col min="28" max="28" width="12.7265625" style="47" customWidth="1"/>
    <col min="29" max="29" width="18.7265625" style="47" customWidth="1"/>
    <col min="30" max="30" width="16.7265625" style="47" customWidth="1"/>
    <col min="31" max="31" width="24.1796875" style="131" customWidth="1"/>
    <col min="32" max="32" width="9.1796875" style="47"/>
    <col min="33" max="33" width="27.7265625" style="47" customWidth="1"/>
    <col min="34" max="34" width="8.7265625" style="47"/>
    <col min="35" max="35" width="6.7265625" style="47" customWidth="1"/>
    <col min="36" max="36" width="10.7265625" style="47" customWidth="1"/>
    <col min="37" max="37" width="8.7265625" style="47"/>
    <col min="38" max="38" width="10.7265625" style="47" customWidth="1"/>
    <col min="39" max="39" width="7.7265625" style="47" customWidth="1"/>
    <col min="40" max="40" width="13.7265625" style="161" customWidth="1"/>
    <col min="41" max="41" width="17.7265625" style="161" customWidth="1"/>
    <col min="42" max="42" width="14.7265625" style="161" customWidth="1"/>
    <col min="43" max="43" width="5.7265625" style="47" customWidth="1"/>
    <col min="44" max="44" width="9.7265625" style="47" customWidth="1"/>
    <col min="45" max="45" width="12.7265625" style="47" customWidth="1"/>
    <col min="46" max="46" width="18.7265625" style="47" customWidth="1"/>
    <col min="47" max="47" width="16.7265625" style="47" customWidth="1"/>
    <col min="48" max="48" width="25.7265625" style="47" customWidth="1"/>
    <col min="51" max="51" width="21.7265625" style="47" customWidth="1"/>
    <col min="52" max="52" width="8.7265625" style="47"/>
    <col min="53" max="53" width="6.7265625" style="47" customWidth="1"/>
    <col min="54" max="54" width="10.7265625" style="47" customWidth="1"/>
    <col min="55" max="55" width="8.7265625" style="47"/>
    <col min="56" max="56" width="10.7265625" style="47" customWidth="1"/>
    <col min="57" max="57" width="7.7265625" style="47" customWidth="1"/>
    <col min="58" max="58" width="13.7265625" style="47" customWidth="1"/>
    <col min="59" max="59" width="17.7265625" style="47" customWidth="1"/>
    <col min="60" max="60" width="14.7265625" style="47" customWidth="1"/>
    <col min="61" max="61" width="5.7265625" style="47" customWidth="1"/>
    <col min="62" max="62" width="9.7265625" style="47" customWidth="1"/>
    <col min="63" max="63" width="12.7265625" style="47" customWidth="1"/>
    <col min="64" max="64" width="18.7265625" style="47" customWidth="1"/>
    <col min="65" max="65" width="16.7265625" style="47" customWidth="1"/>
    <col min="66" max="66" width="24.1796875" style="131" customWidth="1"/>
    <col min="67" max="67" width="9.1796875" style="47"/>
    <col min="68" max="68" width="27.7265625" style="47" customWidth="1"/>
    <col min="69" max="69" width="8.7265625" style="47"/>
    <col min="70" max="70" width="6.7265625" style="47" customWidth="1"/>
    <col min="71" max="71" width="10.7265625" style="47" customWidth="1"/>
    <col min="72" max="72" width="8.7265625" style="47"/>
    <col min="73" max="73" width="10.7265625" style="47" customWidth="1"/>
    <col min="74" max="74" width="7.7265625" style="47" customWidth="1"/>
    <col min="75" max="75" width="13.7265625" style="161" customWidth="1"/>
    <col min="76" max="76" width="17.7265625" style="161" customWidth="1"/>
    <col min="77" max="77" width="14.7265625" style="161" customWidth="1"/>
    <col min="78" max="78" width="5.7265625" style="47" customWidth="1"/>
    <col min="79" max="79" width="9.7265625" style="47" customWidth="1"/>
    <col min="80" max="80" width="12.7265625" style="47" customWidth="1"/>
    <col min="81" max="81" width="18.7265625" style="47" customWidth="1"/>
    <col min="82" max="82" width="16.7265625" style="47" customWidth="1"/>
    <col min="83" max="83" width="25.7265625" style="47" customWidth="1"/>
    <col min="86" max="86" width="21.7265625" style="47" customWidth="1"/>
    <col min="87" max="87" width="8.7265625" style="47"/>
    <col min="88" max="88" width="6.7265625" style="47" customWidth="1"/>
    <col min="89" max="89" width="10.7265625" style="47" customWidth="1"/>
    <col min="90" max="90" width="9.7265625" style="47" customWidth="1"/>
    <col min="91" max="91" width="10.7265625" style="47" customWidth="1"/>
    <col min="92" max="92" width="7.7265625" style="47" customWidth="1"/>
    <col min="93" max="93" width="13.7265625" style="47" customWidth="1"/>
    <col min="94" max="94" width="17.7265625" style="47" customWidth="1"/>
    <col min="95" max="95" width="14.7265625" style="47" customWidth="1"/>
    <col min="96" max="96" width="5.7265625" style="47" customWidth="1"/>
    <col min="97" max="97" width="9.7265625" style="47" customWidth="1"/>
    <col min="98" max="98" width="12.7265625" style="47" customWidth="1"/>
    <col min="99" max="99" width="18.7265625" style="47" customWidth="1"/>
    <col min="100" max="100" width="16.7265625" style="47" customWidth="1"/>
    <col min="101" max="101" width="24.1796875" style="131" customWidth="1"/>
    <col min="102" max="102" width="9.1796875" style="47"/>
    <col min="103" max="103" width="27.7265625" style="47" customWidth="1"/>
    <col min="104" max="104" width="8.7265625" style="47"/>
    <col min="105" max="105" width="6.7265625" style="47" customWidth="1"/>
    <col min="106" max="106" width="10.7265625" style="47" customWidth="1"/>
    <col min="107" max="107" width="8.7265625" style="47"/>
    <col min="108" max="108" width="10.7265625" style="47" customWidth="1"/>
    <col min="109" max="109" width="7.7265625" style="47" customWidth="1"/>
    <col min="110" max="110" width="13.7265625" style="161" customWidth="1"/>
    <col min="111" max="111" width="17.7265625" style="161" customWidth="1"/>
    <col min="112" max="112" width="14.7265625" style="161" customWidth="1"/>
    <col min="113" max="113" width="5.7265625" style="47" customWidth="1"/>
    <col min="114" max="114" width="9.7265625" style="47" customWidth="1"/>
    <col min="115" max="115" width="12.7265625" style="47" customWidth="1"/>
    <col min="116" max="116" width="18.7265625" style="47" customWidth="1"/>
    <col min="117" max="117" width="16.7265625" style="47" customWidth="1"/>
    <col min="118" max="118" width="25.7265625" style="47" customWidth="1"/>
    <col min="121" max="121" width="21.7265625" style="47" customWidth="1"/>
    <col min="122" max="122" width="8.7265625" style="47"/>
    <col min="123" max="123" width="6.7265625" style="47" customWidth="1"/>
    <col min="124" max="124" width="10.7265625" style="47" customWidth="1"/>
    <col min="125" max="125" width="8.7265625" style="47"/>
    <col min="126" max="126" width="10.7265625" style="47" customWidth="1"/>
    <col min="127" max="127" width="7.7265625" style="47" customWidth="1"/>
    <col min="128" max="128" width="13.7265625" style="47" customWidth="1"/>
    <col min="129" max="129" width="17.7265625" style="47" customWidth="1"/>
    <col min="130" max="130" width="14.7265625" style="47" customWidth="1"/>
    <col min="131" max="131" width="5.7265625" style="47" customWidth="1"/>
    <col min="132" max="132" width="9.7265625" style="47" customWidth="1"/>
    <col min="133" max="133" width="12.7265625" style="47" customWidth="1"/>
    <col min="134" max="134" width="18.7265625" style="47" customWidth="1"/>
    <col min="135" max="135" width="16.7265625" style="47" customWidth="1"/>
    <col min="136" max="136" width="24.1796875" style="131" customWidth="1"/>
    <col min="137" max="137" width="9.1796875" style="47"/>
    <col min="138" max="138" width="27.7265625" style="47" customWidth="1"/>
    <col min="139" max="139" width="8.7265625" style="47"/>
    <col min="140" max="140" width="6.7265625" style="47" customWidth="1"/>
    <col min="141" max="141" width="10.7265625" style="47" customWidth="1"/>
    <col min="142" max="142" width="8.7265625" style="47"/>
    <col min="143" max="143" width="10.7265625" style="47" customWidth="1"/>
    <col min="144" max="144" width="7.7265625" style="47" customWidth="1"/>
    <col min="145" max="145" width="13.7265625" style="161" customWidth="1"/>
    <col min="146" max="146" width="17.7265625" style="161" customWidth="1"/>
    <col min="147" max="147" width="14.7265625" style="161" customWidth="1"/>
    <col min="148" max="148" width="5.7265625" style="47" customWidth="1"/>
    <col min="149" max="149" width="9.7265625" style="47" customWidth="1"/>
    <col min="150" max="150" width="12.7265625" style="47" customWidth="1"/>
    <col min="151" max="151" width="18.7265625" style="47" customWidth="1"/>
    <col min="152" max="152" width="16.7265625" style="47" customWidth="1"/>
    <col min="153" max="153" width="25.7265625" style="47" customWidth="1"/>
    <col min="155" max="155" width="21.7265625" style="47" customWidth="1"/>
    <col min="156" max="156" width="8.7265625" style="47"/>
    <col min="157" max="157" width="6.7265625" style="47" customWidth="1"/>
    <col min="158" max="158" width="10.7265625" style="47" customWidth="1"/>
    <col min="159" max="159" width="8.7265625" style="47"/>
    <col min="160" max="160" width="10.7265625" style="47" customWidth="1"/>
    <col min="161" max="161" width="7.7265625" style="47" customWidth="1"/>
    <col min="162" max="162" width="13.7265625" style="47" customWidth="1"/>
    <col min="163" max="163" width="17.7265625" style="47" customWidth="1"/>
    <col min="164" max="164" width="14.7265625" style="47" customWidth="1"/>
    <col min="165" max="165" width="5.7265625" style="47" customWidth="1"/>
    <col min="166" max="166" width="9.7265625" style="47" customWidth="1"/>
    <col min="167" max="167" width="12.7265625" style="47" customWidth="1"/>
    <col min="168" max="168" width="18.7265625" style="47" customWidth="1"/>
    <col min="169" max="169" width="16.7265625" style="47" customWidth="1"/>
    <col min="170" max="170" width="17.08984375" customWidth="1"/>
    <col min="172" max="172" width="27.7265625" style="47" customWidth="1"/>
    <col min="173" max="173" width="8.7265625" style="47"/>
    <col min="174" max="174" width="6.7265625" style="47" customWidth="1"/>
    <col min="175" max="175" width="10.7265625" style="47" customWidth="1"/>
    <col min="176" max="176" width="8.7265625" style="47"/>
    <col min="177" max="177" width="10.7265625" style="47" customWidth="1"/>
    <col min="178" max="178" width="7.7265625" style="47" customWidth="1"/>
    <col min="179" max="179" width="13.7265625" style="161" customWidth="1"/>
    <col min="180" max="180" width="17.7265625" style="161" customWidth="1"/>
    <col min="181" max="181" width="14.7265625" style="161" customWidth="1"/>
    <col min="182" max="182" width="5.7265625" style="47" customWidth="1"/>
    <col min="183" max="183" width="9.7265625" style="47" customWidth="1"/>
    <col min="184" max="184" width="12.7265625" style="47" customWidth="1"/>
    <col min="185" max="185" width="18.7265625" style="47" customWidth="1"/>
    <col min="186" max="186" width="16.7265625" style="47" customWidth="1"/>
    <col min="187" max="187" width="20.6328125" customWidth="1"/>
    <col min="189" max="189" width="21.7265625" style="47" customWidth="1"/>
    <col min="190" max="190" width="8.7265625" style="47"/>
    <col min="191" max="191" width="6.7265625" style="47" customWidth="1"/>
    <col min="192" max="192" width="10.7265625" style="47" customWidth="1"/>
    <col min="193" max="193" width="8.7265625" style="47"/>
    <col min="194" max="194" width="10.7265625" style="47" customWidth="1"/>
    <col min="195" max="195" width="7.7265625" style="47" customWidth="1"/>
    <col min="196" max="196" width="13.7265625" style="47" customWidth="1"/>
    <col min="197" max="197" width="17.7265625" style="47" customWidth="1"/>
    <col min="198" max="198" width="14.7265625" style="47" customWidth="1"/>
    <col min="199" max="199" width="5.7265625" style="47" customWidth="1"/>
    <col min="200" max="200" width="9.7265625" style="47" customWidth="1"/>
    <col min="201" max="201" width="12.7265625" style="47" customWidth="1"/>
    <col min="202" max="202" width="18.7265625" style="47" customWidth="1"/>
    <col min="203" max="203" width="16.7265625" style="47" customWidth="1"/>
    <col min="204" max="204" width="19.08984375" customWidth="1"/>
    <col min="206" max="206" width="27.7265625" style="47" customWidth="1"/>
    <col min="207" max="207" width="8.7265625" style="47"/>
    <col min="208" max="208" width="6.7265625" style="47" customWidth="1"/>
    <col min="209" max="209" width="10.7265625" style="47" customWidth="1"/>
    <col min="210" max="210" width="8.7265625" style="47"/>
    <col min="211" max="211" width="10.7265625" style="47" customWidth="1"/>
    <col min="212" max="212" width="7.7265625" style="47" customWidth="1"/>
    <col min="213" max="213" width="13.7265625" style="161" customWidth="1"/>
    <col min="214" max="214" width="17.7265625" style="161" customWidth="1"/>
    <col min="215" max="215" width="14.7265625" style="161" customWidth="1"/>
    <col min="216" max="216" width="5.7265625" style="47" customWidth="1"/>
    <col min="217" max="217" width="9.7265625" style="47" customWidth="1"/>
    <col min="218" max="218" width="12.7265625" style="47" customWidth="1"/>
    <col min="219" max="219" width="18.7265625" style="47" customWidth="1"/>
    <col min="220" max="220" width="16.7265625" style="47" customWidth="1"/>
    <col min="221" max="221" width="23.36328125" customWidth="1"/>
    <col min="223" max="223" width="21.7265625" style="47" customWidth="1"/>
    <col min="224" max="224" width="8.7265625" style="47"/>
    <col min="225" max="225" width="6.7265625" style="47" customWidth="1"/>
    <col min="226" max="226" width="10.7265625" style="47" customWidth="1"/>
    <col min="227" max="227" width="8.7265625" style="47"/>
    <col min="228" max="228" width="10.7265625" style="47" customWidth="1"/>
    <col min="229" max="229" width="7.7265625" style="47" customWidth="1"/>
    <col min="230" max="230" width="13.7265625" style="47" customWidth="1"/>
    <col min="231" max="231" width="17.7265625" style="47" customWidth="1"/>
    <col min="232" max="232" width="14.7265625" style="47" customWidth="1"/>
    <col min="233" max="233" width="5.7265625" style="47" customWidth="1"/>
    <col min="234" max="234" width="9.7265625" style="47" customWidth="1"/>
    <col min="235" max="235" width="12.7265625" style="47" customWidth="1"/>
    <col min="236" max="236" width="18.7265625" style="47" customWidth="1"/>
    <col min="237" max="237" width="16.7265625" style="47" customWidth="1"/>
    <col min="238" max="238" width="21.81640625" customWidth="1"/>
    <col min="240" max="240" width="27.7265625" style="47" customWidth="1"/>
    <col min="241" max="241" width="8.7265625" style="47"/>
    <col min="242" max="242" width="6.7265625" style="47" customWidth="1"/>
    <col min="243" max="243" width="10.7265625" style="47" customWidth="1"/>
    <col min="244" max="244" width="8.7265625" style="47"/>
    <col min="245" max="245" width="10.7265625" style="47" customWidth="1"/>
    <col min="246" max="246" width="7.7265625" style="47" customWidth="1"/>
    <col min="247" max="247" width="13.7265625" style="161" customWidth="1"/>
    <col min="248" max="248" width="17.7265625" style="161" customWidth="1"/>
    <col min="249" max="249" width="14.7265625" style="161" customWidth="1"/>
    <col min="250" max="250" width="5.7265625" style="47" customWidth="1"/>
    <col min="251" max="251" width="9.7265625" style="47" customWidth="1"/>
    <col min="252" max="252" width="12.7265625" style="47" customWidth="1"/>
    <col min="253" max="253" width="18.7265625" style="47" customWidth="1"/>
    <col min="254" max="254" width="16.7265625" style="47" customWidth="1"/>
    <col min="255" max="255" width="18.453125" customWidth="1"/>
    <col min="257" max="257" width="21.7265625" style="47" customWidth="1"/>
    <col min="258" max="258" width="8.7265625" style="47"/>
    <col min="259" max="259" width="6.7265625" style="47" customWidth="1"/>
    <col min="260" max="260" width="10.7265625" style="47" customWidth="1"/>
    <col min="261" max="261" width="8.7265625" style="47"/>
    <col min="262" max="262" width="10.7265625" style="47" customWidth="1"/>
    <col min="263" max="263" width="7.7265625" style="47" customWidth="1"/>
    <col min="264" max="264" width="13.7265625" style="47" customWidth="1"/>
    <col min="265" max="265" width="17.7265625" style="47" customWidth="1"/>
    <col min="266" max="266" width="14.7265625" style="47" customWidth="1"/>
    <col min="267" max="267" width="5.7265625" style="47" customWidth="1"/>
    <col min="268" max="268" width="9.7265625" style="47" customWidth="1"/>
    <col min="269" max="269" width="12.7265625" style="47" customWidth="1"/>
    <col min="270" max="270" width="18.7265625" style="47" customWidth="1"/>
    <col min="271" max="271" width="16.7265625" style="47" customWidth="1"/>
    <col min="272" max="272" width="20.90625" customWidth="1"/>
    <col min="274" max="274" width="27.7265625" style="47" customWidth="1"/>
    <col min="275" max="275" width="8.7265625" style="47"/>
    <col min="276" max="276" width="6.7265625" style="47" customWidth="1"/>
    <col min="277" max="277" width="10.7265625" style="47" customWidth="1"/>
    <col min="278" max="278" width="8.7265625" style="47"/>
    <col min="279" max="279" width="10.7265625" style="47" customWidth="1"/>
    <col min="280" max="280" width="7.7265625" style="47" customWidth="1"/>
    <col min="281" max="281" width="13.7265625" style="161" customWidth="1"/>
    <col min="282" max="282" width="17.7265625" style="161" customWidth="1"/>
    <col min="283" max="283" width="14.7265625" style="161" customWidth="1"/>
    <col min="284" max="284" width="5.7265625" style="47" customWidth="1"/>
    <col min="285" max="285" width="9.7265625" style="47" customWidth="1"/>
    <col min="286" max="286" width="12.7265625" style="47" customWidth="1"/>
    <col min="287" max="287" width="18.7265625" style="47" customWidth="1"/>
    <col min="288" max="288" width="16.7265625" style="47" customWidth="1"/>
    <col min="289" max="289" width="17.90625" customWidth="1"/>
    <col min="595" max="595" width="18.54296875" style="47" customWidth="1"/>
    <col min="596" max="596" width="17.08984375" style="47" customWidth="1"/>
    <col min="597" max="597" width="14.54296875" style="47" customWidth="1"/>
    <col min="598" max="598" width="13.81640625" style="47" customWidth="1"/>
    <col min="599" max="599" width="8.7265625" style="47"/>
    <col min="600" max="600" width="15.54296875" style="47" customWidth="1"/>
    <col min="601" max="601" width="8.7265625" style="47"/>
    <col min="602" max="602" width="17.81640625" style="47" customWidth="1"/>
    <col min="603" max="603" width="13.1796875" style="47" customWidth="1"/>
    <col min="607" max="607" width="18.54296875" style="47" customWidth="1"/>
    <col min="608" max="608" width="9.1796875" style="47"/>
    <col min="609" max="609" width="14.54296875" style="47" customWidth="1"/>
    <col min="610" max="610" width="13.81640625" style="47" customWidth="1"/>
    <col min="611" max="611" width="9.1796875" style="47"/>
    <col min="612" max="612" width="15.54296875" style="47" customWidth="1"/>
    <col min="613" max="613" width="9.1796875" style="47"/>
    <col min="614" max="614" width="17.81640625" style="47" customWidth="1"/>
    <col min="615" max="616" width="9.1796875" style="47"/>
  </cols>
  <sheetData>
    <row r="1" spans="1:603" ht="21" x14ac:dyDescent="0.5">
      <c r="A1" s="12" t="s">
        <v>380</v>
      </c>
      <c r="B1" s="162">
        <v>45622</v>
      </c>
      <c r="C1" s="162">
        <v>45622</v>
      </c>
      <c r="D1" s="162">
        <v>45623</v>
      </c>
      <c r="E1" s="162">
        <v>45623</v>
      </c>
      <c r="F1" s="162">
        <v>45625</v>
      </c>
      <c r="G1" s="162">
        <v>45625</v>
      </c>
      <c r="H1" s="162">
        <v>45629</v>
      </c>
      <c r="I1" s="162">
        <v>45629</v>
      </c>
      <c r="P1" s="1" t="s">
        <v>432</v>
      </c>
      <c r="AE1" s="131" t="s">
        <v>371</v>
      </c>
      <c r="AG1" s="1" t="s">
        <v>433</v>
      </c>
      <c r="AV1" s="131" t="s">
        <v>370</v>
      </c>
      <c r="AY1" s="1" t="s">
        <v>447</v>
      </c>
      <c r="BN1" s="131" t="s">
        <v>372</v>
      </c>
      <c r="BP1" s="1" t="s">
        <v>448</v>
      </c>
      <c r="CE1" s="131" t="s">
        <v>373</v>
      </c>
      <c r="CH1" s="1" t="s">
        <v>499</v>
      </c>
      <c r="CW1" s="131" t="s">
        <v>371</v>
      </c>
      <c r="CY1" s="1" t="s">
        <v>500</v>
      </c>
      <c r="DN1" s="131" t="s">
        <v>370</v>
      </c>
      <c r="DQ1" s="1" t="s">
        <v>512</v>
      </c>
      <c r="EF1" s="131" t="s">
        <v>372</v>
      </c>
      <c r="EH1" s="1" t="s">
        <v>513</v>
      </c>
      <c r="EW1" s="131" t="s">
        <v>374</v>
      </c>
      <c r="EY1" s="1" t="s">
        <v>557</v>
      </c>
      <c r="FN1" s="139" t="s">
        <v>371</v>
      </c>
      <c r="FP1" s="1" t="s">
        <v>559</v>
      </c>
      <c r="GE1" s="139" t="s">
        <v>370</v>
      </c>
      <c r="GG1" s="1" t="s">
        <v>573</v>
      </c>
      <c r="GV1" s="139" t="s">
        <v>372</v>
      </c>
      <c r="GX1" s="1" t="s">
        <v>574</v>
      </c>
      <c r="HM1" s="139" t="s">
        <v>370</v>
      </c>
      <c r="HO1" s="1" t="s">
        <v>617</v>
      </c>
      <c r="ID1" s="161" t="s">
        <v>372</v>
      </c>
      <c r="IF1" s="1" t="s">
        <v>619</v>
      </c>
      <c r="IU1" s="161" t="s">
        <v>370</v>
      </c>
      <c r="IW1" s="1" t="s">
        <v>623</v>
      </c>
      <c r="JL1" s="161" t="s">
        <v>372</v>
      </c>
      <c r="JN1" s="1" t="s">
        <v>624</v>
      </c>
      <c r="KC1" s="161" t="s">
        <v>370</v>
      </c>
      <c r="VW1" s="47" t="s">
        <v>406</v>
      </c>
      <c r="VY1" s="47" t="s">
        <v>375</v>
      </c>
      <c r="VZ1" s="47" t="s">
        <v>376</v>
      </c>
      <c r="WB1" s="47" t="s">
        <v>409</v>
      </c>
      <c r="WD1" s="47" t="s">
        <v>375</v>
      </c>
      <c r="WE1" s="47" t="s">
        <v>376</v>
      </c>
    </row>
    <row r="2" spans="1:603" x14ac:dyDescent="0.35">
      <c r="B2" s="161" t="s">
        <v>382</v>
      </c>
      <c r="C2" s="161" t="s">
        <v>383</v>
      </c>
      <c r="D2" s="161" t="s">
        <v>382</v>
      </c>
      <c r="E2" s="161" t="s">
        <v>383</v>
      </c>
      <c r="F2" s="161" t="s">
        <v>382</v>
      </c>
      <c r="G2" s="161" t="s">
        <v>383</v>
      </c>
      <c r="H2" s="161" t="s">
        <v>382</v>
      </c>
      <c r="I2" s="161" t="s">
        <v>383</v>
      </c>
      <c r="P2" s="47" t="s">
        <v>0</v>
      </c>
      <c r="Q2" s="47" t="s">
        <v>1</v>
      </c>
      <c r="R2" s="47" t="s">
        <v>2</v>
      </c>
      <c r="S2" s="47" t="s">
        <v>3</v>
      </c>
      <c r="T2" s="47" t="s">
        <v>4</v>
      </c>
      <c r="U2" s="47" t="s">
        <v>5</v>
      </c>
      <c r="V2" s="47" t="s">
        <v>6</v>
      </c>
      <c r="W2" s="47" t="s">
        <v>7</v>
      </c>
      <c r="X2" s="47" t="s">
        <v>8</v>
      </c>
      <c r="Y2" s="47" t="s">
        <v>9</v>
      </c>
      <c r="Z2" s="47" t="s">
        <v>10</v>
      </c>
      <c r="AA2" s="47" t="s">
        <v>11</v>
      </c>
      <c r="AB2" s="47" t="s">
        <v>12</v>
      </c>
      <c r="AC2" s="47" t="s">
        <v>326</v>
      </c>
      <c r="AD2" s="47" t="s">
        <v>327</v>
      </c>
      <c r="AE2" s="131" t="s">
        <v>364</v>
      </c>
      <c r="AG2" s="47" t="s">
        <v>0</v>
      </c>
      <c r="AH2" s="47" t="s">
        <v>1</v>
      </c>
      <c r="AI2" s="47" t="s">
        <v>2</v>
      </c>
      <c r="AJ2" s="47" t="s">
        <v>3</v>
      </c>
      <c r="AK2" s="47" t="s">
        <v>4</v>
      </c>
      <c r="AL2" s="47" t="s">
        <v>5</v>
      </c>
      <c r="AM2" s="47" t="s">
        <v>6</v>
      </c>
      <c r="AN2" s="161" t="s">
        <v>7</v>
      </c>
      <c r="AO2" s="161" t="s">
        <v>8</v>
      </c>
      <c r="AP2" s="161" t="s">
        <v>9</v>
      </c>
      <c r="AQ2" s="47" t="s">
        <v>10</v>
      </c>
      <c r="AR2" s="47" t="s">
        <v>11</v>
      </c>
      <c r="AS2" s="47" t="s">
        <v>12</v>
      </c>
      <c r="AT2" s="47" t="s">
        <v>326</v>
      </c>
      <c r="AU2" s="47" t="s">
        <v>327</v>
      </c>
      <c r="AV2" s="131" t="s">
        <v>364</v>
      </c>
      <c r="AY2" s="47" t="s">
        <v>0</v>
      </c>
      <c r="AZ2" s="47" t="s">
        <v>1</v>
      </c>
      <c r="BA2" s="47" t="s">
        <v>2</v>
      </c>
      <c r="BB2" s="47" t="s">
        <v>3</v>
      </c>
      <c r="BC2" s="47" t="s">
        <v>4</v>
      </c>
      <c r="BD2" s="47" t="s">
        <v>5</v>
      </c>
      <c r="BE2" s="47" t="s">
        <v>6</v>
      </c>
      <c r="BF2" s="47" t="s">
        <v>7</v>
      </c>
      <c r="BG2" s="47" t="s">
        <v>8</v>
      </c>
      <c r="BH2" s="47" t="s">
        <v>9</v>
      </c>
      <c r="BI2" s="47" t="s">
        <v>10</v>
      </c>
      <c r="BJ2" s="47" t="s">
        <v>11</v>
      </c>
      <c r="BK2" s="47" t="s">
        <v>12</v>
      </c>
      <c r="BL2" s="47" t="s">
        <v>326</v>
      </c>
      <c r="BM2" s="47" t="s">
        <v>327</v>
      </c>
      <c r="BN2" s="131" t="s">
        <v>364</v>
      </c>
      <c r="BP2" s="47" t="s">
        <v>0</v>
      </c>
      <c r="BQ2" s="47" t="s">
        <v>1</v>
      </c>
      <c r="BR2" s="47" t="s">
        <v>2</v>
      </c>
      <c r="BS2" s="47" t="s">
        <v>3</v>
      </c>
      <c r="BT2" s="47" t="s">
        <v>4</v>
      </c>
      <c r="BU2" s="47" t="s">
        <v>5</v>
      </c>
      <c r="BV2" s="47" t="s">
        <v>6</v>
      </c>
      <c r="BW2" s="161" t="s">
        <v>7</v>
      </c>
      <c r="BX2" s="161" t="s">
        <v>8</v>
      </c>
      <c r="BY2" s="161" t="s">
        <v>9</v>
      </c>
      <c r="BZ2" s="47" t="s">
        <v>10</v>
      </c>
      <c r="CA2" s="47" t="s">
        <v>11</v>
      </c>
      <c r="CB2" s="47" t="s">
        <v>12</v>
      </c>
      <c r="CC2" s="47" t="s">
        <v>326</v>
      </c>
      <c r="CD2" s="47" t="s">
        <v>327</v>
      </c>
      <c r="CE2" s="131" t="s">
        <v>364</v>
      </c>
      <c r="CH2" s="47" t="s">
        <v>0</v>
      </c>
      <c r="CI2" s="47" t="s">
        <v>1</v>
      </c>
      <c r="CJ2" s="47" t="s">
        <v>2</v>
      </c>
      <c r="CK2" s="47" t="s">
        <v>3</v>
      </c>
      <c r="CL2" s="47" t="s">
        <v>4</v>
      </c>
      <c r="CM2" s="47" t="s">
        <v>5</v>
      </c>
      <c r="CN2" s="47" t="s">
        <v>6</v>
      </c>
      <c r="CO2" s="47" t="s">
        <v>7</v>
      </c>
      <c r="CP2" s="47" t="s">
        <v>8</v>
      </c>
      <c r="CQ2" s="47" t="s">
        <v>9</v>
      </c>
      <c r="CR2" s="47" t="s">
        <v>10</v>
      </c>
      <c r="CS2" s="47" t="s">
        <v>11</v>
      </c>
      <c r="CT2" s="47" t="s">
        <v>12</v>
      </c>
      <c r="CU2" s="47" t="s">
        <v>326</v>
      </c>
      <c r="CV2" s="47" t="s">
        <v>327</v>
      </c>
      <c r="CW2" s="131" t="s">
        <v>364</v>
      </c>
      <c r="CY2" s="47" t="s">
        <v>0</v>
      </c>
      <c r="CZ2" s="47" t="s">
        <v>1</v>
      </c>
      <c r="DA2" s="47" t="s">
        <v>2</v>
      </c>
      <c r="DB2" s="47" t="s">
        <v>3</v>
      </c>
      <c r="DC2" s="47" t="s">
        <v>4</v>
      </c>
      <c r="DD2" s="47" t="s">
        <v>5</v>
      </c>
      <c r="DE2" s="47" t="s">
        <v>6</v>
      </c>
      <c r="DF2" s="161" t="s">
        <v>7</v>
      </c>
      <c r="DG2" s="161" t="s">
        <v>8</v>
      </c>
      <c r="DH2" s="161" t="s">
        <v>9</v>
      </c>
      <c r="DI2" s="47" t="s">
        <v>10</v>
      </c>
      <c r="DJ2" s="47" t="s">
        <v>11</v>
      </c>
      <c r="DK2" s="47" t="s">
        <v>12</v>
      </c>
      <c r="DL2" s="47" t="s">
        <v>326</v>
      </c>
      <c r="DM2" s="47" t="s">
        <v>327</v>
      </c>
      <c r="DN2" s="131" t="s">
        <v>364</v>
      </c>
      <c r="DQ2" s="47" t="s">
        <v>0</v>
      </c>
      <c r="DR2" s="47" t="s">
        <v>1</v>
      </c>
      <c r="DS2" s="47" t="s">
        <v>2</v>
      </c>
      <c r="DT2" s="47" t="s">
        <v>3</v>
      </c>
      <c r="DU2" s="47" t="s">
        <v>4</v>
      </c>
      <c r="DV2" s="47" t="s">
        <v>5</v>
      </c>
      <c r="DW2" s="47" t="s">
        <v>6</v>
      </c>
      <c r="DX2" s="47" t="s">
        <v>7</v>
      </c>
      <c r="DY2" s="47" t="s">
        <v>8</v>
      </c>
      <c r="DZ2" s="47" t="s">
        <v>9</v>
      </c>
      <c r="EA2" s="47" t="s">
        <v>10</v>
      </c>
      <c r="EB2" s="47" t="s">
        <v>11</v>
      </c>
      <c r="EC2" s="47" t="s">
        <v>12</v>
      </c>
      <c r="ED2" s="47" t="s">
        <v>326</v>
      </c>
      <c r="EE2" s="47" t="s">
        <v>327</v>
      </c>
      <c r="EF2" s="131" t="s">
        <v>364</v>
      </c>
      <c r="EH2" s="47" t="s">
        <v>0</v>
      </c>
      <c r="EI2" s="47" t="s">
        <v>1</v>
      </c>
      <c r="EJ2" s="47" t="s">
        <v>2</v>
      </c>
      <c r="EK2" s="47" t="s">
        <v>3</v>
      </c>
      <c r="EL2" s="47" t="s">
        <v>4</v>
      </c>
      <c r="EM2" s="47" t="s">
        <v>5</v>
      </c>
      <c r="EN2" s="47" t="s">
        <v>6</v>
      </c>
      <c r="EO2" s="161" t="s">
        <v>7</v>
      </c>
      <c r="EP2" s="161" t="s">
        <v>8</v>
      </c>
      <c r="EQ2" s="161" t="s">
        <v>9</v>
      </c>
      <c r="ER2" s="47" t="s">
        <v>10</v>
      </c>
      <c r="ES2" s="47" t="s">
        <v>11</v>
      </c>
      <c r="ET2" s="47" t="s">
        <v>12</v>
      </c>
      <c r="EU2" s="47" t="s">
        <v>326</v>
      </c>
      <c r="EV2" s="47" t="s">
        <v>327</v>
      </c>
      <c r="EW2" s="131" t="s">
        <v>364</v>
      </c>
      <c r="EY2" s="47" t="s">
        <v>0</v>
      </c>
      <c r="EZ2" s="47" t="s">
        <v>1</v>
      </c>
      <c r="FA2" s="47" t="s">
        <v>2</v>
      </c>
      <c r="FB2" s="47" t="s">
        <v>3</v>
      </c>
      <c r="FC2" s="47" t="s">
        <v>4</v>
      </c>
      <c r="FD2" s="47" t="s">
        <v>5</v>
      </c>
      <c r="FE2" s="47" t="s">
        <v>6</v>
      </c>
      <c r="FF2" s="47" t="s">
        <v>7</v>
      </c>
      <c r="FG2" s="47" t="s">
        <v>8</v>
      </c>
      <c r="FH2" s="47" t="s">
        <v>9</v>
      </c>
      <c r="FI2" s="47" t="s">
        <v>10</v>
      </c>
      <c r="FJ2" s="47" t="s">
        <v>11</v>
      </c>
      <c r="FK2" s="47" t="s">
        <v>12</v>
      </c>
      <c r="FL2" s="47" t="s">
        <v>326</v>
      </c>
      <c r="FM2" s="47" t="s">
        <v>327</v>
      </c>
      <c r="FN2" s="139" t="s">
        <v>364</v>
      </c>
      <c r="FP2" s="47" t="s">
        <v>0</v>
      </c>
      <c r="FQ2" s="47" t="s">
        <v>1</v>
      </c>
      <c r="FR2" s="47" t="s">
        <v>2</v>
      </c>
      <c r="FS2" s="47" t="s">
        <v>3</v>
      </c>
      <c r="FT2" s="47" t="s">
        <v>4</v>
      </c>
      <c r="FU2" s="47" t="s">
        <v>5</v>
      </c>
      <c r="FV2" s="47" t="s">
        <v>6</v>
      </c>
      <c r="FW2" s="161" t="s">
        <v>7</v>
      </c>
      <c r="FX2" s="161" t="s">
        <v>8</v>
      </c>
      <c r="FY2" s="161" t="s">
        <v>9</v>
      </c>
      <c r="FZ2" s="47" t="s">
        <v>10</v>
      </c>
      <c r="GA2" s="47" t="s">
        <v>11</v>
      </c>
      <c r="GB2" s="47" t="s">
        <v>12</v>
      </c>
      <c r="GC2" s="47" t="s">
        <v>326</v>
      </c>
      <c r="GD2" s="47" t="s">
        <v>327</v>
      </c>
      <c r="GE2" s="139" t="s">
        <v>364</v>
      </c>
      <c r="GG2" s="47" t="s">
        <v>0</v>
      </c>
      <c r="GH2" s="47" t="s">
        <v>1</v>
      </c>
      <c r="GI2" s="47" t="s">
        <v>2</v>
      </c>
      <c r="GJ2" s="47" t="s">
        <v>3</v>
      </c>
      <c r="GK2" s="47" t="s">
        <v>4</v>
      </c>
      <c r="GL2" s="47" t="s">
        <v>5</v>
      </c>
      <c r="GM2" s="47" t="s">
        <v>6</v>
      </c>
      <c r="GN2" s="47" t="s">
        <v>7</v>
      </c>
      <c r="GO2" s="47" t="s">
        <v>8</v>
      </c>
      <c r="GP2" s="47" t="s">
        <v>9</v>
      </c>
      <c r="GQ2" s="47" t="s">
        <v>10</v>
      </c>
      <c r="GR2" s="47" t="s">
        <v>11</v>
      </c>
      <c r="GS2" s="47" t="s">
        <v>12</v>
      </c>
      <c r="GT2" s="47" t="s">
        <v>326</v>
      </c>
      <c r="GU2" s="47" t="s">
        <v>327</v>
      </c>
      <c r="GV2" s="139" t="s">
        <v>364</v>
      </c>
      <c r="GX2" s="47" t="s">
        <v>0</v>
      </c>
      <c r="GY2" s="47" t="s">
        <v>1</v>
      </c>
      <c r="GZ2" s="47" t="s">
        <v>2</v>
      </c>
      <c r="HA2" s="47" t="s">
        <v>3</v>
      </c>
      <c r="HB2" s="47" t="s">
        <v>4</v>
      </c>
      <c r="HC2" s="47" t="s">
        <v>5</v>
      </c>
      <c r="HD2" s="47" t="s">
        <v>6</v>
      </c>
      <c r="HE2" s="161" t="s">
        <v>7</v>
      </c>
      <c r="HF2" s="161" t="s">
        <v>8</v>
      </c>
      <c r="HG2" s="161" t="s">
        <v>9</v>
      </c>
      <c r="HH2" s="47" t="s">
        <v>10</v>
      </c>
      <c r="HI2" s="47" t="s">
        <v>11</v>
      </c>
      <c r="HJ2" s="47" t="s">
        <v>12</v>
      </c>
      <c r="HK2" s="47" t="s">
        <v>326</v>
      </c>
      <c r="HL2" s="47" t="s">
        <v>327</v>
      </c>
      <c r="HM2" s="139" t="s">
        <v>364</v>
      </c>
      <c r="HO2" s="47" t="s">
        <v>0</v>
      </c>
      <c r="HP2" s="47" t="s">
        <v>1</v>
      </c>
      <c r="HQ2" s="47" t="s">
        <v>2</v>
      </c>
      <c r="HR2" s="47" t="s">
        <v>3</v>
      </c>
      <c r="HS2" s="47" t="s">
        <v>4</v>
      </c>
      <c r="HT2" s="47" t="s">
        <v>5</v>
      </c>
      <c r="HU2" s="47" t="s">
        <v>6</v>
      </c>
      <c r="HV2" s="47" t="s">
        <v>7</v>
      </c>
      <c r="HW2" s="47" t="s">
        <v>8</v>
      </c>
      <c r="HX2" s="47" t="s">
        <v>9</v>
      </c>
      <c r="HY2" s="47" t="s">
        <v>10</v>
      </c>
      <c r="HZ2" s="47" t="s">
        <v>11</v>
      </c>
      <c r="IA2" s="47" t="s">
        <v>12</v>
      </c>
      <c r="IB2" s="47" t="s">
        <v>326</v>
      </c>
      <c r="IC2" s="47" t="s">
        <v>327</v>
      </c>
      <c r="ID2" s="161" t="s">
        <v>364</v>
      </c>
      <c r="IF2" s="47" t="s">
        <v>0</v>
      </c>
      <c r="IG2" s="47" t="s">
        <v>1</v>
      </c>
      <c r="IH2" s="47" t="s">
        <v>2</v>
      </c>
      <c r="II2" s="47" t="s">
        <v>3</v>
      </c>
      <c r="IJ2" s="47" t="s">
        <v>4</v>
      </c>
      <c r="IK2" s="47" t="s">
        <v>5</v>
      </c>
      <c r="IL2" s="47" t="s">
        <v>6</v>
      </c>
      <c r="IM2" s="161" t="s">
        <v>7</v>
      </c>
      <c r="IN2" s="161" t="s">
        <v>8</v>
      </c>
      <c r="IO2" s="161" t="s">
        <v>9</v>
      </c>
      <c r="IP2" s="47" t="s">
        <v>10</v>
      </c>
      <c r="IQ2" s="47" t="s">
        <v>11</v>
      </c>
      <c r="IR2" s="47" t="s">
        <v>12</v>
      </c>
      <c r="IS2" s="47" t="s">
        <v>326</v>
      </c>
      <c r="IT2" s="47" t="s">
        <v>327</v>
      </c>
      <c r="IU2" s="161" t="s">
        <v>364</v>
      </c>
      <c r="IW2" s="47" t="s">
        <v>0</v>
      </c>
      <c r="IX2" s="47" t="s">
        <v>1</v>
      </c>
      <c r="IY2" s="47" t="s">
        <v>2</v>
      </c>
      <c r="IZ2" s="47" t="s">
        <v>3</v>
      </c>
      <c r="JA2" s="47" t="s">
        <v>4</v>
      </c>
      <c r="JB2" s="47" t="s">
        <v>5</v>
      </c>
      <c r="JC2" s="47" t="s">
        <v>6</v>
      </c>
      <c r="JD2" s="47" t="s">
        <v>7</v>
      </c>
      <c r="JE2" s="47" t="s">
        <v>8</v>
      </c>
      <c r="JF2" s="47" t="s">
        <v>9</v>
      </c>
      <c r="JG2" s="47" t="s">
        <v>10</v>
      </c>
      <c r="JH2" s="47" t="s">
        <v>11</v>
      </c>
      <c r="JI2" s="47" t="s">
        <v>12</v>
      </c>
      <c r="JJ2" s="47" t="s">
        <v>326</v>
      </c>
      <c r="JK2" s="47" t="s">
        <v>327</v>
      </c>
      <c r="JL2" s="161" t="s">
        <v>364</v>
      </c>
      <c r="JN2" s="47" t="s">
        <v>0</v>
      </c>
      <c r="JO2" s="47" t="s">
        <v>1</v>
      </c>
      <c r="JP2" s="47" t="s">
        <v>2</v>
      </c>
      <c r="JQ2" s="47" t="s">
        <v>3</v>
      </c>
      <c r="JR2" s="47" t="s">
        <v>4</v>
      </c>
      <c r="JS2" s="47" t="s">
        <v>5</v>
      </c>
      <c r="JT2" s="47" t="s">
        <v>6</v>
      </c>
      <c r="JU2" s="161" t="s">
        <v>7</v>
      </c>
      <c r="JV2" s="161" t="s">
        <v>8</v>
      </c>
      <c r="JW2" s="161" t="s">
        <v>9</v>
      </c>
      <c r="JX2" s="47" t="s">
        <v>10</v>
      </c>
      <c r="JY2" s="47" t="s">
        <v>11</v>
      </c>
      <c r="JZ2" s="47" t="s">
        <v>12</v>
      </c>
      <c r="KA2" s="47" t="s">
        <v>326</v>
      </c>
      <c r="KB2" s="47" t="s">
        <v>327</v>
      </c>
      <c r="KC2" s="161" t="s">
        <v>364</v>
      </c>
      <c r="VW2" s="47" t="s">
        <v>407</v>
      </c>
      <c r="VX2" s="47">
        <f>'112524'!$CK$3</f>
        <v>1053174</v>
      </c>
      <c r="VY2" s="47">
        <f>$VX$2*0.6</f>
        <v>631904.4</v>
      </c>
      <c r="VZ2" s="47">
        <f>$VX$2*1.4</f>
        <v>1474443.5999999999</v>
      </c>
      <c r="WB2" s="47" t="s">
        <v>407</v>
      </c>
      <c r="WC2" s="47">
        <f>'112524'!$BC$3</f>
        <v>1032225</v>
      </c>
      <c r="WD2" s="47">
        <f>$WC$2*0.6</f>
        <v>619335</v>
      </c>
      <c r="WE2" s="47">
        <f>$WC$2*1.4</f>
        <v>1445115</v>
      </c>
    </row>
    <row r="3" spans="1:603" x14ac:dyDescent="0.35">
      <c r="B3" s="161" t="s">
        <v>381</v>
      </c>
      <c r="C3" s="161" t="s">
        <v>381</v>
      </c>
      <c r="D3" s="161" t="s">
        <v>381</v>
      </c>
      <c r="E3" s="161" t="s">
        <v>381</v>
      </c>
      <c r="F3" s="161" t="s">
        <v>381</v>
      </c>
      <c r="G3" s="161" t="s">
        <v>381</v>
      </c>
      <c r="H3" s="161" t="s">
        <v>381</v>
      </c>
      <c r="I3" s="161" t="s">
        <v>381</v>
      </c>
      <c r="P3" s="47" t="s">
        <v>14</v>
      </c>
      <c r="Q3" s="47">
        <v>30.48</v>
      </c>
      <c r="R3" s="47">
        <v>114</v>
      </c>
      <c r="S3" s="47">
        <v>1082936</v>
      </c>
      <c r="T3" s="47">
        <v>50</v>
      </c>
      <c r="V3" s="47" t="s">
        <v>13</v>
      </c>
      <c r="AC3" s="47" t="str">
        <f>IF(S3/$VX$2&gt;1.4,"Fail","Pass")</f>
        <v>Pass</v>
      </c>
      <c r="AD3" s="47" t="str">
        <f>IF(Q3&gt;$VZ$3,"Fail","Pass")</f>
        <v>Pass</v>
      </c>
      <c r="AG3" s="47" t="s">
        <v>14</v>
      </c>
      <c r="AH3" s="47">
        <v>30.399000000000001</v>
      </c>
      <c r="AI3" s="47">
        <v>114</v>
      </c>
      <c r="AJ3" s="47">
        <v>1038373</v>
      </c>
      <c r="AK3" s="47">
        <v>5</v>
      </c>
      <c r="AM3" s="47" t="s">
        <v>13</v>
      </c>
      <c r="AT3" s="47" t="str">
        <f>IF(AJ3/$WC$2&gt;1.4,"Fail","Pass")</f>
        <v>Pass</v>
      </c>
      <c r="AU3" s="47" t="str">
        <f>IF(AH3&gt;$WE$3,"Fail","Pass")</f>
        <v>Pass</v>
      </c>
      <c r="AY3" s="47" t="s">
        <v>14</v>
      </c>
      <c r="AZ3" s="47">
        <v>30.48</v>
      </c>
      <c r="BA3" s="47">
        <v>114</v>
      </c>
      <c r="BB3" s="47">
        <v>1072880</v>
      </c>
      <c r="BC3" s="47">
        <v>50</v>
      </c>
      <c r="BE3" s="47" t="s">
        <v>13</v>
      </c>
      <c r="BL3" s="47" t="str">
        <f>IF(BB3/$VX$2&gt;1.4,"Fail","Pass")</f>
        <v>Pass</v>
      </c>
      <c r="BM3" s="47" t="str">
        <f>IF(AZ3&gt;$VZ$3,"Fail","Pass")</f>
        <v>Pass</v>
      </c>
      <c r="BP3" s="47" t="s">
        <v>14</v>
      </c>
      <c r="BQ3" s="47">
        <v>30.4</v>
      </c>
      <c r="BR3" s="47">
        <v>114</v>
      </c>
      <c r="BS3" s="47">
        <v>1043367</v>
      </c>
      <c r="BT3" s="47">
        <v>5</v>
      </c>
      <c r="BV3" s="47" t="s">
        <v>13</v>
      </c>
      <c r="CC3" s="47" t="str">
        <f>IF(BS3/$WC$2&gt;1.4,"Fail","Pass")</f>
        <v>Pass</v>
      </c>
      <c r="CD3" s="47" t="str">
        <f>IF(BQ3&gt;$WE$3,"Fail","Pass")</f>
        <v>Pass</v>
      </c>
      <c r="CH3" s="47" t="s">
        <v>14</v>
      </c>
      <c r="CI3" s="47">
        <v>30.48</v>
      </c>
      <c r="CJ3" s="47">
        <v>114</v>
      </c>
      <c r="CK3" s="47">
        <v>1063940</v>
      </c>
      <c r="CL3" s="47">
        <v>50</v>
      </c>
      <c r="CN3" s="47" t="s">
        <v>13</v>
      </c>
      <c r="CU3" s="47" t="str">
        <f>IF(CK3/$VX$2&gt;1.4,"Fail","Pass")</f>
        <v>Pass</v>
      </c>
      <c r="CV3" s="47" t="str">
        <f>IF(CI3&gt;$VZ$3,"Fail","Pass")</f>
        <v>Pass</v>
      </c>
      <c r="CY3" s="47" t="s">
        <v>14</v>
      </c>
      <c r="CZ3" s="47">
        <v>30.388000000000002</v>
      </c>
      <c r="DA3" s="47">
        <v>114</v>
      </c>
      <c r="DB3" s="47">
        <v>1049943</v>
      </c>
      <c r="DC3" s="47">
        <v>5</v>
      </c>
      <c r="DE3" s="47" t="s">
        <v>13</v>
      </c>
      <c r="DL3" s="47" t="str">
        <f>IF(DB3/$WC$2&gt;1.4,"Fail","Pass")</f>
        <v>Pass</v>
      </c>
      <c r="DM3" s="47" t="str">
        <f>IF(CZ3&gt;$WE$3,"Fail","Pass")</f>
        <v>Pass</v>
      </c>
      <c r="DQ3" s="47" t="s">
        <v>14</v>
      </c>
      <c r="DR3" s="47">
        <v>30.469000000000001</v>
      </c>
      <c r="DS3" s="47">
        <v>114</v>
      </c>
      <c r="DT3" s="47">
        <v>1094387</v>
      </c>
      <c r="DU3" s="47">
        <v>50</v>
      </c>
      <c r="DW3" s="47" t="s">
        <v>13</v>
      </c>
      <c r="ED3" s="47" t="str">
        <f>IF(DT3/$VX$2&gt;1.4,"Fail","Pass")</f>
        <v>Pass</v>
      </c>
      <c r="EE3" s="47" t="str">
        <f>IF(DR3&gt;$VZ$3,"Fail","Pass")</f>
        <v>Pass</v>
      </c>
      <c r="EH3" s="47" t="s">
        <v>14</v>
      </c>
      <c r="EI3" s="47">
        <v>30.388000000000002</v>
      </c>
      <c r="EJ3" s="47">
        <v>114</v>
      </c>
      <c r="EK3" s="47">
        <v>1059081</v>
      </c>
      <c r="EL3" s="47">
        <v>5</v>
      </c>
      <c r="EN3" s="47" t="s">
        <v>13</v>
      </c>
      <c r="EU3" s="47" t="str">
        <f>IF(EK3/$WC$2&gt;1.4,"Fail","Pass")</f>
        <v>Pass</v>
      </c>
      <c r="EV3" s="47" t="str">
        <f>IF(EI3&gt;$WE$3,"Fail","Pass")</f>
        <v>Pass</v>
      </c>
      <c r="EY3" s="47" t="s">
        <v>14</v>
      </c>
      <c r="EZ3" s="47">
        <v>30.491</v>
      </c>
      <c r="FA3" s="47">
        <v>114</v>
      </c>
      <c r="FB3" s="47">
        <v>1035814</v>
      </c>
      <c r="FC3" s="47">
        <v>50</v>
      </c>
      <c r="FE3" s="47" t="s">
        <v>13</v>
      </c>
      <c r="FL3" s="47" t="str">
        <f>IF(FB3/$VX$2&gt;1.4,"Fail","Pass")</f>
        <v>Pass</v>
      </c>
      <c r="FM3" s="47" t="str">
        <f>IF(EZ3&gt;$VZ$3,"Fail","Pass")</f>
        <v>Pass</v>
      </c>
      <c r="FN3" s="139"/>
      <c r="FP3" s="47" t="s">
        <v>14</v>
      </c>
      <c r="FQ3" s="47">
        <v>30.364999999999998</v>
      </c>
      <c r="FR3" s="47">
        <v>114</v>
      </c>
      <c r="FS3" s="47">
        <v>1023085</v>
      </c>
      <c r="FT3" s="47">
        <v>5</v>
      </c>
      <c r="FV3" s="47" t="s">
        <v>13</v>
      </c>
      <c r="GC3" s="47" t="str">
        <f>IF(FS3/$WC$2&gt;1.4,"Fail","Pass")</f>
        <v>Pass</v>
      </c>
      <c r="GD3" s="47" t="str">
        <f>IF(FQ3&gt;$WE$3,"Fail","Pass")</f>
        <v>Pass</v>
      </c>
      <c r="GE3" s="47"/>
      <c r="GG3" s="47" t="s">
        <v>14</v>
      </c>
      <c r="GH3" s="47">
        <v>30.457000000000001</v>
      </c>
      <c r="GI3" s="47">
        <v>114</v>
      </c>
      <c r="GJ3" s="47">
        <v>1048353</v>
      </c>
      <c r="GK3" s="47">
        <v>50</v>
      </c>
      <c r="GM3" s="47" t="s">
        <v>13</v>
      </c>
      <c r="GT3" s="47" t="str">
        <f>IF(GJ3/$VX$2&gt;1.4,"Fail","Pass")</f>
        <v>Pass</v>
      </c>
      <c r="GU3" s="47" t="str">
        <f>IF(GH3&gt;$VZ$3,"Fail","Pass")</f>
        <v>Pass</v>
      </c>
      <c r="GV3" s="139"/>
      <c r="GX3" s="47" t="s">
        <v>14</v>
      </c>
      <c r="GY3" s="47">
        <v>30.353999999999999</v>
      </c>
      <c r="GZ3" s="47">
        <v>114</v>
      </c>
      <c r="HA3" s="47">
        <v>1019948</v>
      </c>
      <c r="HB3" s="47">
        <v>5</v>
      </c>
      <c r="HD3" s="47" t="s">
        <v>13</v>
      </c>
      <c r="HK3" s="47" t="str">
        <f>IF(HA3/$WC$2&gt;1.4,"Fail","Pass")</f>
        <v>Pass</v>
      </c>
      <c r="HL3" s="47" t="str">
        <f>IF(GY3&gt;$WE$3,"Fail","Pass")</f>
        <v>Pass</v>
      </c>
      <c r="HM3" s="47"/>
      <c r="HO3" s="47" t="s">
        <v>14</v>
      </c>
      <c r="HP3" s="47">
        <v>30.48</v>
      </c>
      <c r="HQ3" s="47">
        <v>114</v>
      </c>
      <c r="HR3" s="47">
        <v>940577</v>
      </c>
      <c r="HS3" s="47">
        <v>50</v>
      </c>
      <c r="HU3" s="47" t="s">
        <v>13</v>
      </c>
      <c r="IB3" s="47" t="str">
        <f>IF(HR3/$VX$2&gt;1.4,"Fail","Pass")</f>
        <v>Pass</v>
      </c>
      <c r="IC3" s="47" t="str">
        <f>IF(HP3&gt;$VZ$3,"Fail","Pass")</f>
        <v>Pass</v>
      </c>
      <c r="ID3" s="161"/>
      <c r="IF3" s="47" t="s">
        <v>14</v>
      </c>
      <c r="IG3" s="47">
        <v>30.341999999999999</v>
      </c>
      <c r="IH3" s="47">
        <v>114</v>
      </c>
      <c r="II3" s="47">
        <v>947736</v>
      </c>
      <c r="IJ3" s="47">
        <v>5</v>
      </c>
      <c r="IL3" s="47" t="s">
        <v>13</v>
      </c>
      <c r="IS3" s="47" t="str">
        <f>IF(II3/$WC$2&gt;1.4,"Fail","Pass")</f>
        <v>Pass</v>
      </c>
      <c r="IT3" s="47" t="str">
        <f>IF(IG3&gt;$WE$3,"Fail","Pass")</f>
        <v>Pass</v>
      </c>
      <c r="IU3" s="47"/>
      <c r="IW3" s="47" t="s">
        <v>14</v>
      </c>
      <c r="IX3" s="47">
        <v>30.457000000000001</v>
      </c>
      <c r="IY3" s="47">
        <v>114</v>
      </c>
      <c r="IZ3" s="47">
        <v>961607</v>
      </c>
      <c r="JA3" s="47">
        <v>50</v>
      </c>
      <c r="JC3" s="47" t="s">
        <v>13</v>
      </c>
      <c r="JJ3" s="47" t="str">
        <f>IF(IZ3/$VX$2&gt;1.4,"Fail","Pass")</f>
        <v>Pass</v>
      </c>
      <c r="JK3" s="47" t="str">
        <f>IF(IX3&gt;$VZ$3,"Fail","Pass")</f>
        <v>Pass</v>
      </c>
      <c r="JL3" s="161"/>
      <c r="JN3" s="47" t="s">
        <v>14</v>
      </c>
      <c r="JO3" s="47">
        <v>30.318999999999999</v>
      </c>
      <c r="JP3" s="47">
        <v>114</v>
      </c>
      <c r="JQ3" s="47">
        <v>957751</v>
      </c>
      <c r="JR3" s="47">
        <v>5</v>
      </c>
      <c r="JT3" s="47" t="s">
        <v>13</v>
      </c>
      <c r="KA3" s="47" t="str">
        <f>IF(JQ3/$WC$2&gt;1.4,"Fail","Pass")</f>
        <v>Pass</v>
      </c>
      <c r="KB3" s="47" t="str">
        <f>IF(JO3&gt;$WE$3,"Fail","Pass")</f>
        <v>Pass</v>
      </c>
      <c r="KC3" s="47"/>
      <c r="VW3" s="47" t="s">
        <v>408</v>
      </c>
      <c r="VX3" s="47">
        <f>'112524'!$CI$3</f>
        <v>30.503</v>
      </c>
      <c r="VY3" s="47">
        <f>$VX$3-(5/60)</f>
        <v>30.419666666666668</v>
      </c>
      <c r="VZ3" s="47">
        <f>$VX$3+(5/60)</f>
        <v>30.586333333333332</v>
      </c>
      <c r="WB3" s="47" t="s">
        <v>408</v>
      </c>
      <c r="WC3" s="47">
        <f>'112524'!$BA$3</f>
        <v>30.411000000000001</v>
      </c>
      <c r="WD3" s="47">
        <f>$WC$3-(5/60)</f>
        <v>30.327666666666669</v>
      </c>
      <c r="WE3" s="47">
        <f>$WC$3+(5/60)</f>
        <v>30.494333333333334</v>
      </c>
    </row>
    <row r="4" spans="1:603" x14ac:dyDescent="0.35">
      <c r="A4" s="47" t="s">
        <v>52</v>
      </c>
      <c r="B4" s="41">
        <f>AE4</f>
        <v>0.96122179304736732</v>
      </c>
      <c r="C4" s="41">
        <f>BN4</f>
        <v>0.99861760520430987</v>
      </c>
      <c r="D4" s="41">
        <f>CW4</f>
        <v>1.0223927627566578</v>
      </c>
      <c r="E4" s="41">
        <f>EF4</f>
        <v>0.97365318154096359</v>
      </c>
      <c r="F4" s="41">
        <f>FN4</f>
        <v>0.94966456596869286</v>
      </c>
      <c r="G4" s="41">
        <f>GV4</f>
        <v>0.91059158365521453</v>
      </c>
      <c r="H4" s="41">
        <f>ID4</f>
        <v>0.85782679406383411</v>
      </c>
      <c r="I4" s="41">
        <f>JL4</f>
        <v>0.83061597885749139</v>
      </c>
      <c r="P4" s="47" t="s">
        <v>15</v>
      </c>
      <c r="Q4" s="47">
        <v>6.9939999999999998</v>
      </c>
      <c r="R4" s="47">
        <v>69</v>
      </c>
      <c r="S4" s="47">
        <v>78707</v>
      </c>
      <c r="T4" s="47">
        <v>94.564999999999998</v>
      </c>
      <c r="U4" s="47">
        <f>IF(T4="N.D.",0,T4)</f>
        <v>94.564999999999998</v>
      </c>
      <c r="V4" s="47" t="s">
        <v>13</v>
      </c>
      <c r="W4" s="47">
        <v>20</v>
      </c>
      <c r="X4" s="83">
        <v>1</v>
      </c>
      <c r="Y4" s="47">
        <f>20/W4*X4</f>
        <v>1</v>
      </c>
      <c r="Z4" s="47">
        <f>MDL!$C5</f>
        <v>8.9699246096529184E-2</v>
      </c>
      <c r="AA4" s="47">
        <f>Y4*Z4</f>
        <v>8.9699246096529184E-2</v>
      </c>
      <c r="AB4" s="161">
        <f>IF(U4*Y4&lt;AA4,"BDL",U4*Y4)</f>
        <v>94.564999999999998</v>
      </c>
      <c r="AC4" s="47" t="str">
        <f>IF(S3/$VX$2&lt;0.6,"Fail","Pass")</f>
        <v>Pass</v>
      </c>
      <c r="AD4" s="47" t="str">
        <f>IF(Q3&lt;$VY$3,"Fail","Pass")</f>
        <v>Pass</v>
      </c>
      <c r="AE4" s="45">
        <f>U4/'Cal Curve Levels'!$F$5</f>
        <v>0.96122179304736732</v>
      </c>
      <c r="AG4" s="47" t="s">
        <v>17</v>
      </c>
      <c r="AH4" s="47">
        <v>8.093</v>
      </c>
      <c r="AI4" s="47">
        <v>119</v>
      </c>
      <c r="AJ4" s="47">
        <v>161695</v>
      </c>
      <c r="AK4" s="47">
        <v>9.6359999999999992</v>
      </c>
      <c r="AL4" s="47">
        <f>IF(AK4="N.D.",0,AK4)</f>
        <v>9.6359999999999992</v>
      </c>
      <c r="AM4" s="47" t="s">
        <v>13</v>
      </c>
      <c r="AN4" s="161">
        <v>200</v>
      </c>
      <c r="AO4" s="161">
        <v>1</v>
      </c>
      <c r="AP4" s="161">
        <f>200/AN4*AO4</f>
        <v>1</v>
      </c>
      <c r="AQ4" s="47">
        <f>MDL!$C6</f>
        <v>8.4458189938093255E-3</v>
      </c>
      <c r="AR4" s="47">
        <f>AP4*AQ4</f>
        <v>8.4458189938093255E-3</v>
      </c>
      <c r="AS4" s="161">
        <f>IF(AL4*AP4&lt;AR4,"BDL",AL4*AP4)</f>
        <v>9.6359999999999992</v>
      </c>
      <c r="AT4" s="47" t="str">
        <f>IF(AJ3/$WC$2&lt;0.6,"Fail","Pass")</f>
        <v>Pass</v>
      </c>
      <c r="AU4" s="47" t="str">
        <f>IF(AH3&lt;$WD$3,"Fail","Pass")</f>
        <v>Pass</v>
      </c>
      <c r="AV4" s="45">
        <f>AL4/'Cal Curve Levels'!$F6</f>
        <v>0.9842696629213481</v>
      </c>
      <c r="AY4" s="47" t="s">
        <v>15</v>
      </c>
      <c r="AZ4" s="47">
        <v>6.9950000000000001</v>
      </c>
      <c r="BA4" s="47">
        <v>69</v>
      </c>
      <c r="BB4" s="47">
        <v>81010</v>
      </c>
      <c r="BC4" s="47">
        <v>98.244</v>
      </c>
      <c r="BD4" s="47">
        <f>IF(BC4="N.D.",0,BC4)</f>
        <v>98.244</v>
      </c>
      <c r="BE4" s="47" t="s">
        <v>13</v>
      </c>
      <c r="BF4" s="47">
        <v>20</v>
      </c>
      <c r="BG4" s="83">
        <v>1</v>
      </c>
      <c r="BH4" s="47">
        <f>20/BF4*BG4</f>
        <v>1</v>
      </c>
      <c r="BI4" s="47">
        <f>MDL!$C5</f>
        <v>8.9699246096529184E-2</v>
      </c>
      <c r="BJ4" s="47">
        <f>BH4*BI4</f>
        <v>8.9699246096529184E-2</v>
      </c>
      <c r="BK4" s="161">
        <f>IF(BD4*BH4&lt;BJ4,"BDL",BD4*BH4)</f>
        <v>98.244</v>
      </c>
      <c r="BL4" s="47" t="str">
        <f>IF(BB3/$VX$2&lt;0.6,"Fail","Pass")</f>
        <v>Pass</v>
      </c>
      <c r="BM4" s="47" t="str">
        <f>IF(AZ3&lt;$VY$3,"Fail","Pass")</f>
        <v>Pass</v>
      </c>
      <c r="BN4" s="45">
        <f>BD4/'Cal Curve Levels'!$F$5</f>
        <v>0.99861760520430987</v>
      </c>
      <c r="BP4" s="47" t="s">
        <v>17</v>
      </c>
      <c r="BQ4" s="47">
        <v>8.093</v>
      </c>
      <c r="BR4" s="47">
        <v>119</v>
      </c>
      <c r="BS4" s="47">
        <v>162256</v>
      </c>
      <c r="BT4" s="47">
        <v>9.6229999999999993</v>
      </c>
      <c r="BU4" s="47">
        <f>IF(BT4="N.D.",0,BT4)</f>
        <v>9.6229999999999993</v>
      </c>
      <c r="BV4" s="47" t="s">
        <v>13</v>
      </c>
      <c r="BW4" s="161">
        <v>200</v>
      </c>
      <c r="BX4" s="161">
        <v>1</v>
      </c>
      <c r="BY4" s="161">
        <f>200/BW4*BX4</f>
        <v>1</v>
      </c>
      <c r="BZ4" s="47">
        <f>MDL!$C6</f>
        <v>8.4458189938093255E-3</v>
      </c>
      <c r="CA4" s="47">
        <f>BY4*BZ4</f>
        <v>8.4458189938093255E-3</v>
      </c>
      <c r="CB4" s="161">
        <f>IF(BU4*BY4&lt;CA4,"BDL",BU4*BY4)</f>
        <v>9.6229999999999993</v>
      </c>
      <c r="CC4" s="47" t="str">
        <f>IF(BS3/$WC$2&lt;0.6,"Fail","Pass")</f>
        <v>Pass</v>
      </c>
      <c r="CD4" s="47" t="str">
        <f>IF(BQ3&lt;$WD$3,"Fail","Pass")</f>
        <v>Pass</v>
      </c>
      <c r="CE4" s="45">
        <f>BU4/'Cal Curve Levels'!$F6</f>
        <v>0.98294177732379961</v>
      </c>
      <c r="CH4" s="47" t="s">
        <v>15</v>
      </c>
      <c r="CI4" s="47">
        <v>6.9939999999999998</v>
      </c>
      <c r="CJ4" s="47">
        <v>69</v>
      </c>
      <c r="CK4" s="47">
        <v>82247</v>
      </c>
      <c r="CL4" s="47">
        <v>100.583</v>
      </c>
      <c r="CM4" s="47">
        <f>IF(CL4="N.D.",0,CL4)</f>
        <v>100.583</v>
      </c>
      <c r="CN4" s="47" t="s">
        <v>13</v>
      </c>
      <c r="CO4" s="47">
        <v>20</v>
      </c>
      <c r="CP4" s="83">
        <v>1</v>
      </c>
      <c r="CQ4" s="47">
        <f>20/CO4*CP4</f>
        <v>1</v>
      </c>
      <c r="CR4" s="47">
        <f>MDL!$C5</f>
        <v>8.9699246096529184E-2</v>
      </c>
      <c r="CS4" s="47">
        <f>CQ4*CR4</f>
        <v>8.9699246096529184E-2</v>
      </c>
      <c r="CT4" s="161">
        <f>IF(CM4*CQ4&lt;CS4,"BDL",CM4*CQ4)</f>
        <v>100.583</v>
      </c>
      <c r="CU4" s="47" t="str">
        <f>IF(CK3/$VX$2&lt;0.6,"Fail","Pass")</f>
        <v>Pass</v>
      </c>
      <c r="CV4" s="47" t="str">
        <f>IF(CI3&lt;$VY$3,"Fail","Pass")</f>
        <v>Pass</v>
      </c>
      <c r="CW4" s="45">
        <f>CM4/'Cal Curve Levels'!$F$5</f>
        <v>1.0223927627566578</v>
      </c>
      <c r="CY4" s="47" t="s">
        <v>17</v>
      </c>
      <c r="CZ4" s="47">
        <v>8.093</v>
      </c>
      <c r="DA4" s="47">
        <v>119</v>
      </c>
      <c r="DB4" s="47">
        <v>166556</v>
      </c>
      <c r="DC4" s="47">
        <v>9.8160000000000007</v>
      </c>
      <c r="DD4" s="47">
        <f>IF(DC4="N.D.",0,DC4)</f>
        <v>9.8160000000000007</v>
      </c>
      <c r="DE4" s="47" t="s">
        <v>13</v>
      </c>
      <c r="DF4" s="161">
        <v>200</v>
      </c>
      <c r="DG4" s="161">
        <v>1</v>
      </c>
      <c r="DH4" s="161">
        <f>200/DF4*DG4</f>
        <v>1</v>
      </c>
      <c r="DI4" s="47">
        <f>MDL!$C6</f>
        <v>8.4458189938093255E-3</v>
      </c>
      <c r="DJ4" s="47">
        <f>DH4*DI4</f>
        <v>8.4458189938093255E-3</v>
      </c>
      <c r="DK4" s="161">
        <f>IF(DD4*DH4&lt;DJ4,"BDL",DD4*DH4)</f>
        <v>9.8160000000000007</v>
      </c>
      <c r="DL4" s="47" t="str">
        <f>IF(DB3/$WC$2&lt;0.6,"Fail","Pass")</f>
        <v>Pass</v>
      </c>
      <c r="DM4" s="47" t="str">
        <f>IF(CZ3&lt;$WD$3,"Fail","Pass")</f>
        <v>Pass</v>
      </c>
      <c r="DN4" s="45">
        <f>DD4/'Cal Curve Levels'!$F6</f>
        <v>1.002655771195097</v>
      </c>
      <c r="DQ4" s="47" t="s">
        <v>15</v>
      </c>
      <c r="DR4" s="47">
        <v>6.9950000000000001</v>
      </c>
      <c r="DS4" s="47">
        <v>69</v>
      </c>
      <c r="DT4" s="47">
        <v>80568</v>
      </c>
      <c r="DU4" s="47">
        <v>95.787999999999997</v>
      </c>
      <c r="DV4" s="47">
        <f>IF(DU4="N.D.",0,DU4)</f>
        <v>95.787999999999997</v>
      </c>
      <c r="DW4" s="47" t="s">
        <v>13</v>
      </c>
      <c r="DX4" s="47">
        <v>20</v>
      </c>
      <c r="DY4" s="83">
        <v>1</v>
      </c>
      <c r="DZ4" s="47">
        <f>20/DX4*DY4</f>
        <v>1</v>
      </c>
      <c r="EA4" s="47">
        <f>MDL!$C5</f>
        <v>8.9699246096529184E-2</v>
      </c>
      <c r="EB4" s="47">
        <f>DZ4*EA4</f>
        <v>8.9699246096529184E-2</v>
      </c>
      <c r="EC4" s="161">
        <f>IF(DV4*DZ4&lt;EB4,"BDL",DV4*DZ4)</f>
        <v>95.787999999999997</v>
      </c>
      <c r="ED4" s="47" t="str">
        <f>IF(DT3/$VX$2&lt;0.6,"Fail","Pass")</f>
        <v>Pass</v>
      </c>
      <c r="EE4" s="47" t="str">
        <f>IF(DR3&lt;$VY$3,"Fail","Pass")</f>
        <v>Pass</v>
      </c>
      <c r="EF4" s="45">
        <f>DV4/'Cal Curve Levels'!$F$5</f>
        <v>0.97365318154096359</v>
      </c>
      <c r="EH4" s="47" t="s">
        <v>17</v>
      </c>
      <c r="EI4" s="47">
        <v>8.093</v>
      </c>
      <c r="EJ4" s="47">
        <v>119</v>
      </c>
      <c r="EK4" s="47">
        <v>168067</v>
      </c>
      <c r="EL4" s="47">
        <v>9.82</v>
      </c>
      <c r="EM4" s="47">
        <f>IF(EL4="N.D.",0,EL4)</f>
        <v>9.82</v>
      </c>
      <c r="EN4" s="47" t="s">
        <v>13</v>
      </c>
      <c r="EO4" s="161">
        <v>200</v>
      </c>
      <c r="EP4" s="161">
        <v>1</v>
      </c>
      <c r="EQ4" s="161">
        <f>200/EO4*EP4</f>
        <v>1</v>
      </c>
      <c r="ER4" s="47">
        <f>MDL!$C6</f>
        <v>8.4458189938093255E-3</v>
      </c>
      <c r="ES4" s="47">
        <f>EQ4*ER4</f>
        <v>8.4458189938093255E-3</v>
      </c>
      <c r="ET4" s="161">
        <f>IF(EM4*EQ4&lt;ES4,"BDL",EM4*EQ4)</f>
        <v>9.82</v>
      </c>
      <c r="EU4" s="47" t="str">
        <f>IF(EK3/$WC$2&lt;0.6,"Fail","Pass")</f>
        <v>Pass</v>
      </c>
      <c r="EV4" s="47" t="str">
        <f>IF(EI3&lt;$WD$3,"Fail","Pass")</f>
        <v>Pass</v>
      </c>
      <c r="EW4" s="45">
        <f>EM4/'Cal Curve Levels'!$F6</f>
        <v>1.0030643513789581</v>
      </c>
      <c r="EY4" s="47" t="s">
        <v>15</v>
      </c>
      <c r="EZ4" s="47">
        <v>6.9939999999999998</v>
      </c>
      <c r="FA4" s="47">
        <v>69</v>
      </c>
      <c r="FB4" s="47">
        <v>74377</v>
      </c>
      <c r="FC4" s="47">
        <v>93.427999999999997</v>
      </c>
      <c r="FD4" s="47">
        <f>IF(FC4="N.D.",0,FC4)</f>
        <v>93.427999999999997</v>
      </c>
      <c r="FE4" s="47" t="s">
        <v>13</v>
      </c>
      <c r="FF4" s="47">
        <v>20</v>
      </c>
      <c r="FG4" s="83">
        <v>1</v>
      </c>
      <c r="FH4" s="47">
        <f>20/FF4*FG4</f>
        <v>1</v>
      </c>
      <c r="FI4" s="47">
        <f>MDL!$C5</f>
        <v>8.9699246096529184E-2</v>
      </c>
      <c r="FJ4" s="47">
        <f>FH4*FI4</f>
        <v>8.9699246096529184E-2</v>
      </c>
      <c r="FK4" s="161">
        <f>IF(FD4*FH4&lt;FJ4,"BDL",FD4*FH4)</f>
        <v>93.427999999999997</v>
      </c>
      <c r="FL4" s="47" t="str">
        <f>IF(FB3/$VX$2&lt;0.6,"Fail","Pass")</f>
        <v>Pass</v>
      </c>
      <c r="FM4" s="47" t="str">
        <f>IF(EZ3&lt;$VY$3,"Fail","Pass")</f>
        <v>Pass</v>
      </c>
      <c r="FN4" s="45">
        <f>FD4/'Cal Curve Levels'!$F$5</f>
        <v>0.94966456596869286</v>
      </c>
      <c r="FP4" s="47" t="s">
        <v>17</v>
      </c>
      <c r="FQ4" s="47">
        <v>8.093</v>
      </c>
      <c r="FR4" s="47">
        <v>119</v>
      </c>
      <c r="FS4" s="47">
        <v>163708</v>
      </c>
      <c r="FT4" s="47">
        <v>9.9019999999999992</v>
      </c>
      <c r="FU4" s="47">
        <f>IF(FT4="N.D.",0,FT4)</f>
        <v>9.9019999999999992</v>
      </c>
      <c r="FV4" s="47" t="s">
        <v>13</v>
      </c>
      <c r="FW4" s="161">
        <v>200</v>
      </c>
      <c r="FX4" s="161">
        <v>1</v>
      </c>
      <c r="FY4" s="161">
        <f>200/FW4*FX4</f>
        <v>1</v>
      </c>
      <c r="FZ4" s="47">
        <f>MDL!$C6</f>
        <v>8.4458189938093255E-3</v>
      </c>
      <c r="GA4" s="47">
        <f>FY4*FZ4</f>
        <v>8.4458189938093255E-3</v>
      </c>
      <c r="GB4" s="161">
        <f>IF(FU4*FY4&lt;GA4,"BDL",FU4*FY4)</f>
        <v>9.9019999999999992</v>
      </c>
      <c r="GC4" s="47" t="str">
        <f>IF(FS3/$WC$2&lt;0.6,"Fail","Pass")</f>
        <v>Pass</v>
      </c>
      <c r="GD4" s="47" t="str">
        <f>IF(FQ3&lt;$WD$3,"Fail","Pass")</f>
        <v>Pass</v>
      </c>
      <c r="GE4" s="45">
        <f>FU4/'Cal Curve Levels'!$F6</f>
        <v>1.0114402451481102</v>
      </c>
      <c r="GG4" s="47" t="s">
        <v>15</v>
      </c>
      <c r="GH4" s="47">
        <v>6.9950000000000001</v>
      </c>
      <c r="GI4" s="47">
        <v>69</v>
      </c>
      <c r="GJ4" s="47">
        <v>72180</v>
      </c>
      <c r="GK4" s="47">
        <v>89.584000000000003</v>
      </c>
      <c r="GL4" s="47">
        <f>IF(GK4="N.D.",0,GK4)</f>
        <v>89.584000000000003</v>
      </c>
      <c r="GM4" s="47" t="s">
        <v>13</v>
      </c>
      <c r="GN4" s="47">
        <v>20</v>
      </c>
      <c r="GO4" s="83">
        <v>1</v>
      </c>
      <c r="GP4" s="47">
        <f>20/GN4*GO4</f>
        <v>1</v>
      </c>
      <c r="GQ4" s="47">
        <f>MDL!$C5</f>
        <v>8.9699246096529184E-2</v>
      </c>
      <c r="GR4" s="47">
        <f>GP4*GQ4</f>
        <v>8.9699246096529184E-2</v>
      </c>
      <c r="GS4" s="161">
        <f>IF(GL4*GP4&lt;GR4,"BDL",GL4*GP4)</f>
        <v>89.584000000000003</v>
      </c>
      <c r="GT4" s="47" t="str">
        <f>IF(GJ3/$VX$2&lt;0.6,"Fail","Pass")</f>
        <v>Pass</v>
      </c>
      <c r="GU4" s="47" t="str">
        <f>IF(GH3&lt;$VY$3,"Fail","Pass")</f>
        <v>Pass</v>
      </c>
      <c r="GV4" s="45">
        <f>GL4/'Cal Curve Levels'!$F$5</f>
        <v>0.91059158365521453</v>
      </c>
      <c r="GX4" s="47" t="s">
        <v>17</v>
      </c>
      <c r="GY4" s="47">
        <v>8.093</v>
      </c>
      <c r="GZ4" s="47">
        <v>119</v>
      </c>
      <c r="HA4" s="47">
        <v>158786</v>
      </c>
      <c r="HB4" s="47">
        <v>9.6340000000000003</v>
      </c>
      <c r="HC4" s="47">
        <f>IF(HB4="N.D.",0,HB4)</f>
        <v>9.6340000000000003</v>
      </c>
      <c r="HD4" s="47" t="s">
        <v>13</v>
      </c>
      <c r="HE4" s="161">
        <v>200</v>
      </c>
      <c r="HF4" s="161">
        <v>1</v>
      </c>
      <c r="HG4" s="161">
        <f>200/HE4*HF4</f>
        <v>1</v>
      </c>
      <c r="HH4" s="47">
        <f>MDL!$C6</f>
        <v>8.4458189938093255E-3</v>
      </c>
      <c r="HI4" s="47">
        <f>HG4*HH4</f>
        <v>8.4458189938093255E-3</v>
      </c>
      <c r="HJ4" s="161">
        <f>IF(HC4*HG4&lt;HI4,"BDL",HC4*HG4)</f>
        <v>9.6340000000000003</v>
      </c>
      <c r="HK4" s="47" t="str">
        <f>IF(HA3/$WC$2&lt;0.6,"Fail","Pass")</f>
        <v>Pass</v>
      </c>
      <c r="HL4" s="47" t="str">
        <f>IF(GY3&lt;$WD$3,"Fail","Pass")</f>
        <v>Pass</v>
      </c>
      <c r="HM4" s="45">
        <f>HC4/'Cal Curve Levels'!$F6</f>
        <v>0.98406537282941775</v>
      </c>
      <c r="HO4" s="47" t="s">
        <v>15</v>
      </c>
      <c r="HP4" s="47">
        <v>6.9820000000000002</v>
      </c>
      <c r="HQ4" s="47">
        <v>69</v>
      </c>
      <c r="HR4" s="47">
        <v>61007</v>
      </c>
      <c r="HS4" s="47">
        <v>84.393000000000001</v>
      </c>
      <c r="HT4" s="47">
        <f>IF(HS4="N.D.",0,HS4)</f>
        <v>84.393000000000001</v>
      </c>
      <c r="HU4" s="47" t="s">
        <v>13</v>
      </c>
      <c r="HV4" s="47">
        <v>20</v>
      </c>
      <c r="HW4" s="83">
        <v>1</v>
      </c>
      <c r="HX4" s="47">
        <f>20/HV4*HW4</f>
        <v>1</v>
      </c>
      <c r="HY4" s="47">
        <f>MDL!$C5</f>
        <v>8.9699246096529184E-2</v>
      </c>
      <c r="HZ4" s="47">
        <f>HX4*HY4</f>
        <v>8.9699246096529184E-2</v>
      </c>
      <c r="IA4" s="161">
        <f>IF(HT4*HX4&lt;HZ4,"BDL",HT4*HX4)</f>
        <v>84.393000000000001</v>
      </c>
      <c r="IB4" s="47" t="str">
        <f>IF(HR3/$VX$2&lt;0.6,"Fail","Pass")</f>
        <v>Pass</v>
      </c>
      <c r="IC4" s="47" t="str">
        <f>IF(HP3&lt;$VY$3,"Fail","Pass")</f>
        <v>Pass</v>
      </c>
      <c r="ID4" s="45">
        <f>HT4/'Cal Curve Levels'!$F$5</f>
        <v>0.85782679406383411</v>
      </c>
      <c r="IF4" s="47" t="s">
        <v>17</v>
      </c>
      <c r="IG4" s="47">
        <v>8.093</v>
      </c>
      <c r="IH4" s="47">
        <v>119</v>
      </c>
      <c r="II4" s="47" t="s">
        <v>631</v>
      </c>
      <c r="IJ4" s="47">
        <v>9.3680000000000003</v>
      </c>
      <c r="IK4" s="47">
        <f>IF(IJ4="N.D.",0,IJ4)</f>
        <v>9.3680000000000003</v>
      </c>
      <c r="IL4" s="47" t="s">
        <v>13</v>
      </c>
      <c r="IM4" s="161">
        <v>200</v>
      </c>
      <c r="IN4" s="161">
        <v>1</v>
      </c>
      <c r="IO4" s="161">
        <f>200/IM4*IN4</f>
        <v>1</v>
      </c>
      <c r="IP4" s="47">
        <f>MDL!$C6</f>
        <v>8.4458189938093255E-3</v>
      </c>
      <c r="IQ4" s="47">
        <f>IO4*IP4</f>
        <v>8.4458189938093255E-3</v>
      </c>
      <c r="IR4" s="161">
        <f>IF(IK4*IO4&lt;IQ4,"BDL",IK4*IO4)</f>
        <v>9.3680000000000003</v>
      </c>
      <c r="IS4" s="47" t="str">
        <f>IF(II3/$WC$2&lt;0.6,"Fail","Pass")</f>
        <v>Pass</v>
      </c>
      <c r="IT4" s="47" t="str">
        <f>IF(IG3&lt;$WD$3,"Fail","Pass")</f>
        <v>Pass</v>
      </c>
      <c r="IU4" s="45">
        <f>IK4/'Cal Curve Levels'!$F6</f>
        <v>0.9568947906026557</v>
      </c>
      <c r="IW4" s="47" t="s">
        <v>15</v>
      </c>
      <c r="IX4" s="47">
        <v>6.9820000000000002</v>
      </c>
      <c r="IY4" s="47">
        <v>69</v>
      </c>
      <c r="IZ4" s="47">
        <v>60393</v>
      </c>
      <c r="JA4" s="47">
        <v>81.715999999999994</v>
      </c>
      <c r="JB4" s="47">
        <f>IF(JA4="N.D.",0,JA4)</f>
        <v>81.715999999999994</v>
      </c>
      <c r="JC4" s="47" t="s">
        <v>13</v>
      </c>
      <c r="JD4" s="47">
        <v>20</v>
      </c>
      <c r="JE4" s="83">
        <v>1</v>
      </c>
      <c r="JF4" s="47">
        <f>20/JD4*JE4</f>
        <v>1</v>
      </c>
      <c r="JG4" s="47">
        <f>MDL!$C5</f>
        <v>8.9699246096529184E-2</v>
      </c>
      <c r="JH4" s="47">
        <f>JF4*JG4</f>
        <v>8.9699246096529184E-2</v>
      </c>
      <c r="JI4" s="161">
        <f>IF(JB4*JF4&lt;JH4,"BDL",JB4*JF4)</f>
        <v>81.715999999999994</v>
      </c>
      <c r="JJ4" s="47" t="str">
        <f>IF(IZ3/$VX$2&lt;0.6,"Fail","Pass")</f>
        <v>Pass</v>
      </c>
      <c r="JK4" s="47" t="str">
        <f>IF(IX3&lt;$VY$3,"Fail","Pass")</f>
        <v>Pass</v>
      </c>
      <c r="JL4" s="45">
        <f>JB4/'Cal Curve Levels'!$F$5</f>
        <v>0.83061597885749139</v>
      </c>
      <c r="JN4" s="47" t="s">
        <v>17</v>
      </c>
      <c r="JO4" s="47">
        <v>8.093</v>
      </c>
      <c r="JP4" s="47">
        <v>119</v>
      </c>
      <c r="JQ4" s="47">
        <v>151992</v>
      </c>
      <c r="JR4" s="47">
        <v>9.82</v>
      </c>
      <c r="JS4" s="47">
        <f>IF(JR4="N.D.",0,JR4)</f>
        <v>9.82</v>
      </c>
      <c r="JT4" s="47" t="s">
        <v>13</v>
      </c>
      <c r="JU4" s="161">
        <v>200</v>
      </c>
      <c r="JV4" s="161">
        <v>1</v>
      </c>
      <c r="JW4" s="161">
        <f>200/JU4*JV4</f>
        <v>1</v>
      </c>
      <c r="JX4" s="47">
        <f>MDL!$C6</f>
        <v>8.4458189938093255E-3</v>
      </c>
      <c r="JY4" s="47">
        <f>JW4*JX4</f>
        <v>8.4458189938093255E-3</v>
      </c>
      <c r="JZ4" s="161">
        <f>IF(JS4*JW4&lt;JY4,"BDL",JS4*JW4)</f>
        <v>9.82</v>
      </c>
      <c r="KA4" s="47" t="str">
        <f>IF(JQ3/$WC$2&lt;0.6,"Fail","Pass")</f>
        <v>Pass</v>
      </c>
      <c r="KB4" s="47" t="str">
        <f>IF(JO3&lt;$WD$3,"Fail","Pass")</f>
        <v>Fail</v>
      </c>
      <c r="KC4" s="45">
        <f>JS4/'Cal Curve Levels'!$F6</f>
        <v>1.0030643513789581</v>
      </c>
    </row>
    <row r="5" spans="1:603" x14ac:dyDescent="0.35">
      <c r="A5" s="47" t="s">
        <v>54</v>
      </c>
      <c r="B5" s="41">
        <f>AV4</f>
        <v>0.9842696629213481</v>
      </c>
      <c r="C5" s="41">
        <f>CE4</f>
        <v>0.98294177732379961</v>
      </c>
      <c r="D5" s="41">
        <f>DN4</f>
        <v>1.002655771195097</v>
      </c>
      <c r="E5" s="41">
        <f>EW4</f>
        <v>1.0030643513789581</v>
      </c>
      <c r="F5" s="41">
        <f>GE4</f>
        <v>1.0114402451481102</v>
      </c>
      <c r="G5" s="41">
        <f>HM4</f>
        <v>0.98406537282941775</v>
      </c>
      <c r="H5" s="41">
        <f>IU4</f>
        <v>0.9568947906026557</v>
      </c>
      <c r="I5" s="41">
        <f>KC4</f>
        <v>1.0030643513789581</v>
      </c>
      <c r="AG5" s="47" t="s">
        <v>18</v>
      </c>
      <c r="AH5" s="47">
        <v>8.5150000000000006</v>
      </c>
      <c r="AI5" s="47">
        <v>85</v>
      </c>
      <c r="AJ5" s="47">
        <v>42364</v>
      </c>
      <c r="AK5" s="47">
        <v>9.7140000000000004</v>
      </c>
      <c r="AL5" s="47">
        <f t="shared" ref="AL5:AL32" si="0">IF(AK5="N.D.",0,AK5)</f>
        <v>9.7140000000000004</v>
      </c>
      <c r="AM5" s="47" t="s">
        <v>13</v>
      </c>
      <c r="AN5" s="161">
        <f>AN4</f>
        <v>200</v>
      </c>
      <c r="AO5" s="161">
        <f>AO4</f>
        <v>1</v>
      </c>
      <c r="AP5" s="161">
        <f>AP4</f>
        <v>1</v>
      </c>
      <c r="AQ5" s="47">
        <f>MDL!$C7</f>
        <v>2.9884408526058896E-2</v>
      </c>
      <c r="AR5" s="47">
        <f t="shared" ref="AR5:AR32" si="1">AP5*AQ5</f>
        <v>2.9884408526058896E-2</v>
      </c>
      <c r="AS5" s="161">
        <f t="shared" ref="AS5:AS32" si="2">IF(AL5*AP5&lt;AR5,"BDL",AL5*AP5)</f>
        <v>9.7140000000000004</v>
      </c>
      <c r="AV5" s="45">
        <f>AL5/'Cal Curve Levels'!$F7</f>
        <v>0.98719512195121961</v>
      </c>
      <c r="BP5" s="47" t="s">
        <v>18</v>
      </c>
      <c r="BQ5" s="47">
        <v>8.5150000000000006</v>
      </c>
      <c r="BR5" s="47">
        <v>85</v>
      </c>
      <c r="BS5" s="47">
        <v>43052</v>
      </c>
      <c r="BT5" s="47">
        <v>9.8249999999999993</v>
      </c>
      <c r="BU5" s="47">
        <f t="shared" ref="BU5:BU32" si="3">IF(BT5="N.D.",0,BT5)</f>
        <v>9.8249999999999993</v>
      </c>
      <c r="BV5" s="47" t="s">
        <v>13</v>
      </c>
      <c r="BW5" s="161">
        <f>BW4</f>
        <v>200</v>
      </c>
      <c r="BX5" s="161">
        <f>BX4</f>
        <v>1</v>
      </c>
      <c r="BY5" s="161">
        <f>BY4</f>
        <v>1</v>
      </c>
      <c r="BZ5" s="47">
        <f>MDL!$C7</f>
        <v>2.9884408526058896E-2</v>
      </c>
      <c r="CA5" s="47">
        <f t="shared" ref="CA5:CA32" si="4">BY5*BZ5</f>
        <v>2.9884408526058896E-2</v>
      </c>
      <c r="CB5" s="161">
        <f t="shared" ref="CB5:CB32" si="5">IF(BU5*BY5&lt;CA5,"BDL",BU5*BY5)</f>
        <v>9.8249999999999993</v>
      </c>
      <c r="CE5" s="45">
        <f>BU5/'Cal Curve Levels'!$F7</f>
        <v>0.9984756097560975</v>
      </c>
      <c r="CY5" s="47" t="s">
        <v>18</v>
      </c>
      <c r="CZ5" s="47">
        <v>8.5150000000000006</v>
      </c>
      <c r="DA5" s="47">
        <v>85</v>
      </c>
      <c r="DB5" s="47">
        <v>44539</v>
      </c>
      <c r="DC5" s="47">
        <v>10.101000000000001</v>
      </c>
      <c r="DD5" s="47">
        <f t="shared" ref="DD5:DD32" si="6">IF(DC5="N.D.",0,DC5)</f>
        <v>10.101000000000001</v>
      </c>
      <c r="DE5" s="47" t="s">
        <v>13</v>
      </c>
      <c r="DF5" s="161">
        <f>DF4</f>
        <v>200</v>
      </c>
      <c r="DG5" s="161">
        <f>DG4</f>
        <v>1</v>
      </c>
      <c r="DH5" s="161">
        <f>DH4</f>
        <v>1</v>
      </c>
      <c r="DI5" s="47">
        <f>MDL!$C7</f>
        <v>2.9884408526058896E-2</v>
      </c>
      <c r="DJ5" s="47">
        <f t="shared" ref="DJ5:DJ32" si="7">DH5*DI5</f>
        <v>2.9884408526058896E-2</v>
      </c>
      <c r="DK5" s="161">
        <f t="shared" ref="DK5:DK32" si="8">IF(DD5*DH5&lt;DJ5,"BDL",DD5*DH5)</f>
        <v>10.101000000000001</v>
      </c>
      <c r="DN5" s="45">
        <f>DD5/'Cal Curve Levels'!$F7</f>
        <v>1.0265243902439025</v>
      </c>
      <c r="EH5" s="47" t="s">
        <v>18</v>
      </c>
      <c r="EI5" s="47">
        <v>8.5150000000000006</v>
      </c>
      <c r="EJ5" s="47">
        <v>85</v>
      </c>
      <c r="EK5" s="47">
        <v>45132</v>
      </c>
      <c r="EL5" s="47">
        <v>10.147</v>
      </c>
      <c r="EM5" s="47">
        <f t="shared" ref="EM5:EM32" si="9">IF(EL5="N.D.",0,EL5)</f>
        <v>10.147</v>
      </c>
      <c r="EN5" s="47" t="s">
        <v>13</v>
      </c>
      <c r="EO5" s="161">
        <f>EO4</f>
        <v>200</v>
      </c>
      <c r="EP5" s="161">
        <f>EP4</f>
        <v>1</v>
      </c>
      <c r="EQ5" s="161">
        <f>EQ4</f>
        <v>1</v>
      </c>
      <c r="ER5" s="47">
        <f>MDL!$C7</f>
        <v>2.9884408526058896E-2</v>
      </c>
      <c r="ES5" s="47">
        <f t="shared" ref="ES5:ES32" si="10">EQ5*ER5</f>
        <v>2.9884408526058896E-2</v>
      </c>
      <c r="ET5" s="161">
        <f t="shared" ref="ET5:ET32" si="11">IF(EM5*EQ5&lt;ES5,"BDL",EM5*EQ5)</f>
        <v>10.147</v>
      </c>
      <c r="EW5" s="45">
        <f>EM5/'Cal Curve Levels'!$F7</f>
        <v>1.03119918699187</v>
      </c>
      <c r="FP5" s="47" t="s">
        <v>18</v>
      </c>
      <c r="FQ5" s="47">
        <v>8.5150000000000006</v>
      </c>
      <c r="FR5" s="47">
        <v>85</v>
      </c>
      <c r="FS5" s="47">
        <v>44000</v>
      </c>
      <c r="FT5" s="47">
        <v>10.24</v>
      </c>
      <c r="FU5" s="47">
        <f t="shared" ref="FU5:FU32" si="12">IF(FT5="N.D.",0,FT5)</f>
        <v>10.24</v>
      </c>
      <c r="FV5" s="47" t="s">
        <v>13</v>
      </c>
      <c r="FW5" s="161">
        <f>FW4</f>
        <v>200</v>
      </c>
      <c r="FX5" s="161">
        <f>FX4</f>
        <v>1</v>
      </c>
      <c r="FY5" s="161">
        <f>FY4</f>
        <v>1</v>
      </c>
      <c r="FZ5" s="47">
        <f>MDL!$C7</f>
        <v>2.9884408526058896E-2</v>
      </c>
      <c r="GA5" s="47">
        <f t="shared" ref="GA5:GA32" si="13">FY5*FZ5</f>
        <v>2.9884408526058896E-2</v>
      </c>
      <c r="GB5" s="161">
        <f t="shared" ref="GB5:GB32" si="14">IF(FU5*FY5&lt;GA5,"BDL",FU5*FY5)</f>
        <v>10.24</v>
      </c>
      <c r="GE5" s="45">
        <f>FU5/'Cal Curve Levels'!$F7</f>
        <v>1.0406504065040652</v>
      </c>
      <c r="GX5" s="47" t="s">
        <v>18</v>
      </c>
      <c r="GY5" s="47">
        <v>8.5150000000000006</v>
      </c>
      <c r="GZ5" s="47">
        <v>85</v>
      </c>
      <c r="HA5" s="47">
        <v>42686</v>
      </c>
      <c r="HB5" s="47">
        <v>9.9649999999999999</v>
      </c>
      <c r="HC5" s="47">
        <f t="shared" ref="HC5:HC32" si="15">IF(HB5="N.D.",0,HB5)</f>
        <v>9.9649999999999999</v>
      </c>
      <c r="HD5" s="47" t="s">
        <v>13</v>
      </c>
      <c r="HE5" s="161">
        <f>HE4</f>
        <v>200</v>
      </c>
      <c r="HF5" s="161">
        <f>HF4</f>
        <v>1</v>
      </c>
      <c r="HG5" s="161">
        <f>HG4</f>
        <v>1</v>
      </c>
      <c r="HH5" s="47">
        <f>MDL!$C7</f>
        <v>2.9884408526058896E-2</v>
      </c>
      <c r="HI5" s="47">
        <f t="shared" ref="HI5:HI32" si="16">HG5*HH5</f>
        <v>2.9884408526058896E-2</v>
      </c>
      <c r="HJ5" s="161">
        <f t="shared" ref="HJ5:HJ32" si="17">IF(HC5*HG5&lt;HI5,"BDL",HC5*HG5)</f>
        <v>9.9649999999999999</v>
      </c>
      <c r="HM5" s="45">
        <f>HC5/'Cal Curve Levels'!$F7</f>
        <v>1.0127032520325203</v>
      </c>
      <c r="IF5" s="47" t="s">
        <v>18</v>
      </c>
      <c r="IG5" s="47">
        <v>8.5030000000000001</v>
      </c>
      <c r="IH5" s="47">
        <v>85</v>
      </c>
      <c r="II5" s="47">
        <v>39853</v>
      </c>
      <c r="IJ5" s="47">
        <v>10.013</v>
      </c>
      <c r="IK5" s="47">
        <f t="shared" ref="IK5:IK32" si="18">IF(IJ5="N.D.",0,IJ5)</f>
        <v>10.013</v>
      </c>
      <c r="IL5" s="47" t="s">
        <v>13</v>
      </c>
      <c r="IM5" s="161">
        <f>IM4</f>
        <v>200</v>
      </c>
      <c r="IN5" s="161">
        <f>IN4</f>
        <v>1</v>
      </c>
      <c r="IO5" s="161">
        <f>IO4</f>
        <v>1</v>
      </c>
      <c r="IP5" s="47">
        <f>MDL!$C7</f>
        <v>2.9884408526058896E-2</v>
      </c>
      <c r="IQ5" s="47">
        <f t="shared" ref="IQ5:IQ32" si="19">IO5*IP5</f>
        <v>2.9884408526058896E-2</v>
      </c>
      <c r="IR5" s="161">
        <f t="shared" ref="IR5:IR32" si="20">IF(IK5*IO5&lt;IQ5,"BDL",IK5*IO5)</f>
        <v>10.013</v>
      </c>
      <c r="IU5" s="45">
        <f>IK5/'Cal Curve Levels'!$F7</f>
        <v>1.0175813008130081</v>
      </c>
      <c r="JN5" s="47" t="s">
        <v>18</v>
      </c>
      <c r="JO5" s="47">
        <v>8.5030000000000001</v>
      </c>
      <c r="JP5" s="47">
        <v>85</v>
      </c>
      <c r="JQ5" s="47">
        <v>40944</v>
      </c>
      <c r="JR5" s="47">
        <v>10.179</v>
      </c>
      <c r="JS5" s="47">
        <f t="shared" ref="JS5:JS32" si="21">IF(JR5="N.D.",0,JR5)</f>
        <v>10.179</v>
      </c>
      <c r="JT5" s="47" t="s">
        <v>13</v>
      </c>
      <c r="JU5" s="161">
        <f>JU4</f>
        <v>200</v>
      </c>
      <c r="JV5" s="161">
        <f>JV4</f>
        <v>1</v>
      </c>
      <c r="JW5" s="161">
        <f>JW4</f>
        <v>1</v>
      </c>
      <c r="JX5" s="47">
        <f>MDL!$C7</f>
        <v>2.9884408526058896E-2</v>
      </c>
      <c r="JY5" s="47">
        <f t="shared" ref="JY5:JY32" si="22">JW5*JX5</f>
        <v>2.9884408526058896E-2</v>
      </c>
      <c r="JZ5" s="161">
        <f t="shared" ref="JZ5:JZ32" si="23">IF(JS5*JW5&lt;JY5,"BDL",JS5*JW5)</f>
        <v>10.179</v>
      </c>
      <c r="KC5" s="45">
        <f>JS5/'Cal Curve Levels'!$F7</f>
        <v>1.0344512195121951</v>
      </c>
    </row>
    <row r="6" spans="1:603" x14ac:dyDescent="0.35">
      <c r="A6" s="47" t="s">
        <v>56</v>
      </c>
      <c r="B6" s="41">
        <f>AV5</f>
        <v>0.98719512195121961</v>
      </c>
      <c r="C6" s="41">
        <f t="shared" ref="C6:C33" si="24">CE5</f>
        <v>0.9984756097560975</v>
      </c>
      <c r="D6" s="41">
        <f t="shared" ref="D6:D33" si="25">DN5</f>
        <v>1.0265243902439025</v>
      </c>
      <c r="E6" s="41">
        <f t="shared" ref="E6:E33" si="26">EW5</f>
        <v>1.03119918699187</v>
      </c>
      <c r="F6" s="41">
        <f t="shared" ref="F6:F33" si="27">GE5</f>
        <v>1.0406504065040652</v>
      </c>
      <c r="G6" s="41">
        <f t="shared" ref="G6:G33" si="28">HM5</f>
        <v>1.0127032520325203</v>
      </c>
      <c r="H6" s="41">
        <f t="shared" ref="H6:H33" si="29">IU5</f>
        <v>1.0175813008130081</v>
      </c>
      <c r="I6" s="41">
        <f t="shared" ref="I6:I33" si="30">KC5</f>
        <v>1.0344512195121951</v>
      </c>
      <c r="AG6" s="47" t="s">
        <v>19</v>
      </c>
      <c r="AH6" s="47">
        <v>8.7080000000000002</v>
      </c>
      <c r="AI6" s="47">
        <v>69</v>
      </c>
      <c r="AJ6" s="47">
        <v>37287</v>
      </c>
      <c r="AK6" s="47">
        <v>9.8740000000000006</v>
      </c>
      <c r="AL6" s="47">
        <f t="shared" si="0"/>
        <v>9.8740000000000006</v>
      </c>
      <c r="AM6" s="47" t="s">
        <v>13</v>
      </c>
      <c r="AN6" s="161">
        <f t="shared" ref="AN6:AP21" si="31">AN5</f>
        <v>200</v>
      </c>
      <c r="AO6" s="161">
        <f t="shared" si="31"/>
        <v>1</v>
      </c>
      <c r="AP6" s="161">
        <f t="shared" si="31"/>
        <v>1</v>
      </c>
      <c r="AQ6" s="47">
        <f>MDL!$C8</f>
        <v>3.56E-2</v>
      </c>
      <c r="AR6" s="47">
        <f t="shared" si="1"/>
        <v>3.56E-2</v>
      </c>
      <c r="AS6" s="161">
        <f t="shared" si="2"/>
        <v>9.8740000000000006</v>
      </c>
      <c r="AV6" s="45">
        <f>AL6/'Cal Curve Levels'!$F8</f>
        <v>1.0014198782961461</v>
      </c>
      <c r="BP6" s="47" t="s">
        <v>19</v>
      </c>
      <c r="BQ6" s="47">
        <v>8.7080000000000002</v>
      </c>
      <c r="BR6" s="47">
        <v>69</v>
      </c>
      <c r="BS6" s="47">
        <v>38023</v>
      </c>
      <c r="BT6" s="47">
        <v>10.021000000000001</v>
      </c>
      <c r="BU6" s="47">
        <f t="shared" si="3"/>
        <v>10.021000000000001</v>
      </c>
      <c r="BV6" s="47" t="s">
        <v>13</v>
      </c>
      <c r="BW6" s="161">
        <f t="shared" ref="BW6:BY21" si="32">BW5</f>
        <v>200</v>
      </c>
      <c r="BX6" s="161">
        <f t="shared" si="32"/>
        <v>1</v>
      </c>
      <c r="BY6" s="161">
        <f t="shared" si="32"/>
        <v>1</v>
      </c>
      <c r="BZ6" s="47">
        <f>MDL!$C8</f>
        <v>3.56E-2</v>
      </c>
      <c r="CA6" s="47">
        <f t="shared" si="4"/>
        <v>3.56E-2</v>
      </c>
      <c r="CB6" s="161">
        <f t="shared" si="5"/>
        <v>10.021000000000001</v>
      </c>
      <c r="CE6" s="45">
        <f>BU6/'Cal Curve Levels'!$F8</f>
        <v>1.0163286004056797</v>
      </c>
      <c r="CY6" s="47" t="s">
        <v>19</v>
      </c>
      <c r="CZ6" s="47">
        <v>8.7080000000000002</v>
      </c>
      <c r="DA6" s="47">
        <v>69</v>
      </c>
      <c r="DB6" s="47">
        <v>39839</v>
      </c>
      <c r="DC6" s="47">
        <v>10.433999999999999</v>
      </c>
      <c r="DD6" s="47">
        <f t="shared" si="6"/>
        <v>10.433999999999999</v>
      </c>
      <c r="DE6" s="47" t="s">
        <v>13</v>
      </c>
      <c r="DF6" s="161">
        <f t="shared" ref="DF6:DH21" si="33">DF5</f>
        <v>200</v>
      </c>
      <c r="DG6" s="161">
        <f t="shared" si="33"/>
        <v>1</v>
      </c>
      <c r="DH6" s="161">
        <f t="shared" si="33"/>
        <v>1</v>
      </c>
      <c r="DI6" s="47">
        <f>MDL!$C8</f>
        <v>3.56E-2</v>
      </c>
      <c r="DJ6" s="47">
        <f t="shared" si="7"/>
        <v>3.56E-2</v>
      </c>
      <c r="DK6" s="161">
        <f t="shared" si="8"/>
        <v>10.433999999999999</v>
      </c>
      <c r="DN6" s="45">
        <f>DD6/'Cal Curve Levels'!$F8</f>
        <v>1.0582150101419878</v>
      </c>
      <c r="EH6" s="47" t="s">
        <v>19</v>
      </c>
      <c r="EI6" s="47">
        <v>8.7080000000000002</v>
      </c>
      <c r="EJ6" s="47">
        <v>69</v>
      </c>
      <c r="EK6" s="47">
        <v>39903</v>
      </c>
      <c r="EL6" s="47">
        <v>10.36</v>
      </c>
      <c r="EM6" s="47">
        <f t="shared" si="9"/>
        <v>10.36</v>
      </c>
      <c r="EN6" s="47" t="s">
        <v>13</v>
      </c>
      <c r="EO6" s="161">
        <f t="shared" ref="EO6:EQ21" si="34">EO5</f>
        <v>200</v>
      </c>
      <c r="EP6" s="161">
        <f t="shared" si="34"/>
        <v>1</v>
      </c>
      <c r="EQ6" s="161">
        <f t="shared" si="34"/>
        <v>1</v>
      </c>
      <c r="ER6" s="47">
        <f>MDL!$C8</f>
        <v>3.56E-2</v>
      </c>
      <c r="ES6" s="47">
        <f t="shared" si="10"/>
        <v>3.56E-2</v>
      </c>
      <c r="ET6" s="161">
        <f t="shared" si="11"/>
        <v>10.36</v>
      </c>
      <c r="EW6" s="45">
        <f>EM6/'Cal Curve Levels'!$F8</f>
        <v>1.050709939148073</v>
      </c>
      <c r="FP6" s="47" t="s">
        <v>19</v>
      </c>
      <c r="FQ6" s="47">
        <v>8.7089999999999996</v>
      </c>
      <c r="FR6" s="47">
        <v>69</v>
      </c>
      <c r="FS6" s="47">
        <v>39204</v>
      </c>
      <c r="FT6" s="47">
        <v>10.537000000000001</v>
      </c>
      <c r="FU6" s="47">
        <f t="shared" si="12"/>
        <v>10.537000000000001</v>
      </c>
      <c r="FV6" s="47" t="s">
        <v>13</v>
      </c>
      <c r="FW6" s="161">
        <f t="shared" ref="FW6:FY21" si="35">FW5</f>
        <v>200</v>
      </c>
      <c r="FX6" s="161">
        <f t="shared" si="35"/>
        <v>1</v>
      </c>
      <c r="FY6" s="161">
        <f t="shared" si="35"/>
        <v>1</v>
      </c>
      <c r="FZ6" s="47">
        <f>MDL!$C8</f>
        <v>3.56E-2</v>
      </c>
      <c r="GA6" s="47">
        <f t="shared" si="13"/>
        <v>3.56E-2</v>
      </c>
      <c r="GB6" s="161">
        <f t="shared" si="14"/>
        <v>10.537000000000001</v>
      </c>
      <c r="GE6" s="45">
        <f>FU6/'Cal Curve Levels'!$F8</f>
        <v>1.0686612576064911</v>
      </c>
      <c r="GX6" s="47" t="s">
        <v>19</v>
      </c>
      <c r="GY6" s="47">
        <v>8.7089999999999996</v>
      </c>
      <c r="GZ6" s="47">
        <v>69</v>
      </c>
      <c r="HA6" s="47">
        <v>38963</v>
      </c>
      <c r="HB6" s="47">
        <v>10.504</v>
      </c>
      <c r="HC6" s="47">
        <f t="shared" si="15"/>
        <v>10.504</v>
      </c>
      <c r="HD6" s="47" t="s">
        <v>13</v>
      </c>
      <c r="HE6" s="161">
        <f t="shared" ref="HE6:HG21" si="36">HE5</f>
        <v>200</v>
      </c>
      <c r="HF6" s="161">
        <f t="shared" si="36"/>
        <v>1</v>
      </c>
      <c r="HG6" s="161">
        <f t="shared" si="36"/>
        <v>1</v>
      </c>
      <c r="HH6" s="47">
        <f>MDL!$C8</f>
        <v>3.56E-2</v>
      </c>
      <c r="HI6" s="47">
        <f t="shared" si="16"/>
        <v>3.56E-2</v>
      </c>
      <c r="HJ6" s="161">
        <f t="shared" si="17"/>
        <v>10.504</v>
      </c>
      <c r="HM6" s="45">
        <f>HC6/'Cal Curve Levels'!$F8</f>
        <v>1.0653144016227181</v>
      </c>
      <c r="IF6" s="47" t="s">
        <v>19</v>
      </c>
      <c r="IG6" s="47">
        <v>8.7080000000000002</v>
      </c>
      <c r="IH6" s="47">
        <v>69</v>
      </c>
      <c r="II6" s="47">
        <v>35994</v>
      </c>
      <c r="IJ6" s="47">
        <v>10.443</v>
      </c>
      <c r="IK6" s="47">
        <f t="shared" si="18"/>
        <v>10.443</v>
      </c>
      <c r="IL6" s="47" t="s">
        <v>13</v>
      </c>
      <c r="IM6" s="161">
        <f t="shared" ref="IM6:IO21" si="37">IM5</f>
        <v>200</v>
      </c>
      <c r="IN6" s="161">
        <f t="shared" si="37"/>
        <v>1</v>
      </c>
      <c r="IO6" s="161">
        <f t="shared" si="37"/>
        <v>1</v>
      </c>
      <c r="IP6" s="47">
        <f>MDL!$C8</f>
        <v>3.56E-2</v>
      </c>
      <c r="IQ6" s="47">
        <f t="shared" si="19"/>
        <v>3.56E-2</v>
      </c>
      <c r="IR6" s="161">
        <f t="shared" si="20"/>
        <v>10.443</v>
      </c>
      <c r="IU6" s="45">
        <f>IK6/'Cal Curve Levels'!$F8</f>
        <v>1.0591277890466531</v>
      </c>
      <c r="JN6" s="47" t="s">
        <v>19</v>
      </c>
      <c r="JO6" s="47">
        <v>8.7080000000000002</v>
      </c>
      <c r="JP6" s="47">
        <v>69</v>
      </c>
      <c r="JQ6" s="47">
        <v>38590</v>
      </c>
      <c r="JR6" s="47">
        <v>11.079000000000001</v>
      </c>
      <c r="JS6" s="47">
        <f t="shared" si="21"/>
        <v>11.079000000000001</v>
      </c>
      <c r="JT6" s="47" t="s">
        <v>13</v>
      </c>
      <c r="JU6" s="161">
        <f t="shared" ref="JU6:JW21" si="38">JU5</f>
        <v>200</v>
      </c>
      <c r="JV6" s="161">
        <f t="shared" si="38"/>
        <v>1</v>
      </c>
      <c r="JW6" s="161">
        <f t="shared" si="38"/>
        <v>1</v>
      </c>
      <c r="JX6" s="47">
        <f>MDL!$C8</f>
        <v>3.56E-2</v>
      </c>
      <c r="JY6" s="47">
        <f t="shared" si="22"/>
        <v>3.56E-2</v>
      </c>
      <c r="JZ6" s="161">
        <f t="shared" si="23"/>
        <v>11.079000000000001</v>
      </c>
      <c r="KC6" s="45">
        <f>JS6/'Cal Curve Levels'!$F8</f>
        <v>1.1236308316430021</v>
      </c>
    </row>
    <row r="7" spans="1:603" x14ac:dyDescent="0.35">
      <c r="A7" s="47" t="s">
        <v>58</v>
      </c>
      <c r="B7" s="41">
        <f t="shared" ref="B7:B33" si="39">AV6</f>
        <v>1.0014198782961461</v>
      </c>
      <c r="C7" s="41">
        <f t="shared" si="24"/>
        <v>1.0163286004056797</v>
      </c>
      <c r="D7" s="41">
        <f t="shared" si="25"/>
        <v>1.0582150101419878</v>
      </c>
      <c r="E7" s="41">
        <f t="shared" si="26"/>
        <v>1.050709939148073</v>
      </c>
      <c r="F7" s="41">
        <f t="shared" si="27"/>
        <v>1.0686612576064911</v>
      </c>
      <c r="G7" s="41">
        <f t="shared" si="28"/>
        <v>1.0653144016227181</v>
      </c>
      <c r="H7" s="41">
        <f t="shared" si="29"/>
        <v>1.0591277890466531</v>
      </c>
      <c r="I7" s="41">
        <f t="shared" si="30"/>
        <v>1.1236308316430021</v>
      </c>
      <c r="AG7" s="47" t="s">
        <v>20</v>
      </c>
      <c r="AH7" s="47">
        <v>11.178000000000001</v>
      </c>
      <c r="AI7" s="47">
        <v>69</v>
      </c>
      <c r="AJ7" s="47">
        <v>328369</v>
      </c>
      <c r="AK7" s="47">
        <v>9.7210000000000001</v>
      </c>
      <c r="AL7" s="47">
        <f t="shared" si="0"/>
        <v>9.7210000000000001</v>
      </c>
      <c r="AM7" s="47" t="s">
        <v>13</v>
      </c>
      <c r="AN7" s="161">
        <f t="shared" si="31"/>
        <v>200</v>
      </c>
      <c r="AO7" s="161">
        <f t="shared" si="31"/>
        <v>1</v>
      </c>
      <c r="AP7" s="161">
        <f t="shared" si="31"/>
        <v>1</v>
      </c>
      <c r="AQ7" s="47">
        <f>MDL!$C9</f>
        <v>1.5821689350532766E-2</v>
      </c>
      <c r="AR7" s="47">
        <f t="shared" si="1"/>
        <v>1.5821689350532766E-2</v>
      </c>
      <c r="AS7" s="161">
        <f t="shared" si="2"/>
        <v>9.7210000000000001</v>
      </c>
      <c r="AV7" s="45">
        <f>AL7/'Cal Curve Levels'!$F9</f>
        <v>0.99295199182839622</v>
      </c>
      <c r="BP7" s="47" t="s">
        <v>20</v>
      </c>
      <c r="BQ7" s="47">
        <v>11.178000000000001</v>
      </c>
      <c r="BR7" s="47">
        <v>69</v>
      </c>
      <c r="BS7" s="47">
        <v>339379</v>
      </c>
      <c r="BT7" s="47">
        <v>9.9979999999999993</v>
      </c>
      <c r="BU7" s="47">
        <f t="shared" si="3"/>
        <v>9.9979999999999993</v>
      </c>
      <c r="BV7" s="47" t="s">
        <v>13</v>
      </c>
      <c r="BW7" s="161">
        <f t="shared" si="32"/>
        <v>200</v>
      </c>
      <c r="BX7" s="161">
        <f t="shared" si="32"/>
        <v>1</v>
      </c>
      <c r="BY7" s="161">
        <f t="shared" si="32"/>
        <v>1</v>
      </c>
      <c r="BZ7" s="47">
        <f>MDL!$C9</f>
        <v>1.5821689350532766E-2</v>
      </c>
      <c r="CA7" s="47">
        <f t="shared" si="4"/>
        <v>1.5821689350532766E-2</v>
      </c>
      <c r="CB7" s="161">
        <f t="shared" si="5"/>
        <v>9.9979999999999993</v>
      </c>
      <c r="CE7" s="45">
        <f>BU7/'Cal Curve Levels'!$F9</f>
        <v>1.0212461695607762</v>
      </c>
      <c r="CY7" s="47" t="s">
        <v>20</v>
      </c>
      <c r="CZ7" s="47">
        <v>11.178000000000001</v>
      </c>
      <c r="DA7" s="47">
        <v>69</v>
      </c>
      <c r="DB7" s="47">
        <v>350883</v>
      </c>
      <c r="DC7" s="47">
        <v>10.273</v>
      </c>
      <c r="DD7" s="47">
        <f t="shared" si="6"/>
        <v>10.273</v>
      </c>
      <c r="DE7" s="47" t="s">
        <v>13</v>
      </c>
      <c r="DF7" s="161">
        <f t="shared" si="33"/>
        <v>200</v>
      </c>
      <c r="DG7" s="161">
        <f t="shared" si="33"/>
        <v>1</v>
      </c>
      <c r="DH7" s="161">
        <f t="shared" si="33"/>
        <v>1</v>
      </c>
      <c r="DI7" s="47">
        <f>MDL!$C9</f>
        <v>1.5821689350532766E-2</v>
      </c>
      <c r="DJ7" s="47">
        <f t="shared" si="7"/>
        <v>1.5821689350532766E-2</v>
      </c>
      <c r="DK7" s="161">
        <f t="shared" si="8"/>
        <v>10.273</v>
      </c>
      <c r="DN7" s="45">
        <f>DD7/'Cal Curve Levels'!$F9</f>
        <v>1.0493360572012256</v>
      </c>
      <c r="EH7" s="47" t="s">
        <v>20</v>
      </c>
      <c r="EI7" s="47">
        <v>11.178000000000001</v>
      </c>
      <c r="EJ7" s="47">
        <v>69</v>
      </c>
      <c r="EK7" s="47">
        <v>355402</v>
      </c>
      <c r="EL7" s="47">
        <v>10.315</v>
      </c>
      <c r="EM7" s="47">
        <f t="shared" si="9"/>
        <v>10.315</v>
      </c>
      <c r="EN7" s="47" t="s">
        <v>13</v>
      </c>
      <c r="EO7" s="161">
        <f t="shared" si="34"/>
        <v>200</v>
      </c>
      <c r="EP7" s="161">
        <f t="shared" si="34"/>
        <v>1</v>
      </c>
      <c r="EQ7" s="161">
        <f t="shared" si="34"/>
        <v>1</v>
      </c>
      <c r="ER7" s="47">
        <f>MDL!$C9</f>
        <v>1.5821689350532766E-2</v>
      </c>
      <c r="ES7" s="47">
        <f t="shared" si="10"/>
        <v>1.5821689350532766E-2</v>
      </c>
      <c r="ET7" s="161">
        <f t="shared" si="11"/>
        <v>10.315</v>
      </c>
      <c r="EW7" s="45">
        <f>EM7/'Cal Curve Levels'!$F9</f>
        <v>1.0536261491317669</v>
      </c>
      <c r="FP7" s="47" t="s">
        <v>20</v>
      </c>
      <c r="FQ7" s="47">
        <v>11.178000000000001</v>
      </c>
      <c r="FR7" s="47">
        <v>69</v>
      </c>
      <c r="FS7" s="47">
        <v>344476</v>
      </c>
      <c r="FT7" s="47">
        <v>10.35</v>
      </c>
      <c r="FU7" s="47">
        <f t="shared" si="12"/>
        <v>10.35</v>
      </c>
      <c r="FV7" s="47" t="s">
        <v>13</v>
      </c>
      <c r="FW7" s="161">
        <f t="shared" si="35"/>
        <v>200</v>
      </c>
      <c r="FX7" s="161">
        <f t="shared" si="35"/>
        <v>1</v>
      </c>
      <c r="FY7" s="161">
        <f t="shared" si="35"/>
        <v>1</v>
      </c>
      <c r="FZ7" s="47">
        <f>MDL!$C9</f>
        <v>1.5821689350532766E-2</v>
      </c>
      <c r="GA7" s="47">
        <f t="shared" si="13"/>
        <v>1.5821689350532766E-2</v>
      </c>
      <c r="GB7" s="161">
        <f t="shared" si="14"/>
        <v>10.35</v>
      </c>
      <c r="GE7" s="45">
        <f>FU7/'Cal Curve Levels'!$F9</f>
        <v>1.0572012257405514</v>
      </c>
      <c r="GX7" s="47" t="s">
        <v>20</v>
      </c>
      <c r="GY7" s="47">
        <v>11.178000000000001</v>
      </c>
      <c r="GZ7" s="47">
        <v>69</v>
      </c>
      <c r="HA7" s="47">
        <v>341069</v>
      </c>
      <c r="HB7" s="47">
        <v>10.279</v>
      </c>
      <c r="HC7" s="47">
        <f t="shared" si="15"/>
        <v>10.279</v>
      </c>
      <c r="HD7" s="47" t="s">
        <v>13</v>
      </c>
      <c r="HE7" s="161">
        <f t="shared" si="36"/>
        <v>200</v>
      </c>
      <c r="HF7" s="161">
        <f t="shared" si="36"/>
        <v>1</v>
      </c>
      <c r="HG7" s="161">
        <f t="shared" si="36"/>
        <v>1</v>
      </c>
      <c r="HH7" s="47">
        <f>MDL!$C9</f>
        <v>1.5821689350532766E-2</v>
      </c>
      <c r="HI7" s="47">
        <f t="shared" si="16"/>
        <v>1.5821689350532766E-2</v>
      </c>
      <c r="HJ7" s="161">
        <f t="shared" si="17"/>
        <v>10.279</v>
      </c>
      <c r="HM7" s="45">
        <f>HC7/'Cal Curve Levels'!$F9</f>
        <v>1.0499489274770173</v>
      </c>
      <c r="IF7" s="47" t="s">
        <v>20</v>
      </c>
      <c r="IG7" s="47">
        <v>11.178000000000001</v>
      </c>
      <c r="IH7" s="47">
        <v>69</v>
      </c>
      <c r="II7" s="47">
        <v>310451</v>
      </c>
      <c r="IJ7" s="47">
        <v>10.069000000000001</v>
      </c>
      <c r="IK7" s="47">
        <f t="shared" si="18"/>
        <v>10.069000000000001</v>
      </c>
      <c r="IL7" s="47" t="s">
        <v>13</v>
      </c>
      <c r="IM7" s="161">
        <f t="shared" si="37"/>
        <v>200</v>
      </c>
      <c r="IN7" s="161">
        <f t="shared" si="37"/>
        <v>1</v>
      </c>
      <c r="IO7" s="161">
        <f t="shared" si="37"/>
        <v>1</v>
      </c>
      <c r="IP7" s="47">
        <f>MDL!$C9</f>
        <v>1.5821689350532766E-2</v>
      </c>
      <c r="IQ7" s="47">
        <f t="shared" si="19"/>
        <v>1.5821689350532766E-2</v>
      </c>
      <c r="IR7" s="161">
        <f t="shared" si="20"/>
        <v>10.069000000000001</v>
      </c>
      <c r="IU7" s="45">
        <f>IK7/'Cal Curve Levels'!$F9</f>
        <v>1.0284984678243105</v>
      </c>
      <c r="JN7" s="47" t="s">
        <v>20</v>
      </c>
      <c r="JO7" s="47">
        <v>11.178000000000001</v>
      </c>
      <c r="JP7" s="47">
        <v>69</v>
      </c>
      <c r="JQ7" s="47">
        <v>324804</v>
      </c>
      <c r="JR7" s="47">
        <v>10.423999999999999</v>
      </c>
      <c r="JS7" s="47">
        <f t="shared" si="21"/>
        <v>10.423999999999999</v>
      </c>
      <c r="JT7" s="47" t="s">
        <v>13</v>
      </c>
      <c r="JU7" s="161">
        <f t="shared" si="38"/>
        <v>200</v>
      </c>
      <c r="JV7" s="161">
        <f t="shared" si="38"/>
        <v>1</v>
      </c>
      <c r="JW7" s="161">
        <f t="shared" si="38"/>
        <v>1</v>
      </c>
      <c r="JX7" s="47">
        <f>MDL!$C9</f>
        <v>1.5821689350532766E-2</v>
      </c>
      <c r="JY7" s="47">
        <f t="shared" si="22"/>
        <v>1.5821689350532766E-2</v>
      </c>
      <c r="JZ7" s="161">
        <f t="shared" si="23"/>
        <v>10.423999999999999</v>
      </c>
      <c r="KC7" s="45">
        <f>JS7/'Cal Curve Levels'!$F9</f>
        <v>1.0647599591419814</v>
      </c>
    </row>
    <row r="8" spans="1:603" x14ac:dyDescent="0.35">
      <c r="A8" s="47" t="s">
        <v>60</v>
      </c>
      <c r="B8" s="41">
        <f t="shared" si="39"/>
        <v>0.99295199182839622</v>
      </c>
      <c r="C8" s="41">
        <f t="shared" si="24"/>
        <v>1.0212461695607762</v>
      </c>
      <c r="D8" s="41">
        <f t="shared" si="25"/>
        <v>1.0493360572012256</v>
      </c>
      <c r="E8" s="41">
        <f t="shared" si="26"/>
        <v>1.0536261491317669</v>
      </c>
      <c r="F8" s="41">
        <f t="shared" si="27"/>
        <v>1.0572012257405514</v>
      </c>
      <c r="G8" s="41">
        <f t="shared" si="28"/>
        <v>1.0499489274770173</v>
      </c>
      <c r="H8" s="41">
        <f t="shared" si="29"/>
        <v>1.0284984678243105</v>
      </c>
      <c r="I8" s="41">
        <f t="shared" si="30"/>
        <v>1.0647599591419814</v>
      </c>
      <c r="AG8" s="47" t="s">
        <v>21</v>
      </c>
      <c r="AH8" s="47">
        <v>10.975</v>
      </c>
      <c r="AI8" s="47">
        <v>51</v>
      </c>
      <c r="AJ8" s="47">
        <v>25054</v>
      </c>
      <c r="AK8" s="47">
        <v>9.8460000000000001</v>
      </c>
      <c r="AL8" s="47">
        <f t="shared" si="0"/>
        <v>9.8460000000000001</v>
      </c>
      <c r="AM8" s="47" t="s">
        <v>13</v>
      </c>
      <c r="AN8" s="161">
        <f t="shared" si="31"/>
        <v>200</v>
      </c>
      <c r="AO8" s="161">
        <f t="shared" si="31"/>
        <v>1</v>
      </c>
      <c r="AP8" s="161">
        <f t="shared" si="31"/>
        <v>1</v>
      </c>
      <c r="AQ8" s="47">
        <f>MDL!$C10</f>
        <v>7.3550213233318793E-3</v>
      </c>
      <c r="AR8" s="47">
        <f t="shared" si="1"/>
        <v>7.3550213233318793E-3</v>
      </c>
      <c r="AS8" s="161">
        <f t="shared" si="2"/>
        <v>9.8460000000000001</v>
      </c>
      <c r="AV8" s="45">
        <f>AL8/'Cal Curve Levels'!$F10</f>
        <v>1.0129629629629628</v>
      </c>
      <c r="BP8" s="47" t="s">
        <v>21</v>
      </c>
      <c r="BQ8" s="47">
        <v>10.975</v>
      </c>
      <c r="BR8" s="47">
        <v>51</v>
      </c>
      <c r="BS8" s="47">
        <v>26160</v>
      </c>
      <c r="BT8" s="47">
        <v>10.231</v>
      </c>
      <c r="BU8" s="47">
        <f t="shared" si="3"/>
        <v>10.231</v>
      </c>
      <c r="BV8" s="47" t="s">
        <v>13</v>
      </c>
      <c r="BW8" s="161">
        <f t="shared" si="32"/>
        <v>200</v>
      </c>
      <c r="BX8" s="161">
        <f t="shared" si="32"/>
        <v>1</v>
      </c>
      <c r="BY8" s="161">
        <f t="shared" si="32"/>
        <v>1</v>
      </c>
      <c r="BZ8" s="47">
        <f>MDL!$C10</f>
        <v>7.3550213233318793E-3</v>
      </c>
      <c r="CA8" s="47">
        <f t="shared" si="4"/>
        <v>7.3550213233318793E-3</v>
      </c>
      <c r="CB8" s="161">
        <f t="shared" si="5"/>
        <v>10.231</v>
      </c>
      <c r="CE8" s="45">
        <f>BU8/'Cal Curve Levels'!$F10</f>
        <v>1.0525720164609054</v>
      </c>
      <c r="CY8" s="47" t="s">
        <v>21</v>
      </c>
      <c r="CZ8" s="47">
        <v>10.975</v>
      </c>
      <c r="DA8" s="47">
        <v>51</v>
      </c>
      <c r="DB8" s="47">
        <v>26313</v>
      </c>
      <c r="DC8" s="47">
        <v>10.226000000000001</v>
      </c>
      <c r="DD8" s="47">
        <f t="shared" si="6"/>
        <v>10.226000000000001</v>
      </c>
      <c r="DE8" s="47" t="s">
        <v>13</v>
      </c>
      <c r="DF8" s="161">
        <f t="shared" si="33"/>
        <v>200</v>
      </c>
      <c r="DG8" s="161">
        <f t="shared" si="33"/>
        <v>1</v>
      </c>
      <c r="DH8" s="161">
        <f t="shared" si="33"/>
        <v>1</v>
      </c>
      <c r="DI8" s="47">
        <f>MDL!$C10</f>
        <v>7.3550213233318793E-3</v>
      </c>
      <c r="DJ8" s="47">
        <f t="shared" si="7"/>
        <v>7.3550213233318793E-3</v>
      </c>
      <c r="DK8" s="161">
        <f t="shared" si="8"/>
        <v>10.226000000000001</v>
      </c>
      <c r="DN8" s="45">
        <f>DD8/'Cal Curve Levels'!$F10</f>
        <v>1.0520576131687243</v>
      </c>
      <c r="EH8" s="47" t="s">
        <v>21</v>
      </c>
      <c r="EI8" s="47">
        <v>10.961</v>
      </c>
      <c r="EJ8" s="47">
        <v>51</v>
      </c>
      <c r="EK8" s="47">
        <v>26740</v>
      </c>
      <c r="EL8" s="47">
        <v>10.303000000000001</v>
      </c>
      <c r="EM8" s="47">
        <f t="shared" si="9"/>
        <v>10.303000000000001</v>
      </c>
      <c r="EN8" s="47" t="s">
        <v>13</v>
      </c>
      <c r="EO8" s="161">
        <f t="shared" si="34"/>
        <v>200</v>
      </c>
      <c r="EP8" s="161">
        <f t="shared" si="34"/>
        <v>1</v>
      </c>
      <c r="EQ8" s="161">
        <f t="shared" si="34"/>
        <v>1</v>
      </c>
      <c r="ER8" s="47">
        <f>MDL!$C10</f>
        <v>7.3550213233318793E-3</v>
      </c>
      <c r="ES8" s="47">
        <f t="shared" si="10"/>
        <v>7.3550213233318793E-3</v>
      </c>
      <c r="ET8" s="161">
        <f t="shared" si="11"/>
        <v>10.303000000000001</v>
      </c>
      <c r="EW8" s="45">
        <f>EM8/'Cal Curve Levels'!$F10</f>
        <v>1.0599794238683127</v>
      </c>
      <c r="FP8" s="47" t="s">
        <v>21</v>
      </c>
      <c r="FQ8" s="47">
        <v>10.961</v>
      </c>
      <c r="FR8" s="47">
        <v>51</v>
      </c>
      <c r="FS8" s="47">
        <v>26298</v>
      </c>
      <c r="FT8" s="47">
        <v>10.489000000000001</v>
      </c>
      <c r="FU8" s="47">
        <f t="shared" si="12"/>
        <v>10.489000000000001</v>
      </c>
      <c r="FV8" s="47" t="s">
        <v>13</v>
      </c>
      <c r="FW8" s="161">
        <f t="shared" si="35"/>
        <v>200</v>
      </c>
      <c r="FX8" s="161">
        <f t="shared" si="35"/>
        <v>1</v>
      </c>
      <c r="FY8" s="161">
        <f t="shared" si="35"/>
        <v>1</v>
      </c>
      <c r="FZ8" s="47">
        <f>MDL!$C10</f>
        <v>7.3550213233318793E-3</v>
      </c>
      <c r="GA8" s="47">
        <f t="shared" si="13"/>
        <v>7.3550213233318793E-3</v>
      </c>
      <c r="GB8" s="161">
        <f t="shared" si="14"/>
        <v>10.489000000000001</v>
      </c>
      <c r="GE8" s="45">
        <f>FU8/'Cal Curve Levels'!$F10</f>
        <v>1.0791152263374486</v>
      </c>
      <c r="GX8" s="47" t="s">
        <v>21</v>
      </c>
      <c r="GY8" s="47">
        <v>10.961</v>
      </c>
      <c r="GZ8" s="47">
        <v>51</v>
      </c>
      <c r="HA8" s="47">
        <v>25987</v>
      </c>
      <c r="HB8" s="47">
        <v>10.397</v>
      </c>
      <c r="HC8" s="47">
        <f t="shared" si="15"/>
        <v>10.397</v>
      </c>
      <c r="HD8" s="47" t="s">
        <v>13</v>
      </c>
      <c r="HE8" s="161">
        <f t="shared" si="36"/>
        <v>200</v>
      </c>
      <c r="HF8" s="161">
        <f t="shared" si="36"/>
        <v>1</v>
      </c>
      <c r="HG8" s="161">
        <f t="shared" si="36"/>
        <v>1</v>
      </c>
      <c r="HH8" s="47">
        <f>MDL!$C10</f>
        <v>7.3550213233318793E-3</v>
      </c>
      <c r="HI8" s="47">
        <f t="shared" si="16"/>
        <v>7.3550213233318793E-3</v>
      </c>
      <c r="HJ8" s="161">
        <f t="shared" si="17"/>
        <v>10.397</v>
      </c>
      <c r="HM8" s="45">
        <f>HC8/'Cal Curve Levels'!$F10</f>
        <v>1.0696502057613169</v>
      </c>
      <c r="IF8" s="47" t="s">
        <v>21</v>
      </c>
      <c r="IG8" s="47">
        <v>10.961</v>
      </c>
      <c r="IH8" s="47">
        <v>51</v>
      </c>
      <c r="II8" s="47">
        <v>23511</v>
      </c>
      <c r="IJ8" s="47">
        <v>10.122999999999999</v>
      </c>
      <c r="IK8" s="47">
        <f t="shared" si="18"/>
        <v>10.122999999999999</v>
      </c>
      <c r="IL8" s="47" t="s">
        <v>13</v>
      </c>
      <c r="IM8" s="161">
        <f t="shared" si="37"/>
        <v>200</v>
      </c>
      <c r="IN8" s="161">
        <f t="shared" si="37"/>
        <v>1</v>
      </c>
      <c r="IO8" s="161">
        <f t="shared" si="37"/>
        <v>1</v>
      </c>
      <c r="IP8" s="47">
        <f>MDL!$C10</f>
        <v>7.3550213233318793E-3</v>
      </c>
      <c r="IQ8" s="47">
        <f t="shared" si="19"/>
        <v>7.3550213233318793E-3</v>
      </c>
      <c r="IR8" s="161">
        <f t="shared" si="20"/>
        <v>10.122999999999999</v>
      </c>
      <c r="IU8" s="45">
        <f>IK8/'Cal Curve Levels'!$F10</f>
        <v>1.0414609053497941</v>
      </c>
      <c r="JN8" s="47" t="s">
        <v>21</v>
      </c>
      <c r="JO8" s="47">
        <v>10.961</v>
      </c>
      <c r="JP8" s="47">
        <v>51</v>
      </c>
      <c r="JQ8" s="47">
        <v>24618</v>
      </c>
      <c r="JR8" s="47">
        <v>10.489000000000001</v>
      </c>
      <c r="JS8" s="47">
        <f t="shared" si="21"/>
        <v>10.489000000000001</v>
      </c>
      <c r="JT8" s="47" t="s">
        <v>13</v>
      </c>
      <c r="JU8" s="161">
        <f t="shared" si="38"/>
        <v>200</v>
      </c>
      <c r="JV8" s="161">
        <f t="shared" si="38"/>
        <v>1</v>
      </c>
      <c r="JW8" s="161">
        <f t="shared" si="38"/>
        <v>1</v>
      </c>
      <c r="JX8" s="47">
        <f>MDL!$C10</f>
        <v>7.3550213233318793E-3</v>
      </c>
      <c r="JY8" s="47">
        <f t="shared" si="22"/>
        <v>7.3550213233318793E-3</v>
      </c>
      <c r="JZ8" s="161">
        <f t="shared" si="23"/>
        <v>10.489000000000001</v>
      </c>
      <c r="KC8" s="45">
        <f>JS8/'Cal Curve Levels'!$F10</f>
        <v>1.0791152263374486</v>
      </c>
    </row>
    <row r="9" spans="1:603" x14ac:dyDescent="0.35">
      <c r="A9" s="47" t="s">
        <v>62</v>
      </c>
      <c r="B9" s="41">
        <f t="shared" si="39"/>
        <v>1.0129629629629628</v>
      </c>
      <c r="C9" s="41">
        <f t="shared" si="24"/>
        <v>1.0525720164609054</v>
      </c>
      <c r="D9" s="41">
        <f t="shared" si="25"/>
        <v>1.0520576131687243</v>
      </c>
      <c r="E9" s="41">
        <f t="shared" si="26"/>
        <v>1.0599794238683127</v>
      </c>
      <c r="F9" s="41">
        <f t="shared" si="27"/>
        <v>1.0791152263374486</v>
      </c>
      <c r="G9" s="41">
        <f t="shared" si="28"/>
        <v>1.0696502057613169</v>
      </c>
      <c r="H9" s="41">
        <f t="shared" si="29"/>
        <v>1.0414609053497941</v>
      </c>
      <c r="I9" s="41">
        <f t="shared" si="30"/>
        <v>1.0791152263374486</v>
      </c>
      <c r="AG9" s="47" t="s">
        <v>329</v>
      </c>
      <c r="AH9" s="47">
        <v>12.856</v>
      </c>
      <c r="AI9" s="47">
        <v>51</v>
      </c>
      <c r="AJ9" s="47">
        <v>94143</v>
      </c>
      <c r="AK9" s="47">
        <v>9.9359999999999999</v>
      </c>
      <c r="AL9" s="47">
        <f t="shared" si="0"/>
        <v>9.9359999999999999</v>
      </c>
      <c r="AM9" s="47" t="s">
        <v>13</v>
      </c>
      <c r="AN9" s="161">
        <f t="shared" si="31"/>
        <v>200</v>
      </c>
      <c r="AO9" s="161">
        <f t="shared" si="31"/>
        <v>1</v>
      </c>
      <c r="AP9" s="161">
        <f t="shared" si="31"/>
        <v>1</v>
      </c>
      <c r="AQ9" s="47">
        <f>MDL!$C11</f>
        <v>1.3842989871101864E-2</v>
      </c>
      <c r="AR9" s="47">
        <f t="shared" si="1"/>
        <v>1.3842989871101864E-2</v>
      </c>
      <c r="AS9" s="161">
        <f t="shared" si="2"/>
        <v>9.9359999999999999</v>
      </c>
      <c r="AV9" s="45">
        <f>AL9/'Cal Curve Levels'!$F11</f>
        <v>1.0046511627906975</v>
      </c>
      <c r="BP9" s="47" t="s">
        <v>329</v>
      </c>
      <c r="BQ9" s="47">
        <v>12.842000000000001</v>
      </c>
      <c r="BR9" s="47">
        <v>51</v>
      </c>
      <c r="BS9" s="47">
        <v>97677</v>
      </c>
      <c r="BT9" s="47">
        <v>10.26</v>
      </c>
      <c r="BU9" s="47">
        <f t="shared" si="3"/>
        <v>10.26</v>
      </c>
      <c r="BV9" s="47" t="s">
        <v>13</v>
      </c>
      <c r="BW9" s="161">
        <f t="shared" si="32"/>
        <v>200</v>
      </c>
      <c r="BX9" s="161">
        <f t="shared" si="32"/>
        <v>1</v>
      </c>
      <c r="BY9" s="161">
        <f t="shared" si="32"/>
        <v>1</v>
      </c>
      <c r="BZ9" s="47">
        <f>MDL!$C11</f>
        <v>1.3842989871101864E-2</v>
      </c>
      <c r="CA9" s="47">
        <f t="shared" si="4"/>
        <v>1.3842989871101864E-2</v>
      </c>
      <c r="CB9" s="161">
        <f t="shared" si="5"/>
        <v>10.26</v>
      </c>
      <c r="CE9" s="45">
        <f>BU9/'Cal Curve Levels'!$F11</f>
        <v>1.0374115267947421</v>
      </c>
      <c r="CY9" s="47" t="s">
        <v>329</v>
      </c>
      <c r="CZ9" s="47">
        <v>12.842000000000001</v>
      </c>
      <c r="DA9" s="47">
        <v>51</v>
      </c>
      <c r="DB9" s="47">
        <v>101499</v>
      </c>
      <c r="DC9" s="47">
        <v>10.593999999999999</v>
      </c>
      <c r="DD9" s="47">
        <f t="shared" si="6"/>
        <v>10.593999999999999</v>
      </c>
      <c r="DE9" s="47" t="s">
        <v>13</v>
      </c>
      <c r="DF9" s="161">
        <f t="shared" si="33"/>
        <v>200</v>
      </c>
      <c r="DG9" s="161">
        <f t="shared" si="33"/>
        <v>1</v>
      </c>
      <c r="DH9" s="161">
        <f t="shared" si="33"/>
        <v>1</v>
      </c>
      <c r="DI9" s="47">
        <f>MDL!$C11</f>
        <v>1.3842989871101864E-2</v>
      </c>
      <c r="DJ9" s="47">
        <f t="shared" si="7"/>
        <v>1.3842989871101864E-2</v>
      </c>
      <c r="DK9" s="161">
        <f t="shared" si="8"/>
        <v>10.593999999999999</v>
      </c>
      <c r="DN9" s="45">
        <f>DD9/'Cal Curve Levels'!$F11</f>
        <v>1.0711830131445903</v>
      </c>
      <c r="EH9" s="47" t="s">
        <v>329</v>
      </c>
      <c r="EI9" s="47">
        <v>12.842000000000001</v>
      </c>
      <c r="EJ9" s="47">
        <v>51</v>
      </c>
      <c r="EK9" s="47">
        <v>103038</v>
      </c>
      <c r="EL9" s="47">
        <v>10.662000000000001</v>
      </c>
      <c r="EM9" s="47">
        <f t="shared" si="9"/>
        <v>10.662000000000001</v>
      </c>
      <c r="EN9" s="47" t="s">
        <v>13</v>
      </c>
      <c r="EO9" s="161">
        <f t="shared" si="34"/>
        <v>200</v>
      </c>
      <c r="EP9" s="161">
        <f t="shared" si="34"/>
        <v>1</v>
      </c>
      <c r="EQ9" s="161">
        <f t="shared" si="34"/>
        <v>1</v>
      </c>
      <c r="ER9" s="47">
        <f>MDL!$C11</f>
        <v>1.3842989871101864E-2</v>
      </c>
      <c r="ES9" s="47">
        <f t="shared" si="10"/>
        <v>1.3842989871101864E-2</v>
      </c>
      <c r="ET9" s="161">
        <f t="shared" si="11"/>
        <v>10.662000000000001</v>
      </c>
      <c r="EW9" s="45">
        <f>EM9/'Cal Curve Levels'!$F11</f>
        <v>1.0780586450960565</v>
      </c>
      <c r="FP9" s="47" t="s">
        <v>329</v>
      </c>
      <c r="FQ9" s="47">
        <v>12.842000000000001</v>
      </c>
      <c r="FR9" s="47">
        <v>51</v>
      </c>
      <c r="FS9" s="47">
        <v>100169</v>
      </c>
      <c r="FT9" s="47">
        <v>10.73</v>
      </c>
      <c r="FU9" s="47">
        <f t="shared" si="12"/>
        <v>10.73</v>
      </c>
      <c r="FV9" s="47" t="s">
        <v>13</v>
      </c>
      <c r="FW9" s="161">
        <f t="shared" si="35"/>
        <v>200</v>
      </c>
      <c r="FX9" s="161">
        <f t="shared" si="35"/>
        <v>1</v>
      </c>
      <c r="FY9" s="161">
        <f t="shared" si="35"/>
        <v>1</v>
      </c>
      <c r="FZ9" s="47">
        <f>MDL!$C11</f>
        <v>1.3842989871101864E-2</v>
      </c>
      <c r="GA9" s="47">
        <f t="shared" si="13"/>
        <v>1.3842989871101864E-2</v>
      </c>
      <c r="GB9" s="161">
        <f t="shared" si="14"/>
        <v>10.73</v>
      </c>
      <c r="GE9" s="45">
        <f>FU9/'Cal Curve Levels'!$F11</f>
        <v>1.0849342770475228</v>
      </c>
      <c r="GX9" s="47" t="s">
        <v>329</v>
      </c>
      <c r="GY9" s="47">
        <v>12.827999999999999</v>
      </c>
      <c r="GZ9" s="47">
        <v>51</v>
      </c>
      <c r="HA9" s="47">
        <v>97951</v>
      </c>
      <c r="HB9" s="47">
        <v>10.525</v>
      </c>
      <c r="HC9" s="47">
        <f t="shared" si="15"/>
        <v>10.525</v>
      </c>
      <c r="HD9" s="47" t="s">
        <v>13</v>
      </c>
      <c r="HE9" s="161">
        <f t="shared" si="36"/>
        <v>200</v>
      </c>
      <c r="HF9" s="161">
        <f t="shared" si="36"/>
        <v>1</v>
      </c>
      <c r="HG9" s="161">
        <f t="shared" si="36"/>
        <v>1</v>
      </c>
      <c r="HH9" s="47">
        <f>MDL!$C11</f>
        <v>1.3842989871101864E-2</v>
      </c>
      <c r="HI9" s="47">
        <f t="shared" si="16"/>
        <v>1.3842989871101864E-2</v>
      </c>
      <c r="HJ9" s="161">
        <f t="shared" si="17"/>
        <v>10.525</v>
      </c>
      <c r="HM9" s="45">
        <f>HC9/'Cal Curve Levels'!$F11</f>
        <v>1.0642062689585439</v>
      </c>
      <c r="IF9" s="47" t="s">
        <v>329</v>
      </c>
      <c r="IG9" s="47">
        <v>12.827999999999999</v>
      </c>
      <c r="IH9" s="47">
        <v>51</v>
      </c>
      <c r="II9" s="47">
        <v>89435</v>
      </c>
      <c r="IJ9" s="47">
        <v>10.342000000000001</v>
      </c>
      <c r="IK9" s="47">
        <f t="shared" si="18"/>
        <v>10.342000000000001</v>
      </c>
      <c r="IL9" s="47" t="s">
        <v>13</v>
      </c>
      <c r="IM9" s="161">
        <f t="shared" si="37"/>
        <v>200</v>
      </c>
      <c r="IN9" s="161">
        <f t="shared" si="37"/>
        <v>1</v>
      </c>
      <c r="IO9" s="161">
        <f t="shared" si="37"/>
        <v>1</v>
      </c>
      <c r="IP9" s="47">
        <f>MDL!$C11</f>
        <v>1.3842989871101864E-2</v>
      </c>
      <c r="IQ9" s="47">
        <f t="shared" si="19"/>
        <v>1.3842989871101864E-2</v>
      </c>
      <c r="IR9" s="161">
        <f t="shared" si="20"/>
        <v>10.342000000000001</v>
      </c>
      <c r="IU9" s="45">
        <f>IK9/'Cal Curve Levels'!$F11</f>
        <v>1.0457027300303336</v>
      </c>
      <c r="JN9" s="47" t="s">
        <v>329</v>
      </c>
      <c r="JO9" s="47">
        <v>12.827999999999999</v>
      </c>
      <c r="JP9" s="47">
        <v>51</v>
      </c>
      <c r="JQ9" s="47">
        <v>93653</v>
      </c>
      <c r="JR9" s="47">
        <v>10.715999999999999</v>
      </c>
      <c r="JS9" s="47">
        <f t="shared" si="21"/>
        <v>10.715999999999999</v>
      </c>
      <c r="JT9" s="47" t="s">
        <v>13</v>
      </c>
      <c r="JU9" s="161">
        <f t="shared" si="38"/>
        <v>200</v>
      </c>
      <c r="JV9" s="161">
        <f t="shared" si="38"/>
        <v>1</v>
      </c>
      <c r="JW9" s="161">
        <f t="shared" si="38"/>
        <v>1</v>
      </c>
      <c r="JX9" s="47">
        <f>MDL!$C11</f>
        <v>1.3842989871101864E-2</v>
      </c>
      <c r="JY9" s="47">
        <f t="shared" si="22"/>
        <v>1.3842989871101864E-2</v>
      </c>
      <c r="JZ9" s="161">
        <f t="shared" si="23"/>
        <v>10.715999999999999</v>
      </c>
      <c r="KC9" s="45">
        <f>JS9/'Cal Curve Levels'!$F11</f>
        <v>1.0835187057633973</v>
      </c>
    </row>
    <row r="10" spans="1:603" ht="29" x14ac:dyDescent="0.35">
      <c r="A10" s="125" t="s">
        <v>64</v>
      </c>
      <c r="B10" s="41">
        <f t="shared" si="39"/>
        <v>1.0046511627906975</v>
      </c>
      <c r="C10" s="41">
        <f t="shared" si="24"/>
        <v>1.0374115267947421</v>
      </c>
      <c r="D10" s="41">
        <f t="shared" si="25"/>
        <v>1.0711830131445903</v>
      </c>
      <c r="E10" s="41">
        <f>EW9</f>
        <v>1.0780586450960565</v>
      </c>
      <c r="F10" s="41">
        <f t="shared" si="27"/>
        <v>1.0849342770475228</v>
      </c>
      <c r="G10" s="41">
        <f t="shared" si="28"/>
        <v>1.0642062689585439</v>
      </c>
      <c r="H10" s="41">
        <f t="shared" si="29"/>
        <v>1.0457027300303336</v>
      </c>
      <c r="I10" s="41">
        <f t="shared" si="30"/>
        <v>1.0835187057633973</v>
      </c>
      <c r="AG10" s="47" t="s">
        <v>331</v>
      </c>
      <c r="AH10" s="47">
        <v>15.939</v>
      </c>
      <c r="AI10" s="47">
        <v>100</v>
      </c>
      <c r="AJ10" s="47">
        <v>325747</v>
      </c>
      <c r="AK10" s="47">
        <v>10.037000000000001</v>
      </c>
      <c r="AL10" s="47">
        <f t="shared" si="0"/>
        <v>10.037000000000001</v>
      </c>
      <c r="AM10" s="47" t="s">
        <v>13</v>
      </c>
      <c r="AN10" s="161">
        <f t="shared" si="31"/>
        <v>200</v>
      </c>
      <c r="AO10" s="161">
        <f t="shared" si="31"/>
        <v>1</v>
      </c>
      <c r="AP10" s="161">
        <f t="shared" si="31"/>
        <v>1</v>
      </c>
      <c r="AQ10" s="47">
        <f>MDL!$C12</f>
        <v>1.3562543110311121E-2</v>
      </c>
      <c r="AR10" s="47">
        <f t="shared" si="1"/>
        <v>1.3562543110311121E-2</v>
      </c>
      <c r="AS10" s="161">
        <f t="shared" si="2"/>
        <v>10.037000000000001</v>
      </c>
      <c r="AV10" s="45">
        <f>AL10/'Cal Curve Levels'!$F12</f>
        <v>1.0326131687242799</v>
      </c>
      <c r="BP10" s="47" t="s">
        <v>331</v>
      </c>
      <c r="BQ10" s="47">
        <v>15.939</v>
      </c>
      <c r="BR10" s="47">
        <v>100</v>
      </c>
      <c r="BS10" s="47">
        <v>329640</v>
      </c>
      <c r="BT10" s="47">
        <v>10.108000000000001</v>
      </c>
      <c r="BU10" s="47">
        <f t="shared" si="3"/>
        <v>10.108000000000001</v>
      </c>
      <c r="BV10" s="47" t="s">
        <v>13</v>
      </c>
      <c r="BW10" s="161">
        <f t="shared" si="32"/>
        <v>200</v>
      </c>
      <c r="BX10" s="161">
        <f t="shared" si="32"/>
        <v>1</v>
      </c>
      <c r="BY10" s="161">
        <f t="shared" si="32"/>
        <v>1</v>
      </c>
      <c r="BZ10" s="47">
        <f>MDL!$C12</f>
        <v>1.3562543110311121E-2</v>
      </c>
      <c r="CA10" s="47">
        <f t="shared" si="4"/>
        <v>1.3562543110311121E-2</v>
      </c>
      <c r="CB10" s="161">
        <f t="shared" si="5"/>
        <v>10.108000000000001</v>
      </c>
      <c r="CE10" s="45">
        <f>BU10/'Cal Curve Levels'!$F12</f>
        <v>1.039917695473251</v>
      </c>
      <c r="CY10" s="47" t="s">
        <v>331</v>
      </c>
      <c r="CZ10" s="47">
        <v>15.939</v>
      </c>
      <c r="DA10" s="47">
        <v>100</v>
      </c>
      <c r="DB10" s="47">
        <v>339554</v>
      </c>
      <c r="DC10" s="47">
        <v>10.347</v>
      </c>
      <c r="DD10" s="47">
        <f t="shared" si="6"/>
        <v>10.347</v>
      </c>
      <c r="DE10" s="47" t="s">
        <v>13</v>
      </c>
      <c r="DF10" s="161">
        <f t="shared" si="33"/>
        <v>200</v>
      </c>
      <c r="DG10" s="161">
        <f t="shared" si="33"/>
        <v>1</v>
      </c>
      <c r="DH10" s="161">
        <f t="shared" si="33"/>
        <v>1</v>
      </c>
      <c r="DI10" s="47">
        <f>MDL!$C12</f>
        <v>1.3562543110311121E-2</v>
      </c>
      <c r="DJ10" s="47">
        <f t="shared" si="7"/>
        <v>1.3562543110311121E-2</v>
      </c>
      <c r="DK10" s="161">
        <f t="shared" si="8"/>
        <v>10.347</v>
      </c>
      <c r="DN10" s="45">
        <f>DD10/'Cal Curve Levels'!$F12</f>
        <v>1.064506172839506</v>
      </c>
      <c r="EH10" s="47" t="s">
        <v>331</v>
      </c>
      <c r="EI10" s="47">
        <v>15.925000000000001</v>
      </c>
      <c r="EJ10" s="47">
        <v>100</v>
      </c>
      <c r="EK10" s="47">
        <v>342381</v>
      </c>
      <c r="EL10" s="47">
        <v>10.343</v>
      </c>
      <c r="EM10" s="47">
        <f t="shared" si="9"/>
        <v>10.343</v>
      </c>
      <c r="EN10" s="47" t="s">
        <v>13</v>
      </c>
      <c r="EO10" s="161">
        <f t="shared" si="34"/>
        <v>200</v>
      </c>
      <c r="EP10" s="161">
        <f t="shared" si="34"/>
        <v>1</v>
      </c>
      <c r="EQ10" s="161">
        <f t="shared" si="34"/>
        <v>1</v>
      </c>
      <c r="ER10" s="47">
        <f>MDL!$C12</f>
        <v>1.3562543110311121E-2</v>
      </c>
      <c r="ES10" s="47">
        <f t="shared" si="10"/>
        <v>1.3562543110311121E-2</v>
      </c>
      <c r="ET10" s="161">
        <f t="shared" si="11"/>
        <v>10.343</v>
      </c>
      <c r="EW10" s="45">
        <f>EM10/'Cal Curve Levels'!$F12</f>
        <v>1.0640946502057613</v>
      </c>
      <c r="FP10" s="47" t="s">
        <v>331</v>
      </c>
      <c r="FQ10" s="47">
        <v>15.925000000000001</v>
      </c>
      <c r="FR10" s="47">
        <v>100</v>
      </c>
      <c r="FS10" s="47">
        <v>331990</v>
      </c>
      <c r="FT10" s="47">
        <v>10.382</v>
      </c>
      <c r="FU10" s="47">
        <f t="shared" si="12"/>
        <v>10.382</v>
      </c>
      <c r="FV10" s="47" t="s">
        <v>13</v>
      </c>
      <c r="FW10" s="161">
        <f t="shared" si="35"/>
        <v>200</v>
      </c>
      <c r="FX10" s="161">
        <f t="shared" si="35"/>
        <v>1</v>
      </c>
      <c r="FY10" s="161">
        <f t="shared" si="35"/>
        <v>1</v>
      </c>
      <c r="FZ10" s="47">
        <f>MDL!$C12</f>
        <v>1.3562543110311121E-2</v>
      </c>
      <c r="GA10" s="47">
        <f t="shared" si="13"/>
        <v>1.3562543110311121E-2</v>
      </c>
      <c r="GB10" s="161">
        <f t="shared" si="14"/>
        <v>10.382</v>
      </c>
      <c r="GE10" s="45">
        <f>FU10/'Cal Curve Levels'!$F12</f>
        <v>1.0681069958847735</v>
      </c>
      <c r="GX10" s="47" t="s">
        <v>331</v>
      </c>
      <c r="GY10" s="47">
        <v>15.925000000000001</v>
      </c>
      <c r="GZ10" s="47">
        <v>100</v>
      </c>
      <c r="HA10" s="47">
        <v>326371</v>
      </c>
      <c r="HB10" s="47">
        <v>10.238</v>
      </c>
      <c r="HC10" s="47">
        <f t="shared" si="15"/>
        <v>10.238</v>
      </c>
      <c r="HD10" s="47" t="s">
        <v>13</v>
      </c>
      <c r="HE10" s="161">
        <f t="shared" si="36"/>
        <v>200</v>
      </c>
      <c r="HF10" s="161">
        <f t="shared" si="36"/>
        <v>1</v>
      </c>
      <c r="HG10" s="161">
        <f t="shared" si="36"/>
        <v>1</v>
      </c>
      <c r="HH10" s="47">
        <f>MDL!$C12</f>
        <v>1.3562543110311121E-2</v>
      </c>
      <c r="HI10" s="47">
        <f t="shared" si="16"/>
        <v>1.3562543110311121E-2</v>
      </c>
      <c r="HJ10" s="161">
        <f t="shared" si="17"/>
        <v>10.238</v>
      </c>
      <c r="HM10" s="45">
        <f>HC10/'Cal Curve Levels'!$F12</f>
        <v>1.0532921810699587</v>
      </c>
      <c r="IF10" s="47" t="s">
        <v>331</v>
      </c>
      <c r="IG10" s="47">
        <v>15.925000000000001</v>
      </c>
      <c r="IH10" s="47">
        <v>100</v>
      </c>
      <c r="II10" s="47">
        <v>301091</v>
      </c>
      <c r="IJ10" s="47">
        <v>10.164</v>
      </c>
      <c r="IK10" s="47">
        <f t="shared" si="18"/>
        <v>10.164</v>
      </c>
      <c r="IL10" s="47" t="s">
        <v>13</v>
      </c>
      <c r="IM10" s="161">
        <f t="shared" si="37"/>
        <v>200</v>
      </c>
      <c r="IN10" s="161">
        <f t="shared" si="37"/>
        <v>1</v>
      </c>
      <c r="IO10" s="161">
        <f t="shared" si="37"/>
        <v>1</v>
      </c>
      <c r="IP10" s="47">
        <f>MDL!$C12</f>
        <v>1.3562543110311121E-2</v>
      </c>
      <c r="IQ10" s="47">
        <f t="shared" si="19"/>
        <v>1.3562543110311121E-2</v>
      </c>
      <c r="IR10" s="161">
        <f t="shared" si="20"/>
        <v>10.164</v>
      </c>
      <c r="IU10" s="45">
        <f>IK10/'Cal Curve Levels'!$F12</f>
        <v>1.0456790123456789</v>
      </c>
      <c r="JN10" s="47" t="s">
        <v>331</v>
      </c>
      <c r="JO10" s="47">
        <v>15.925000000000001</v>
      </c>
      <c r="JP10" s="47">
        <v>100</v>
      </c>
      <c r="JQ10" s="47">
        <v>309157</v>
      </c>
      <c r="JR10" s="47">
        <v>10.327</v>
      </c>
      <c r="JS10" s="47">
        <f t="shared" si="21"/>
        <v>10.327</v>
      </c>
      <c r="JT10" s="47" t="s">
        <v>13</v>
      </c>
      <c r="JU10" s="161">
        <f t="shared" si="38"/>
        <v>200</v>
      </c>
      <c r="JV10" s="161">
        <f t="shared" si="38"/>
        <v>1</v>
      </c>
      <c r="JW10" s="161">
        <f t="shared" si="38"/>
        <v>1</v>
      </c>
      <c r="JX10" s="47">
        <f>MDL!$C12</f>
        <v>1.3562543110311121E-2</v>
      </c>
      <c r="JY10" s="47">
        <f t="shared" si="22"/>
        <v>1.3562543110311121E-2</v>
      </c>
      <c r="JZ10" s="161">
        <f t="shared" si="23"/>
        <v>10.327</v>
      </c>
      <c r="KC10" s="45">
        <f>JS10/'Cal Curve Levels'!$F12</f>
        <v>1.0624485596707818</v>
      </c>
    </row>
    <row r="11" spans="1:603" x14ac:dyDescent="0.35">
      <c r="A11" s="47" t="s">
        <v>66</v>
      </c>
      <c r="B11" s="41">
        <f t="shared" si="39"/>
        <v>1.0326131687242799</v>
      </c>
      <c r="C11" s="41">
        <f t="shared" si="24"/>
        <v>1.039917695473251</v>
      </c>
      <c r="D11" s="41">
        <f t="shared" si="25"/>
        <v>1.064506172839506</v>
      </c>
      <c r="E11" s="41">
        <f t="shared" si="26"/>
        <v>1.0640946502057613</v>
      </c>
      <c r="F11" s="41">
        <f t="shared" si="27"/>
        <v>1.0681069958847735</v>
      </c>
      <c r="G11" s="41">
        <f t="shared" si="28"/>
        <v>1.0532921810699587</v>
      </c>
      <c r="H11" s="41">
        <f t="shared" si="29"/>
        <v>1.0456790123456789</v>
      </c>
      <c r="I11" s="41">
        <f t="shared" si="30"/>
        <v>1.0624485596707818</v>
      </c>
      <c r="AG11" s="47" t="s">
        <v>22</v>
      </c>
      <c r="AH11" s="47">
        <v>11.409000000000001</v>
      </c>
      <c r="AI11" s="47">
        <v>33</v>
      </c>
      <c r="AJ11" s="47">
        <v>11147</v>
      </c>
      <c r="AK11" s="47">
        <v>10.097</v>
      </c>
      <c r="AL11" s="47">
        <f t="shared" si="0"/>
        <v>10.097</v>
      </c>
      <c r="AM11" s="47" t="s">
        <v>13</v>
      </c>
      <c r="AN11" s="161">
        <f t="shared" si="31"/>
        <v>200</v>
      </c>
      <c r="AO11" s="161">
        <f t="shared" si="31"/>
        <v>1</v>
      </c>
      <c r="AP11" s="161">
        <f t="shared" si="31"/>
        <v>1</v>
      </c>
      <c r="AQ11" s="47">
        <f>MDL!$C$13</f>
        <v>0.33300000000000002</v>
      </c>
      <c r="AR11" s="47">
        <f t="shared" si="1"/>
        <v>0.33300000000000002</v>
      </c>
      <c r="AS11" s="161">
        <f t="shared" si="2"/>
        <v>10.097</v>
      </c>
      <c r="AV11" s="45">
        <f>AL11/'Cal Curve Levels'!$F13</f>
        <v>1.0209302325581395</v>
      </c>
      <c r="BP11" s="47" t="s">
        <v>22</v>
      </c>
      <c r="BQ11" s="47">
        <v>11.409000000000001</v>
      </c>
      <c r="BR11" s="47">
        <v>33</v>
      </c>
      <c r="BS11" s="47" t="s">
        <v>462</v>
      </c>
      <c r="BT11" s="47">
        <v>10.403</v>
      </c>
      <c r="BU11" s="47">
        <f t="shared" si="3"/>
        <v>10.403</v>
      </c>
      <c r="BV11" s="47" t="s">
        <v>13</v>
      </c>
      <c r="BW11" s="161">
        <f t="shared" si="32"/>
        <v>200</v>
      </c>
      <c r="BX11" s="161">
        <f t="shared" si="32"/>
        <v>1</v>
      </c>
      <c r="BY11" s="161">
        <f t="shared" si="32"/>
        <v>1</v>
      </c>
      <c r="BZ11" s="47">
        <f>MDL!$C$13</f>
        <v>0.33300000000000002</v>
      </c>
      <c r="CA11" s="47">
        <f t="shared" si="4"/>
        <v>0.33300000000000002</v>
      </c>
      <c r="CB11" s="161">
        <f t="shared" si="5"/>
        <v>10.403</v>
      </c>
      <c r="CE11" s="45">
        <f>BU11/'Cal Curve Levels'!$F13</f>
        <v>1.0518705763397371</v>
      </c>
      <c r="CY11" s="47" t="s">
        <v>22</v>
      </c>
      <c r="CZ11" s="47">
        <v>11.409000000000001</v>
      </c>
      <c r="DA11" s="47">
        <v>33</v>
      </c>
      <c r="DB11" s="47">
        <v>11952</v>
      </c>
      <c r="DC11" s="47">
        <v>10.707000000000001</v>
      </c>
      <c r="DD11" s="47">
        <f t="shared" si="6"/>
        <v>10.707000000000001</v>
      </c>
      <c r="DE11" s="47" t="s">
        <v>13</v>
      </c>
      <c r="DF11" s="161">
        <f t="shared" si="33"/>
        <v>200</v>
      </c>
      <c r="DG11" s="161">
        <f t="shared" si="33"/>
        <v>1</v>
      </c>
      <c r="DH11" s="161">
        <f t="shared" si="33"/>
        <v>1</v>
      </c>
      <c r="DI11" s="47">
        <f>MDL!$C$13</f>
        <v>0.33300000000000002</v>
      </c>
      <c r="DJ11" s="47">
        <f t="shared" si="7"/>
        <v>0.33300000000000002</v>
      </c>
      <c r="DK11" s="161">
        <f t="shared" si="8"/>
        <v>10.707000000000001</v>
      </c>
      <c r="DN11" s="45">
        <f>DD11/'Cal Curve Levels'!$F13</f>
        <v>1.0826086956521739</v>
      </c>
      <c r="EH11" s="47" t="s">
        <v>22</v>
      </c>
      <c r="EI11" s="47">
        <v>11.409000000000001</v>
      </c>
      <c r="EJ11" s="47">
        <v>33</v>
      </c>
      <c r="EK11" s="47">
        <v>12430</v>
      </c>
      <c r="EL11" s="47">
        <v>11.039</v>
      </c>
      <c r="EM11" s="47">
        <f t="shared" si="9"/>
        <v>11.039</v>
      </c>
      <c r="EN11" s="47" t="s">
        <v>13</v>
      </c>
      <c r="EO11" s="161">
        <f t="shared" si="34"/>
        <v>200</v>
      </c>
      <c r="EP11" s="161">
        <f t="shared" si="34"/>
        <v>1</v>
      </c>
      <c r="EQ11" s="161">
        <f t="shared" si="34"/>
        <v>1</v>
      </c>
      <c r="ER11" s="47">
        <f>MDL!$C$13</f>
        <v>0.33300000000000002</v>
      </c>
      <c r="ES11" s="47">
        <f t="shared" si="10"/>
        <v>0.33300000000000002</v>
      </c>
      <c r="ET11" s="161">
        <f t="shared" si="11"/>
        <v>11.039</v>
      </c>
      <c r="EW11" s="45">
        <f>EM11/'Cal Curve Levels'!$F13</f>
        <v>1.1161779575328614</v>
      </c>
      <c r="FP11" s="47" t="s">
        <v>22</v>
      </c>
      <c r="FQ11" s="47">
        <v>11.41</v>
      </c>
      <c r="FR11" s="47">
        <v>33</v>
      </c>
      <c r="FS11" s="47">
        <v>12348</v>
      </c>
      <c r="FT11" s="47">
        <v>11.352</v>
      </c>
      <c r="FU11" s="47">
        <f t="shared" si="12"/>
        <v>11.352</v>
      </c>
      <c r="FV11" s="47" t="s">
        <v>13</v>
      </c>
      <c r="FW11" s="161">
        <f t="shared" si="35"/>
        <v>200</v>
      </c>
      <c r="FX11" s="161">
        <f t="shared" si="35"/>
        <v>1</v>
      </c>
      <c r="FY11" s="161">
        <f t="shared" si="35"/>
        <v>1</v>
      </c>
      <c r="FZ11" s="47">
        <f>MDL!$C$13</f>
        <v>0.33300000000000002</v>
      </c>
      <c r="GA11" s="47">
        <f t="shared" si="13"/>
        <v>0.33300000000000002</v>
      </c>
      <c r="GB11" s="161">
        <f t="shared" si="14"/>
        <v>11.352</v>
      </c>
      <c r="GE11" s="45">
        <f>FU11/'Cal Curve Levels'!$F13</f>
        <v>1.1478260869565218</v>
      </c>
      <c r="GX11" s="47" t="s">
        <v>22</v>
      </c>
      <c r="GY11" s="47">
        <v>11.41</v>
      </c>
      <c r="GZ11" s="47">
        <v>33</v>
      </c>
      <c r="HA11" s="47">
        <v>11918</v>
      </c>
      <c r="HB11" s="47">
        <v>10.99</v>
      </c>
      <c r="HC11" s="47">
        <f t="shared" si="15"/>
        <v>10.99</v>
      </c>
      <c r="HD11" s="47" t="s">
        <v>13</v>
      </c>
      <c r="HE11" s="161">
        <f t="shared" si="36"/>
        <v>200</v>
      </c>
      <c r="HF11" s="161">
        <f t="shared" si="36"/>
        <v>1</v>
      </c>
      <c r="HG11" s="161">
        <f t="shared" si="36"/>
        <v>1</v>
      </c>
      <c r="HH11" s="47">
        <f>MDL!$C$13</f>
        <v>0.33300000000000002</v>
      </c>
      <c r="HI11" s="47">
        <f t="shared" si="16"/>
        <v>0.33300000000000002</v>
      </c>
      <c r="HJ11" s="161">
        <f t="shared" si="17"/>
        <v>10.99</v>
      </c>
      <c r="HM11" s="45">
        <f>HC11/'Cal Curve Levels'!$F13</f>
        <v>1.1112234580384226</v>
      </c>
      <c r="IF11" s="47" t="s">
        <v>22</v>
      </c>
      <c r="IG11" s="47">
        <v>11.409000000000001</v>
      </c>
      <c r="IH11" s="47">
        <v>33</v>
      </c>
      <c r="II11" s="47">
        <v>10542</v>
      </c>
      <c r="IJ11" s="47">
        <v>10.462</v>
      </c>
      <c r="IK11" s="47">
        <f t="shared" si="18"/>
        <v>10.462</v>
      </c>
      <c r="IL11" s="47" t="s">
        <v>13</v>
      </c>
      <c r="IM11" s="161">
        <f t="shared" si="37"/>
        <v>200</v>
      </c>
      <c r="IN11" s="161">
        <f t="shared" si="37"/>
        <v>1</v>
      </c>
      <c r="IO11" s="161">
        <f t="shared" si="37"/>
        <v>1</v>
      </c>
      <c r="IP11" s="47">
        <f>MDL!$C$13</f>
        <v>0.33300000000000002</v>
      </c>
      <c r="IQ11" s="47">
        <f t="shared" si="19"/>
        <v>0.33300000000000002</v>
      </c>
      <c r="IR11" s="161">
        <f t="shared" si="20"/>
        <v>10.462</v>
      </c>
      <c r="IU11" s="45">
        <f>IK11/'Cal Curve Levels'!$F13</f>
        <v>1.0578361981799798</v>
      </c>
      <c r="JN11" s="47" t="s">
        <v>22</v>
      </c>
      <c r="JO11" s="47">
        <v>11.409000000000001</v>
      </c>
      <c r="JP11" s="47">
        <v>33</v>
      </c>
      <c r="JQ11" s="47">
        <v>11197</v>
      </c>
      <c r="JR11" s="47">
        <v>10.996</v>
      </c>
      <c r="JS11" s="47">
        <f t="shared" si="21"/>
        <v>10.996</v>
      </c>
      <c r="JT11" s="47" t="s">
        <v>13</v>
      </c>
      <c r="JU11" s="161">
        <f t="shared" si="38"/>
        <v>200</v>
      </c>
      <c r="JV11" s="161">
        <f t="shared" si="38"/>
        <v>1</v>
      </c>
      <c r="JW11" s="161">
        <f t="shared" si="38"/>
        <v>1</v>
      </c>
      <c r="JX11" s="47">
        <f>MDL!$C$13</f>
        <v>0.33300000000000002</v>
      </c>
      <c r="JY11" s="47">
        <f t="shared" si="22"/>
        <v>0.33300000000000002</v>
      </c>
      <c r="JZ11" s="161">
        <f t="shared" si="23"/>
        <v>10.996</v>
      </c>
      <c r="KC11" s="45">
        <f>JS11/'Cal Curve Levels'!$F13</f>
        <v>1.1118301314459049</v>
      </c>
    </row>
    <row r="12" spans="1:603" x14ac:dyDescent="0.35">
      <c r="A12" s="47" t="s">
        <v>68</v>
      </c>
      <c r="B12" s="41">
        <f t="shared" si="39"/>
        <v>1.0209302325581395</v>
      </c>
      <c r="C12" s="41">
        <f t="shared" si="24"/>
        <v>1.0518705763397371</v>
      </c>
      <c r="D12" s="41">
        <f t="shared" si="25"/>
        <v>1.0826086956521739</v>
      </c>
      <c r="E12" s="41">
        <f t="shared" si="26"/>
        <v>1.1161779575328614</v>
      </c>
      <c r="F12" s="41">
        <f t="shared" si="27"/>
        <v>1.1478260869565218</v>
      </c>
      <c r="G12" s="41">
        <f t="shared" si="28"/>
        <v>1.1112234580384226</v>
      </c>
      <c r="H12" s="41">
        <f t="shared" si="29"/>
        <v>1.0578361981799798</v>
      </c>
      <c r="I12" s="41">
        <f t="shared" si="30"/>
        <v>1.1118301314459049</v>
      </c>
      <c r="AG12" s="47" t="s">
        <v>23</v>
      </c>
      <c r="AH12" s="47">
        <v>8.4909999999999997</v>
      </c>
      <c r="AI12" s="47">
        <v>81</v>
      </c>
      <c r="AJ12" s="47">
        <v>71716</v>
      </c>
      <c r="AK12" s="47">
        <v>9.8339999999999996</v>
      </c>
      <c r="AL12" s="47">
        <f t="shared" si="0"/>
        <v>9.8339999999999996</v>
      </c>
      <c r="AM12" s="47" t="s">
        <v>13</v>
      </c>
      <c r="AN12" s="161">
        <f t="shared" si="31"/>
        <v>200</v>
      </c>
      <c r="AO12" s="161">
        <f t="shared" si="31"/>
        <v>1</v>
      </c>
      <c r="AP12" s="161">
        <f t="shared" si="31"/>
        <v>1</v>
      </c>
      <c r="AQ12" s="47">
        <f>MDL!$C14</f>
        <v>1.9103684107422591E-2</v>
      </c>
      <c r="AR12" s="47">
        <f t="shared" si="1"/>
        <v>1.9103684107422591E-2</v>
      </c>
      <c r="AS12" s="161">
        <f t="shared" si="2"/>
        <v>9.8339999999999996</v>
      </c>
      <c r="AV12" s="45">
        <f>AL12/'Cal Curve Levels'!$F14</f>
        <v>0.99939024390243902</v>
      </c>
      <c r="BP12" s="47" t="s">
        <v>23</v>
      </c>
      <c r="BQ12" s="47">
        <v>8.4909999999999997</v>
      </c>
      <c r="BR12" s="47">
        <v>81</v>
      </c>
      <c r="BS12" s="47">
        <v>72540</v>
      </c>
      <c r="BT12" s="47">
        <v>9.8989999999999991</v>
      </c>
      <c r="BU12" s="47">
        <f t="shared" si="3"/>
        <v>9.8989999999999991</v>
      </c>
      <c r="BV12" s="47" t="s">
        <v>13</v>
      </c>
      <c r="BW12" s="161">
        <f t="shared" si="32"/>
        <v>200</v>
      </c>
      <c r="BX12" s="161">
        <f t="shared" si="32"/>
        <v>1</v>
      </c>
      <c r="BY12" s="161">
        <f t="shared" si="32"/>
        <v>1</v>
      </c>
      <c r="BZ12" s="47">
        <f>MDL!$C14</f>
        <v>1.9103684107422591E-2</v>
      </c>
      <c r="CA12" s="47">
        <f t="shared" si="4"/>
        <v>1.9103684107422591E-2</v>
      </c>
      <c r="CB12" s="161">
        <f t="shared" si="5"/>
        <v>9.8989999999999991</v>
      </c>
      <c r="CE12" s="45">
        <f>BU12/'Cal Curve Levels'!$F14</f>
        <v>1.0059959349593495</v>
      </c>
      <c r="CY12" s="47" t="s">
        <v>23</v>
      </c>
      <c r="CZ12" s="47">
        <v>8.5030000000000001</v>
      </c>
      <c r="DA12" s="47">
        <v>81</v>
      </c>
      <c r="DB12" s="47">
        <v>74938</v>
      </c>
      <c r="DC12" s="47">
        <v>10.162000000000001</v>
      </c>
      <c r="DD12" s="47">
        <f t="shared" si="6"/>
        <v>10.162000000000001</v>
      </c>
      <c r="DE12" s="47" t="s">
        <v>13</v>
      </c>
      <c r="DF12" s="161">
        <f t="shared" si="33"/>
        <v>200</v>
      </c>
      <c r="DG12" s="161">
        <f t="shared" si="33"/>
        <v>1</v>
      </c>
      <c r="DH12" s="161">
        <f t="shared" si="33"/>
        <v>1</v>
      </c>
      <c r="DI12" s="47">
        <f>MDL!$C14</f>
        <v>1.9103684107422591E-2</v>
      </c>
      <c r="DJ12" s="47">
        <f t="shared" si="7"/>
        <v>1.9103684107422591E-2</v>
      </c>
      <c r="DK12" s="161">
        <f t="shared" si="8"/>
        <v>10.162000000000001</v>
      </c>
      <c r="DN12" s="45">
        <f>DD12/'Cal Curve Levels'!$F14</f>
        <v>1.0327235772357723</v>
      </c>
      <c r="EH12" s="47" t="s">
        <v>23</v>
      </c>
      <c r="EI12" s="47">
        <v>8.4909999999999997</v>
      </c>
      <c r="EJ12" s="47">
        <v>81</v>
      </c>
      <c r="EK12" s="47">
        <v>75945</v>
      </c>
      <c r="EL12" s="47">
        <v>10.210000000000001</v>
      </c>
      <c r="EM12" s="47">
        <f t="shared" si="9"/>
        <v>10.210000000000001</v>
      </c>
      <c r="EN12" s="47" t="s">
        <v>13</v>
      </c>
      <c r="EO12" s="161">
        <f t="shared" si="34"/>
        <v>200</v>
      </c>
      <c r="EP12" s="161">
        <f t="shared" si="34"/>
        <v>1</v>
      </c>
      <c r="EQ12" s="161">
        <f t="shared" si="34"/>
        <v>1</v>
      </c>
      <c r="ER12" s="47">
        <f>MDL!$C14</f>
        <v>1.9103684107422591E-2</v>
      </c>
      <c r="ES12" s="47">
        <f t="shared" si="10"/>
        <v>1.9103684107422591E-2</v>
      </c>
      <c r="ET12" s="161">
        <f t="shared" si="11"/>
        <v>10.210000000000001</v>
      </c>
      <c r="EW12" s="45">
        <f>EM12/'Cal Curve Levels'!$F14</f>
        <v>1.0376016260162602</v>
      </c>
      <c r="FP12" s="47" t="s">
        <v>23</v>
      </c>
      <c r="FQ12" s="47">
        <v>8.4909999999999997</v>
      </c>
      <c r="FR12" s="47">
        <v>81</v>
      </c>
      <c r="FS12" s="47">
        <v>73373</v>
      </c>
      <c r="FT12" s="47">
        <v>10.211</v>
      </c>
      <c r="FU12" s="47">
        <f t="shared" si="12"/>
        <v>10.211</v>
      </c>
      <c r="FV12" s="47" t="s">
        <v>13</v>
      </c>
      <c r="FW12" s="161">
        <f t="shared" si="35"/>
        <v>200</v>
      </c>
      <c r="FX12" s="161">
        <f t="shared" si="35"/>
        <v>1</v>
      </c>
      <c r="FY12" s="161">
        <f t="shared" si="35"/>
        <v>1</v>
      </c>
      <c r="FZ12" s="47">
        <f>MDL!$C14</f>
        <v>1.9103684107422591E-2</v>
      </c>
      <c r="GA12" s="47">
        <f t="shared" si="13"/>
        <v>1.9103684107422591E-2</v>
      </c>
      <c r="GB12" s="161">
        <f t="shared" si="14"/>
        <v>10.211</v>
      </c>
      <c r="GE12" s="45">
        <f>FU12/'Cal Curve Levels'!$F14</f>
        <v>1.0377032520325205</v>
      </c>
      <c r="GX12" s="47" t="s">
        <v>23</v>
      </c>
      <c r="GY12" s="47">
        <v>8.4909999999999997</v>
      </c>
      <c r="GZ12" s="47">
        <v>81</v>
      </c>
      <c r="HA12" s="47">
        <v>72484</v>
      </c>
      <c r="HB12" s="47">
        <v>10.118</v>
      </c>
      <c r="HC12" s="47">
        <f t="shared" si="15"/>
        <v>10.118</v>
      </c>
      <c r="HD12" s="47" t="s">
        <v>13</v>
      </c>
      <c r="HE12" s="161">
        <f t="shared" si="36"/>
        <v>200</v>
      </c>
      <c r="HF12" s="161">
        <f t="shared" si="36"/>
        <v>1</v>
      </c>
      <c r="HG12" s="161">
        <f t="shared" si="36"/>
        <v>1</v>
      </c>
      <c r="HH12" s="47">
        <f>MDL!$C14</f>
        <v>1.9103684107422591E-2</v>
      </c>
      <c r="HI12" s="47">
        <f t="shared" si="16"/>
        <v>1.9103684107422591E-2</v>
      </c>
      <c r="HJ12" s="161">
        <f t="shared" si="17"/>
        <v>10.118</v>
      </c>
      <c r="HM12" s="45">
        <f>HC12/'Cal Curve Levels'!$F14</f>
        <v>1.0282520325203253</v>
      </c>
      <c r="IF12" s="47" t="s">
        <v>23</v>
      </c>
      <c r="IG12" s="47">
        <v>8.4909999999999997</v>
      </c>
      <c r="IH12" s="47">
        <v>81</v>
      </c>
      <c r="II12" s="47">
        <v>65773</v>
      </c>
      <c r="IJ12" s="47">
        <v>9.8810000000000002</v>
      </c>
      <c r="IK12" s="47">
        <f t="shared" si="18"/>
        <v>9.8810000000000002</v>
      </c>
      <c r="IL12" s="47" t="s">
        <v>13</v>
      </c>
      <c r="IM12" s="161">
        <f t="shared" si="37"/>
        <v>200</v>
      </c>
      <c r="IN12" s="161">
        <f t="shared" si="37"/>
        <v>1</v>
      </c>
      <c r="IO12" s="161">
        <f t="shared" si="37"/>
        <v>1</v>
      </c>
      <c r="IP12" s="47">
        <f>MDL!$C14</f>
        <v>1.9103684107422591E-2</v>
      </c>
      <c r="IQ12" s="47">
        <f t="shared" si="19"/>
        <v>1.9103684107422591E-2</v>
      </c>
      <c r="IR12" s="161">
        <f t="shared" si="20"/>
        <v>9.8810000000000002</v>
      </c>
      <c r="IU12" s="45">
        <f>IK12/'Cal Curve Levels'!$F14</f>
        <v>1.0041666666666667</v>
      </c>
      <c r="JN12" s="47" t="s">
        <v>23</v>
      </c>
      <c r="JO12" s="47">
        <v>8.4909999999999997</v>
      </c>
      <c r="JP12" s="47">
        <v>81</v>
      </c>
      <c r="JQ12" s="47">
        <v>67931</v>
      </c>
      <c r="JR12" s="47">
        <v>10.099</v>
      </c>
      <c r="JS12" s="47">
        <f t="shared" si="21"/>
        <v>10.099</v>
      </c>
      <c r="JT12" s="47" t="s">
        <v>13</v>
      </c>
      <c r="JU12" s="161">
        <f t="shared" si="38"/>
        <v>200</v>
      </c>
      <c r="JV12" s="161">
        <f t="shared" si="38"/>
        <v>1</v>
      </c>
      <c r="JW12" s="161">
        <f t="shared" si="38"/>
        <v>1</v>
      </c>
      <c r="JX12" s="47">
        <f>MDL!$C14</f>
        <v>1.9103684107422591E-2</v>
      </c>
      <c r="JY12" s="47">
        <f t="shared" si="22"/>
        <v>1.9103684107422591E-2</v>
      </c>
      <c r="JZ12" s="161">
        <f t="shared" si="23"/>
        <v>10.099</v>
      </c>
      <c r="KC12" s="45">
        <f>JS12/'Cal Curve Levels'!$F14</f>
        <v>1.0263211382113822</v>
      </c>
    </row>
    <row r="13" spans="1:603" x14ac:dyDescent="0.35">
      <c r="A13" s="47" t="s">
        <v>115</v>
      </c>
      <c r="B13" s="41">
        <f t="shared" si="39"/>
        <v>0.99939024390243902</v>
      </c>
      <c r="C13" s="41">
        <f t="shared" si="24"/>
        <v>1.0059959349593495</v>
      </c>
      <c r="D13" s="41">
        <f t="shared" si="25"/>
        <v>1.0327235772357723</v>
      </c>
      <c r="E13" s="41">
        <f t="shared" si="26"/>
        <v>1.0376016260162602</v>
      </c>
      <c r="F13" s="41">
        <f t="shared" si="27"/>
        <v>1.0377032520325205</v>
      </c>
      <c r="G13" s="41">
        <f t="shared" si="28"/>
        <v>1.0282520325203253</v>
      </c>
      <c r="H13" s="41">
        <f t="shared" si="29"/>
        <v>1.0041666666666667</v>
      </c>
      <c r="I13" s="41">
        <f t="shared" si="30"/>
        <v>1.0263211382113822</v>
      </c>
      <c r="AG13" s="47" t="s">
        <v>24</v>
      </c>
      <c r="AH13" s="47">
        <v>13.247</v>
      </c>
      <c r="AI13" s="47">
        <v>131</v>
      </c>
      <c r="AJ13" s="47">
        <v>154996</v>
      </c>
      <c r="AK13" s="47">
        <v>9.5939999999999994</v>
      </c>
      <c r="AL13" s="47">
        <f t="shared" si="0"/>
        <v>9.5939999999999994</v>
      </c>
      <c r="AM13" s="47" t="s">
        <v>13</v>
      </c>
      <c r="AN13" s="161">
        <f t="shared" si="31"/>
        <v>200</v>
      </c>
      <c r="AO13" s="161">
        <f t="shared" si="31"/>
        <v>1</v>
      </c>
      <c r="AP13" s="161">
        <f t="shared" si="31"/>
        <v>1</v>
      </c>
      <c r="AQ13" s="47">
        <f>MDL!$C15</f>
        <v>8.6848108787699017E-3</v>
      </c>
      <c r="AR13" s="47">
        <f t="shared" si="1"/>
        <v>8.6848108787699017E-3</v>
      </c>
      <c r="AS13" s="161">
        <f t="shared" si="2"/>
        <v>9.5939999999999994</v>
      </c>
      <c r="AV13" s="45">
        <f>AL13/'Cal Curve Levels'!$F15</f>
        <v>0.98198567041965201</v>
      </c>
      <c r="BP13" s="47" t="s">
        <v>24</v>
      </c>
      <c r="BQ13" s="47">
        <v>13.247999999999999</v>
      </c>
      <c r="BR13" s="47">
        <v>131</v>
      </c>
      <c r="BS13" s="47">
        <v>154380</v>
      </c>
      <c r="BT13" s="47">
        <v>9.51</v>
      </c>
      <c r="BU13" s="47">
        <f t="shared" si="3"/>
        <v>9.51</v>
      </c>
      <c r="BV13" s="47" t="s">
        <v>13</v>
      </c>
      <c r="BW13" s="161">
        <f t="shared" si="32"/>
        <v>200</v>
      </c>
      <c r="BX13" s="161">
        <f t="shared" si="32"/>
        <v>1</v>
      </c>
      <c r="BY13" s="161">
        <f t="shared" si="32"/>
        <v>1</v>
      </c>
      <c r="BZ13" s="47">
        <f>MDL!$C15</f>
        <v>8.6848108787699017E-3</v>
      </c>
      <c r="CA13" s="47">
        <f t="shared" si="4"/>
        <v>8.6848108787699017E-3</v>
      </c>
      <c r="CB13" s="161">
        <f t="shared" si="5"/>
        <v>9.51</v>
      </c>
      <c r="CE13" s="45">
        <f>BU13/'Cal Curve Levels'!$F15</f>
        <v>0.97338792221084958</v>
      </c>
      <c r="CY13" s="47" t="s">
        <v>24</v>
      </c>
      <c r="CZ13" s="47">
        <v>13.247999999999999</v>
      </c>
      <c r="DA13" s="47">
        <v>131</v>
      </c>
      <c r="DB13" s="47">
        <v>158162</v>
      </c>
      <c r="DC13" s="47">
        <v>9.6820000000000004</v>
      </c>
      <c r="DD13" s="47">
        <f t="shared" si="6"/>
        <v>9.6820000000000004</v>
      </c>
      <c r="DE13" s="47" t="s">
        <v>13</v>
      </c>
      <c r="DF13" s="161">
        <f t="shared" si="33"/>
        <v>200</v>
      </c>
      <c r="DG13" s="161">
        <f t="shared" si="33"/>
        <v>1</v>
      </c>
      <c r="DH13" s="161">
        <f t="shared" si="33"/>
        <v>1</v>
      </c>
      <c r="DI13" s="47">
        <f>MDL!$C15</f>
        <v>8.6848108787699017E-3</v>
      </c>
      <c r="DJ13" s="47">
        <f t="shared" si="7"/>
        <v>8.6848108787699017E-3</v>
      </c>
      <c r="DK13" s="161">
        <f t="shared" si="8"/>
        <v>9.6820000000000004</v>
      </c>
      <c r="DN13" s="45">
        <f>DD13/'Cal Curve Levels'!$F15</f>
        <v>0.99099283520982606</v>
      </c>
      <c r="EH13" s="47" t="s">
        <v>24</v>
      </c>
      <c r="EI13" s="47">
        <v>13.247999999999999</v>
      </c>
      <c r="EJ13" s="47">
        <v>131</v>
      </c>
      <c r="EK13" s="47">
        <v>157747</v>
      </c>
      <c r="EL13" s="47">
        <v>9.5730000000000004</v>
      </c>
      <c r="EM13" s="47">
        <f t="shared" si="9"/>
        <v>9.5730000000000004</v>
      </c>
      <c r="EN13" s="47" t="s">
        <v>13</v>
      </c>
      <c r="EO13" s="161">
        <f t="shared" si="34"/>
        <v>200</v>
      </c>
      <c r="EP13" s="161">
        <f t="shared" si="34"/>
        <v>1</v>
      </c>
      <c r="EQ13" s="161">
        <f t="shared" si="34"/>
        <v>1</v>
      </c>
      <c r="ER13" s="47">
        <f>MDL!$C15</f>
        <v>8.6848108787699017E-3</v>
      </c>
      <c r="ES13" s="47">
        <f t="shared" si="10"/>
        <v>8.6848108787699017E-3</v>
      </c>
      <c r="ET13" s="161">
        <f t="shared" si="11"/>
        <v>9.5730000000000004</v>
      </c>
      <c r="EW13" s="45">
        <f>EM13/'Cal Curve Levels'!$F15</f>
        <v>0.97983623336745151</v>
      </c>
      <c r="FP13" s="47" t="s">
        <v>24</v>
      </c>
      <c r="FQ13" s="47">
        <v>13.247999999999999</v>
      </c>
      <c r="FR13" s="47">
        <v>131</v>
      </c>
      <c r="FS13" s="47">
        <v>153597</v>
      </c>
      <c r="FT13" s="47">
        <v>9.6489999999999991</v>
      </c>
      <c r="FU13" s="47">
        <f t="shared" si="12"/>
        <v>9.6489999999999991</v>
      </c>
      <c r="FV13" s="47" t="s">
        <v>13</v>
      </c>
      <c r="FW13" s="161">
        <f t="shared" si="35"/>
        <v>200</v>
      </c>
      <c r="FX13" s="161">
        <f t="shared" si="35"/>
        <v>1</v>
      </c>
      <c r="FY13" s="161">
        <f t="shared" si="35"/>
        <v>1</v>
      </c>
      <c r="FZ13" s="47">
        <f>MDL!$C15</f>
        <v>8.6848108787699017E-3</v>
      </c>
      <c r="GA13" s="47">
        <f t="shared" si="13"/>
        <v>8.6848108787699017E-3</v>
      </c>
      <c r="GB13" s="161">
        <f t="shared" si="14"/>
        <v>9.6489999999999991</v>
      </c>
      <c r="GE13" s="45">
        <f>FU13/'Cal Curve Levels'!$F15</f>
        <v>0.98761514841351072</v>
      </c>
      <c r="GX13" s="47" t="s">
        <v>24</v>
      </c>
      <c r="GY13" s="47">
        <v>13.247999999999999</v>
      </c>
      <c r="GZ13" s="47">
        <v>131</v>
      </c>
      <c r="HA13" s="47">
        <v>147789</v>
      </c>
      <c r="HB13" s="47">
        <v>9.3130000000000006</v>
      </c>
      <c r="HC13" s="47">
        <f t="shared" si="15"/>
        <v>9.3130000000000006</v>
      </c>
      <c r="HD13" s="47" t="s">
        <v>13</v>
      </c>
      <c r="HE13" s="161">
        <f t="shared" si="36"/>
        <v>200</v>
      </c>
      <c r="HF13" s="161">
        <f t="shared" si="36"/>
        <v>1</v>
      </c>
      <c r="HG13" s="161">
        <f t="shared" si="36"/>
        <v>1</v>
      </c>
      <c r="HH13" s="47">
        <f>MDL!$C15</f>
        <v>8.6848108787699017E-3</v>
      </c>
      <c r="HI13" s="47">
        <f t="shared" si="16"/>
        <v>8.6848108787699017E-3</v>
      </c>
      <c r="HJ13" s="161">
        <f t="shared" si="17"/>
        <v>9.3130000000000006</v>
      </c>
      <c r="HM13" s="45">
        <f>HC13/'Cal Curve Levels'!$F15</f>
        <v>0.95322415557830098</v>
      </c>
      <c r="IF13" s="47" t="s">
        <v>24</v>
      </c>
      <c r="IG13" s="47">
        <v>13.247</v>
      </c>
      <c r="IH13" s="47">
        <v>131</v>
      </c>
      <c r="II13" s="47">
        <v>140498</v>
      </c>
      <c r="IJ13" s="47">
        <v>9.5280000000000005</v>
      </c>
      <c r="IK13" s="47">
        <f t="shared" si="18"/>
        <v>9.5280000000000005</v>
      </c>
      <c r="IL13" s="47" t="s">
        <v>13</v>
      </c>
      <c r="IM13" s="161">
        <f t="shared" si="37"/>
        <v>200</v>
      </c>
      <c r="IN13" s="161">
        <f t="shared" si="37"/>
        <v>1</v>
      </c>
      <c r="IO13" s="161">
        <f t="shared" si="37"/>
        <v>1</v>
      </c>
      <c r="IP13" s="47">
        <f>MDL!$C15</f>
        <v>8.6848108787699017E-3</v>
      </c>
      <c r="IQ13" s="47">
        <f t="shared" si="19"/>
        <v>8.6848108787699017E-3</v>
      </c>
      <c r="IR13" s="161">
        <f t="shared" si="20"/>
        <v>9.5280000000000005</v>
      </c>
      <c r="IU13" s="45">
        <f>IK13/'Cal Curve Levels'!$F15</f>
        <v>0.97523029682702156</v>
      </c>
      <c r="JN13" s="47" t="s">
        <v>24</v>
      </c>
      <c r="JO13" s="47">
        <v>13.247999999999999</v>
      </c>
      <c r="JP13" s="47">
        <v>131</v>
      </c>
      <c r="JQ13" s="47">
        <v>141708</v>
      </c>
      <c r="JR13" s="47">
        <v>9.51</v>
      </c>
      <c r="JS13" s="47">
        <f t="shared" si="21"/>
        <v>9.51</v>
      </c>
      <c r="JT13" s="47" t="s">
        <v>13</v>
      </c>
      <c r="JU13" s="161">
        <f t="shared" si="38"/>
        <v>200</v>
      </c>
      <c r="JV13" s="161">
        <f t="shared" si="38"/>
        <v>1</v>
      </c>
      <c r="JW13" s="161">
        <f t="shared" si="38"/>
        <v>1</v>
      </c>
      <c r="JX13" s="47">
        <f>MDL!$C15</f>
        <v>8.6848108787699017E-3</v>
      </c>
      <c r="JY13" s="47">
        <f t="shared" si="22"/>
        <v>8.6848108787699017E-3</v>
      </c>
      <c r="JZ13" s="161">
        <f t="shared" si="23"/>
        <v>9.51</v>
      </c>
      <c r="KC13" s="45">
        <f>JS13/'Cal Curve Levels'!$F15</f>
        <v>0.97338792221084958</v>
      </c>
    </row>
    <row r="14" spans="1:603" x14ac:dyDescent="0.35">
      <c r="A14" s="47" t="s">
        <v>71</v>
      </c>
      <c r="B14" s="41">
        <f t="shared" si="39"/>
        <v>0.98198567041965201</v>
      </c>
      <c r="C14" s="41">
        <f t="shared" si="24"/>
        <v>0.97338792221084958</v>
      </c>
      <c r="D14" s="41">
        <f>DN13</f>
        <v>0.99099283520982606</v>
      </c>
      <c r="E14" s="41">
        <f t="shared" si="26"/>
        <v>0.97983623336745151</v>
      </c>
      <c r="F14" s="41">
        <f t="shared" si="27"/>
        <v>0.98761514841351072</v>
      </c>
      <c r="G14" s="41">
        <f t="shared" si="28"/>
        <v>0.95322415557830098</v>
      </c>
      <c r="H14" s="41">
        <f t="shared" si="29"/>
        <v>0.97523029682702156</v>
      </c>
      <c r="I14" s="41">
        <f t="shared" si="30"/>
        <v>0.97338792221084958</v>
      </c>
      <c r="AG14" s="47" t="s">
        <v>25</v>
      </c>
      <c r="AH14" s="47">
        <v>13.233000000000001</v>
      </c>
      <c r="AI14" s="47">
        <v>64</v>
      </c>
      <c r="AJ14" s="47">
        <v>9640</v>
      </c>
      <c r="AK14" s="47">
        <v>9.7880000000000003</v>
      </c>
      <c r="AL14" s="47">
        <f t="shared" si="0"/>
        <v>9.7880000000000003</v>
      </c>
      <c r="AM14" s="47" t="s">
        <v>13</v>
      </c>
      <c r="AN14" s="161">
        <f t="shared" si="31"/>
        <v>200</v>
      </c>
      <c r="AO14" s="161">
        <f t="shared" si="31"/>
        <v>1</v>
      </c>
      <c r="AP14" s="161">
        <f t="shared" si="31"/>
        <v>1</v>
      </c>
      <c r="AQ14" s="47">
        <f>MDL!$C16</f>
        <v>3.4251162877721564E-2</v>
      </c>
      <c r="AR14" s="47">
        <f t="shared" si="1"/>
        <v>3.4251162877721564E-2</v>
      </c>
      <c r="AS14" s="161">
        <f t="shared" si="2"/>
        <v>9.7880000000000003</v>
      </c>
      <c r="AV14" s="45">
        <f>AL14/'Cal Curve Levels'!$F16</f>
        <v>1.0049281314168377</v>
      </c>
      <c r="BP14" s="47" t="s">
        <v>25</v>
      </c>
      <c r="BQ14" s="47">
        <v>13.233000000000001</v>
      </c>
      <c r="BR14" s="47">
        <v>64</v>
      </c>
      <c r="BS14" s="47">
        <v>9732</v>
      </c>
      <c r="BT14" s="47">
        <v>9.8339999999999996</v>
      </c>
      <c r="BU14" s="47">
        <f t="shared" si="3"/>
        <v>9.8339999999999996</v>
      </c>
      <c r="BV14" s="47" t="s">
        <v>13</v>
      </c>
      <c r="BW14" s="161">
        <f t="shared" si="32"/>
        <v>200</v>
      </c>
      <c r="BX14" s="161">
        <f t="shared" si="32"/>
        <v>1</v>
      </c>
      <c r="BY14" s="161">
        <f t="shared" si="32"/>
        <v>1</v>
      </c>
      <c r="BZ14" s="47">
        <f>MDL!$C16</f>
        <v>3.4251162877721564E-2</v>
      </c>
      <c r="CA14" s="47">
        <f t="shared" si="4"/>
        <v>3.4251162877721564E-2</v>
      </c>
      <c r="CB14" s="161">
        <f t="shared" si="5"/>
        <v>9.8339999999999996</v>
      </c>
      <c r="CE14" s="45">
        <f>BU14/'Cal Curve Levels'!$F16</f>
        <v>1.0096509240246405</v>
      </c>
      <c r="CY14" s="47" t="s">
        <v>25</v>
      </c>
      <c r="CZ14" s="47">
        <v>13.233000000000001</v>
      </c>
      <c r="DA14" s="47">
        <v>64</v>
      </c>
      <c r="DB14" s="47">
        <v>10109</v>
      </c>
      <c r="DC14" s="47">
        <v>10.151</v>
      </c>
      <c r="DD14" s="47">
        <f t="shared" si="6"/>
        <v>10.151</v>
      </c>
      <c r="DE14" s="47" t="s">
        <v>13</v>
      </c>
      <c r="DF14" s="161">
        <f t="shared" si="33"/>
        <v>200</v>
      </c>
      <c r="DG14" s="161">
        <f t="shared" si="33"/>
        <v>1</v>
      </c>
      <c r="DH14" s="161">
        <f t="shared" si="33"/>
        <v>1</v>
      </c>
      <c r="DI14" s="47">
        <f>MDL!$C16</f>
        <v>3.4251162877721564E-2</v>
      </c>
      <c r="DJ14" s="47">
        <f t="shared" si="7"/>
        <v>3.4251162877721564E-2</v>
      </c>
      <c r="DK14" s="161">
        <f t="shared" si="8"/>
        <v>10.151</v>
      </c>
      <c r="DN14" s="45">
        <f>DD14/'Cal Curve Levels'!$F16</f>
        <v>1.0421971252566735</v>
      </c>
      <c r="EH14" s="47" t="s">
        <v>25</v>
      </c>
      <c r="EI14" s="47">
        <v>13.233000000000001</v>
      </c>
      <c r="EJ14" s="47">
        <v>64</v>
      </c>
      <c r="EK14" s="47">
        <v>9975</v>
      </c>
      <c r="EL14" s="47">
        <v>9.93</v>
      </c>
      <c r="EM14" s="47">
        <f t="shared" si="9"/>
        <v>9.93</v>
      </c>
      <c r="EN14" s="47" t="s">
        <v>13</v>
      </c>
      <c r="EO14" s="161">
        <f t="shared" si="34"/>
        <v>200</v>
      </c>
      <c r="EP14" s="161">
        <f t="shared" si="34"/>
        <v>1</v>
      </c>
      <c r="EQ14" s="161">
        <f t="shared" si="34"/>
        <v>1</v>
      </c>
      <c r="ER14" s="47">
        <f>MDL!$C16</f>
        <v>3.4251162877721564E-2</v>
      </c>
      <c r="ES14" s="47">
        <f t="shared" si="10"/>
        <v>3.4251162877721564E-2</v>
      </c>
      <c r="ET14" s="161">
        <f t="shared" si="11"/>
        <v>9.93</v>
      </c>
      <c r="EW14" s="45">
        <f>EM14/'Cal Curve Levels'!$F16</f>
        <v>1.0195071868583161</v>
      </c>
      <c r="FP14" s="47" t="s">
        <v>25</v>
      </c>
      <c r="FQ14" s="47">
        <v>13.233000000000001</v>
      </c>
      <c r="FR14" s="47">
        <v>64</v>
      </c>
      <c r="FS14" s="47">
        <v>9641</v>
      </c>
      <c r="FT14" s="47">
        <v>9.9350000000000005</v>
      </c>
      <c r="FU14" s="47">
        <f t="shared" si="12"/>
        <v>9.9350000000000005</v>
      </c>
      <c r="FV14" s="47" t="s">
        <v>13</v>
      </c>
      <c r="FW14" s="161">
        <f t="shared" si="35"/>
        <v>200</v>
      </c>
      <c r="FX14" s="161">
        <f t="shared" si="35"/>
        <v>1</v>
      </c>
      <c r="FY14" s="161">
        <f t="shared" si="35"/>
        <v>1</v>
      </c>
      <c r="FZ14" s="47">
        <f>MDL!$C16</f>
        <v>3.4251162877721564E-2</v>
      </c>
      <c r="GA14" s="47">
        <f t="shared" si="13"/>
        <v>3.4251162877721564E-2</v>
      </c>
      <c r="GB14" s="161">
        <f t="shared" si="14"/>
        <v>9.9350000000000005</v>
      </c>
      <c r="GE14" s="45">
        <f>FU14/'Cal Curve Levels'!$F16</f>
        <v>1.0200205338809034</v>
      </c>
      <c r="GX14" s="47" t="s">
        <v>25</v>
      </c>
      <c r="GY14" s="47">
        <v>13.218999999999999</v>
      </c>
      <c r="GZ14" s="47">
        <v>64</v>
      </c>
      <c r="HA14" s="47">
        <v>9578</v>
      </c>
      <c r="HB14" s="47">
        <v>9.9009999999999998</v>
      </c>
      <c r="HC14" s="47">
        <f t="shared" si="15"/>
        <v>9.9009999999999998</v>
      </c>
      <c r="HD14" s="47" t="s">
        <v>13</v>
      </c>
      <c r="HE14" s="161">
        <f t="shared" si="36"/>
        <v>200</v>
      </c>
      <c r="HF14" s="161">
        <f t="shared" si="36"/>
        <v>1</v>
      </c>
      <c r="HG14" s="161">
        <f t="shared" si="36"/>
        <v>1</v>
      </c>
      <c r="HH14" s="47">
        <f>MDL!$C16</f>
        <v>3.4251162877721564E-2</v>
      </c>
      <c r="HI14" s="47">
        <f t="shared" si="16"/>
        <v>3.4251162877721564E-2</v>
      </c>
      <c r="HJ14" s="161">
        <f t="shared" si="17"/>
        <v>9.9009999999999998</v>
      </c>
      <c r="HM14" s="45">
        <f>HC14/'Cal Curve Levels'!$F16</f>
        <v>1.01652977412731</v>
      </c>
      <c r="IF14" s="47" t="s">
        <v>25</v>
      </c>
      <c r="IG14" s="47">
        <v>13.218</v>
      </c>
      <c r="IH14" s="47">
        <v>64</v>
      </c>
      <c r="II14" s="47">
        <v>8909</v>
      </c>
      <c r="IJ14" s="47">
        <v>9.9109999999999996</v>
      </c>
      <c r="IK14" s="47">
        <f t="shared" si="18"/>
        <v>9.9109999999999996</v>
      </c>
      <c r="IL14" s="47" t="s">
        <v>13</v>
      </c>
      <c r="IM14" s="161">
        <f t="shared" si="37"/>
        <v>200</v>
      </c>
      <c r="IN14" s="161">
        <f t="shared" si="37"/>
        <v>1</v>
      </c>
      <c r="IO14" s="161">
        <f t="shared" si="37"/>
        <v>1</v>
      </c>
      <c r="IP14" s="47">
        <f>MDL!$C16</f>
        <v>3.4251162877721564E-2</v>
      </c>
      <c r="IQ14" s="47">
        <f t="shared" si="19"/>
        <v>3.4251162877721564E-2</v>
      </c>
      <c r="IR14" s="161">
        <f t="shared" si="20"/>
        <v>9.9109999999999996</v>
      </c>
      <c r="IU14" s="45">
        <f>IK14/'Cal Curve Levels'!$F16</f>
        <v>1.0175564681724845</v>
      </c>
      <c r="JN14" s="47" t="s">
        <v>25</v>
      </c>
      <c r="JO14" s="47">
        <v>13.218999999999999</v>
      </c>
      <c r="JP14" s="47">
        <v>64</v>
      </c>
      <c r="JQ14" s="47">
        <v>9070</v>
      </c>
      <c r="JR14" s="47">
        <v>9.984</v>
      </c>
      <c r="JS14" s="47">
        <f t="shared" si="21"/>
        <v>9.984</v>
      </c>
      <c r="JT14" s="47" t="s">
        <v>13</v>
      </c>
      <c r="JU14" s="161">
        <f t="shared" si="38"/>
        <v>200</v>
      </c>
      <c r="JV14" s="161">
        <f t="shared" si="38"/>
        <v>1</v>
      </c>
      <c r="JW14" s="161">
        <f t="shared" si="38"/>
        <v>1</v>
      </c>
      <c r="JX14" s="47">
        <f>MDL!$C16</f>
        <v>3.4251162877721564E-2</v>
      </c>
      <c r="JY14" s="47">
        <f t="shared" si="22"/>
        <v>3.4251162877721564E-2</v>
      </c>
      <c r="JZ14" s="161">
        <f t="shared" si="23"/>
        <v>9.984</v>
      </c>
      <c r="KC14" s="45">
        <f>JS14/'Cal Curve Levels'!$F16</f>
        <v>1.0250513347022587</v>
      </c>
    </row>
    <row r="15" spans="1:603" x14ac:dyDescent="0.35">
      <c r="A15" s="47" t="s">
        <v>25</v>
      </c>
      <c r="B15" s="41">
        <f t="shared" si="39"/>
        <v>1.0049281314168377</v>
      </c>
      <c r="C15" s="41">
        <f t="shared" si="24"/>
        <v>1.0096509240246405</v>
      </c>
      <c r="D15" s="41">
        <f t="shared" si="25"/>
        <v>1.0421971252566735</v>
      </c>
      <c r="E15" s="41">
        <f>EW14</f>
        <v>1.0195071868583161</v>
      </c>
      <c r="F15" s="41">
        <f t="shared" si="27"/>
        <v>1.0200205338809034</v>
      </c>
      <c r="G15" s="41">
        <f t="shared" si="28"/>
        <v>1.01652977412731</v>
      </c>
      <c r="H15" s="41">
        <f t="shared" si="29"/>
        <v>1.0175564681724845</v>
      </c>
      <c r="I15" s="41">
        <f t="shared" si="30"/>
        <v>1.0250513347022587</v>
      </c>
      <c r="AG15" s="47" t="s">
        <v>26</v>
      </c>
      <c r="AH15" s="47">
        <v>13.435</v>
      </c>
      <c r="AI15" s="47">
        <v>69</v>
      </c>
      <c r="AJ15" s="47">
        <v>10939</v>
      </c>
      <c r="AK15" s="47">
        <v>10.52</v>
      </c>
      <c r="AL15" s="47">
        <f t="shared" si="0"/>
        <v>10.52</v>
      </c>
      <c r="AM15" s="47" t="s">
        <v>13</v>
      </c>
      <c r="AN15" s="161">
        <f t="shared" si="31"/>
        <v>200</v>
      </c>
      <c r="AO15" s="161">
        <f t="shared" si="31"/>
        <v>1</v>
      </c>
      <c r="AP15" s="161">
        <f t="shared" si="31"/>
        <v>1</v>
      </c>
      <c r="AQ15" s="47">
        <f>MDL!$C17</f>
        <v>0.33918310563638476</v>
      </c>
      <c r="AR15" s="47">
        <f t="shared" si="1"/>
        <v>0.33918310563638476</v>
      </c>
      <c r="AS15" s="161">
        <f t="shared" si="2"/>
        <v>10.52</v>
      </c>
      <c r="AV15" s="45">
        <f>AL15/'Cal Curve Levels'!$F17</f>
        <v>1.0691056910569106</v>
      </c>
      <c r="BP15" s="47" t="s">
        <v>26</v>
      </c>
      <c r="BQ15" s="47">
        <v>13.436</v>
      </c>
      <c r="BR15" s="47">
        <v>69</v>
      </c>
      <c r="BS15" s="47">
        <v>10233</v>
      </c>
      <c r="BT15" s="47">
        <v>9.7940000000000005</v>
      </c>
      <c r="BU15" s="47">
        <f t="shared" si="3"/>
        <v>9.7940000000000005</v>
      </c>
      <c r="BV15" s="47" t="s">
        <v>13</v>
      </c>
      <c r="BW15" s="161">
        <f t="shared" si="32"/>
        <v>200</v>
      </c>
      <c r="BX15" s="161">
        <f t="shared" si="32"/>
        <v>1</v>
      </c>
      <c r="BY15" s="161">
        <f t="shared" si="32"/>
        <v>1</v>
      </c>
      <c r="BZ15" s="47">
        <f>MDL!$C17</f>
        <v>0.33918310563638476</v>
      </c>
      <c r="CA15" s="47">
        <f t="shared" si="4"/>
        <v>0.33918310563638476</v>
      </c>
      <c r="CB15" s="161">
        <f t="shared" si="5"/>
        <v>9.7940000000000005</v>
      </c>
      <c r="CE15" s="45">
        <f>BU15/'Cal Curve Levels'!$F17</f>
        <v>0.99532520325203255</v>
      </c>
      <c r="CY15" s="47" t="s">
        <v>26</v>
      </c>
      <c r="CZ15" s="47">
        <v>13.436</v>
      </c>
      <c r="DA15" s="47">
        <v>69</v>
      </c>
      <c r="DB15" s="47">
        <v>11453</v>
      </c>
      <c r="DC15" s="47">
        <v>10.893000000000001</v>
      </c>
      <c r="DD15" s="47">
        <f t="shared" si="6"/>
        <v>10.893000000000001</v>
      </c>
      <c r="DE15" s="47" t="s">
        <v>13</v>
      </c>
      <c r="DF15" s="161">
        <f t="shared" si="33"/>
        <v>200</v>
      </c>
      <c r="DG15" s="161">
        <f t="shared" si="33"/>
        <v>1</v>
      </c>
      <c r="DH15" s="161">
        <f t="shared" si="33"/>
        <v>1</v>
      </c>
      <c r="DI15" s="47">
        <f>MDL!$C17</f>
        <v>0.33918310563638476</v>
      </c>
      <c r="DJ15" s="47">
        <f t="shared" si="7"/>
        <v>0.33918310563638476</v>
      </c>
      <c r="DK15" s="161">
        <f t="shared" si="8"/>
        <v>10.893000000000001</v>
      </c>
      <c r="DN15" s="45">
        <f>DD15/'Cal Curve Levels'!$F17</f>
        <v>1.1070121951219514</v>
      </c>
      <c r="EH15" s="47" t="s">
        <v>26</v>
      </c>
      <c r="EI15" s="47">
        <v>13.436</v>
      </c>
      <c r="EJ15" s="47">
        <v>69</v>
      </c>
      <c r="EK15" s="47">
        <v>11018</v>
      </c>
      <c r="EL15" s="47">
        <v>10.388999999999999</v>
      </c>
      <c r="EM15" s="47">
        <f t="shared" si="9"/>
        <v>10.388999999999999</v>
      </c>
      <c r="EN15" s="47" t="s">
        <v>13</v>
      </c>
      <c r="EO15" s="161">
        <f t="shared" si="34"/>
        <v>200</v>
      </c>
      <c r="EP15" s="161">
        <f t="shared" si="34"/>
        <v>1</v>
      </c>
      <c r="EQ15" s="161">
        <f t="shared" si="34"/>
        <v>1</v>
      </c>
      <c r="ER15" s="47">
        <f>MDL!$C17</f>
        <v>0.33918310563638476</v>
      </c>
      <c r="ES15" s="47">
        <f t="shared" si="10"/>
        <v>0.33918310563638476</v>
      </c>
      <c r="ET15" s="161">
        <f t="shared" si="11"/>
        <v>10.388999999999999</v>
      </c>
      <c r="EW15" s="45">
        <f>EM15/'Cal Curve Levels'!$F17</f>
        <v>1.0557926829268292</v>
      </c>
      <c r="FP15" s="47" t="s">
        <v>26</v>
      </c>
      <c r="FQ15" s="47">
        <v>13.436</v>
      </c>
      <c r="FR15" s="47">
        <v>69</v>
      </c>
      <c r="FS15" s="47">
        <v>11964</v>
      </c>
      <c r="FT15" s="47">
        <v>11.678000000000001</v>
      </c>
      <c r="FU15" s="47">
        <f t="shared" si="12"/>
        <v>11.678000000000001</v>
      </c>
      <c r="FV15" s="47" t="s">
        <v>13</v>
      </c>
      <c r="FW15" s="161">
        <f t="shared" si="35"/>
        <v>200</v>
      </c>
      <c r="FX15" s="161">
        <f t="shared" si="35"/>
        <v>1</v>
      </c>
      <c r="FY15" s="161">
        <f t="shared" si="35"/>
        <v>1</v>
      </c>
      <c r="FZ15" s="47">
        <f>MDL!$C17</f>
        <v>0.33918310563638476</v>
      </c>
      <c r="GA15" s="47">
        <f t="shared" si="13"/>
        <v>0.33918310563638476</v>
      </c>
      <c r="GB15" s="161">
        <f t="shared" si="14"/>
        <v>11.678000000000001</v>
      </c>
      <c r="GE15" s="45">
        <f>FU15/'Cal Curve Levels'!$F17</f>
        <v>1.1867886178861791</v>
      </c>
      <c r="GX15" s="47" t="s">
        <v>26</v>
      </c>
      <c r="GY15" s="47">
        <v>13.420999999999999</v>
      </c>
      <c r="GZ15" s="47">
        <v>69</v>
      </c>
      <c r="HA15" s="47" t="s">
        <v>588</v>
      </c>
      <c r="HB15" s="47">
        <v>8.8710000000000004</v>
      </c>
      <c r="HC15" s="47">
        <f t="shared" si="15"/>
        <v>8.8710000000000004</v>
      </c>
      <c r="HD15" s="47" t="s">
        <v>13</v>
      </c>
      <c r="HE15" s="161">
        <f t="shared" si="36"/>
        <v>200</v>
      </c>
      <c r="HF15" s="161">
        <f t="shared" si="36"/>
        <v>1</v>
      </c>
      <c r="HG15" s="161">
        <f t="shared" si="36"/>
        <v>1</v>
      </c>
      <c r="HH15" s="47">
        <f>MDL!$C17</f>
        <v>0.33918310563638476</v>
      </c>
      <c r="HI15" s="47">
        <f t="shared" si="16"/>
        <v>0.33918310563638476</v>
      </c>
      <c r="HJ15" s="161">
        <f t="shared" si="17"/>
        <v>8.8710000000000004</v>
      </c>
      <c r="HM15" s="45">
        <f>HC15/'Cal Curve Levels'!$F17</f>
        <v>0.90152439024390252</v>
      </c>
      <c r="IF15" s="47" t="s">
        <v>26</v>
      </c>
      <c r="IG15" s="47">
        <v>13.420999999999999</v>
      </c>
      <c r="IH15" s="47">
        <v>69</v>
      </c>
      <c r="II15" s="47" t="s">
        <v>641</v>
      </c>
      <c r="IJ15" s="47">
        <v>9.59</v>
      </c>
      <c r="IK15" s="47">
        <f t="shared" si="18"/>
        <v>9.59</v>
      </c>
      <c r="IL15" s="47" t="s">
        <v>13</v>
      </c>
      <c r="IM15" s="161">
        <f t="shared" si="37"/>
        <v>200</v>
      </c>
      <c r="IN15" s="161">
        <f t="shared" si="37"/>
        <v>1</v>
      </c>
      <c r="IO15" s="161">
        <f t="shared" si="37"/>
        <v>1</v>
      </c>
      <c r="IP15" s="47">
        <f>MDL!$C17</f>
        <v>0.33918310563638476</v>
      </c>
      <c r="IQ15" s="47">
        <f t="shared" si="19"/>
        <v>0.33918310563638476</v>
      </c>
      <c r="IR15" s="161">
        <f t="shared" si="20"/>
        <v>9.59</v>
      </c>
      <c r="IU15" s="45">
        <f>IK15/'Cal Curve Levels'!$F17</f>
        <v>0.97459349593495936</v>
      </c>
      <c r="JN15" s="47" t="s">
        <v>26</v>
      </c>
      <c r="JO15" s="47">
        <v>13.420999999999999</v>
      </c>
      <c r="JP15" s="47">
        <v>69</v>
      </c>
      <c r="JQ15" s="47">
        <v>9160</v>
      </c>
      <c r="JR15" s="47">
        <v>9.5510000000000002</v>
      </c>
      <c r="JS15" s="47">
        <f t="shared" si="21"/>
        <v>9.5510000000000002</v>
      </c>
      <c r="JT15" s="47" t="s">
        <v>13</v>
      </c>
      <c r="JU15" s="161">
        <f t="shared" si="38"/>
        <v>200</v>
      </c>
      <c r="JV15" s="161">
        <f t="shared" si="38"/>
        <v>1</v>
      </c>
      <c r="JW15" s="161">
        <f t="shared" si="38"/>
        <v>1</v>
      </c>
      <c r="JX15" s="47">
        <f>MDL!$C17</f>
        <v>0.33918310563638476</v>
      </c>
      <c r="JY15" s="47">
        <f t="shared" si="22"/>
        <v>0.33918310563638476</v>
      </c>
      <c r="JZ15" s="161">
        <f t="shared" si="23"/>
        <v>9.5510000000000002</v>
      </c>
      <c r="KC15" s="45">
        <f>JS15/'Cal Curve Levels'!$F17</f>
        <v>0.97063008130081307</v>
      </c>
    </row>
    <row r="16" spans="1:603" x14ac:dyDescent="0.35">
      <c r="A16" s="47" t="s">
        <v>74</v>
      </c>
      <c r="B16" s="41">
        <f t="shared" si="39"/>
        <v>1.0691056910569106</v>
      </c>
      <c r="C16" s="41">
        <f t="shared" si="24"/>
        <v>0.99532520325203255</v>
      </c>
      <c r="D16" s="41">
        <f t="shared" si="25"/>
        <v>1.1070121951219514</v>
      </c>
      <c r="E16" s="41">
        <f t="shared" si="26"/>
        <v>1.0557926829268292</v>
      </c>
      <c r="F16" s="41">
        <f t="shared" si="27"/>
        <v>1.1867886178861791</v>
      </c>
      <c r="G16" s="41">
        <f t="shared" si="28"/>
        <v>0.90152439024390252</v>
      </c>
      <c r="H16" s="41">
        <f t="shared" si="29"/>
        <v>0.97459349593495936</v>
      </c>
      <c r="I16" s="41">
        <f t="shared" si="30"/>
        <v>0.97063008130081307</v>
      </c>
      <c r="AG16" s="47" t="s">
        <v>27</v>
      </c>
      <c r="AH16" s="47">
        <v>13.739000000000001</v>
      </c>
      <c r="AI16" s="47">
        <v>51</v>
      </c>
      <c r="AJ16" s="47">
        <v>95589</v>
      </c>
      <c r="AK16" s="47">
        <v>9.9109999999999996</v>
      </c>
      <c r="AL16" s="47">
        <f t="shared" si="0"/>
        <v>9.9109999999999996</v>
      </c>
      <c r="AM16" s="47" t="s">
        <v>13</v>
      </c>
      <c r="AN16" s="161">
        <f t="shared" si="31"/>
        <v>200</v>
      </c>
      <c r="AO16" s="161">
        <f t="shared" si="31"/>
        <v>1</v>
      </c>
      <c r="AP16" s="161">
        <f t="shared" si="31"/>
        <v>1</v>
      </c>
      <c r="AQ16" s="47">
        <f>MDL!$C18</f>
        <v>2.4043735428034754E-2</v>
      </c>
      <c r="AR16" s="47">
        <f t="shared" si="1"/>
        <v>2.4043735428034754E-2</v>
      </c>
      <c r="AS16" s="161">
        <f t="shared" si="2"/>
        <v>9.9109999999999996</v>
      </c>
      <c r="AV16" s="45">
        <f>AL16/'Cal Curve Levels'!$F18</f>
        <v>1.002123356926188</v>
      </c>
      <c r="BP16" s="47" t="s">
        <v>27</v>
      </c>
      <c r="BQ16" s="47">
        <v>13.74</v>
      </c>
      <c r="BR16" s="47">
        <v>51</v>
      </c>
      <c r="BS16" s="47">
        <v>99702</v>
      </c>
      <c r="BT16" s="47">
        <v>10.288</v>
      </c>
      <c r="BU16" s="47">
        <f t="shared" si="3"/>
        <v>10.288</v>
      </c>
      <c r="BV16" s="47" t="s">
        <v>13</v>
      </c>
      <c r="BW16" s="161">
        <f t="shared" si="32"/>
        <v>200</v>
      </c>
      <c r="BX16" s="161">
        <f t="shared" si="32"/>
        <v>1</v>
      </c>
      <c r="BY16" s="161">
        <f t="shared" si="32"/>
        <v>1</v>
      </c>
      <c r="BZ16" s="47">
        <f>MDL!$C18</f>
        <v>2.4043735428034754E-2</v>
      </c>
      <c r="CA16" s="47">
        <f t="shared" si="4"/>
        <v>2.4043735428034754E-2</v>
      </c>
      <c r="CB16" s="161">
        <f t="shared" si="5"/>
        <v>10.288</v>
      </c>
      <c r="CE16" s="45">
        <f>BU16/'Cal Curve Levels'!$F18</f>
        <v>1.0402426693629929</v>
      </c>
      <c r="CY16" s="47" t="s">
        <v>27</v>
      </c>
      <c r="CZ16" s="47">
        <v>13.74</v>
      </c>
      <c r="DA16" s="47">
        <v>51</v>
      </c>
      <c r="DB16" s="47">
        <v>102717</v>
      </c>
      <c r="DC16" s="47">
        <v>10.532999999999999</v>
      </c>
      <c r="DD16" s="47">
        <f t="shared" si="6"/>
        <v>10.532999999999999</v>
      </c>
      <c r="DE16" s="47" t="s">
        <v>13</v>
      </c>
      <c r="DF16" s="161">
        <f t="shared" si="33"/>
        <v>200</v>
      </c>
      <c r="DG16" s="161">
        <f t="shared" si="33"/>
        <v>1</v>
      </c>
      <c r="DH16" s="161">
        <f t="shared" si="33"/>
        <v>1</v>
      </c>
      <c r="DI16" s="47">
        <f>MDL!$C18</f>
        <v>2.4043735428034754E-2</v>
      </c>
      <c r="DJ16" s="47">
        <f t="shared" si="7"/>
        <v>2.4043735428034754E-2</v>
      </c>
      <c r="DK16" s="161">
        <f t="shared" si="8"/>
        <v>10.532999999999999</v>
      </c>
      <c r="DN16" s="45">
        <f>DD16/'Cal Curve Levels'!$F18</f>
        <v>1.065015166835187</v>
      </c>
      <c r="EH16" s="47" t="s">
        <v>27</v>
      </c>
      <c r="EI16" s="47">
        <v>13.74</v>
      </c>
      <c r="EJ16" s="47">
        <v>51</v>
      </c>
      <c r="EK16" s="47">
        <v>104406</v>
      </c>
      <c r="EL16" s="47">
        <v>10.614000000000001</v>
      </c>
      <c r="EM16" s="47">
        <f t="shared" si="9"/>
        <v>10.614000000000001</v>
      </c>
      <c r="EN16" s="47" t="s">
        <v>13</v>
      </c>
      <c r="EO16" s="161">
        <f t="shared" si="34"/>
        <v>200</v>
      </c>
      <c r="EP16" s="161">
        <f t="shared" si="34"/>
        <v>1</v>
      </c>
      <c r="EQ16" s="161">
        <f t="shared" si="34"/>
        <v>1</v>
      </c>
      <c r="ER16" s="47">
        <f>MDL!$C18</f>
        <v>2.4043735428034754E-2</v>
      </c>
      <c r="ES16" s="47">
        <f t="shared" si="10"/>
        <v>2.4043735428034754E-2</v>
      </c>
      <c r="ET16" s="161">
        <f t="shared" si="11"/>
        <v>10.614000000000001</v>
      </c>
      <c r="EW16" s="45">
        <f>EM16/'Cal Curve Levels'!$F18</f>
        <v>1.0732052578361981</v>
      </c>
      <c r="FP16" s="47" t="s">
        <v>27</v>
      </c>
      <c r="FQ16" s="47">
        <v>13.725</v>
      </c>
      <c r="FR16" s="47">
        <v>51</v>
      </c>
      <c r="FS16" s="47">
        <v>101004</v>
      </c>
      <c r="FT16" s="47">
        <v>10.629</v>
      </c>
      <c r="FU16" s="47">
        <f t="shared" si="12"/>
        <v>10.629</v>
      </c>
      <c r="FV16" s="47" t="s">
        <v>13</v>
      </c>
      <c r="FW16" s="161">
        <f t="shared" si="35"/>
        <v>200</v>
      </c>
      <c r="FX16" s="161">
        <f t="shared" si="35"/>
        <v>1</v>
      </c>
      <c r="FY16" s="161">
        <f t="shared" si="35"/>
        <v>1</v>
      </c>
      <c r="FZ16" s="47">
        <f>MDL!$C18</f>
        <v>2.4043735428034754E-2</v>
      </c>
      <c r="GA16" s="47">
        <f t="shared" si="13"/>
        <v>2.4043735428034754E-2</v>
      </c>
      <c r="GB16" s="161">
        <f t="shared" si="14"/>
        <v>10.629</v>
      </c>
      <c r="GE16" s="45">
        <f>FU16/'Cal Curve Levels'!$F18</f>
        <v>1.0747219413549038</v>
      </c>
      <c r="GX16" s="47" t="s">
        <v>27</v>
      </c>
      <c r="GY16" s="47">
        <v>13.725</v>
      </c>
      <c r="GZ16" s="47">
        <v>51</v>
      </c>
      <c r="HA16" s="47">
        <v>99617</v>
      </c>
      <c r="HB16" s="47">
        <v>10.515000000000001</v>
      </c>
      <c r="HC16" s="47">
        <f t="shared" si="15"/>
        <v>10.515000000000001</v>
      </c>
      <c r="HD16" s="47" t="s">
        <v>13</v>
      </c>
      <c r="HE16" s="161">
        <f t="shared" si="36"/>
        <v>200</v>
      </c>
      <c r="HF16" s="161">
        <f t="shared" si="36"/>
        <v>1</v>
      </c>
      <c r="HG16" s="161">
        <f t="shared" si="36"/>
        <v>1</v>
      </c>
      <c r="HH16" s="47">
        <f>MDL!$C18</f>
        <v>2.4043735428034754E-2</v>
      </c>
      <c r="HI16" s="47">
        <f t="shared" si="16"/>
        <v>2.4043735428034754E-2</v>
      </c>
      <c r="HJ16" s="161">
        <f t="shared" si="17"/>
        <v>10.515000000000001</v>
      </c>
      <c r="HM16" s="45">
        <f>HC16/'Cal Curve Levels'!$F18</f>
        <v>1.0631951466127401</v>
      </c>
      <c r="IF16" s="47" t="s">
        <v>27</v>
      </c>
      <c r="IG16" s="47">
        <v>13.725</v>
      </c>
      <c r="IH16" s="47">
        <v>51</v>
      </c>
      <c r="II16" s="47">
        <v>91033</v>
      </c>
      <c r="IJ16" s="47">
        <v>10.340999999999999</v>
      </c>
      <c r="IK16" s="47">
        <f t="shared" si="18"/>
        <v>10.340999999999999</v>
      </c>
      <c r="IL16" s="47" t="s">
        <v>13</v>
      </c>
      <c r="IM16" s="161">
        <f t="shared" si="37"/>
        <v>200</v>
      </c>
      <c r="IN16" s="161">
        <f t="shared" si="37"/>
        <v>1</v>
      </c>
      <c r="IO16" s="161">
        <f t="shared" si="37"/>
        <v>1</v>
      </c>
      <c r="IP16" s="47">
        <f>MDL!$C18</f>
        <v>2.4043735428034754E-2</v>
      </c>
      <c r="IQ16" s="47">
        <f t="shared" si="19"/>
        <v>2.4043735428034754E-2</v>
      </c>
      <c r="IR16" s="161">
        <f t="shared" si="20"/>
        <v>10.340999999999999</v>
      </c>
      <c r="IU16" s="45">
        <f>IK16/'Cal Curve Levels'!$F18</f>
        <v>1.0456016177957532</v>
      </c>
      <c r="JN16" s="47" t="s">
        <v>27</v>
      </c>
      <c r="JO16" s="47">
        <v>13.725</v>
      </c>
      <c r="JP16" s="47">
        <v>51</v>
      </c>
      <c r="JQ16" s="47">
        <v>94482</v>
      </c>
      <c r="JR16" s="47">
        <v>10.621</v>
      </c>
      <c r="JS16" s="47">
        <f t="shared" si="21"/>
        <v>10.621</v>
      </c>
      <c r="JT16" s="47" t="s">
        <v>13</v>
      </c>
      <c r="JU16" s="161">
        <f t="shared" si="38"/>
        <v>200</v>
      </c>
      <c r="JV16" s="161">
        <f t="shared" si="38"/>
        <v>1</v>
      </c>
      <c r="JW16" s="161">
        <f t="shared" si="38"/>
        <v>1</v>
      </c>
      <c r="JX16" s="47">
        <f>MDL!$C18</f>
        <v>2.4043735428034754E-2</v>
      </c>
      <c r="JY16" s="47">
        <f t="shared" si="22"/>
        <v>2.4043735428034754E-2</v>
      </c>
      <c r="JZ16" s="161">
        <f t="shared" si="23"/>
        <v>10.621</v>
      </c>
      <c r="KC16" s="45">
        <f>JS16/'Cal Curve Levels'!$F18</f>
        <v>1.0739130434782609</v>
      </c>
    </row>
    <row r="17" spans="1:289" x14ac:dyDescent="0.35">
      <c r="A17" s="47" t="s">
        <v>76</v>
      </c>
      <c r="B17" s="41">
        <f t="shared" si="39"/>
        <v>1.002123356926188</v>
      </c>
      <c r="C17" s="41">
        <f t="shared" si="24"/>
        <v>1.0402426693629929</v>
      </c>
      <c r="D17" s="41">
        <f t="shared" si="25"/>
        <v>1.065015166835187</v>
      </c>
      <c r="E17" s="41">
        <f t="shared" si="26"/>
        <v>1.0732052578361981</v>
      </c>
      <c r="F17" s="41">
        <f t="shared" si="27"/>
        <v>1.0747219413549038</v>
      </c>
      <c r="G17" s="41">
        <f t="shared" si="28"/>
        <v>1.0631951466127401</v>
      </c>
      <c r="H17" s="41">
        <f t="shared" si="29"/>
        <v>1.0456016177957532</v>
      </c>
      <c r="I17" s="41">
        <f t="shared" si="30"/>
        <v>1.0739130434782609</v>
      </c>
      <c r="AG17" s="47" t="s">
        <v>28</v>
      </c>
      <c r="AH17" s="47">
        <v>15.939</v>
      </c>
      <c r="AI17" s="47">
        <v>33</v>
      </c>
      <c r="AJ17" s="47">
        <v>31829</v>
      </c>
      <c r="AK17" s="47">
        <v>9.9819999999999993</v>
      </c>
      <c r="AL17" s="47">
        <f t="shared" si="0"/>
        <v>9.9819999999999993</v>
      </c>
      <c r="AM17" s="47" t="s">
        <v>13</v>
      </c>
      <c r="AN17" s="161">
        <f t="shared" si="31"/>
        <v>200</v>
      </c>
      <c r="AO17" s="161">
        <f t="shared" si="31"/>
        <v>1</v>
      </c>
      <c r="AP17" s="161">
        <f t="shared" si="31"/>
        <v>1</v>
      </c>
      <c r="AQ17" s="47">
        <f>MDL!$C19</f>
        <v>2.8150385828363243E-2</v>
      </c>
      <c r="AR17" s="47">
        <f t="shared" si="1"/>
        <v>2.8150385828363243E-2</v>
      </c>
      <c r="AS17" s="161">
        <f t="shared" si="2"/>
        <v>9.9819999999999993</v>
      </c>
      <c r="AV17" s="45">
        <f>AL17/'Cal Curve Levels'!$F19</f>
        <v>1.0093023255813953</v>
      </c>
      <c r="BP17" s="47" t="s">
        <v>28</v>
      </c>
      <c r="BQ17" s="47">
        <v>15.939</v>
      </c>
      <c r="BR17" s="47">
        <v>33</v>
      </c>
      <c r="BS17" s="47">
        <v>33493</v>
      </c>
      <c r="BT17" s="47">
        <v>10.454000000000001</v>
      </c>
      <c r="BU17" s="47">
        <f t="shared" si="3"/>
        <v>10.454000000000001</v>
      </c>
      <c r="BV17" s="47" t="s">
        <v>13</v>
      </c>
      <c r="BW17" s="161">
        <f t="shared" si="32"/>
        <v>200</v>
      </c>
      <c r="BX17" s="161">
        <f t="shared" si="32"/>
        <v>1</v>
      </c>
      <c r="BY17" s="161">
        <f t="shared" si="32"/>
        <v>1</v>
      </c>
      <c r="BZ17" s="47">
        <f>MDL!$C19</f>
        <v>2.8150385828363243E-2</v>
      </c>
      <c r="CA17" s="47">
        <f t="shared" si="4"/>
        <v>2.8150385828363243E-2</v>
      </c>
      <c r="CB17" s="161">
        <f t="shared" si="5"/>
        <v>10.454000000000001</v>
      </c>
      <c r="CE17" s="45">
        <f>BU17/'Cal Curve Levels'!$F19</f>
        <v>1.0570273003033368</v>
      </c>
      <c r="CY17" s="47" t="s">
        <v>28</v>
      </c>
      <c r="CZ17" s="47">
        <v>15.939</v>
      </c>
      <c r="DA17" s="47">
        <v>33</v>
      </c>
      <c r="DB17" s="47">
        <v>35066</v>
      </c>
      <c r="DC17" s="47">
        <v>10.875999999999999</v>
      </c>
      <c r="DD17" s="47">
        <f t="shared" si="6"/>
        <v>10.875999999999999</v>
      </c>
      <c r="DE17" s="47" t="s">
        <v>13</v>
      </c>
      <c r="DF17" s="161">
        <f t="shared" si="33"/>
        <v>200</v>
      </c>
      <c r="DG17" s="161">
        <f t="shared" si="33"/>
        <v>1</v>
      </c>
      <c r="DH17" s="161">
        <f t="shared" si="33"/>
        <v>1</v>
      </c>
      <c r="DI17" s="47">
        <f>MDL!$C19</f>
        <v>2.8150385828363243E-2</v>
      </c>
      <c r="DJ17" s="47">
        <f t="shared" si="7"/>
        <v>2.8150385828363243E-2</v>
      </c>
      <c r="DK17" s="161">
        <f t="shared" si="8"/>
        <v>10.875999999999999</v>
      </c>
      <c r="DN17" s="45">
        <f>DD17/'Cal Curve Levels'!$F19</f>
        <v>1.0996966632962588</v>
      </c>
      <c r="EH17" s="47" t="s">
        <v>28</v>
      </c>
      <c r="EI17" s="47">
        <v>15.925000000000001</v>
      </c>
      <c r="EJ17" s="47">
        <v>33</v>
      </c>
      <c r="EK17" s="47">
        <v>35875</v>
      </c>
      <c r="EL17" s="47">
        <v>11.031000000000001</v>
      </c>
      <c r="EM17" s="47">
        <f t="shared" si="9"/>
        <v>11.031000000000001</v>
      </c>
      <c r="EN17" s="47" t="s">
        <v>13</v>
      </c>
      <c r="EO17" s="161">
        <f t="shared" si="34"/>
        <v>200</v>
      </c>
      <c r="EP17" s="161">
        <f t="shared" si="34"/>
        <v>1</v>
      </c>
      <c r="EQ17" s="161">
        <f t="shared" si="34"/>
        <v>1</v>
      </c>
      <c r="ER17" s="47">
        <f>MDL!$C19</f>
        <v>2.8150385828363243E-2</v>
      </c>
      <c r="ES17" s="47">
        <f t="shared" si="10"/>
        <v>2.8150385828363243E-2</v>
      </c>
      <c r="ET17" s="161">
        <f t="shared" si="11"/>
        <v>11.031000000000001</v>
      </c>
      <c r="EW17" s="45">
        <f>EM17/'Cal Curve Levels'!$F19</f>
        <v>1.1153690596562185</v>
      </c>
      <c r="FP17" s="47" t="s">
        <v>28</v>
      </c>
      <c r="FQ17" s="47">
        <v>15.925000000000001</v>
      </c>
      <c r="FR17" s="47">
        <v>33</v>
      </c>
      <c r="FS17" s="47">
        <v>34201</v>
      </c>
      <c r="FT17" s="47">
        <v>10.885999999999999</v>
      </c>
      <c r="FU17" s="47">
        <f t="shared" si="12"/>
        <v>10.885999999999999</v>
      </c>
      <c r="FV17" s="47" t="s">
        <v>13</v>
      </c>
      <c r="FW17" s="161">
        <f t="shared" si="35"/>
        <v>200</v>
      </c>
      <c r="FX17" s="161">
        <f t="shared" si="35"/>
        <v>1</v>
      </c>
      <c r="FY17" s="161">
        <f t="shared" si="35"/>
        <v>1</v>
      </c>
      <c r="FZ17" s="47">
        <f>MDL!$C19</f>
        <v>2.8150385828363243E-2</v>
      </c>
      <c r="GA17" s="47">
        <f t="shared" si="13"/>
        <v>2.8150385828363243E-2</v>
      </c>
      <c r="GB17" s="161">
        <f t="shared" si="14"/>
        <v>10.885999999999999</v>
      </c>
      <c r="GE17" s="45">
        <f>FU17/'Cal Curve Levels'!$F19</f>
        <v>1.1007077856420626</v>
      </c>
      <c r="GX17" s="47" t="s">
        <v>28</v>
      </c>
      <c r="GY17" s="47">
        <v>15.925000000000001</v>
      </c>
      <c r="GZ17" s="47">
        <v>33</v>
      </c>
      <c r="HA17" s="47">
        <v>33713</v>
      </c>
      <c r="HB17" s="47">
        <v>10.763999999999999</v>
      </c>
      <c r="HC17" s="47">
        <f t="shared" si="15"/>
        <v>10.763999999999999</v>
      </c>
      <c r="HD17" s="47" t="s">
        <v>13</v>
      </c>
      <c r="HE17" s="161">
        <f t="shared" si="36"/>
        <v>200</v>
      </c>
      <c r="HF17" s="161">
        <f t="shared" si="36"/>
        <v>1</v>
      </c>
      <c r="HG17" s="161">
        <f t="shared" si="36"/>
        <v>1</v>
      </c>
      <c r="HH17" s="47">
        <f>MDL!$C19</f>
        <v>2.8150385828363243E-2</v>
      </c>
      <c r="HI17" s="47">
        <f t="shared" si="16"/>
        <v>2.8150385828363243E-2</v>
      </c>
      <c r="HJ17" s="161">
        <f t="shared" si="17"/>
        <v>10.763999999999999</v>
      </c>
      <c r="HM17" s="45">
        <f>HC17/'Cal Curve Levels'!$F19</f>
        <v>1.0883720930232557</v>
      </c>
      <c r="IF17" s="47" t="s">
        <v>28</v>
      </c>
      <c r="IG17" s="47">
        <v>15.911</v>
      </c>
      <c r="IH17" s="47">
        <v>33</v>
      </c>
      <c r="II17" s="47">
        <v>30445</v>
      </c>
      <c r="IJ17" s="47">
        <v>10.461</v>
      </c>
      <c r="IK17" s="47">
        <f t="shared" si="18"/>
        <v>10.461</v>
      </c>
      <c r="IL17" s="47" t="s">
        <v>13</v>
      </c>
      <c r="IM17" s="161">
        <f t="shared" si="37"/>
        <v>200</v>
      </c>
      <c r="IN17" s="161">
        <f t="shared" si="37"/>
        <v>1</v>
      </c>
      <c r="IO17" s="161">
        <f t="shared" si="37"/>
        <v>1</v>
      </c>
      <c r="IP17" s="47">
        <f>MDL!$C19</f>
        <v>2.8150385828363243E-2</v>
      </c>
      <c r="IQ17" s="47">
        <f t="shared" si="19"/>
        <v>2.8150385828363243E-2</v>
      </c>
      <c r="IR17" s="161">
        <f t="shared" si="20"/>
        <v>10.461</v>
      </c>
      <c r="IU17" s="45">
        <f>IK17/'Cal Curve Levels'!$F19</f>
        <v>1.0577350859453993</v>
      </c>
      <c r="JN17" s="47" t="s">
        <v>28</v>
      </c>
      <c r="JO17" s="47">
        <v>15.911</v>
      </c>
      <c r="JP17" s="47">
        <v>33</v>
      </c>
      <c r="JQ17" s="47">
        <v>32270</v>
      </c>
      <c r="JR17" s="47">
        <v>10.972</v>
      </c>
      <c r="JS17" s="47">
        <f t="shared" si="21"/>
        <v>10.972</v>
      </c>
      <c r="JT17" s="47" t="s">
        <v>13</v>
      </c>
      <c r="JU17" s="161">
        <f t="shared" si="38"/>
        <v>200</v>
      </c>
      <c r="JV17" s="161">
        <f t="shared" si="38"/>
        <v>1</v>
      </c>
      <c r="JW17" s="161">
        <f t="shared" si="38"/>
        <v>1</v>
      </c>
      <c r="JX17" s="47">
        <f>MDL!$C19</f>
        <v>2.8150385828363243E-2</v>
      </c>
      <c r="JY17" s="47">
        <f t="shared" si="22"/>
        <v>2.8150385828363243E-2</v>
      </c>
      <c r="JZ17" s="161">
        <f t="shared" si="23"/>
        <v>10.972</v>
      </c>
      <c r="KC17" s="45">
        <f>JS17/'Cal Curve Levels'!$F19</f>
        <v>1.1094034378159756</v>
      </c>
    </row>
    <row r="18" spans="1:289" x14ac:dyDescent="0.35">
      <c r="A18" s="47" t="s">
        <v>78</v>
      </c>
      <c r="B18" s="41">
        <f t="shared" si="39"/>
        <v>1.0093023255813953</v>
      </c>
      <c r="C18" s="41">
        <f t="shared" si="24"/>
        <v>1.0570273003033368</v>
      </c>
      <c r="D18" s="41">
        <f t="shared" si="25"/>
        <v>1.0996966632962588</v>
      </c>
      <c r="E18" s="41">
        <f t="shared" si="26"/>
        <v>1.1153690596562185</v>
      </c>
      <c r="F18" s="41">
        <f t="shared" si="27"/>
        <v>1.1007077856420626</v>
      </c>
      <c r="G18" s="41">
        <f t="shared" si="28"/>
        <v>1.0883720930232557</v>
      </c>
      <c r="H18" s="41">
        <f t="shared" si="29"/>
        <v>1.0577350859453993</v>
      </c>
      <c r="I18" s="41">
        <f t="shared" si="30"/>
        <v>1.1094034378159756</v>
      </c>
      <c r="AG18" s="47" t="s">
        <v>29</v>
      </c>
      <c r="AH18" s="47">
        <v>16.161000000000001</v>
      </c>
      <c r="AI18" s="47">
        <v>119</v>
      </c>
      <c r="AJ18" s="47">
        <v>169526</v>
      </c>
      <c r="AK18" s="47">
        <v>9.8010000000000002</v>
      </c>
      <c r="AL18" s="47">
        <f t="shared" si="0"/>
        <v>9.8010000000000002</v>
      </c>
      <c r="AM18" s="47" t="s">
        <v>13</v>
      </c>
      <c r="AN18" s="161">
        <f t="shared" si="31"/>
        <v>200</v>
      </c>
      <c r="AO18" s="161">
        <f t="shared" si="31"/>
        <v>1</v>
      </c>
      <c r="AP18" s="161">
        <f t="shared" si="31"/>
        <v>1</v>
      </c>
      <c r="AQ18" s="47">
        <f>MDL!$C20</f>
        <v>2.3141344526111489E-2</v>
      </c>
      <c r="AR18" s="47">
        <f t="shared" si="1"/>
        <v>2.3141344526111489E-2</v>
      </c>
      <c r="AS18" s="161">
        <f t="shared" si="2"/>
        <v>9.8010000000000002</v>
      </c>
      <c r="AV18" s="45">
        <f>AL18/'Cal Curve Levels'!$F20</f>
        <v>1.0062628336755646</v>
      </c>
      <c r="BP18" s="47" t="s">
        <v>29</v>
      </c>
      <c r="BQ18" s="47">
        <v>16.175000000000001</v>
      </c>
      <c r="BR18" s="47">
        <v>119</v>
      </c>
      <c r="BS18" s="47">
        <v>173271</v>
      </c>
      <c r="BT18" s="47">
        <v>9.9700000000000006</v>
      </c>
      <c r="BU18" s="47">
        <f t="shared" si="3"/>
        <v>9.9700000000000006</v>
      </c>
      <c r="BV18" s="47" t="s">
        <v>13</v>
      </c>
      <c r="BW18" s="161">
        <f t="shared" si="32"/>
        <v>200</v>
      </c>
      <c r="BX18" s="161">
        <f t="shared" si="32"/>
        <v>1</v>
      </c>
      <c r="BY18" s="161">
        <f t="shared" si="32"/>
        <v>1</v>
      </c>
      <c r="BZ18" s="47">
        <f>MDL!$C20</f>
        <v>2.3141344526111489E-2</v>
      </c>
      <c r="CA18" s="47">
        <f t="shared" si="4"/>
        <v>2.3141344526111489E-2</v>
      </c>
      <c r="CB18" s="161">
        <f t="shared" si="5"/>
        <v>9.9700000000000006</v>
      </c>
      <c r="CE18" s="45">
        <f>BU18/'Cal Curve Levels'!$F20</f>
        <v>1.0236139630390144</v>
      </c>
      <c r="CY18" s="47" t="s">
        <v>29</v>
      </c>
      <c r="CZ18" s="47">
        <v>16.175000000000001</v>
      </c>
      <c r="DA18" s="47">
        <v>119</v>
      </c>
      <c r="DB18" s="47">
        <v>176708</v>
      </c>
      <c r="DC18" s="47">
        <v>10.103999999999999</v>
      </c>
      <c r="DD18" s="47">
        <f t="shared" si="6"/>
        <v>10.103999999999999</v>
      </c>
      <c r="DE18" s="47" t="s">
        <v>13</v>
      </c>
      <c r="DF18" s="161">
        <f t="shared" si="33"/>
        <v>200</v>
      </c>
      <c r="DG18" s="161">
        <f t="shared" si="33"/>
        <v>1</v>
      </c>
      <c r="DH18" s="161">
        <f t="shared" si="33"/>
        <v>1</v>
      </c>
      <c r="DI18" s="47">
        <f>MDL!$C20</f>
        <v>2.3141344526111489E-2</v>
      </c>
      <c r="DJ18" s="47">
        <f t="shared" si="7"/>
        <v>2.3141344526111489E-2</v>
      </c>
      <c r="DK18" s="161">
        <f t="shared" si="8"/>
        <v>10.103999999999999</v>
      </c>
      <c r="DN18" s="45">
        <f>DD18/'Cal Curve Levels'!$F20</f>
        <v>1.037371663244353</v>
      </c>
      <c r="EH18" s="47" t="s">
        <v>29</v>
      </c>
      <c r="EI18" s="47">
        <v>16.161000000000001</v>
      </c>
      <c r="EJ18" s="47">
        <v>119</v>
      </c>
      <c r="EK18" s="47">
        <v>178800</v>
      </c>
      <c r="EL18" s="47">
        <v>10.135</v>
      </c>
      <c r="EM18" s="47">
        <f t="shared" si="9"/>
        <v>10.135</v>
      </c>
      <c r="EN18" s="47" t="s">
        <v>13</v>
      </c>
      <c r="EO18" s="161">
        <f t="shared" si="34"/>
        <v>200</v>
      </c>
      <c r="EP18" s="161">
        <f t="shared" si="34"/>
        <v>1</v>
      </c>
      <c r="EQ18" s="161">
        <f t="shared" si="34"/>
        <v>1</v>
      </c>
      <c r="ER18" s="47">
        <f>MDL!$C20</f>
        <v>2.3141344526111489E-2</v>
      </c>
      <c r="ES18" s="47">
        <f t="shared" si="10"/>
        <v>2.3141344526111489E-2</v>
      </c>
      <c r="ET18" s="161">
        <f t="shared" si="11"/>
        <v>10.135</v>
      </c>
      <c r="EW18" s="45">
        <f>EM18/'Cal Curve Levels'!$F20</f>
        <v>1.0405544147843941</v>
      </c>
      <c r="FP18" s="47" t="s">
        <v>29</v>
      </c>
      <c r="FQ18" s="47">
        <v>16.161000000000001</v>
      </c>
      <c r="FR18" s="47">
        <v>119</v>
      </c>
      <c r="FS18" s="47">
        <v>174318</v>
      </c>
      <c r="FT18" s="47">
        <v>10.228999999999999</v>
      </c>
      <c r="FU18" s="47">
        <f t="shared" si="12"/>
        <v>10.228999999999999</v>
      </c>
      <c r="FV18" s="47" t="s">
        <v>13</v>
      </c>
      <c r="FW18" s="161">
        <f t="shared" si="35"/>
        <v>200</v>
      </c>
      <c r="FX18" s="161">
        <f t="shared" si="35"/>
        <v>1</v>
      </c>
      <c r="FY18" s="161">
        <f t="shared" si="35"/>
        <v>1</v>
      </c>
      <c r="FZ18" s="47">
        <f>MDL!$C20</f>
        <v>2.3141344526111489E-2</v>
      </c>
      <c r="GA18" s="47">
        <f t="shared" si="13"/>
        <v>2.3141344526111489E-2</v>
      </c>
      <c r="GB18" s="161">
        <f t="shared" si="14"/>
        <v>10.228999999999999</v>
      </c>
      <c r="GE18" s="45">
        <f>FU18/'Cal Curve Levels'!$F20</f>
        <v>1.0502053388090349</v>
      </c>
      <c r="GX18" s="47" t="s">
        <v>29</v>
      </c>
      <c r="GY18" s="47">
        <v>16.161000000000001</v>
      </c>
      <c r="GZ18" s="47">
        <v>119</v>
      </c>
      <c r="HA18" s="47">
        <v>170042</v>
      </c>
      <c r="HB18" s="47">
        <v>10.007999999999999</v>
      </c>
      <c r="HC18" s="47">
        <f t="shared" si="15"/>
        <v>10.007999999999999</v>
      </c>
      <c r="HD18" s="47" t="s">
        <v>13</v>
      </c>
      <c r="HE18" s="161">
        <f t="shared" si="36"/>
        <v>200</v>
      </c>
      <c r="HF18" s="161">
        <f t="shared" si="36"/>
        <v>1</v>
      </c>
      <c r="HG18" s="161">
        <f t="shared" si="36"/>
        <v>1</v>
      </c>
      <c r="HH18" s="47">
        <f>MDL!$C20</f>
        <v>2.3141344526111489E-2</v>
      </c>
      <c r="HI18" s="47">
        <f t="shared" si="16"/>
        <v>2.3141344526111489E-2</v>
      </c>
      <c r="HJ18" s="161">
        <f t="shared" si="17"/>
        <v>10.007999999999999</v>
      </c>
      <c r="HM18" s="45">
        <f>HC18/'Cal Curve Levels'!$F20</f>
        <v>1.0275154004106775</v>
      </c>
      <c r="IF18" s="47" t="s">
        <v>29</v>
      </c>
      <c r="IG18" s="47">
        <v>16.161000000000001</v>
      </c>
      <c r="IH18" s="47">
        <v>119</v>
      </c>
      <c r="II18" s="47">
        <v>160648</v>
      </c>
      <c r="IJ18" s="47">
        <v>10.176</v>
      </c>
      <c r="IK18" s="47">
        <f t="shared" si="18"/>
        <v>10.176</v>
      </c>
      <c r="IL18" s="47" t="s">
        <v>13</v>
      </c>
      <c r="IM18" s="161">
        <f t="shared" si="37"/>
        <v>200</v>
      </c>
      <c r="IN18" s="161">
        <f t="shared" si="37"/>
        <v>1</v>
      </c>
      <c r="IO18" s="161">
        <f t="shared" si="37"/>
        <v>1</v>
      </c>
      <c r="IP18" s="47">
        <f>MDL!$C20</f>
        <v>2.3141344526111489E-2</v>
      </c>
      <c r="IQ18" s="47">
        <f t="shared" si="19"/>
        <v>2.3141344526111489E-2</v>
      </c>
      <c r="IR18" s="161">
        <f t="shared" si="20"/>
        <v>10.176</v>
      </c>
      <c r="IU18" s="45">
        <f>IK18/'Cal Curve Levels'!$F20</f>
        <v>1.0447638603696099</v>
      </c>
      <c r="JN18" s="47" t="s">
        <v>29</v>
      </c>
      <c r="JO18" s="47">
        <v>16.161000000000001</v>
      </c>
      <c r="JP18" s="47">
        <v>119</v>
      </c>
      <c r="JQ18" s="47">
        <v>164011</v>
      </c>
      <c r="JR18" s="47">
        <v>10.28</v>
      </c>
      <c r="JS18" s="47">
        <f t="shared" si="21"/>
        <v>10.28</v>
      </c>
      <c r="JT18" s="47" t="s">
        <v>13</v>
      </c>
      <c r="JU18" s="161">
        <f t="shared" si="38"/>
        <v>200</v>
      </c>
      <c r="JV18" s="161">
        <f t="shared" si="38"/>
        <v>1</v>
      </c>
      <c r="JW18" s="161">
        <f t="shared" si="38"/>
        <v>1</v>
      </c>
      <c r="JX18" s="47">
        <f>MDL!$C20</f>
        <v>2.3141344526111489E-2</v>
      </c>
      <c r="JY18" s="47">
        <f t="shared" si="22"/>
        <v>2.3141344526111489E-2</v>
      </c>
      <c r="JZ18" s="161">
        <f t="shared" si="23"/>
        <v>10.28</v>
      </c>
      <c r="KC18" s="45">
        <f>JS18/'Cal Curve Levels'!$F20</f>
        <v>1.055441478439425</v>
      </c>
    </row>
    <row r="19" spans="1:289" x14ac:dyDescent="0.35">
      <c r="A19" s="47" t="s">
        <v>80</v>
      </c>
      <c r="B19" s="41">
        <f t="shared" si="39"/>
        <v>1.0062628336755646</v>
      </c>
      <c r="C19" s="41">
        <f t="shared" si="24"/>
        <v>1.0236139630390144</v>
      </c>
      <c r="D19" s="41">
        <f t="shared" si="25"/>
        <v>1.037371663244353</v>
      </c>
      <c r="E19" s="41">
        <f t="shared" si="26"/>
        <v>1.0405544147843941</v>
      </c>
      <c r="F19" s="41">
        <f t="shared" si="27"/>
        <v>1.0502053388090349</v>
      </c>
      <c r="G19" s="41">
        <f t="shared" si="28"/>
        <v>1.0275154004106775</v>
      </c>
      <c r="H19" s="41">
        <f t="shared" si="29"/>
        <v>1.0447638603696099</v>
      </c>
      <c r="I19" s="41">
        <f t="shared" si="30"/>
        <v>1.055441478439425</v>
      </c>
      <c r="AG19" s="47" t="s">
        <v>30</v>
      </c>
      <c r="AH19" s="47">
        <v>18.111999999999998</v>
      </c>
      <c r="AI19" s="47">
        <v>51</v>
      </c>
      <c r="AJ19" s="47">
        <v>140153</v>
      </c>
      <c r="AK19" s="47">
        <v>9.8279999999999994</v>
      </c>
      <c r="AL19" s="47">
        <f t="shared" si="0"/>
        <v>9.8279999999999994</v>
      </c>
      <c r="AM19" s="47" t="s">
        <v>13</v>
      </c>
      <c r="AN19" s="161">
        <f t="shared" si="31"/>
        <v>200</v>
      </c>
      <c r="AO19" s="161">
        <f t="shared" si="31"/>
        <v>1</v>
      </c>
      <c r="AP19" s="161">
        <f t="shared" si="31"/>
        <v>1</v>
      </c>
      <c r="AQ19" s="47">
        <f>MDL!$C21</f>
        <v>1.611701599463836E-2</v>
      </c>
      <c r="AR19" s="47">
        <f t="shared" si="1"/>
        <v>1.611701599463836E-2</v>
      </c>
      <c r="AS19" s="161">
        <f t="shared" si="2"/>
        <v>9.8279999999999994</v>
      </c>
      <c r="AV19" s="45">
        <f>AL19/'Cal Curve Levels'!$F21</f>
        <v>0.99878048780487805</v>
      </c>
      <c r="BP19" s="47" t="s">
        <v>30</v>
      </c>
      <c r="BQ19" s="47">
        <v>18.113</v>
      </c>
      <c r="BR19" s="47">
        <v>51</v>
      </c>
      <c r="BS19" s="47">
        <v>147074</v>
      </c>
      <c r="BT19" s="47">
        <v>10.263999999999999</v>
      </c>
      <c r="BU19" s="47">
        <f t="shared" si="3"/>
        <v>10.263999999999999</v>
      </c>
      <c r="BV19" s="47" t="s">
        <v>13</v>
      </c>
      <c r="BW19" s="161">
        <f t="shared" si="32"/>
        <v>200</v>
      </c>
      <c r="BX19" s="161">
        <f t="shared" si="32"/>
        <v>1</v>
      </c>
      <c r="BY19" s="161">
        <f t="shared" si="32"/>
        <v>1</v>
      </c>
      <c r="BZ19" s="47">
        <f>MDL!$C21</f>
        <v>1.611701599463836E-2</v>
      </c>
      <c r="CA19" s="47">
        <f t="shared" si="4"/>
        <v>1.611701599463836E-2</v>
      </c>
      <c r="CB19" s="161">
        <f t="shared" si="5"/>
        <v>10.263999999999999</v>
      </c>
      <c r="CE19" s="45">
        <f>BU19/'Cal Curve Levels'!$F21</f>
        <v>1.0430894308943088</v>
      </c>
      <c r="CY19" s="47" t="s">
        <v>30</v>
      </c>
      <c r="CZ19" s="47">
        <v>18.113</v>
      </c>
      <c r="DA19" s="47">
        <v>51</v>
      </c>
      <c r="DB19" s="47">
        <v>150915</v>
      </c>
      <c r="DC19" s="47">
        <v>10.467000000000001</v>
      </c>
      <c r="DD19" s="47">
        <f t="shared" si="6"/>
        <v>10.467000000000001</v>
      </c>
      <c r="DE19" s="47" t="s">
        <v>13</v>
      </c>
      <c r="DF19" s="161">
        <f t="shared" si="33"/>
        <v>200</v>
      </c>
      <c r="DG19" s="161">
        <f t="shared" si="33"/>
        <v>1</v>
      </c>
      <c r="DH19" s="161">
        <f t="shared" si="33"/>
        <v>1</v>
      </c>
      <c r="DI19" s="47">
        <f>MDL!$C21</f>
        <v>1.611701599463836E-2</v>
      </c>
      <c r="DJ19" s="47">
        <f t="shared" si="7"/>
        <v>1.611701599463836E-2</v>
      </c>
      <c r="DK19" s="161">
        <f t="shared" si="8"/>
        <v>10.467000000000001</v>
      </c>
      <c r="DN19" s="45">
        <f>DD19/'Cal Curve Levels'!$F21</f>
        <v>1.063719512195122</v>
      </c>
      <c r="EH19" s="47" t="s">
        <v>30</v>
      </c>
      <c r="EI19" s="47">
        <v>18.113</v>
      </c>
      <c r="EJ19" s="47">
        <v>51</v>
      </c>
      <c r="EK19" s="47">
        <v>157604</v>
      </c>
      <c r="EL19" s="47">
        <v>10.836</v>
      </c>
      <c r="EM19" s="47">
        <f t="shared" si="9"/>
        <v>10.836</v>
      </c>
      <c r="EN19" s="47" t="s">
        <v>13</v>
      </c>
      <c r="EO19" s="161">
        <f t="shared" si="34"/>
        <v>200</v>
      </c>
      <c r="EP19" s="161">
        <f t="shared" si="34"/>
        <v>1</v>
      </c>
      <c r="EQ19" s="161">
        <f t="shared" si="34"/>
        <v>1</v>
      </c>
      <c r="ER19" s="47">
        <f>MDL!$C21</f>
        <v>1.611701599463836E-2</v>
      </c>
      <c r="ES19" s="47">
        <f t="shared" si="10"/>
        <v>1.611701599463836E-2</v>
      </c>
      <c r="ET19" s="161">
        <f t="shared" si="11"/>
        <v>10.836</v>
      </c>
      <c r="EW19" s="45">
        <f>EM19/'Cal Curve Levels'!$F21</f>
        <v>1.101219512195122</v>
      </c>
      <c r="FP19" s="47" t="s">
        <v>30</v>
      </c>
      <c r="FQ19" s="47">
        <v>18.113</v>
      </c>
      <c r="FR19" s="47">
        <v>51</v>
      </c>
      <c r="FS19" s="47">
        <v>150470</v>
      </c>
      <c r="FT19" s="47">
        <v>10.71</v>
      </c>
      <c r="FU19" s="47">
        <f t="shared" si="12"/>
        <v>10.71</v>
      </c>
      <c r="FV19" s="47" t="s">
        <v>13</v>
      </c>
      <c r="FW19" s="161">
        <f t="shared" si="35"/>
        <v>200</v>
      </c>
      <c r="FX19" s="161">
        <f t="shared" si="35"/>
        <v>1</v>
      </c>
      <c r="FY19" s="161">
        <f t="shared" si="35"/>
        <v>1</v>
      </c>
      <c r="FZ19" s="47">
        <f>MDL!$C21</f>
        <v>1.611701599463836E-2</v>
      </c>
      <c r="GA19" s="47">
        <f t="shared" si="13"/>
        <v>1.611701599463836E-2</v>
      </c>
      <c r="GB19" s="161">
        <f t="shared" si="14"/>
        <v>10.71</v>
      </c>
      <c r="GE19" s="45">
        <f>FU19/'Cal Curve Levels'!$F21</f>
        <v>1.0884146341463417</v>
      </c>
      <c r="GX19" s="47" t="s">
        <v>30</v>
      </c>
      <c r="GY19" s="47">
        <v>18.094999999999999</v>
      </c>
      <c r="GZ19" s="47">
        <v>51</v>
      </c>
      <c r="HA19" s="47">
        <v>151320</v>
      </c>
      <c r="HB19" s="47">
        <v>10.803000000000001</v>
      </c>
      <c r="HC19" s="47">
        <f t="shared" si="15"/>
        <v>10.803000000000001</v>
      </c>
      <c r="HD19" s="47" t="s">
        <v>13</v>
      </c>
      <c r="HE19" s="161">
        <f t="shared" si="36"/>
        <v>200</v>
      </c>
      <c r="HF19" s="161">
        <f t="shared" si="36"/>
        <v>1</v>
      </c>
      <c r="HG19" s="161">
        <f t="shared" si="36"/>
        <v>1</v>
      </c>
      <c r="HH19" s="47">
        <f>MDL!$C21</f>
        <v>1.611701599463836E-2</v>
      </c>
      <c r="HI19" s="47">
        <f t="shared" si="16"/>
        <v>1.611701599463836E-2</v>
      </c>
      <c r="HJ19" s="161">
        <f t="shared" si="17"/>
        <v>10.803000000000001</v>
      </c>
      <c r="HM19" s="45">
        <f>HC19/'Cal Curve Levels'!$F21</f>
        <v>1.0978658536585366</v>
      </c>
      <c r="IF19" s="47" t="s">
        <v>30</v>
      </c>
      <c r="IG19" s="47">
        <v>18.094999999999999</v>
      </c>
      <c r="IH19" s="47">
        <v>51</v>
      </c>
      <c r="II19" s="47">
        <v>135104</v>
      </c>
      <c r="IJ19" s="47">
        <v>10.38</v>
      </c>
      <c r="IK19" s="47">
        <f t="shared" si="18"/>
        <v>10.38</v>
      </c>
      <c r="IL19" s="47" t="s">
        <v>13</v>
      </c>
      <c r="IM19" s="161">
        <f t="shared" si="37"/>
        <v>200</v>
      </c>
      <c r="IN19" s="161">
        <f t="shared" si="37"/>
        <v>1</v>
      </c>
      <c r="IO19" s="161">
        <f t="shared" si="37"/>
        <v>1</v>
      </c>
      <c r="IP19" s="47">
        <f>MDL!$C21</f>
        <v>1.611701599463836E-2</v>
      </c>
      <c r="IQ19" s="47">
        <f t="shared" si="19"/>
        <v>1.611701599463836E-2</v>
      </c>
      <c r="IR19" s="161">
        <f t="shared" si="20"/>
        <v>10.38</v>
      </c>
      <c r="IU19" s="45">
        <f>IK19/'Cal Curve Levels'!$F21</f>
        <v>1.0548780487804879</v>
      </c>
      <c r="JN19" s="47" t="s">
        <v>30</v>
      </c>
      <c r="JO19" s="47">
        <v>18.094999999999999</v>
      </c>
      <c r="JP19" s="47">
        <v>51</v>
      </c>
      <c r="JQ19" s="47">
        <v>142107</v>
      </c>
      <c r="JR19" s="47">
        <v>10.804</v>
      </c>
      <c r="JS19" s="47">
        <f t="shared" si="21"/>
        <v>10.804</v>
      </c>
      <c r="JT19" s="47" t="s">
        <v>13</v>
      </c>
      <c r="JU19" s="161">
        <f t="shared" si="38"/>
        <v>200</v>
      </c>
      <c r="JV19" s="161">
        <f t="shared" si="38"/>
        <v>1</v>
      </c>
      <c r="JW19" s="161">
        <f t="shared" si="38"/>
        <v>1</v>
      </c>
      <c r="JX19" s="47">
        <f>MDL!$C21</f>
        <v>1.611701599463836E-2</v>
      </c>
      <c r="JY19" s="47">
        <f t="shared" si="22"/>
        <v>1.611701599463836E-2</v>
      </c>
      <c r="JZ19" s="161">
        <f t="shared" si="23"/>
        <v>10.804</v>
      </c>
      <c r="KC19" s="45">
        <f>JS19/'Cal Curve Levels'!$F21</f>
        <v>1.0979674796747967</v>
      </c>
    </row>
    <row r="20" spans="1:289" ht="29" x14ac:dyDescent="0.35">
      <c r="A20" s="125" t="s">
        <v>82</v>
      </c>
      <c r="B20" s="41">
        <f t="shared" si="39"/>
        <v>0.99878048780487805</v>
      </c>
      <c r="C20" s="41">
        <f t="shared" si="24"/>
        <v>1.0430894308943088</v>
      </c>
      <c r="D20" s="41">
        <f t="shared" si="25"/>
        <v>1.063719512195122</v>
      </c>
      <c r="E20" s="41">
        <f t="shared" si="26"/>
        <v>1.101219512195122</v>
      </c>
      <c r="F20" s="41">
        <f t="shared" si="27"/>
        <v>1.0884146341463417</v>
      </c>
      <c r="G20" s="41">
        <f t="shared" si="28"/>
        <v>1.0978658536585366</v>
      </c>
      <c r="H20" s="41">
        <f t="shared" si="29"/>
        <v>1.0548780487804879</v>
      </c>
      <c r="I20" s="41">
        <f t="shared" si="30"/>
        <v>1.0979674796747967</v>
      </c>
      <c r="AG20" s="47" t="s">
        <v>31</v>
      </c>
      <c r="AH20" s="47">
        <v>21.943000000000001</v>
      </c>
      <c r="AI20" s="47">
        <v>93</v>
      </c>
      <c r="AJ20" s="47">
        <v>235023</v>
      </c>
      <c r="AK20" s="47">
        <v>9.9570000000000007</v>
      </c>
      <c r="AL20" s="47">
        <f t="shared" si="0"/>
        <v>9.9570000000000007</v>
      </c>
      <c r="AM20" s="47" t="s">
        <v>13</v>
      </c>
      <c r="AN20" s="161">
        <f t="shared" si="31"/>
        <v>200</v>
      </c>
      <c r="AO20" s="161">
        <f t="shared" si="31"/>
        <v>1</v>
      </c>
      <c r="AP20" s="161">
        <f t="shared" si="31"/>
        <v>1</v>
      </c>
      <c r="AQ20" s="47">
        <f>MDL!$C22</f>
        <v>5.1926542804417962E-3</v>
      </c>
      <c r="AR20" s="47">
        <f t="shared" si="1"/>
        <v>5.1926542804417962E-3</v>
      </c>
      <c r="AS20" s="161">
        <f t="shared" si="2"/>
        <v>9.9570000000000007</v>
      </c>
      <c r="AV20" s="45">
        <f>AL20/'Cal Curve Levels'!$F22</f>
        <v>1.0222792607802875</v>
      </c>
      <c r="BP20" s="47" t="s">
        <v>31</v>
      </c>
      <c r="BQ20" s="47">
        <v>21.943000000000001</v>
      </c>
      <c r="BR20" s="47">
        <v>93</v>
      </c>
      <c r="BS20" s="47">
        <v>240403</v>
      </c>
      <c r="BT20" s="47">
        <v>10.135999999999999</v>
      </c>
      <c r="BU20" s="47">
        <f t="shared" si="3"/>
        <v>10.135999999999999</v>
      </c>
      <c r="BV20" s="47" t="s">
        <v>13</v>
      </c>
      <c r="BW20" s="161">
        <f t="shared" si="32"/>
        <v>200</v>
      </c>
      <c r="BX20" s="161">
        <f t="shared" si="32"/>
        <v>1</v>
      </c>
      <c r="BY20" s="161">
        <f t="shared" si="32"/>
        <v>1</v>
      </c>
      <c r="BZ20" s="47">
        <f>MDL!$C22</f>
        <v>5.1926542804417962E-3</v>
      </c>
      <c r="CA20" s="47">
        <f t="shared" si="4"/>
        <v>5.1926542804417962E-3</v>
      </c>
      <c r="CB20" s="161">
        <f t="shared" si="5"/>
        <v>10.135999999999999</v>
      </c>
      <c r="CE20" s="45">
        <f>BU20/'Cal Curve Levels'!$F22</f>
        <v>1.0406570841889116</v>
      </c>
      <c r="CY20" s="47" t="s">
        <v>31</v>
      </c>
      <c r="CZ20" s="47">
        <v>21.943000000000001</v>
      </c>
      <c r="DA20" s="47">
        <v>93</v>
      </c>
      <c r="DB20" s="47">
        <v>244195</v>
      </c>
      <c r="DC20" s="47">
        <v>10.231999999999999</v>
      </c>
      <c r="DD20" s="47">
        <f t="shared" si="6"/>
        <v>10.231999999999999</v>
      </c>
      <c r="DE20" s="47" t="s">
        <v>13</v>
      </c>
      <c r="DF20" s="161">
        <f t="shared" si="33"/>
        <v>200</v>
      </c>
      <c r="DG20" s="161">
        <f t="shared" si="33"/>
        <v>1</v>
      </c>
      <c r="DH20" s="161">
        <f t="shared" si="33"/>
        <v>1</v>
      </c>
      <c r="DI20" s="47">
        <f>MDL!$C22</f>
        <v>5.1926542804417962E-3</v>
      </c>
      <c r="DJ20" s="47">
        <f t="shared" si="7"/>
        <v>5.1926542804417962E-3</v>
      </c>
      <c r="DK20" s="161">
        <f t="shared" si="8"/>
        <v>10.231999999999999</v>
      </c>
      <c r="DN20" s="45">
        <f>DD20/'Cal Curve Levels'!$F22</f>
        <v>1.0505133470225871</v>
      </c>
      <c r="EH20" s="47" t="s">
        <v>31</v>
      </c>
      <c r="EI20" s="47">
        <v>21.943000000000001</v>
      </c>
      <c r="EJ20" s="47">
        <v>93</v>
      </c>
      <c r="EK20" s="47">
        <v>249672</v>
      </c>
      <c r="EL20" s="47">
        <v>10.371</v>
      </c>
      <c r="EM20" s="47">
        <f t="shared" si="9"/>
        <v>10.371</v>
      </c>
      <c r="EN20" s="47" t="s">
        <v>13</v>
      </c>
      <c r="EO20" s="161">
        <f t="shared" si="34"/>
        <v>200</v>
      </c>
      <c r="EP20" s="161">
        <f t="shared" si="34"/>
        <v>1</v>
      </c>
      <c r="EQ20" s="161">
        <f t="shared" si="34"/>
        <v>1</v>
      </c>
      <c r="ER20" s="47">
        <f>MDL!$C22</f>
        <v>5.1926542804417962E-3</v>
      </c>
      <c r="ES20" s="47">
        <f t="shared" si="10"/>
        <v>5.1926542804417962E-3</v>
      </c>
      <c r="ET20" s="161">
        <f t="shared" si="11"/>
        <v>10.371</v>
      </c>
      <c r="EW20" s="45">
        <f>EM20/'Cal Curve Levels'!$F22</f>
        <v>1.0647843942505133</v>
      </c>
      <c r="FP20" s="47" t="s">
        <v>31</v>
      </c>
      <c r="FQ20" s="47">
        <v>21.943000000000001</v>
      </c>
      <c r="FR20" s="47">
        <v>93</v>
      </c>
      <c r="FS20" s="47">
        <v>245432</v>
      </c>
      <c r="FT20" s="47">
        <v>10.553000000000001</v>
      </c>
      <c r="FU20" s="47">
        <f t="shared" si="12"/>
        <v>10.553000000000001</v>
      </c>
      <c r="FV20" s="47" t="s">
        <v>13</v>
      </c>
      <c r="FW20" s="161">
        <f t="shared" si="35"/>
        <v>200</v>
      </c>
      <c r="FX20" s="161">
        <f t="shared" si="35"/>
        <v>1</v>
      </c>
      <c r="FY20" s="161">
        <f t="shared" si="35"/>
        <v>1</v>
      </c>
      <c r="FZ20" s="47">
        <f>MDL!$C22</f>
        <v>5.1926542804417962E-3</v>
      </c>
      <c r="GA20" s="47">
        <f t="shared" si="13"/>
        <v>5.1926542804417962E-3</v>
      </c>
      <c r="GB20" s="161">
        <f t="shared" si="14"/>
        <v>10.553000000000001</v>
      </c>
      <c r="GE20" s="45">
        <f>FU20/'Cal Curve Levels'!$F22</f>
        <v>1.08347022587269</v>
      </c>
      <c r="GX20" s="47" t="s">
        <v>31</v>
      </c>
      <c r="GY20" s="47">
        <v>21.931000000000001</v>
      </c>
      <c r="GZ20" s="47">
        <v>93</v>
      </c>
      <c r="HA20" s="47">
        <v>236496</v>
      </c>
      <c r="HB20" s="47">
        <v>10.199999999999999</v>
      </c>
      <c r="HC20" s="47">
        <f t="shared" si="15"/>
        <v>10.199999999999999</v>
      </c>
      <c r="HD20" s="47" t="s">
        <v>13</v>
      </c>
      <c r="HE20" s="161">
        <f t="shared" si="36"/>
        <v>200</v>
      </c>
      <c r="HF20" s="161">
        <f t="shared" si="36"/>
        <v>1</v>
      </c>
      <c r="HG20" s="161">
        <f t="shared" si="36"/>
        <v>1</v>
      </c>
      <c r="HH20" s="47">
        <f>MDL!$C22</f>
        <v>5.1926542804417962E-3</v>
      </c>
      <c r="HI20" s="47">
        <f t="shared" si="16"/>
        <v>5.1926542804417962E-3</v>
      </c>
      <c r="HJ20" s="161">
        <f t="shared" si="17"/>
        <v>10.199999999999999</v>
      </c>
      <c r="HM20" s="45">
        <f>HC20/'Cal Curve Levels'!$F22</f>
        <v>1.0472279260780286</v>
      </c>
      <c r="IF20" s="47" t="s">
        <v>31</v>
      </c>
      <c r="IG20" s="47">
        <v>21.931000000000001</v>
      </c>
      <c r="IH20" s="47">
        <v>93</v>
      </c>
      <c r="II20" s="47">
        <v>223215</v>
      </c>
      <c r="IJ20" s="47">
        <v>10.361000000000001</v>
      </c>
      <c r="IK20" s="47">
        <f t="shared" si="18"/>
        <v>10.361000000000001</v>
      </c>
      <c r="IL20" s="47" t="s">
        <v>13</v>
      </c>
      <c r="IM20" s="161">
        <f t="shared" si="37"/>
        <v>200</v>
      </c>
      <c r="IN20" s="161">
        <f t="shared" si="37"/>
        <v>1</v>
      </c>
      <c r="IO20" s="161">
        <f t="shared" si="37"/>
        <v>1</v>
      </c>
      <c r="IP20" s="47">
        <f>MDL!$C22</f>
        <v>5.1926542804417962E-3</v>
      </c>
      <c r="IQ20" s="47">
        <f t="shared" si="19"/>
        <v>5.1926542804417962E-3</v>
      </c>
      <c r="IR20" s="161">
        <f t="shared" si="20"/>
        <v>10.361000000000001</v>
      </c>
      <c r="IU20" s="45">
        <f>IK20/'Cal Curve Levels'!$F22</f>
        <v>1.0637577002053389</v>
      </c>
      <c r="JN20" s="47" t="s">
        <v>31</v>
      </c>
      <c r="JO20" s="47">
        <v>21.931000000000001</v>
      </c>
      <c r="JP20" s="47">
        <v>93</v>
      </c>
      <c r="JQ20" s="47">
        <v>228756</v>
      </c>
      <c r="JR20" s="47">
        <v>10.507</v>
      </c>
      <c r="JS20" s="47">
        <f t="shared" si="21"/>
        <v>10.507</v>
      </c>
      <c r="JT20" s="47" t="s">
        <v>13</v>
      </c>
      <c r="JU20" s="161">
        <f t="shared" si="38"/>
        <v>200</v>
      </c>
      <c r="JV20" s="161">
        <f t="shared" si="38"/>
        <v>1</v>
      </c>
      <c r="JW20" s="161">
        <f t="shared" si="38"/>
        <v>1</v>
      </c>
      <c r="JX20" s="47">
        <f>MDL!$C22</f>
        <v>5.1926542804417962E-3</v>
      </c>
      <c r="JY20" s="47">
        <f t="shared" si="22"/>
        <v>5.1926542804417962E-3</v>
      </c>
      <c r="JZ20" s="161">
        <f t="shared" si="23"/>
        <v>10.507</v>
      </c>
      <c r="KC20" s="45">
        <f>JS20/'Cal Curve Levels'!$F22</f>
        <v>1.078747433264887</v>
      </c>
    </row>
    <row r="21" spans="1:289" x14ac:dyDescent="0.35">
      <c r="A21" s="47" t="s">
        <v>84</v>
      </c>
      <c r="B21" s="41">
        <f t="shared" si="39"/>
        <v>1.0222792607802875</v>
      </c>
      <c r="C21" s="41">
        <f t="shared" si="24"/>
        <v>1.0406570841889116</v>
      </c>
      <c r="D21" s="41">
        <f t="shared" si="25"/>
        <v>1.0505133470225871</v>
      </c>
      <c r="E21" s="41">
        <f t="shared" si="26"/>
        <v>1.0647843942505133</v>
      </c>
      <c r="F21" s="41">
        <f t="shared" si="27"/>
        <v>1.08347022587269</v>
      </c>
      <c r="G21" s="41">
        <f t="shared" si="28"/>
        <v>1.0472279260780286</v>
      </c>
      <c r="H21" s="41">
        <f t="shared" si="29"/>
        <v>1.0637577002053389</v>
      </c>
      <c r="I21" s="41">
        <f t="shared" si="30"/>
        <v>1.078747433264887</v>
      </c>
      <c r="AG21" s="47" t="s">
        <v>32</v>
      </c>
      <c r="AH21" s="47">
        <v>21.239000000000001</v>
      </c>
      <c r="AI21" s="47">
        <v>101</v>
      </c>
      <c r="AJ21" s="47">
        <v>235289</v>
      </c>
      <c r="AK21" s="47">
        <v>9.9710000000000001</v>
      </c>
      <c r="AL21" s="47">
        <f t="shared" si="0"/>
        <v>9.9710000000000001</v>
      </c>
      <c r="AM21" s="47" t="s">
        <v>13</v>
      </c>
      <c r="AN21" s="161">
        <f t="shared" si="31"/>
        <v>200</v>
      </c>
      <c r="AO21" s="161">
        <f t="shared" si="31"/>
        <v>1</v>
      </c>
      <c r="AP21" s="161">
        <f t="shared" si="31"/>
        <v>1</v>
      </c>
      <c r="AQ21" s="47">
        <f>MDL!$C23</f>
        <v>2.8097602954746434E-2</v>
      </c>
      <c r="AR21" s="47">
        <f t="shared" si="1"/>
        <v>2.8097602954746434E-2</v>
      </c>
      <c r="AS21" s="161">
        <f t="shared" si="2"/>
        <v>9.9710000000000001</v>
      </c>
      <c r="AV21" s="45">
        <f>AL21/'Cal Curve Levels'!$F23</f>
        <v>1.0112576064908723</v>
      </c>
      <c r="BP21" s="47" t="s">
        <v>32</v>
      </c>
      <c r="BQ21" s="47">
        <v>21.239000000000001</v>
      </c>
      <c r="BR21" s="47">
        <v>101</v>
      </c>
      <c r="BS21" s="47">
        <v>240278</v>
      </c>
      <c r="BT21" s="47">
        <v>10.134</v>
      </c>
      <c r="BU21" s="47">
        <f t="shared" si="3"/>
        <v>10.134</v>
      </c>
      <c r="BV21" s="47" t="s">
        <v>13</v>
      </c>
      <c r="BW21" s="161">
        <f t="shared" si="32"/>
        <v>200</v>
      </c>
      <c r="BX21" s="161">
        <f t="shared" si="32"/>
        <v>1</v>
      </c>
      <c r="BY21" s="161">
        <f t="shared" si="32"/>
        <v>1</v>
      </c>
      <c r="BZ21" s="47">
        <f>MDL!$C23</f>
        <v>2.8097602954746434E-2</v>
      </c>
      <c r="CA21" s="47">
        <f t="shared" si="4"/>
        <v>2.8097602954746434E-2</v>
      </c>
      <c r="CB21" s="161">
        <f t="shared" si="5"/>
        <v>10.134</v>
      </c>
      <c r="CE21" s="45">
        <f>BU21/'Cal Curve Levels'!$F23</f>
        <v>1.0277890466531441</v>
      </c>
      <c r="CY21" s="47" t="s">
        <v>32</v>
      </c>
      <c r="CZ21" s="47">
        <v>21.239000000000001</v>
      </c>
      <c r="DA21" s="47">
        <v>101</v>
      </c>
      <c r="DB21" s="47">
        <v>246979</v>
      </c>
      <c r="DC21" s="47">
        <v>10.352</v>
      </c>
      <c r="DD21" s="47">
        <f t="shared" si="6"/>
        <v>10.352</v>
      </c>
      <c r="DE21" s="47" t="s">
        <v>13</v>
      </c>
      <c r="DF21" s="161">
        <f t="shared" si="33"/>
        <v>200</v>
      </c>
      <c r="DG21" s="161">
        <f t="shared" si="33"/>
        <v>1</v>
      </c>
      <c r="DH21" s="161">
        <f t="shared" si="33"/>
        <v>1</v>
      </c>
      <c r="DI21" s="47">
        <f>MDL!$C23</f>
        <v>2.8097602954746434E-2</v>
      </c>
      <c r="DJ21" s="47">
        <f t="shared" si="7"/>
        <v>2.8097602954746434E-2</v>
      </c>
      <c r="DK21" s="161">
        <f t="shared" si="8"/>
        <v>10.352</v>
      </c>
      <c r="DN21" s="45">
        <f>DD21/'Cal Curve Levels'!$F23</f>
        <v>1.049898580121704</v>
      </c>
      <c r="EH21" s="47" t="s">
        <v>32</v>
      </c>
      <c r="EI21" s="47">
        <v>21.239000000000001</v>
      </c>
      <c r="EJ21" s="47">
        <v>101</v>
      </c>
      <c r="EK21" s="47">
        <v>248487</v>
      </c>
      <c r="EL21" s="47">
        <v>10.324999999999999</v>
      </c>
      <c r="EM21" s="47">
        <f t="shared" si="9"/>
        <v>10.324999999999999</v>
      </c>
      <c r="EN21" s="47" t="s">
        <v>13</v>
      </c>
      <c r="EO21" s="161">
        <f t="shared" si="34"/>
        <v>200</v>
      </c>
      <c r="EP21" s="161">
        <f t="shared" si="34"/>
        <v>1</v>
      </c>
      <c r="EQ21" s="161">
        <f t="shared" si="34"/>
        <v>1</v>
      </c>
      <c r="ER21" s="47">
        <f>MDL!$C23</f>
        <v>2.8097602954746434E-2</v>
      </c>
      <c r="ES21" s="47">
        <f t="shared" si="10"/>
        <v>2.8097602954746434E-2</v>
      </c>
      <c r="ET21" s="161">
        <f t="shared" si="11"/>
        <v>10.324999999999999</v>
      </c>
      <c r="EW21" s="45">
        <f>EM21/'Cal Curve Levels'!$F23</f>
        <v>1.0471602434077079</v>
      </c>
      <c r="FP21" s="47" t="s">
        <v>32</v>
      </c>
      <c r="FQ21" s="47">
        <v>21.24</v>
      </c>
      <c r="FR21" s="47">
        <v>101</v>
      </c>
      <c r="FS21" s="47">
        <v>245935</v>
      </c>
      <c r="FT21" s="47">
        <v>10.577999999999999</v>
      </c>
      <c r="FU21" s="47">
        <f t="shared" si="12"/>
        <v>10.577999999999999</v>
      </c>
      <c r="FV21" s="47" t="s">
        <v>13</v>
      </c>
      <c r="FW21" s="161">
        <f t="shared" si="35"/>
        <v>200</v>
      </c>
      <c r="FX21" s="161">
        <f t="shared" si="35"/>
        <v>1</v>
      </c>
      <c r="FY21" s="161">
        <f t="shared" si="35"/>
        <v>1</v>
      </c>
      <c r="FZ21" s="47">
        <f>MDL!$C23</f>
        <v>2.8097602954746434E-2</v>
      </c>
      <c r="GA21" s="47">
        <f t="shared" si="13"/>
        <v>2.8097602954746434E-2</v>
      </c>
      <c r="GB21" s="161">
        <f t="shared" si="14"/>
        <v>10.577999999999999</v>
      </c>
      <c r="GE21" s="45">
        <f>FU21/'Cal Curve Levels'!$F23</f>
        <v>1.0728194726166329</v>
      </c>
      <c r="GX21" s="47" t="s">
        <v>32</v>
      </c>
      <c r="GY21" s="47">
        <v>21.24</v>
      </c>
      <c r="GZ21" s="47">
        <v>101</v>
      </c>
      <c r="HA21" s="47">
        <v>237303</v>
      </c>
      <c r="HB21" s="47">
        <v>10.239000000000001</v>
      </c>
      <c r="HC21" s="47">
        <f t="shared" si="15"/>
        <v>10.239000000000001</v>
      </c>
      <c r="HD21" s="47" t="s">
        <v>13</v>
      </c>
      <c r="HE21" s="161">
        <f t="shared" si="36"/>
        <v>200</v>
      </c>
      <c r="HF21" s="161">
        <f t="shared" si="36"/>
        <v>1</v>
      </c>
      <c r="HG21" s="161">
        <f t="shared" si="36"/>
        <v>1</v>
      </c>
      <c r="HH21" s="47">
        <f>MDL!$C23</f>
        <v>2.8097602954746434E-2</v>
      </c>
      <c r="HI21" s="47">
        <f t="shared" si="16"/>
        <v>2.8097602954746434E-2</v>
      </c>
      <c r="HJ21" s="161">
        <f t="shared" si="17"/>
        <v>10.239000000000001</v>
      </c>
      <c r="HM21" s="45">
        <f>HC21/'Cal Curve Levels'!$F23</f>
        <v>1.0384381338742394</v>
      </c>
      <c r="IF21" s="47" t="s">
        <v>32</v>
      </c>
      <c r="IG21" s="47">
        <v>21.239000000000001</v>
      </c>
      <c r="IH21" s="47">
        <v>101</v>
      </c>
      <c r="II21" s="47">
        <v>227323</v>
      </c>
      <c r="IJ21" s="47">
        <v>10.555</v>
      </c>
      <c r="IK21" s="47">
        <f t="shared" si="18"/>
        <v>10.555</v>
      </c>
      <c r="IL21" s="47" t="s">
        <v>13</v>
      </c>
      <c r="IM21" s="161">
        <f t="shared" si="37"/>
        <v>200</v>
      </c>
      <c r="IN21" s="161">
        <f t="shared" si="37"/>
        <v>1</v>
      </c>
      <c r="IO21" s="161">
        <f t="shared" si="37"/>
        <v>1</v>
      </c>
      <c r="IP21" s="47">
        <f>MDL!$C23</f>
        <v>2.8097602954746434E-2</v>
      </c>
      <c r="IQ21" s="47">
        <f t="shared" si="19"/>
        <v>2.8097602954746434E-2</v>
      </c>
      <c r="IR21" s="161">
        <f t="shared" si="20"/>
        <v>10.555</v>
      </c>
      <c r="IU21" s="45">
        <f>IK21/'Cal Curve Levels'!$F23</f>
        <v>1.0704868154158216</v>
      </c>
      <c r="JN21" s="47" t="s">
        <v>32</v>
      </c>
      <c r="JO21" s="47">
        <v>21.239000000000001</v>
      </c>
      <c r="JP21" s="47">
        <v>101</v>
      </c>
      <c r="JQ21" s="47">
        <v>232544</v>
      </c>
      <c r="JR21" s="47">
        <v>10.685</v>
      </c>
      <c r="JS21" s="47">
        <f t="shared" si="21"/>
        <v>10.685</v>
      </c>
      <c r="JT21" s="47" t="s">
        <v>13</v>
      </c>
      <c r="JU21" s="161">
        <f t="shared" si="38"/>
        <v>200</v>
      </c>
      <c r="JV21" s="161">
        <f t="shared" si="38"/>
        <v>1</v>
      </c>
      <c r="JW21" s="161">
        <f t="shared" si="38"/>
        <v>1</v>
      </c>
      <c r="JX21" s="47">
        <f>MDL!$C23</f>
        <v>2.8097602954746434E-2</v>
      </c>
      <c r="JY21" s="47">
        <f t="shared" si="22"/>
        <v>2.8097602954746434E-2</v>
      </c>
      <c r="JZ21" s="161">
        <f t="shared" si="23"/>
        <v>10.685</v>
      </c>
      <c r="KC21" s="45">
        <f>JS21/'Cal Curve Levels'!$F23</f>
        <v>1.0836713995943206</v>
      </c>
    </row>
    <row r="22" spans="1:289" x14ac:dyDescent="0.35">
      <c r="A22" s="47" t="s">
        <v>86</v>
      </c>
      <c r="B22" s="41">
        <f t="shared" si="39"/>
        <v>1.0112576064908723</v>
      </c>
      <c r="C22" s="41">
        <f t="shared" si="24"/>
        <v>1.0277890466531441</v>
      </c>
      <c r="D22" s="41">
        <f t="shared" si="25"/>
        <v>1.049898580121704</v>
      </c>
      <c r="E22" s="41">
        <f t="shared" si="26"/>
        <v>1.0471602434077079</v>
      </c>
      <c r="F22" s="41">
        <f t="shared" si="27"/>
        <v>1.0728194726166329</v>
      </c>
      <c r="G22" s="41">
        <f t="shared" si="28"/>
        <v>1.0384381338742394</v>
      </c>
      <c r="H22" s="41">
        <f t="shared" si="29"/>
        <v>1.0704868154158216</v>
      </c>
      <c r="I22" s="41">
        <f t="shared" si="30"/>
        <v>1.0836713995943206</v>
      </c>
      <c r="AG22" s="47" t="s">
        <v>33</v>
      </c>
      <c r="AH22" s="47">
        <v>21.012</v>
      </c>
      <c r="AI22" s="47">
        <v>69</v>
      </c>
      <c r="AJ22" s="47">
        <v>549309</v>
      </c>
      <c r="AK22" s="47">
        <v>10.212999999999999</v>
      </c>
      <c r="AL22" s="47">
        <f t="shared" si="0"/>
        <v>10.212999999999999</v>
      </c>
      <c r="AM22" s="47" t="s">
        <v>13</v>
      </c>
      <c r="AN22" s="161">
        <f t="shared" ref="AN22:AP32" si="40">AN21</f>
        <v>200</v>
      </c>
      <c r="AO22" s="161">
        <f t="shared" si="40"/>
        <v>1</v>
      </c>
      <c r="AP22" s="161">
        <f t="shared" si="40"/>
        <v>1</v>
      </c>
      <c r="AQ22" s="47">
        <f>MDL!$C24</f>
        <v>1.0933677445223566E-2</v>
      </c>
      <c r="AR22" s="47">
        <f t="shared" si="1"/>
        <v>1.0933677445223566E-2</v>
      </c>
      <c r="AS22" s="161">
        <f t="shared" si="2"/>
        <v>10.212999999999999</v>
      </c>
      <c r="AV22" s="45">
        <f>AL22/'Cal Curve Levels'!$F24</f>
        <v>1.0358012170385396</v>
      </c>
      <c r="BP22" s="47" t="s">
        <v>33</v>
      </c>
      <c r="BQ22" s="47">
        <v>21.012</v>
      </c>
      <c r="BR22" s="47">
        <v>69</v>
      </c>
      <c r="BS22" s="47">
        <v>571942</v>
      </c>
      <c r="BT22" s="47">
        <v>10.583</v>
      </c>
      <c r="BU22" s="47">
        <f t="shared" si="3"/>
        <v>10.583</v>
      </c>
      <c r="BV22" s="47" t="s">
        <v>13</v>
      </c>
      <c r="BW22" s="161">
        <f t="shared" ref="BW22:BY32" si="41">BW21</f>
        <v>200</v>
      </c>
      <c r="BX22" s="161">
        <f t="shared" si="41"/>
        <v>1</v>
      </c>
      <c r="BY22" s="161">
        <f t="shared" si="41"/>
        <v>1</v>
      </c>
      <c r="BZ22" s="47">
        <f>MDL!$C24</f>
        <v>1.0933677445223566E-2</v>
      </c>
      <c r="CA22" s="47">
        <f t="shared" si="4"/>
        <v>1.0933677445223566E-2</v>
      </c>
      <c r="CB22" s="161">
        <f t="shared" si="5"/>
        <v>10.583</v>
      </c>
      <c r="CE22" s="45">
        <f>BU22/'Cal Curve Levels'!$F24</f>
        <v>1.0733265720081138</v>
      </c>
      <c r="CY22" s="47" t="s">
        <v>33</v>
      </c>
      <c r="CZ22" s="47">
        <v>21.012</v>
      </c>
      <c r="DA22" s="47">
        <v>69</v>
      </c>
      <c r="DB22" s="47">
        <v>581564</v>
      </c>
      <c r="DC22" s="47">
        <v>10.694000000000001</v>
      </c>
      <c r="DD22" s="47">
        <f t="shared" si="6"/>
        <v>10.694000000000001</v>
      </c>
      <c r="DE22" s="47" t="s">
        <v>13</v>
      </c>
      <c r="DF22" s="161">
        <f t="shared" ref="DF22:DH32" si="42">DF21</f>
        <v>200</v>
      </c>
      <c r="DG22" s="161">
        <f t="shared" si="42"/>
        <v>1</v>
      </c>
      <c r="DH22" s="161">
        <f t="shared" si="42"/>
        <v>1</v>
      </c>
      <c r="DI22" s="47">
        <f>MDL!$C24</f>
        <v>1.0933677445223566E-2</v>
      </c>
      <c r="DJ22" s="47">
        <f t="shared" si="7"/>
        <v>1.0933677445223566E-2</v>
      </c>
      <c r="DK22" s="161">
        <f t="shared" si="8"/>
        <v>10.694000000000001</v>
      </c>
      <c r="DN22" s="45">
        <f>DD22/'Cal Curve Levels'!$F24</f>
        <v>1.084584178498986</v>
      </c>
      <c r="EH22" s="47" t="s">
        <v>33</v>
      </c>
      <c r="EI22" s="47">
        <v>21.012</v>
      </c>
      <c r="EJ22" s="47">
        <v>69</v>
      </c>
      <c r="EK22" s="47" t="s">
        <v>544</v>
      </c>
      <c r="EL22" s="47">
        <v>10.712</v>
      </c>
      <c r="EM22" s="47">
        <f t="shared" si="9"/>
        <v>10.712</v>
      </c>
      <c r="EN22" s="47" t="s">
        <v>13</v>
      </c>
      <c r="EO22" s="161">
        <f t="shared" ref="EO22:EQ32" si="43">EO21</f>
        <v>200</v>
      </c>
      <c r="EP22" s="161">
        <f t="shared" si="43"/>
        <v>1</v>
      </c>
      <c r="EQ22" s="161">
        <f t="shared" si="43"/>
        <v>1</v>
      </c>
      <c r="ER22" s="47">
        <f>MDL!$C24</f>
        <v>1.0933677445223566E-2</v>
      </c>
      <c r="ES22" s="47">
        <f t="shared" si="10"/>
        <v>1.0933677445223566E-2</v>
      </c>
      <c r="ET22" s="161">
        <f t="shared" si="11"/>
        <v>10.712</v>
      </c>
      <c r="EW22" s="45">
        <f>EM22/'Cal Curve Levels'!$F24</f>
        <v>1.0864097363083165</v>
      </c>
      <c r="FP22" s="47" t="s">
        <v>33</v>
      </c>
      <c r="FQ22" s="47">
        <v>21.012</v>
      </c>
      <c r="FR22" s="47">
        <v>69</v>
      </c>
      <c r="FS22" s="47">
        <v>591803</v>
      </c>
      <c r="FT22" s="47">
        <v>11.167999999999999</v>
      </c>
      <c r="FU22" s="47">
        <f t="shared" si="12"/>
        <v>11.167999999999999</v>
      </c>
      <c r="FV22" s="47" t="s">
        <v>13</v>
      </c>
      <c r="FW22" s="161">
        <f t="shared" ref="FW22:FY32" si="44">FW21</f>
        <v>200</v>
      </c>
      <c r="FX22" s="161">
        <f t="shared" si="44"/>
        <v>1</v>
      </c>
      <c r="FY22" s="161">
        <f t="shared" si="44"/>
        <v>1</v>
      </c>
      <c r="FZ22" s="47">
        <f>MDL!$C24</f>
        <v>1.0933677445223566E-2</v>
      </c>
      <c r="GA22" s="47">
        <f t="shared" si="13"/>
        <v>1.0933677445223566E-2</v>
      </c>
      <c r="GB22" s="161">
        <f t="shared" si="14"/>
        <v>11.167999999999999</v>
      </c>
      <c r="GE22" s="45">
        <f>FU22/'Cal Curve Levels'!$F24</f>
        <v>1.1326572008113591</v>
      </c>
      <c r="GX22" s="47" t="s">
        <v>33</v>
      </c>
      <c r="GY22" s="47">
        <v>21.012</v>
      </c>
      <c r="GZ22" s="47">
        <v>69</v>
      </c>
      <c r="HA22" s="47">
        <v>584950</v>
      </c>
      <c r="HB22" s="47">
        <v>11.073</v>
      </c>
      <c r="HC22" s="47">
        <f t="shared" si="15"/>
        <v>11.073</v>
      </c>
      <c r="HD22" s="47" t="s">
        <v>13</v>
      </c>
      <c r="HE22" s="161">
        <f t="shared" ref="HE22:HG32" si="45">HE21</f>
        <v>200</v>
      </c>
      <c r="HF22" s="161">
        <f t="shared" si="45"/>
        <v>1</v>
      </c>
      <c r="HG22" s="161">
        <f t="shared" si="45"/>
        <v>1</v>
      </c>
      <c r="HH22" s="47">
        <f>MDL!$C24</f>
        <v>1.0933677445223566E-2</v>
      </c>
      <c r="HI22" s="47">
        <f t="shared" si="16"/>
        <v>1.0933677445223566E-2</v>
      </c>
      <c r="HJ22" s="161">
        <f t="shared" si="17"/>
        <v>11.073</v>
      </c>
      <c r="HM22" s="45">
        <f>HC22/'Cal Curve Levels'!$F24</f>
        <v>1.1230223123732253</v>
      </c>
      <c r="IF22" s="47" t="s">
        <v>33</v>
      </c>
      <c r="IG22" s="47">
        <v>21.012</v>
      </c>
      <c r="IH22" s="47">
        <v>69</v>
      </c>
      <c r="II22" s="47">
        <v>529884</v>
      </c>
      <c r="IJ22" s="47">
        <v>10.794</v>
      </c>
      <c r="IK22" s="47">
        <f t="shared" si="18"/>
        <v>10.794</v>
      </c>
      <c r="IL22" s="47" t="s">
        <v>13</v>
      </c>
      <c r="IM22" s="161">
        <f t="shared" ref="IM22:IO32" si="46">IM21</f>
        <v>200</v>
      </c>
      <c r="IN22" s="161">
        <f t="shared" si="46"/>
        <v>1</v>
      </c>
      <c r="IO22" s="161">
        <f t="shared" si="46"/>
        <v>1</v>
      </c>
      <c r="IP22" s="47">
        <f>MDL!$C24</f>
        <v>1.0933677445223566E-2</v>
      </c>
      <c r="IQ22" s="47">
        <f t="shared" si="19"/>
        <v>1.0933677445223566E-2</v>
      </c>
      <c r="IR22" s="161">
        <f t="shared" si="20"/>
        <v>10.794</v>
      </c>
      <c r="IU22" s="45">
        <f>IK22/'Cal Curve Levels'!$F24</f>
        <v>1.0947261663286005</v>
      </c>
      <c r="JN22" s="47" t="s">
        <v>33</v>
      </c>
      <c r="JO22" s="47">
        <v>21.012</v>
      </c>
      <c r="JP22" s="47">
        <v>69</v>
      </c>
      <c r="JQ22" s="47">
        <v>557251</v>
      </c>
      <c r="JR22" s="47">
        <v>11.233000000000001</v>
      </c>
      <c r="JS22" s="47">
        <f t="shared" si="21"/>
        <v>11.233000000000001</v>
      </c>
      <c r="JT22" s="47" t="s">
        <v>13</v>
      </c>
      <c r="JU22" s="161">
        <f t="shared" ref="JU22:JW32" si="47">JU21</f>
        <v>200</v>
      </c>
      <c r="JV22" s="161">
        <f t="shared" si="47"/>
        <v>1</v>
      </c>
      <c r="JW22" s="161">
        <f t="shared" si="47"/>
        <v>1</v>
      </c>
      <c r="JX22" s="47">
        <f>MDL!$C24</f>
        <v>1.0933677445223566E-2</v>
      </c>
      <c r="JY22" s="47">
        <f t="shared" si="22"/>
        <v>1.0933677445223566E-2</v>
      </c>
      <c r="JZ22" s="161">
        <f t="shared" si="23"/>
        <v>11.233000000000001</v>
      </c>
      <c r="KC22" s="45">
        <f>JS22/'Cal Curve Levels'!$F24</f>
        <v>1.1392494929006087</v>
      </c>
    </row>
    <row r="23" spans="1:289" x14ac:dyDescent="0.35">
      <c r="A23" s="47" t="s">
        <v>88</v>
      </c>
      <c r="B23" s="41">
        <f t="shared" si="39"/>
        <v>1.0358012170385396</v>
      </c>
      <c r="C23" s="41">
        <f t="shared" si="24"/>
        <v>1.0733265720081138</v>
      </c>
      <c r="D23" s="41">
        <f t="shared" si="25"/>
        <v>1.084584178498986</v>
      </c>
      <c r="E23" s="41">
        <f t="shared" si="26"/>
        <v>1.0864097363083165</v>
      </c>
      <c r="F23" s="41">
        <f t="shared" si="27"/>
        <v>1.1326572008113591</v>
      </c>
      <c r="G23" s="41">
        <f t="shared" si="28"/>
        <v>1.1230223123732253</v>
      </c>
      <c r="H23" s="41">
        <f t="shared" si="29"/>
        <v>1.0947261663286005</v>
      </c>
      <c r="I23" s="41">
        <f t="shared" si="30"/>
        <v>1.1392494929006087</v>
      </c>
      <c r="AG23" s="47" t="s">
        <v>34</v>
      </c>
      <c r="AH23" s="47">
        <v>22.800999999999998</v>
      </c>
      <c r="AI23" s="47">
        <v>51</v>
      </c>
      <c r="AJ23" s="47">
        <v>222716</v>
      </c>
      <c r="AK23" s="47">
        <v>10.484</v>
      </c>
      <c r="AL23" s="47">
        <f t="shared" si="0"/>
        <v>10.484</v>
      </c>
      <c r="AM23" s="47" t="s">
        <v>13</v>
      </c>
      <c r="AN23" s="161">
        <f t="shared" si="40"/>
        <v>200</v>
      </c>
      <c r="AO23" s="161">
        <f t="shared" si="40"/>
        <v>1</v>
      </c>
      <c r="AP23" s="161">
        <f t="shared" si="40"/>
        <v>1</v>
      </c>
      <c r="AQ23" s="47">
        <f>MDL!$C25</f>
        <v>1.2237865785198683E-2</v>
      </c>
      <c r="AR23" s="47">
        <f t="shared" si="1"/>
        <v>1.2237865785198683E-2</v>
      </c>
      <c r="AS23" s="161">
        <f t="shared" si="2"/>
        <v>10.484</v>
      </c>
      <c r="AV23" s="45">
        <f>AL23/'Cal Curve Levels'!$F25</f>
        <v>1.0579212916246217</v>
      </c>
      <c r="BP23" s="47" t="s">
        <v>34</v>
      </c>
      <c r="BQ23" s="47">
        <v>22.802</v>
      </c>
      <c r="BR23" s="47">
        <v>51</v>
      </c>
      <c r="BS23" s="47">
        <v>233362</v>
      </c>
      <c r="BT23" s="47">
        <v>10.933</v>
      </c>
      <c r="BU23" s="47">
        <f t="shared" si="3"/>
        <v>10.933</v>
      </c>
      <c r="BV23" s="47" t="s">
        <v>13</v>
      </c>
      <c r="BW23" s="161">
        <f t="shared" si="41"/>
        <v>200</v>
      </c>
      <c r="BX23" s="161">
        <f t="shared" si="41"/>
        <v>1</v>
      </c>
      <c r="BY23" s="161">
        <f t="shared" si="41"/>
        <v>1</v>
      </c>
      <c r="BZ23" s="47">
        <f>MDL!$C25</f>
        <v>1.2237865785198683E-2</v>
      </c>
      <c r="CA23" s="47">
        <f t="shared" si="4"/>
        <v>1.2237865785198683E-2</v>
      </c>
      <c r="CB23" s="161">
        <f t="shared" si="5"/>
        <v>10.933</v>
      </c>
      <c r="CE23" s="45">
        <f>BU23/'Cal Curve Levels'!$F25</f>
        <v>1.1032290615539859</v>
      </c>
      <c r="CY23" s="47" t="s">
        <v>34</v>
      </c>
      <c r="CZ23" s="47">
        <v>22.802</v>
      </c>
      <c r="DA23" s="47">
        <v>51</v>
      </c>
      <c r="DB23" s="47">
        <v>231808</v>
      </c>
      <c r="DC23" s="47">
        <v>10.792</v>
      </c>
      <c r="DD23" s="47">
        <f t="shared" si="6"/>
        <v>10.792</v>
      </c>
      <c r="DE23" s="47" t="s">
        <v>13</v>
      </c>
      <c r="DF23" s="161">
        <f t="shared" si="42"/>
        <v>200</v>
      </c>
      <c r="DG23" s="161">
        <f t="shared" si="42"/>
        <v>1</v>
      </c>
      <c r="DH23" s="161">
        <f t="shared" si="42"/>
        <v>1</v>
      </c>
      <c r="DI23" s="47">
        <f>MDL!$C25</f>
        <v>1.2237865785198683E-2</v>
      </c>
      <c r="DJ23" s="47">
        <f t="shared" si="7"/>
        <v>1.2237865785198683E-2</v>
      </c>
      <c r="DK23" s="161">
        <f t="shared" si="8"/>
        <v>10.792</v>
      </c>
      <c r="DN23" s="45">
        <f>DD23/'Cal Curve Levels'!$F25</f>
        <v>1.0890010090817357</v>
      </c>
      <c r="EH23" s="47" t="s">
        <v>34</v>
      </c>
      <c r="EI23" s="47">
        <v>22.802</v>
      </c>
      <c r="EJ23" s="47">
        <v>51</v>
      </c>
      <c r="EK23" s="47">
        <v>241608</v>
      </c>
      <c r="EL23" s="47">
        <v>11.151</v>
      </c>
      <c r="EM23" s="47">
        <f t="shared" si="9"/>
        <v>11.151</v>
      </c>
      <c r="EN23" s="47" t="s">
        <v>13</v>
      </c>
      <c r="EO23" s="161">
        <f t="shared" si="43"/>
        <v>200</v>
      </c>
      <c r="EP23" s="161">
        <f t="shared" si="43"/>
        <v>1</v>
      </c>
      <c r="EQ23" s="161">
        <f t="shared" si="43"/>
        <v>1</v>
      </c>
      <c r="ER23" s="47">
        <f>MDL!$C25</f>
        <v>1.2237865785198683E-2</v>
      </c>
      <c r="ES23" s="47">
        <f t="shared" si="10"/>
        <v>1.2237865785198683E-2</v>
      </c>
      <c r="ET23" s="161">
        <f t="shared" si="11"/>
        <v>11.151</v>
      </c>
      <c r="EW23" s="45">
        <f>EM23/'Cal Curve Levels'!$F25</f>
        <v>1.1252270433905145</v>
      </c>
      <c r="FP23" s="47" t="s">
        <v>34</v>
      </c>
      <c r="FQ23" s="47">
        <v>22.802</v>
      </c>
      <c r="FR23" s="47">
        <v>51</v>
      </c>
      <c r="FS23" s="47">
        <v>236240</v>
      </c>
      <c r="FT23" s="47">
        <v>11.287000000000001</v>
      </c>
      <c r="FU23" s="47">
        <f t="shared" si="12"/>
        <v>11.287000000000001</v>
      </c>
      <c r="FV23" s="47" t="s">
        <v>13</v>
      </c>
      <c r="FW23" s="161">
        <f t="shared" si="44"/>
        <v>200</v>
      </c>
      <c r="FX23" s="161">
        <f t="shared" si="44"/>
        <v>1</v>
      </c>
      <c r="FY23" s="161">
        <f t="shared" si="44"/>
        <v>1</v>
      </c>
      <c r="FZ23" s="47">
        <f>MDL!$C25</f>
        <v>1.2237865785198683E-2</v>
      </c>
      <c r="GA23" s="47">
        <f t="shared" si="13"/>
        <v>1.2237865785198683E-2</v>
      </c>
      <c r="GB23" s="161">
        <f t="shared" si="14"/>
        <v>11.287000000000001</v>
      </c>
      <c r="GE23" s="45">
        <f>FU23/'Cal Curve Levels'!$F25</f>
        <v>1.1389505549949546</v>
      </c>
      <c r="GX23" s="47" t="s">
        <v>34</v>
      </c>
      <c r="GY23" s="47">
        <v>22.79</v>
      </c>
      <c r="GZ23" s="47">
        <v>51</v>
      </c>
      <c r="HA23" s="47">
        <v>229369</v>
      </c>
      <c r="HB23" s="47">
        <v>10.993</v>
      </c>
      <c r="HC23" s="47">
        <f t="shared" si="15"/>
        <v>10.993</v>
      </c>
      <c r="HD23" s="47" t="s">
        <v>13</v>
      </c>
      <c r="HE23" s="161">
        <f t="shared" si="45"/>
        <v>200</v>
      </c>
      <c r="HF23" s="161">
        <f t="shared" si="45"/>
        <v>1</v>
      </c>
      <c r="HG23" s="161">
        <f t="shared" si="45"/>
        <v>1</v>
      </c>
      <c r="HH23" s="47">
        <f>MDL!$C25</f>
        <v>1.2237865785198683E-2</v>
      </c>
      <c r="HI23" s="47">
        <f t="shared" si="16"/>
        <v>1.2237865785198683E-2</v>
      </c>
      <c r="HJ23" s="161">
        <f t="shared" si="17"/>
        <v>10.993</v>
      </c>
      <c r="HM23" s="45">
        <f>HC23/'Cal Curve Levels'!$F25</f>
        <v>1.1092835519677093</v>
      </c>
      <c r="IF23" s="47" t="s">
        <v>34</v>
      </c>
      <c r="IG23" s="47">
        <v>22.789000000000001</v>
      </c>
      <c r="IH23" s="47">
        <v>51</v>
      </c>
      <c r="II23" s="47">
        <v>214533</v>
      </c>
      <c r="IJ23" s="47">
        <v>11.065</v>
      </c>
      <c r="IK23" s="47">
        <f t="shared" si="18"/>
        <v>11.065</v>
      </c>
      <c r="IL23" s="47" t="s">
        <v>13</v>
      </c>
      <c r="IM23" s="161">
        <f t="shared" si="46"/>
        <v>200</v>
      </c>
      <c r="IN23" s="161">
        <f t="shared" si="46"/>
        <v>1</v>
      </c>
      <c r="IO23" s="161">
        <f t="shared" si="46"/>
        <v>1</v>
      </c>
      <c r="IP23" s="47">
        <f>MDL!$C25</f>
        <v>1.2237865785198683E-2</v>
      </c>
      <c r="IQ23" s="47">
        <f t="shared" si="19"/>
        <v>1.2237865785198683E-2</v>
      </c>
      <c r="IR23" s="161">
        <f t="shared" si="20"/>
        <v>11.065</v>
      </c>
      <c r="IU23" s="45">
        <f>IK23/'Cal Curve Levels'!$F25</f>
        <v>1.1165489404641775</v>
      </c>
      <c r="JN23" s="47" t="s">
        <v>34</v>
      </c>
      <c r="JO23" s="47">
        <v>22.79</v>
      </c>
      <c r="JP23" s="47">
        <v>51</v>
      </c>
      <c r="JQ23" s="47">
        <v>220921</v>
      </c>
      <c r="JR23" s="47">
        <v>11.275</v>
      </c>
      <c r="JS23" s="47">
        <f t="shared" si="21"/>
        <v>11.275</v>
      </c>
      <c r="JT23" s="47" t="s">
        <v>13</v>
      </c>
      <c r="JU23" s="161">
        <f t="shared" si="47"/>
        <v>200</v>
      </c>
      <c r="JV23" s="161">
        <f t="shared" si="47"/>
        <v>1</v>
      </c>
      <c r="JW23" s="161">
        <f t="shared" si="47"/>
        <v>1</v>
      </c>
      <c r="JX23" s="47">
        <f>MDL!$C25</f>
        <v>1.2237865785198683E-2</v>
      </c>
      <c r="JY23" s="47">
        <f t="shared" si="22"/>
        <v>1.2237865785198683E-2</v>
      </c>
      <c r="JZ23" s="161">
        <f t="shared" si="23"/>
        <v>11.275</v>
      </c>
      <c r="KC23" s="45">
        <f>JS23/'Cal Curve Levels'!$F25</f>
        <v>1.13773965691221</v>
      </c>
    </row>
    <row r="24" spans="1:289" ht="29" x14ac:dyDescent="0.35">
      <c r="A24" s="125" t="s">
        <v>90</v>
      </c>
      <c r="B24" s="41">
        <f t="shared" si="39"/>
        <v>1.0579212916246217</v>
      </c>
      <c r="C24" s="41">
        <f t="shared" si="24"/>
        <v>1.1032290615539859</v>
      </c>
      <c r="D24" s="41">
        <f t="shared" si="25"/>
        <v>1.0890010090817357</v>
      </c>
      <c r="E24" s="41">
        <f t="shared" si="26"/>
        <v>1.1252270433905145</v>
      </c>
      <c r="F24" s="41">
        <f t="shared" si="27"/>
        <v>1.1389505549949546</v>
      </c>
      <c r="G24" s="41">
        <f t="shared" si="28"/>
        <v>1.1092835519677093</v>
      </c>
      <c r="H24" s="41">
        <f t="shared" si="29"/>
        <v>1.1165489404641775</v>
      </c>
      <c r="I24" s="41">
        <f t="shared" si="30"/>
        <v>1.13773965691221</v>
      </c>
      <c r="AG24" s="47" t="s">
        <v>35</v>
      </c>
      <c r="AH24" s="47">
        <v>24.454999999999998</v>
      </c>
      <c r="AI24" s="47">
        <v>69</v>
      </c>
      <c r="AJ24" s="47" t="s">
        <v>483</v>
      </c>
      <c r="AK24" s="47">
        <v>9.8469999999999995</v>
      </c>
      <c r="AL24" s="47">
        <f t="shared" si="0"/>
        <v>9.8469999999999995</v>
      </c>
      <c r="AM24" s="47" t="s">
        <v>13</v>
      </c>
      <c r="AN24" s="161">
        <f t="shared" si="40"/>
        <v>200</v>
      </c>
      <c r="AO24" s="161">
        <f t="shared" si="40"/>
        <v>1</v>
      </c>
      <c r="AP24" s="161">
        <f t="shared" si="40"/>
        <v>1</v>
      </c>
      <c r="AQ24" s="47">
        <f>MDL!$C26</f>
        <v>4.5372314461784566E-2</v>
      </c>
      <c r="AR24" s="47">
        <f t="shared" si="1"/>
        <v>4.5372314461784566E-2</v>
      </c>
      <c r="AS24" s="161">
        <f t="shared" si="2"/>
        <v>9.8469999999999995</v>
      </c>
      <c r="AV24" s="45">
        <f>AL24/'Cal Curve Levels'!$F26</f>
        <v>1.0017293997965411</v>
      </c>
      <c r="BP24" s="47" t="s">
        <v>35</v>
      </c>
      <c r="BQ24" s="47">
        <v>24.456</v>
      </c>
      <c r="BR24" s="47">
        <v>69</v>
      </c>
      <c r="BS24" s="47" t="s">
        <v>486</v>
      </c>
      <c r="BT24" s="47">
        <v>10.098000000000001</v>
      </c>
      <c r="BU24" s="47">
        <f t="shared" si="3"/>
        <v>10.098000000000001</v>
      </c>
      <c r="BV24" s="47" t="s">
        <v>13</v>
      </c>
      <c r="BW24" s="161">
        <f t="shared" si="41"/>
        <v>200</v>
      </c>
      <c r="BX24" s="161">
        <f t="shared" si="41"/>
        <v>1</v>
      </c>
      <c r="BY24" s="161">
        <f t="shared" si="41"/>
        <v>1</v>
      </c>
      <c r="BZ24" s="47">
        <f>MDL!$C26</f>
        <v>4.5372314461784566E-2</v>
      </c>
      <c r="CA24" s="47">
        <f t="shared" si="4"/>
        <v>4.5372314461784566E-2</v>
      </c>
      <c r="CB24" s="161">
        <f t="shared" si="5"/>
        <v>10.098000000000001</v>
      </c>
      <c r="CE24" s="45">
        <f>BU24/'Cal Curve Levels'!$F26</f>
        <v>1.0272634791454731</v>
      </c>
      <c r="CY24" s="47" t="s">
        <v>35</v>
      </c>
      <c r="CZ24" s="47">
        <v>24.456</v>
      </c>
      <c r="DA24" s="47">
        <v>69</v>
      </c>
      <c r="DB24" s="47" t="s">
        <v>546</v>
      </c>
      <c r="DC24" s="47">
        <v>10.311999999999999</v>
      </c>
      <c r="DD24" s="47">
        <f t="shared" si="6"/>
        <v>10.311999999999999</v>
      </c>
      <c r="DE24" s="47" t="s">
        <v>13</v>
      </c>
      <c r="DF24" s="161">
        <f t="shared" si="42"/>
        <v>200</v>
      </c>
      <c r="DG24" s="161">
        <f t="shared" si="42"/>
        <v>1</v>
      </c>
      <c r="DH24" s="161">
        <f t="shared" si="42"/>
        <v>1</v>
      </c>
      <c r="DI24" s="47">
        <f>MDL!$C26</f>
        <v>4.5372314461784566E-2</v>
      </c>
      <c r="DJ24" s="47">
        <f t="shared" si="7"/>
        <v>4.5372314461784566E-2</v>
      </c>
      <c r="DK24" s="161">
        <f t="shared" si="8"/>
        <v>10.311999999999999</v>
      </c>
      <c r="DN24" s="45">
        <f>DD24/'Cal Curve Levels'!$F26</f>
        <v>1.0490335707019327</v>
      </c>
      <c r="EH24" s="47" t="s">
        <v>35</v>
      </c>
      <c r="EI24" s="47">
        <v>24.416</v>
      </c>
      <c r="EJ24" s="47">
        <v>69</v>
      </c>
      <c r="EK24" s="47" t="s">
        <v>547</v>
      </c>
      <c r="EL24" s="47">
        <v>10.303000000000001</v>
      </c>
      <c r="EM24" s="47">
        <f t="shared" si="9"/>
        <v>10.303000000000001</v>
      </c>
      <c r="EN24" s="47" t="s">
        <v>13</v>
      </c>
      <c r="EO24" s="161">
        <f t="shared" si="43"/>
        <v>200</v>
      </c>
      <c r="EP24" s="161">
        <f t="shared" si="43"/>
        <v>1</v>
      </c>
      <c r="EQ24" s="161">
        <f t="shared" si="43"/>
        <v>1</v>
      </c>
      <c r="ER24" s="47">
        <f>MDL!$C26</f>
        <v>4.5372314461784566E-2</v>
      </c>
      <c r="ES24" s="47">
        <f t="shared" si="10"/>
        <v>4.5372314461784566E-2</v>
      </c>
      <c r="ET24" s="161">
        <f t="shared" si="11"/>
        <v>10.303000000000001</v>
      </c>
      <c r="EW24" s="45">
        <f>EM24/'Cal Curve Levels'!$F26</f>
        <v>1.048118006103764</v>
      </c>
      <c r="FP24" s="47" t="s">
        <v>35</v>
      </c>
      <c r="FQ24" s="47">
        <v>24.408000000000001</v>
      </c>
      <c r="FR24" s="47">
        <v>69</v>
      </c>
      <c r="FS24" s="47" t="s">
        <v>604</v>
      </c>
      <c r="FT24" s="47">
        <v>10.807</v>
      </c>
      <c r="FU24" s="47">
        <f t="shared" si="12"/>
        <v>10.807</v>
      </c>
      <c r="FV24" s="47" t="s">
        <v>13</v>
      </c>
      <c r="FW24" s="161">
        <f t="shared" si="44"/>
        <v>200</v>
      </c>
      <c r="FX24" s="161">
        <f t="shared" si="44"/>
        <v>1</v>
      </c>
      <c r="FY24" s="161">
        <f t="shared" si="44"/>
        <v>1</v>
      </c>
      <c r="FZ24" s="47">
        <f>MDL!$C26</f>
        <v>4.5372314461784566E-2</v>
      </c>
      <c r="GA24" s="47">
        <f t="shared" si="13"/>
        <v>4.5372314461784566E-2</v>
      </c>
      <c r="GB24" s="161">
        <f t="shared" si="14"/>
        <v>10.807</v>
      </c>
      <c r="GE24" s="45">
        <f>FU24/'Cal Curve Levels'!$F26</f>
        <v>1.0993896236012208</v>
      </c>
      <c r="GX24" s="47" t="s">
        <v>35</v>
      </c>
      <c r="GY24" s="47">
        <v>24.408000000000001</v>
      </c>
      <c r="GZ24" s="47">
        <v>69</v>
      </c>
      <c r="HA24" s="47" t="s">
        <v>605</v>
      </c>
      <c r="HB24" s="47">
        <v>10.590999999999999</v>
      </c>
      <c r="HC24" s="47">
        <f t="shared" si="15"/>
        <v>10.590999999999999</v>
      </c>
      <c r="HD24" s="47" t="s">
        <v>13</v>
      </c>
      <c r="HE24" s="161">
        <f t="shared" si="45"/>
        <v>200</v>
      </c>
      <c r="HF24" s="161">
        <f t="shared" si="45"/>
        <v>1</v>
      </c>
      <c r="HG24" s="161">
        <f t="shared" si="45"/>
        <v>1</v>
      </c>
      <c r="HH24" s="47">
        <f>MDL!$C26</f>
        <v>4.5372314461784566E-2</v>
      </c>
      <c r="HI24" s="47">
        <f t="shared" si="16"/>
        <v>4.5372314461784566E-2</v>
      </c>
      <c r="HJ24" s="161">
        <f t="shared" si="17"/>
        <v>10.590999999999999</v>
      </c>
      <c r="HM24" s="45">
        <f>HC24/'Cal Curve Levels'!$F26</f>
        <v>1.0774160732451679</v>
      </c>
      <c r="IF24" s="47" t="s">
        <v>35</v>
      </c>
      <c r="IG24" s="47">
        <v>24.391999999999999</v>
      </c>
      <c r="IH24" s="47">
        <v>69</v>
      </c>
      <c r="II24" s="47" t="s">
        <v>654</v>
      </c>
      <c r="IJ24" s="47">
        <v>10.41</v>
      </c>
      <c r="IK24" s="47">
        <f t="shared" si="18"/>
        <v>10.41</v>
      </c>
      <c r="IL24" s="47" t="s">
        <v>13</v>
      </c>
      <c r="IM24" s="161">
        <f t="shared" si="46"/>
        <v>200</v>
      </c>
      <c r="IN24" s="161">
        <f t="shared" si="46"/>
        <v>1</v>
      </c>
      <c r="IO24" s="161">
        <f t="shared" si="46"/>
        <v>1</v>
      </c>
      <c r="IP24" s="47">
        <f>MDL!$C26</f>
        <v>4.5372314461784566E-2</v>
      </c>
      <c r="IQ24" s="47">
        <f t="shared" si="19"/>
        <v>4.5372314461784566E-2</v>
      </c>
      <c r="IR24" s="161">
        <f t="shared" si="20"/>
        <v>10.41</v>
      </c>
      <c r="IU24" s="45">
        <f>IK24/'Cal Curve Levels'!$F26</f>
        <v>1.059003051881994</v>
      </c>
      <c r="JN24" s="47" t="s">
        <v>35</v>
      </c>
      <c r="JO24" s="47">
        <v>24.353000000000002</v>
      </c>
      <c r="JP24" s="47">
        <v>69</v>
      </c>
      <c r="JQ24" s="47" t="s">
        <v>655</v>
      </c>
      <c r="JR24" s="47">
        <v>10.539</v>
      </c>
      <c r="JS24" s="47">
        <f t="shared" si="21"/>
        <v>10.539</v>
      </c>
      <c r="JT24" s="47" t="s">
        <v>13</v>
      </c>
      <c r="JU24" s="161">
        <f t="shared" si="47"/>
        <v>200</v>
      </c>
      <c r="JV24" s="161">
        <f t="shared" si="47"/>
        <v>1</v>
      </c>
      <c r="JW24" s="161">
        <f t="shared" si="47"/>
        <v>1</v>
      </c>
      <c r="JX24" s="47">
        <f>MDL!$C26</f>
        <v>4.5372314461784566E-2</v>
      </c>
      <c r="JY24" s="47">
        <f t="shared" si="22"/>
        <v>4.5372314461784566E-2</v>
      </c>
      <c r="JZ24" s="161">
        <f t="shared" si="23"/>
        <v>10.539</v>
      </c>
      <c r="KC24" s="45">
        <f>JS24/'Cal Curve Levels'!$F26</f>
        <v>1.0721261444557477</v>
      </c>
    </row>
    <row r="25" spans="1:289" x14ac:dyDescent="0.35">
      <c r="A25" s="47" t="s">
        <v>92</v>
      </c>
      <c r="B25" s="41">
        <f t="shared" si="39"/>
        <v>1.0017293997965411</v>
      </c>
      <c r="C25" s="41">
        <f t="shared" si="24"/>
        <v>1.0272634791454731</v>
      </c>
      <c r="D25" s="41">
        <f t="shared" si="25"/>
        <v>1.0490335707019327</v>
      </c>
      <c r="E25" s="41">
        <f t="shared" si="26"/>
        <v>1.048118006103764</v>
      </c>
      <c r="F25" s="41">
        <f t="shared" si="27"/>
        <v>1.0993896236012208</v>
      </c>
      <c r="G25" s="41">
        <f t="shared" si="28"/>
        <v>1.0774160732451679</v>
      </c>
      <c r="H25" s="41">
        <f t="shared" si="29"/>
        <v>1.059003051881994</v>
      </c>
      <c r="I25" s="41">
        <f t="shared" si="30"/>
        <v>1.0721261444557477</v>
      </c>
      <c r="AG25" s="47" t="s">
        <v>36</v>
      </c>
      <c r="AH25" s="47">
        <v>26.105</v>
      </c>
      <c r="AI25" s="47">
        <v>69</v>
      </c>
      <c r="AJ25" s="47">
        <v>186847</v>
      </c>
      <c r="AK25" s="47">
        <v>10.134</v>
      </c>
      <c r="AL25" s="47">
        <f t="shared" si="0"/>
        <v>10.134</v>
      </c>
      <c r="AM25" s="47" t="s">
        <v>13</v>
      </c>
      <c r="AN25" s="161">
        <f t="shared" si="40"/>
        <v>200</v>
      </c>
      <c r="AO25" s="161">
        <f t="shared" si="40"/>
        <v>1</v>
      </c>
      <c r="AP25" s="161">
        <f t="shared" si="40"/>
        <v>1</v>
      </c>
      <c r="AQ25" s="47">
        <f>MDL!$C27</f>
        <v>2.5629567344879513E-2</v>
      </c>
      <c r="AR25" s="47">
        <f t="shared" si="1"/>
        <v>2.5629567344879513E-2</v>
      </c>
      <c r="AS25" s="161">
        <f t="shared" si="2"/>
        <v>10.134</v>
      </c>
      <c r="AV25" s="45">
        <f>AL25/'Cal Curve Levels'!$F27</f>
        <v>1.0236363636363637</v>
      </c>
      <c r="BP25" s="47" t="s">
        <v>36</v>
      </c>
      <c r="BQ25" s="47">
        <v>26.105</v>
      </c>
      <c r="BR25" s="47">
        <v>69</v>
      </c>
      <c r="BS25" s="47">
        <v>196289</v>
      </c>
      <c r="BT25" s="47">
        <v>10.595000000000001</v>
      </c>
      <c r="BU25" s="47">
        <f t="shared" si="3"/>
        <v>10.595000000000001</v>
      </c>
      <c r="BV25" s="47" t="s">
        <v>13</v>
      </c>
      <c r="BW25" s="161">
        <f t="shared" si="41"/>
        <v>200</v>
      </c>
      <c r="BX25" s="161">
        <f t="shared" si="41"/>
        <v>1</v>
      </c>
      <c r="BY25" s="161">
        <f t="shared" si="41"/>
        <v>1</v>
      </c>
      <c r="BZ25" s="47">
        <f>MDL!$C27</f>
        <v>2.5629567344879513E-2</v>
      </c>
      <c r="CA25" s="47">
        <f t="shared" si="4"/>
        <v>2.5629567344879513E-2</v>
      </c>
      <c r="CB25" s="161">
        <f t="shared" si="5"/>
        <v>10.595000000000001</v>
      </c>
      <c r="CE25" s="45">
        <f>BU25/'Cal Curve Levels'!$F27</f>
        <v>1.0702020202020202</v>
      </c>
      <c r="CY25" s="47" t="s">
        <v>36</v>
      </c>
      <c r="CZ25" s="47">
        <v>26.094999999999999</v>
      </c>
      <c r="DA25" s="47">
        <v>69</v>
      </c>
      <c r="DB25" s="47" t="s">
        <v>548</v>
      </c>
      <c r="DC25" s="47">
        <v>10.192</v>
      </c>
      <c r="DD25" s="47">
        <f t="shared" si="6"/>
        <v>10.192</v>
      </c>
      <c r="DE25" s="47" t="s">
        <v>13</v>
      </c>
      <c r="DF25" s="161">
        <f t="shared" si="42"/>
        <v>200</v>
      </c>
      <c r="DG25" s="161">
        <f t="shared" si="42"/>
        <v>1</v>
      </c>
      <c r="DH25" s="161">
        <f t="shared" si="42"/>
        <v>1</v>
      </c>
      <c r="DI25" s="47">
        <f>MDL!$C27</f>
        <v>2.5629567344879513E-2</v>
      </c>
      <c r="DJ25" s="47">
        <f t="shared" si="7"/>
        <v>2.5629567344879513E-2</v>
      </c>
      <c r="DK25" s="161">
        <f t="shared" si="8"/>
        <v>10.192</v>
      </c>
      <c r="DN25" s="45">
        <f>DD25/'Cal Curve Levels'!$F27</f>
        <v>1.0294949494949495</v>
      </c>
      <c r="EH25" s="47" t="s">
        <v>36</v>
      </c>
      <c r="EI25" s="47">
        <v>26.076000000000001</v>
      </c>
      <c r="EJ25" s="47">
        <v>69</v>
      </c>
      <c r="EK25" s="47" t="s">
        <v>549</v>
      </c>
      <c r="EL25" s="47">
        <v>10.879</v>
      </c>
      <c r="EM25" s="47">
        <f t="shared" si="9"/>
        <v>10.879</v>
      </c>
      <c r="EN25" s="47" t="s">
        <v>13</v>
      </c>
      <c r="EO25" s="161">
        <f t="shared" si="43"/>
        <v>200</v>
      </c>
      <c r="EP25" s="161">
        <f t="shared" si="43"/>
        <v>1</v>
      </c>
      <c r="EQ25" s="161">
        <f t="shared" si="43"/>
        <v>1</v>
      </c>
      <c r="ER25" s="47">
        <f>MDL!$C27</f>
        <v>2.5629567344879513E-2</v>
      </c>
      <c r="ES25" s="47">
        <f t="shared" si="10"/>
        <v>2.5629567344879513E-2</v>
      </c>
      <c r="ET25" s="161">
        <f t="shared" si="11"/>
        <v>10.879</v>
      </c>
      <c r="EW25" s="45">
        <f>EM25/'Cal Curve Levels'!$F27</f>
        <v>1.0988888888888888</v>
      </c>
      <c r="FP25" s="47" t="s">
        <v>36</v>
      </c>
      <c r="FQ25" s="47">
        <v>26.065999999999999</v>
      </c>
      <c r="FR25" s="47">
        <v>69</v>
      </c>
      <c r="FS25" s="47" t="s">
        <v>606</v>
      </c>
      <c r="FT25" s="47">
        <v>11.454000000000001</v>
      </c>
      <c r="FU25" s="47">
        <f t="shared" si="12"/>
        <v>11.454000000000001</v>
      </c>
      <c r="FV25" s="47" t="s">
        <v>13</v>
      </c>
      <c r="FW25" s="161">
        <f t="shared" si="44"/>
        <v>200</v>
      </c>
      <c r="FX25" s="161">
        <f t="shared" si="44"/>
        <v>1</v>
      </c>
      <c r="FY25" s="161">
        <f t="shared" si="44"/>
        <v>1</v>
      </c>
      <c r="FZ25" s="47">
        <f>MDL!$C27</f>
        <v>2.5629567344879513E-2</v>
      </c>
      <c r="GA25" s="47">
        <f t="shared" si="13"/>
        <v>2.5629567344879513E-2</v>
      </c>
      <c r="GB25" s="161">
        <f t="shared" si="14"/>
        <v>11.454000000000001</v>
      </c>
      <c r="GE25" s="45">
        <f>FU25/'Cal Curve Levels'!$F27</f>
        <v>1.156969696969697</v>
      </c>
      <c r="GX25" s="47" t="s">
        <v>36</v>
      </c>
      <c r="GY25" s="47">
        <v>26.065999999999999</v>
      </c>
      <c r="GZ25" s="47">
        <v>69</v>
      </c>
      <c r="HA25" s="47" t="s">
        <v>607</v>
      </c>
      <c r="HB25" s="47">
        <v>10.750999999999999</v>
      </c>
      <c r="HC25" s="47">
        <f t="shared" si="15"/>
        <v>10.750999999999999</v>
      </c>
      <c r="HD25" s="47" t="s">
        <v>13</v>
      </c>
      <c r="HE25" s="161">
        <f t="shared" si="45"/>
        <v>200</v>
      </c>
      <c r="HF25" s="161">
        <f t="shared" si="45"/>
        <v>1</v>
      </c>
      <c r="HG25" s="161">
        <f t="shared" si="45"/>
        <v>1</v>
      </c>
      <c r="HH25" s="47">
        <f>MDL!$C27</f>
        <v>2.5629567344879513E-2</v>
      </c>
      <c r="HI25" s="47">
        <f t="shared" si="16"/>
        <v>2.5629567344879513E-2</v>
      </c>
      <c r="HJ25" s="161">
        <f t="shared" si="17"/>
        <v>10.750999999999999</v>
      </c>
      <c r="HM25" s="45">
        <f>HC25/'Cal Curve Levels'!$F27</f>
        <v>1.0859595959595958</v>
      </c>
      <c r="IF25" s="47" t="s">
        <v>36</v>
      </c>
      <c r="IG25" s="47">
        <v>26.056000000000001</v>
      </c>
      <c r="IH25" s="47">
        <v>69</v>
      </c>
      <c r="II25" s="47" t="s">
        <v>658</v>
      </c>
      <c r="IJ25" s="47">
        <v>10.707000000000001</v>
      </c>
      <c r="IK25" s="47">
        <f t="shared" si="18"/>
        <v>10.707000000000001</v>
      </c>
      <c r="IL25" s="47" t="s">
        <v>13</v>
      </c>
      <c r="IM25" s="161">
        <f t="shared" si="46"/>
        <v>200</v>
      </c>
      <c r="IN25" s="161">
        <f t="shared" si="46"/>
        <v>1</v>
      </c>
      <c r="IO25" s="161">
        <f t="shared" si="46"/>
        <v>1</v>
      </c>
      <c r="IP25" s="47">
        <f>MDL!$C27</f>
        <v>2.5629567344879513E-2</v>
      </c>
      <c r="IQ25" s="47">
        <f t="shared" si="19"/>
        <v>2.5629567344879513E-2</v>
      </c>
      <c r="IR25" s="161">
        <f t="shared" si="20"/>
        <v>10.707000000000001</v>
      </c>
      <c r="IU25" s="45">
        <f>IK25/'Cal Curve Levels'!$F27</f>
        <v>1.0815151515151515</v>
      </c>
      <c r="JN25" s="47" t="s">
        <v>36</v>
      </c>
      <c r="JO25" s="47">
        <v>26.027000000000001</v>
      </c>
      <c r="JP25" s="47">
        <v>69</v>
      </c>
      <c r="JQ25" s="47" t="s">
        <v>659</v>
      </c>
      <c r="JR25" s="47">
        <v>10.887</v>
      </c>
      <c r="JS25" s="47">
        <f t="shared" si="21"/>
        <v>10.887</v>
      </c>
      <c r="JT25" s="47" t="s">
        <v>13</v>
      </c>
      <c r="JU25" s="161">
        <f t="shared" si="47"/>
        <v>200</v>
      </c>
      <c r="JV25" s="161">
        <f t="shared" si="47"/>
        <v>1</v>
      </c>
      <c r="JW25" s="161">
        <f t="shared" si="47"/>
        <v>1</v>
      </c>
      <c r="JX25" s="47">
        <f>MDL!$C27</f>
        <v>2.5629567344879513E-2</v>
      </c>
      <c r="JY25" s="47">
        <f t="shared" si="22"/>
        <v>2.5629567344879513E-2</v>
      </c>
      <c r="JZ25" s="161">
        <f t="shared" si="23"/>
        <v>10.887</v>
      </c>
      <c r="KC25" s="45">
        <f>JS25/'Cal Curve Levels'!$F27</f>
        <v>1.0996969696969696</v>
      </c>
    </row>
    <row r="26" spans="1:289" ht="29" x14ac:dyDescent="0.35">
      <c r="A26" s="125" t="s">
        <v>94</v>
      </c>
      <c r="B26" s="41">
        <f t="shared" si="39"/>
        <v>1.0236363636363637</v>
      </c>
      <c r="C26" s="41">
        <f t="shared" si="24"/>
        <v>1.0702020202020202</v>
      </c>
      <c r="D26" s="41">
        <f t="shared" si="25"/>
        <v>1.0294949494949495</v>
      </c>
      <c r="E26" s="41">
        <f t="shared" si="26"/>
        <v>1.0988888888888888</v>
      </c>
      <c r="F26" s="41">
        <f t="shared" si="27"/>
        <v>1.156969696969697</v>
      </c>
      <c r="G26" s="41">
        <f t="shared" si="28"/>
        <v>1.0859595959595958</v>
      </c>
      <c r="H26" s="41">
        <f t="shared" si="29"/>
        <v>1.0815151515151515</v>
      </c>
      <c r="I26" s="41">
        <f t="shared" si="30"/>
        <v>1.0996969696969696</v>
      </c>
      <c r="AG26" s="47" t="s">
        <v>332</v>
      </c>
      <c r="AH26" s="47">
        <v>26.172999999999998</v>
      </c>
      <c r="AI26" s="47">
        <v>101</v>
      </c>
      <c r="AJ26" s="47" t="s">
        <v>488</v>
      </c>
      <c r="AK26" s="47">
        <v>9.9550000000000001</v>
      </c>
      <c r="AL26" s="47">
        <f t="shared" si="0"/>
        <v>9.9550000000000001</v>
      </c>
      <c r="AM26" s="47" t="s">
        <v>13</v>
      </c>
      <c r="AN26" s="161">
        <f t="shared" si="40"/>
        <v>200</v>
      </c>
      <c r="AO26" s="161">
        <f t="shared" si="40"/>
        <v>1</v>
      </c>
      <c r="AP26" s="161">
        <f t="shared" si="40"/>
        <v>1</v>
      </c>
      <c r="AQ26" s="47">
        <f>MDL!$C28</f>
        <v>9.3935469846262547E-3</v>
      </c>
      <c r="AR26" s="47">
        <f t="shared" si="1"/>
        <v>9.3935469846262547E-3</v>
      </c>
      <c r="AS26" s="161">
        <f t="shared" si="2"/>
        <v>9.9550000000000001</v>
      </c>
      <c r="AV26" s="45">
        <f>AL26/'Cal Curve Levels'!$F28</f>
        <v>1.0127161749745677</v>
      </c>
      <c r="BP26" s="47" t="s">
        <v>332</v>
      </c>
      <c r="BQ26" s="47">
        <v>26.172999999999998</v>
      </c>
      <c r="BR26" s="47">
        <v>101</v>
      </c>
      <c r="BS26" s="47" t="s">
        <v>491</v>
      </c>
      <c r="BT26" s="47">
        <v>9.9329999999999998</v>
      </c>
      <c r="BU26" s="47">
        <f t="shared" si="3"/>
        <v>9.9329999999999998</v>
      </c>
      <c r="BV26" s="47" t="s">
        <v>13</v>
      </c>
      <c r="BW26" s="161">
        <f t="shared" si="41"/>
        <v>200</v>
      </c>
      <c r="BX26" s="161">
        <f t="shared" si="41"/>
        <v>1</v>
      </c>
      <c r="BY26" s="161">
        <f t="shared" si="41"/>
        <v>1</v>
      </c>
      <c r="BZ26" s="47">
        <f>MDL!$C28</f>
        <v>9.3935469846262547E-3</v>
      </c>
      <c r="CA26" s="47">
        <f t="shared" si="4"/>
        <v>9.3935469846262547E-3</v>
      </c>
      <c r="CB26" s="161">
        <f t="shared" si="5"/>
        <v>9.9329999999999998</v>
      </c>
      <c r="CE26" s="45">
        <f>BU26/'Cal Curve Levels'!$F28</f>
        <v>1.0104781281790438</v>
      </c>
      <c r="CY26" s="47" t="s">
        <v>332</v>
      </c>
      <c r="CZ26" s="47">
        <v>26.172999999999998</v>
      </c>
      <c r="DA26" s="47">
        <v>101</v>
      </c>
      <c r="DB26" s="47" t="s">
        <v>550</v>
      </c>
      <c r="DC26" s="47">
        <v>10.335000000000001</v>
      </c>
      <c r="DD26" s="47">
        <f t="shared" si="6"/>
        <v>10.335000000000001</v>
      </c>
      <c r="DE26" s="47" t="s">
        <v>13</v>
      </c>
      <c r="DF26" s="161">
        <f t="shared" si="42"/>
        <v>200</v>
      </c>
      <c r="DG26" s="161">
        <f t="shared" si="42"/>
        <v>1</v>
      </c>
      <c r="DH26" s="161">
        <f t="shared" si="42"/>
        <v>1</v>
      </c>
      <c r="DI26" s="47">
        <f>MDL!$C28</f>
        <v>9.3935469846262547E-3</v>
      </c>
      <c r="DJ26" s="47">
        <f t="shared" si="7"/>
        <v>9.3935469846262547E-3</v>
      </c>
      <c r="DK26" s="161">
        <f t="shared" si="8"/>
        <v>10.335000000000001</v>
      </c>
      <c r="DN26" s="45">
        <f>DD26/'Cal Curve Levels'!$F28</f>
        <v>1.0513733468972535</v>
      </c>
      <c r="EH26" s="47" t="s">
        <v>332</v>
      </c>
      <c r="EI26" s="47">
        <v>26.154</v>
      </c>
      <c r="EJ26" s="47">
        <v>101</v>
      </c>
      <c r="EK26" s="47" t="s">
        <v>551</v>
      </c>
      <c r="EL26" s="47">
        <v>10.236000000000001</v>
      </c>
      <c r="EM26" s="47">
        <f t="shared" si="9"/>
        <v>10.236000000000001</v>
      </c>
      <c r="EN26" s="47" t="s">
        <v>13</v>
      </c>
      <c r="EO26" s="161">
        <f t="shared" si="43"/>
        <v>200</v>
      </c>
      <c r="EP26" s="161">
        <f t="shared" si="43"/>
        <v>1</v>
      </c>
      <c r="EQ26" s="161">
        <f t="shared" si="43"/>
        <v>1</v>
      </c>
      <c r="ER26" s="47">
        <f>MDL!$C28</f>
        <v>9.3935469846262547E-3</v>
      </c>
      <c r="ES26" s="47">
        <f t="shared" si="10"/>
        <v>9.3935469846262547E-3</v>
      </c>
      <c r="ET26" s="161">
        <f t="shared" si="11"/>
        <v>10.236000000000001</v>
      </c>
      <c r="EW26" s="45">
        <f>EM26/'Cal Curve Levels'!$F28</f>
        <v>1.0413021363173958</v>
      </c>
      <c r="FP26" s="47" t="s">
        <v>332</v>
      </c>
      <c r="FQ26" s="47">
        <v>26.143999999999998</v>
      </c>
      <c r="FR26" s="47">
        <v>101</v>
      </c>
      <c r="FS26" s="47" t="s">
        <v>608</v>
      </c>
      <c r="FT26" s="47">
        <v>10.814</v>
      </c>
      <c r="FU26" s="47">
        <f t="shared" si="12"/>
        <v>10.814</v>
      </c>
      <c r="FV26" s="47" t="s">
        <v>13</v>
      </c>
      <c r="FW26" s="161">
        <f t="shared" si="44"/>
        <v>200</v>
      </c>
      <c r="FX26" s="161">
        <f t="shared" si="44"/>
        <v>1</v>
      </c>
      <c r="FY26" s="161">
        <f t="shared" si="44"/>
        <v>1</v>
      </c>
      <c r="FZ26" s="47">
        <f>MDL!$C28</f>
        <v>9.3935469846262547E-3</v>
      </c>
      <c r="GA26" s="47">
        <f t="shared" si="13"/>
        <v>9.3935469846262547E-3</v>
      </c>
      <c r="GB26" s="161">
        <f t="shared" si="14"/>
        <v>10.814</v>
      </c>
      <c r="GE26" s="45">
        <f>FU26/'Cal Curve Levels'!$F28</f>
        <v>1.1001017293997966</v>
      </c>
      <c r="GX26" s="47" t="s">
        <v>332</v>
      </c>
      <c r="GY26" s="47">
        <v>26.143999999999998</v>
      </c>
      <c r="GZ26" s="47">
        <v>101</v>
      </c>
      <c r="HA26" s="47" t="s">
        <v>609</v>
      </c>
      <c r="HB26" s="47">
        <v>10.792999999999999</v>
      </c>
      <c r="HC26" s="47">
        <f t="shared" si="15"/>
        <v>10.792999999999999</v>
      </c>
      <c r="HD26" s="47" t="s">
        <v>13</v>
      </c>
      <c r="HE26" s="161">
        <f t="shared" si="45"/>
        <v>200</v>
      </c>
      <c r="HF26" s="161">
        <f t="shared" si="45"/>
        <v>1</v>
      </c>
      <c r="HG26" s="161">
        <f t="shared" si="45"/>
        <v>1</v>
      </c>
      <c r="HH26" s="47">
        <f>MDL!$C28</f>
        <v>9.3935469846262547E-3</v>
      </c>
      <c r="HI26" s="47">
        <f t="shared" si="16"/>
        <v>9.3935469846262547E-3</v>
      </c>
      <c r="HJ26" s="161">
        <f t="shared" si="17"/>
        <v>10.792999999999999</v>
      </c>
      <c r="HM26" s="45">
        <f>HC26/'Cal Curve Levels'!$F28</f>
        <v>1.0979654120040692</v>
      </c>
      <c r="IF26" s="47" t="s">
        <v>332</v>
      </c>
      <c r="IG26" s="47">
        <v>26.123999999999999</v>
      </c>
      <c r="IH26" s="47">
        <v>101</v>
      </c>
      <c r="II26" s="47" t="s">
        <v>661</v>
      </c>
      <c r="IJ26" s="47">
        <v>10.635999999999999</v>
      </c>
      <c r="IK26" s="47">
        <f t="shared" si="18"/>
        <v>10.635999999999999</v>
      </c>
      <c r="IL26" s="47" t="s">
        <v>13</v>
      </c>
      <c r="IM26" s="161">
        <f t="shared" si="46"/>
        <v>200</v>
      </c>
      <c r="IN26" s="161">
        <f t="shared" si="46"/>
        <v>1</v>
      </c>
      <c r="IO26" s="161">
        <f t="shared" si="46"/>
        <v>1</v>
      </c>
      <c r="IP26" s="47">
        <f>MDL!$C28</f>
        <v>9.3935469846262547E-3</v>
      </c>
      <c r="IQ26" s="47">
        <f t="shared" si="19"/>
        <v>9.3935469846262547E-3</v>
      </c>
      <c r="IR26" s="161">
        <f t="shared" si="20"/>
        <v>10.635999999999999</v>
      </c>
      <c r="IU26" s="45">
        <f>IK26/'Cal Curve Levels'!$F28</f>
        <v>1.0819938962360121</v>
      </c>
      <c r="JN26" s="47" t="s">
        <v>332</v>
      </c>
      <c r="JO26" s="47">
        <v>26.105</v>
      </c>
      <c r="JP26" s="47">
        <v>101</v>
      </c>
      <c r="JQ26" s="47" t="s">
        <v>662</v>
      </c>
      <c r="JR26" s="47">
        <v>10.753</v>
      </c>
      <c r="JS26" s="47">
        <f t="shared" si="21"/>
        <v>10.753</v>
      </c>
      <c r="JT26" s="47" t="s">
        <v>13</v>
      </c>
      <c r="JU26" s="161">
        <f t="shared" si="47"/>
        <v>200</v>
      </c>
      <c r="JV26" s="161">
        <f t="shared" si="47"/>
        <v>1</v>
      </c>
      <c r="JW26" s="161">
        <f t="shared" si="47"/>
        <v>1</v>
      </c>
      <c r="JX26" s="47">
        <f>MDL!$C28</f>
        <v>9.3935469846262547E-3</v>
      </c>
      <c r="JY26" s="47">
        <f t="shared" si="22"/>
        <v>9.3935469846262547E-3</v>
      </c>
      <c r="JZ26" s="161">
        <f t="shared" si="23"/>
        <v>10.753</v>
      </c>
      <c r="KC26" s="45">
        <f>JS26/'Cal Curve Levels'!$F28</f>
        <v>1.0938962360122075</v>
      </c>
    </row>
    <row r="27" spans="1:289" x14ac:dyDescent="0.35">
      <c r="A27" s="125" t="s">
        <v>96</v>
      </c>
      <c r="B27" s="41">
        <f t="shared" si="39"/>
        <v>1.0127161749745677</v>
      </c>
      <c r="C27" s="41">
        <f t="shared" si="24"/>
        <v>1.0104781281790438</v>
      </c>
      <c r="D27" s="41">
        <f t="shared" si="25"/>
        <v>1.0513733468972535</v>
      </c>
      <c r="E27" s="41">
        <f t="shared" si="26"/>
        <v>1.0413021363173958</v>
      </c>
      <c r="F27" s="41">
        <f t="shared" si="27"/>
        <v>1.1001017293997966</v>
      </c>
      <c r="G27" s="41">
        <f t="shared" si="28"/>
        <v>1.0979654120040692</v>
      </c>
      <c r="H27" s="41">
        <f t="shared" si="29"/>
        <v>1.0819938962360121</v>
      </c>
      <c r="I27" s="41">
        <f t="shared" si="30"/>
        <v>1.0938962360122075</v>
      </c>
      <c r="AG27" s="47" t="s">
        <v>37</v>
      </c>
      <c r="AH27" s="47">
        <v>27.274999999999999</v>
      </c>
      <c r="AI27" s="47">
        <v>69</v>
      </c>
      <c r="AJ27" s="47">
        <v>673979</v>
      </c>
      <c r="AK27" s="47">
        <v>10.006</v>
      </c>
      <c r="AL27" s="47">
        <f t="shared" si="0"/>
        <v>10.006</v>
      </c>
      <c r="AM27" s="47" t="s">
        <v>13</v>
      </c>
      <c r="AN27" s="161">
        <f t="shared" si="40"/>
        <v>200</v>
      </c>
      <c r="AO27" s="161">
        <f t="shared" si="40"/>
        <v>1</v>
      </c>
      <c r="AP27" s="161">
        <f t="shared" si="40"/>
        <v>1</v>
      </c>
      <c r="AQ27" s="47">
        <f>MDL!$C29</f>
        <v>7.1020346782755643E-3</v>
      </c>
      <c r="AR27" s="47">
        <f t="shared" si="1"/>
        <v>7.1020346782755643E-3</v>
      </c>
      <c r="AS27" s="161">
        <f t="shared" si="2"/>
        <v>10.006</v>
      </c>
      <c r="AV27" s="45">
        <f>AL27/'Cal Curve Levels'!$F29</f>
        <v>1.012753036437247</v>
      </c>
      <c r="BP27" s="47" t="s">
        <v>37</v>
      </c>
      <c r="BQ27" s="47">
        <v>27.285</v>
      </c>
      <c r="BR27" s="47">
        <v>69</v>
      </c>
      <c r="BS27" s="47">
        <v>691987</v>
      </c>
      <c r="BT27" s="47">
        <v>10.225</v>
      </c>
      <c r="BU27" s="47">
        <f t="shared" si="3"/>
        <v>10.225</v>
      </c>
      <c r="BV27" s="47" t="s">
        <v>13</v>
      </c>
      <c r="BW27" s="161">
        <f t="shared" si="41"/>
        <v>200</v>
      </c>
      <c r="BX27" s="161">
        <f t="shared" si="41"/>
        <v>1</v>
      </c>
      <c r="BY27" s="161">
        <f t="shared" si="41"/>
        <v>1</v>
      </c>
      <c r="BZ27" s="47">
        <f>MDL!$C29</f>
        <v>7.1020346782755643E-3</v>
      </c>
      <c r="CA27" s="47">
        <f t="shared" si="4"/>
        <v>7.1020346782755643E-3</v>
      </c>
      <c r="CB27" s="161">
        <f t="shared" si="5"/>
        <v>10.225</v>
      </c>
      <c r="CE27" s="45">
        <f>BU27/'Cal Curve Levels'!$F29</f>
        <v>1.0349190283400809</v>
      </c>
      <c r="CY27" s="47" t="s">
        <v>37</v>
      </c>
      <c r="CZ27" s="47">
        <v>27.274999999999999</v>
      </c>
      <c r="DA27" s="47">
        <v>69</v>
      </c>
      <c r="DB27" s="47">
        <v>711695</v>
      </c>
      <c r="DC27" s="47">
        <v>10.45</v>
      </c>
      <c r="DD27" s="47">
        <f t="shared" si="6"/>
        <v>10.45</v>
      </c>
      <c r="DE27" s="47" t="s">
        <v>13</v>
      </c>
      <c r="DF27" s="161">
        <f t="shared" si="42"/>
        <v>200</v>
      </c>
      <c r="DG27" s="161">
        <f t="shared" si="42"/>
        <v>1</v>
      </c>
      <c r="DH27" s="161">
        <f t="shared" si="42"/>
        <v>1</v>
      </c>
      <c r="DI27" s="47">
        <f>MDL!$C29</f>
        <v>7.1020346782755643E-3</v>
      </c>
      <c r="DJ27" s="47">
        <f t="shared" si="7"/>
        <v>7.1020346782755643E-3</v>
      </c>
      <c r="DK27" s="161">
        <f t="shared" si="8"/>
        <v>10.45</v>
      </c>
      <c r="DN27" s="45">
        <f>DD27/'Cal Curve Levels'!$F29</f>
        <v>1.0576923076923075</v>
      </c>
      <c r="EH27" s="47" t="s">
        <v>37</v>
      </c>
      <c r="EI27" s="47">
        <v>27.265000000000001</v>
      </c>
      <c r="EJ27" s="47">
        <v>69</v>
      </c>
      <c r="EK27" s="47">
        <v>714489</v>
      </c>
      <c r="EL27" s="47">
        <v>10.4</v>
      </c>
      <c r="EM27" s="47">
        <f t="shared" si="9"/>
        <v>10.4</v>
      </c>
      <c r="EN27" s="47" t="s">
        <v>13</v>
      </c>
      <c r="EO27" s="161">
        <f t="shared" si="43"/>
        <v>200</v>
      </c>
      <c r="EP27" s="161">
        <f t="shared" si="43"/>
        <v>1</v>
      </c>
      <c r="EQ27" s="161">
        <f t="shared" si="43"/>
        <v>1</v>
      </c>
      <c r="ER27" s="47">
        <f>MDL!$C29</f>
        <v>7.1020346782755643E-3</v>
      </c>
      <c r="ES27" s="47">
        <f t="shared" si="10"/>
        <v>7.1020346782755643E-3</v>
      </c>
      <c r="ET27" s="161">
        <f t="shared" si="11"/>
        <v>10.4</v>
      </c>
      <c r="EW27" s="45">
        <f>EM27/'Cal Curve Levels'!$F29</f>
        <v>1.0526315789473684</v>
      </c>
      <c r="FP27" s="47" t="s">
        <v>37</v>
      </c>
      <c r="FQ27" s="47">
        <v>27.254999999999999</v>
      </c>
      <c r="FR27" s="47">
        <v>69</v>
      </c>
      <c r="FS27" s="47">
        <v>704131</v>
      </c>
      <c r="FT27" s="47">
        <v>10.61</v>
      </c>
      <c r="FU27" s="47">
        <f t="shared" si="12"/>
        <v>10.61</v>
      </c>
      <c r="FV27" s="47" t="s">
        <v>13</v>
      </c>
      <c r="FW27" s="161">
        <f t="shared" si="44"/>
        <v>200</v>
      </c>
      <c r="FX27" s="161">
        <f t="shared" si="44"/>
        <v>1</v>
      </c>
      <c r="FY27" s="161">
        <f t="shared" si="44"/>
        <v>1</v>
      </c>
      <c r="FZ27" s="47">
        <f>MDL!$C29</f>
        <v>7.1020346782755643E-3</v>
      </c>
      <c r="GA27" s="47">
        <f t="shared" si="13"/>
        <v>7.1020346782755643E-3</v>
      </c>
      <c r="GB27" s="161">
        <f t="shared" si="14"/>
        <v>10.61</v>
      </c>
      <c r="GE27" s="45">
        <f>FU27/'Cal Curve Levels'!$F29</f>
        <v>1.0738866396761133</v>
      </c>
      <c r="GX27" s="47" t="s">
        <v>37</v>
      </c>
      <c r="GY27" s="47">
        <v>27.254999999999999</v>
      </c>
      <c r="GZ27" s="47">
        <v>69</v>
      </c>
      <c r="HA27" s="47">
        <v>686926</v>
      </c>
      <c r="HB27" s="47">
        <v>10.382999999999999</v>
      </c>
      <c r="HC27" s="47">
        <f t="shared" si="15"/>
        <v>10.382999999999999</v>
      </c>
      <c r="HD27" s="47" t="s">
        <v>13</v>
      </c>
      <c r="HE27" s="161">
        <f t="shared" si="45"/>
        <v>200</v>
      </c>
      <c r="HF27" s="161">
        <f t="shared" si="45"/>
        <v>1</v>
      </c>
      <c r="HG27" s="161">
        <f t="shared" si="45"/>
        <v>1</v>
      </c>
      <c r="HH27" s="47">
        <f>MDL!$C29</f>
        <v>7.1020346782755643E-3</v>
      </c>
      <c r="HI27" s="47">
        <f t="shared" si="16"/>
        <v>7.1020346782755643E-3</v>
      </c>
      <c r="HJ27" s="161">
        <f t="shared" si="17"/>
        <v>10.382999999999999</v>
      </c>
      <c r="HM27" s="45">
        <f>HC27/'Cal Curve Levels'!$F29</f>
        <v>1.050910931174089</v>
      </c>
      <c r="IF27" s="47" t="s">
        <v>37</v>
      </c>
      <c r="IG27" s="47">
        <v>27.245000000000001</v>
      </c>
      <c r="IH27" s="47">
        <v>69</v>
      </c>
      <c r="II27" s="47">
        <v>640340</v>
      </c>
      <c r="IJ27" s="47">
        <v>10.416</v>
      </c>
      <c r="IK27" s="47">
        <f t="shared" si="18"/>
        <v>10.416</v>
      </c>
      <c r="IL27" s="47" t="s">
        <v>13</v>
      </c>
      <c r="IM27" s="161">
        <f t="shared" si="46"/>
        <v>200</v>
      </c>
      <c r="IN27" s="161">
        <f t="shared" si="46"/>
        <v>1</v>
      </c>
      <c r="IO27" s="161">
        <f t="shared" si="46"/>
        <v>1</v>
      </c>
      <c r="IP27" s="47">
        <f>MDL!$C29</f>
        <v>7.1020346782755643E-3</v>
      </c>
      <c r="IQ27" s="47">
        <f t="shared" si="19"/>
        <v>7.1020346782755643E-3</v>
      </c>
      <c r="IR27" s="161">
        <f t="shared" si="20"/>
        <v>10.416</v>
      </c>
      <c r="IU27" s="45">
        <f>IK27/'Cal Curve Levels'!$F29</f>
        <v>1.0542510121457489</v>
      </c>
      <c r="JN27" s="47" t="s">
        <v>37</v>
      </c>
      <c r="JO27" s="47">
        <v>27.225999999999999</v>
      </c>
      <c r="JP27" s="47">
        <v>69</v>
      </c>
      <c r="JQ27" s="47">
        <v>661489</v>
      </c>
      <c r="JR27" s="47">
        <v>10.648</v>
      </c>
      <c r="JS27" s="47">
        <f t="shared" si="21"/>
        <v>10.648</v>
      </c>
      <c r="JT27" s="47" t="s">
        <v>13</v>
      </c>
      <c r="JU27" s="161">
        <f t="shared" si="47"/>
        <v>200</v>
      </c>
      <c r="JV27" s="161">
        <f t="shared" si="47"/>
        <v>1</v>
      </c>
      <c r="JW27" s="161">
        <f t="shared" si="47"/>
        <v>1</v>
      </c>
      <c r="JX27" s="47">
        <f>MDL!$C29</f>
        <v>7.1020346782755643E-3</v>
      </c>
      <c r="JY27" s="47">
        <f t="shared" si="22"/>
        <v>7.1020346782755643E-3</v>
      </c>
      <c r="JZ27" s="161">
        <f t="shared" si="23"/>
        <v>10.648</v>
      </c>
      <c r="KC27" s="45">
        <f>JS27/'Cal Curve Levels'!$F29</f>
        <v>1.0777327935222671</v>
      </c>
    </row>
    <row r="28" spans="1:289" x14ac:dyDescent="0.35">
      <c r="A28" s="47" t="s">
        <v>98</v>
      </c>
      <c r="B28" s="41">
        <f t="shared" si="39"/>
        <v>1.012753036437247</v>
      </c>
      <c r="C28" s="41">
        <f t="shared" si="24"/>
        <v>1.0349190283400809</v>
      </c>
      <c r="D28" s="41">
        <f t="shared" si="25"/>
        <v>1.0576923076923075</v>
      </c>
      <c r="E28" s="41">
        <f t="shared" si="26"/>
        <v>1.0526315789473684</v>
      </c>
      <c r="F28" s="41">
        <f t="shared" si="27"/>
        <v>1.0738866396761133</v>
      </c>
      <c r="G28" s="41">
        <f t="shared" si="28"/>
        <v>1.050910931174089</v>
      </c>
      <c r="H28" s="41">
        <f t="shared" si="29"/>
        <v>1.0542510121457489</v>
      </c>
      <c r="I28" s="41">
        <f t="shared" si="30"/>
        <v>1.0777327935222671</v>
      </c>
      <c r="AG28" s="47" t="s">
        <v>38</v>
      </c>
      <c r="AH28" s="47">
        <v>28.747</v>
      </c>
      <c r="AI28" s="47">
        <v>51</v>
      </c>
      <c r="AJ28" s="47">
        <v>325895</v>
      </c>
      <c r="AK28" s="47">
        <v>10.135999999999999</v>
      </c>
      <c r="AL28" s="47">
        <f t="shared" si="0"/>
        <v>10.135999999999999</v>
      </c>
      <c r="AM28" s="47" t="s">
        <v>13</v>
      </c>
      <c r="AN28" s="161">
        <f t="shared" si="40"/>
        <v>200</v>
      </c>
      <c r="AO28" s="161">
        <f t="shared" si="40"/>
        <v>1</v>
      </c>
      <c r="AP28" s="161">
        <f t="shared" si="40"/>
        <v>1</v>
      </c>
      <c r="AQ28" s="47">
        <f>MDL!$C30</f>
        <v>8.3341786923601772E-3</v>
      </c>
      <c r="AR28" s="47">
        <f t="shared" si="1"/>
        <v>8.3341786923601772E-3</v>
      </c>
      <c r="AS28" s="161">
        <f t="shared" si="2"/>
        <v>10.135999999999999</v>
      </c>
      <c r="AV28" s="45">
        <f>AL28/'Cal Curve Levels'!$F30</f>
        <v>1.0279918864097364</v>
      </c>
      <c r="BP28" s="47" t="s">
        <v>38</v>
      </c>
      <c r="BQ28" s="47">
        <v>28.757000000000001</v>
      </c>
      <c r="BR28" s="47">
        <v>51</v>
      </c>
      <c r="BS28" s="47">
        <v>337248</v>
      </c>
      <c r="BT28" s="47">
        <v>10.439</v>
      </c>
      <c r="BU28" s="47">
        <f t="shared" si="3"/>
        <v>10.439</v>
      </c>
      <c r="BV28" s="47" t="s">
        <v>13</v>
      </c>
      <c r="BW28" s="161">
        <f t="shared" si="41"/>
        <v>200</v>
      </c>
      <c r="BX28" s="161">
        <f t="shared" si="41"/>
        <v>1</v>
      </c>
      <c r="BY28" s="161">
        <f t="shared" si="41"/>
        <v>1</v>
      </c>
      <c r="BZ28" s="47">
        <f>MDL!$C30</f>
        <v>8.3341786923601772E-3</v>
      </c>
      <c r="CA28" s="47">
        <f t="shared" si="4"/>
        <v>8.3341786923601772E-3</v>
      </c>
      <c r="CB28" s="161">
        <f t="shared" si="5"/>
        <v>10.439</v>
      </c>
      <c r="CE28" s="45">
        <f>BU28/'Cal Curve Levels'!$F30</f>
        <v>1.0587221095334687</v>
      </c>
      <c r="CY28" s="47" t="s">
        <v>38</v>
      </c>
      <c r="CZ28" s="47">
        <v>28.736999999999998</v>
      </c>
      <c r="DA28" s="47">
        <v>51</v>
      </c>
      <c r="DB28" s="47">
        <v>347360</v>
      </c>
      <c r="DC28" s="47">
        <v>10.685</v>
      </c>
      <c r="DD28" s="47">
        <f t="shared" si="6"/>
        <v>10.685</v>
      </c>
      <c r="DE28" s="47" t="s">
        <v>13</v>
      </c>
      <c r="DF28" s="161">
        <f t="shared" si="42"/>
        <v>200</v>
      </c>
      <c r="DG28" s="161">
        <f t="shared" si="42"/>
        <v>1</v>
      </c>
      <c r="DH28" s="161">
        <f t="shared" si="42"/>
        <v>1</v>
      </c>
      <c r="DI28" s="47">
        <f>MDL!$C30</f>
        <v>8.3341786923601772E-3</v>
      </c>
      <c r="DJ28" s="47">
        <f t="shared" si="7"/>
        <v>8.3341786923601772E-3</v>
      </c>
      <c r="DK28" s="161">
        <f t="shared" si="8"/>
        <v>10.685</v>
      </c>
      <c r="DN28" s="45">
        <f>DD28/'Cal Curve Levels'!$F30</f>
        <v>1.0836713995943206</v>
      </c>
      <c r="EH28" s="47" t="s">
        <v>38</v>
      </c>
      <c r="EI28" s="47">
        <v>28.736999999999998</v>
      </c>
      <c r="EJ28" s="47">
        <v>51</v>
      </c>
      <c r="EK28" s="47">
        <v>350739</v>
      </c>
      <c r="EL28" s="47">
        <v>10.696</v>
      </c>
      <c r="EM28" s="47">
        <f t="shared" si="9"/>
        <v>10.696</v>
      </c>
      <c r="EN28" s="47" t="s">
        <v>13</v>
      </c>
      <c r="EO28" s="161">
        <f t="shared" si="43"/>
        <v>200</v>
      </c>
      <c r="EP28" s="161">
        <f t="shared" si="43"/>
        <v>1</v>
      </c>
      <c r="EQ28" s="161">
        <f t="shared" si="43"/>
        <v>1</v>
      </c>
      <c r="ER28" s="47">
        <f>MDL!$C30</f>
        <v>8.3341786923601772E-3</v>
      </c>
      <c r="ES28" s="47">
        <f t="shared" si="10"/>
        <v>8.3341786923601772E-3</v>
      </c>
      <c r="ET28" s="161">
        <f t="shared" si="11"/>
        <v>10.696</v>
      </c>
      <c r="EW28" s="45">
        <f>EM28/'Cal Curve Levels'!$F30</f>
        <v>1.0847870182555781</v>
      </c>
      <c r="FP28" s="47" t="s">
        <v>38</v>
      </c>
      <c r="FQ28" s="47">
        <v>28.718</v>
      </c>
      <c r="FR28" s="47">
        <v>51</v>
      </c>
      <c r="FS28" s="47">
        <v>343655</v>
      </c>
      <c r="FT28" s="47">
        <v>10.848000000000001</v>
      </c>
      <c r="FU28" s="47">
        <f t="shared" si="12"/>
        <v>10.848000000000001</v>
      </c>
      <c r="FV28" s="47" t="s">
        <v>13</v>
      </c>
      <c r="FW28" s="161">
        <f t="shared" si="44"/>
        <v>200</v>
      </c>
      <c r="FX28" s="161">
        <f t="shared" si="44"/>
        <v>1</v>
      </c>
      <c r="FY28" s="161">
        <f t="shared" si="44"/>
        <v>1</v>
      </c>
      <c r="FZ28" s="47">
        <f>MDL!$C30</f>
        <v>8.3341786923601772E-3</v>
      </c>
      <c r="GA28" s="47">
        <f t="shared" si="13"/>
        <v>8.3341786923601772E-3</v>
      </c>
      <c r="GB28" s="161">
        <f t="shared" si="14"/>
        <v>10.848000000000001</v>
      </c>
      <c r="GE28" s="45">
        <f>FU28/'Cal Curve Levels'!$F30</f>
        <v>1.1002028397565924</v>
      </c>
      <c r="GX28" s="47" t="s">
        <v>38</v>
      </c>
      <c r="GY28" s="47">
        <v>28.718</v>
      </c>
      <c r="GZ28" s="47">
        <v>51</v>
      </c>
      <c r="HA28" s="47">
        <v>337809</v>
      </c>
      <c r="HB28" s="47">
        <v>10.696</v>
      </c>
      <c r="HC28" s="47">
        <f t="shared" si="15"/>
        <v>10.696</v>
      </c>
      <c r="HD28" s="47" t="s">
        <v>13</v>
      </c>
      <c r="HE28" s="161">
        <f t="shared" si="45"/>
        <v>200</v>
      </c>
      <c r="HF28" s="161">
        <f t="shared" si="45"/>
        <v>1</v>
      </c>
      <c r="HG28" s="161">
        <f t="shared" si="45"/>
        <v>1</v>
      </c>
      <c r="HH28" s="47">
        <f>MDL!$C30</f>
        <v>8.3341786923601772E-3</v>
      </c>
      <c r="HI28" s="47">
        <f t="shared" si="16"/>
        <v>8.3341786923601772E-3</v>
      </c>
      <c r="HJ28" s="161">
        <f t="shared" si="17"/>
        <v>10.696</v>
      </c>
      <c r="HM28" s="45">
        <f>HC28/'Cal Curve Levels'!$F30</f>
        <v>1.0847870182555781</v>
      </c>
      <c r="IF28" s="47" t="s">
        <v>38</v>
      </c>
      <c r="IG28" s="47">
        <v>28.707999999999998</v>
      </c>
      <c r="IH28" s="47">
        <v>51</v>
      </c>
      <c r="II28" s="47">
        <v>309545</v>
      </c>
      <c r="IJ28" s="47">
        <v>10.548</v>
      </c>
      <c r="IK28" s="47">
        <f t="shared" si="18"/>
        <v>10.548</v>
      </c>
      <c r="IL28" s="47" t="s">
        <v>13</v>
      </c>
      <c r="IM28" s="161">
        <f t="shared" si="46"/>
        <v>200</v>
      </c>
      <c r="IN28" s="161">
        <f t="shared" si="46"/>
        <v>1</v>
      </c>
      <c r="IO28" s="161">
        <f t="shared" si="46"/>
        <v>1</v>
      </c>
      <c r="IP28" s="47">
        <f>MDL!$C30</f>
        <v>8.3341786923601772E-3</v>
      </c>
      <c r="IQ28" s="47">
        <f t="shared" si="19"/>
        <v>8.3341786923601772E-3</v>
      </c>
      <c r="IR28" s="161">
        <f t="shared" si="20"/>
        <v>10.548</v>
      </c>
      <c r="IU28" s="45">
        <f>IK28/'Cal Curve Levels'!$F30</f>
        <v>1.0697768762677486</v>
      </c>
      <c r="JN28" s="47" t="s">
        <v>38</v>
      </c>
      <c r="JO28" s="47">
        <v>28.687999999999999</v>
      </c>
      <c r="JP28" s="47">
        <v>51</v>
      </c>
      <c r="JQ28" s="47">
        <v>320709</v>
      </c>
      <c r="JR28" s="47">
        <v>10.814</v>
      </c>
      <c r="JS28" s="47">
        <f t="shared" si="21"/>
        <v>10.814</v>
      </c>
      <c r="JT28" s="47" t="s">
        <v>13</v>
      </c>
      <c r="JU28" s="161">
        <f t="shared" si="47"/>
        <v>200</v>
      </c>
      <c r="JV28" s="161">
        <f t="shared" si="47"/>
        <v>1</v>
      </c>
      <c r="JW28" s="161">
        <f t="shared" si="47"/>
        <v>1</v>
      </c>
      <c r="JX28" s="47">
        <f>MDL!$C30</f>
        <v>8.3341786923601772E-3</v>
      </c>
      <c r="JY28" s="47">
        <f t="shared" si="22"/>
        <v>8.3341786923601772E-3</v>
      </c>
      <c r="JZ28" s="161">
        <f t="shared" si="23"/>
        <v>10.814</v>
      </c>
      <c r="KC28" s="45">
        <f>JS28/'Cal Curve Levels'!$F30</f>
        <v>1.0967545638945233</v>
      </c>
    </row>
    <row r="29" spans="1:289" ht="29" x14ac:dyDescent="0.35">
      <c r="A29" s="125" t="s">
        <v>100</v>
      </c>
      <c r="B29" s="41">
        <f t="shared" si="39"/>
        <v>1.0279918864097364</v>
      </c>
      <c r="C29" s="41">
        <f t="shared" si="24"/>
        <v>1.0587221095334687</v>
      </c>
      <c r="D29" s="41">
        <f t="shared" si="25"/>
        <v>1.0836713995943206</v>
      </c>
      <c r="E29" s="41">
        <f t="shared" si="26"/>
        <v>1.0847870182555781</v>
      </c>
      <c r="F29" s="41">
        <f t="shared" si="27"/>
        <v>1.1002028397565924</v>
      </c>
      <c r="G29" s="41">
        <f t="shared" si="28"/>
        <v>1.0847870182555781</v>
      </c>
      <c r="H29" s="41">
        <f t="shared" si="29"/>
        <v>1.0697768762677486</v>
      </c>
      <c r="I29" s="41">
        <f t="shared" si="30"/>
        <v>1.0967545638945233</v>
      </c>
      <c r="AG29" s="47" t="s">
        <v>39</v>
      </c>
      <c r="AH29" s="47">
        <v>29.536999999999999</v>
      </c>
      <c r="AI29" s="47">
        <v>119</v>
      </c>
      <c r="AJ29" s="47">
        <v>409773</v>
      </c>
      <c r="AK29" s="47">
        <v>9.8130000000000006</v>
      </c>
      <c r="AL29" s="47">
        <f t="shared" si="0"/>
        <v>9.8130000000000006</v>
      </c>
      <c r="AM29" s="47" t="s">
        <v>13</v>
      </c>
      <c r="AN29" s="161">
        <f t="shared" si="40"/>
        <v>200</v>
      </c>
      <c r="AO29" s="161">
        <f t="shared" si="40"/>
        <v>1</v>
      </c>
      <c r="AP29" s="161">
        <f t="shared" si="40"/>
        <v>1</v>
      </c>
      <c r="AQ29" s="47">
        <f>MDL!$C31</f>
        <v>2.7692423113638287E-2</v>
      </c>
      <c r="AR29" s="47">
        <f t="shared" si="1"/>
        <v>2.7692423113638287E-2</v>
      </c>
      <c r="AS29" s="161">
        <f t="shared" si="2"/>
        <v>9.8130000000000006</v>
      </c>
      <c r="AV29" s="45">
        <f>AL29/'Cal Curve Levels'!$F31</f>
        <v>1.0003058103975535</v>
      </c>
      <c r="BP29" s="47" t="s">
        <v>39</v>
      </c>
      <c r="BQ29" s="47">
        <v>29.547999999999998</v>
      </c>
      <c r="BR29" s="47">
        <v>119</v>
      </c>
      <c r="BS29" s="47">
        <v>407237</v>
      </c>
      <c r="BT29" s="47">
        <v>9.7059999999999995</v>
      </c>
      <c r="BU29" s="47">
        <f t="shared" si="3"/>
        <v>9.7059999999999995</v>
      </c>
      <c r="BV29" s="47" t="s">
        <v>13</v>
      </c>
      <c r="BW29" s="161">
        <f t="shared" si="41"/>
        <v>200</v>
      </c>
      <c r="BX29" s="161">
        <f t="shared" si="41"/>
        <v>1</v>
      </c>
      <c r="BY29" s="161">
        <f t="shared" si="41"/>
        <v>1</v>
      </c>
      <c r="BZ29" s="47">
        <f>MDL!$C31</f>
        <v>2.7692423113638287E-2</v>
      </c>
      <c r="CA29" s="47">
        <f t="shared" si="4"/>
        <v>2.7692423113638287E-2</v>
      </c>
      <c r="CB29" s="161">
        <f t="shared" si="5"/>
        <v>9.7059999999999995</v>
      </c>
      <c r="CE29" s="45">
        <f>BU29/'Cal Curve Levels'!$F31</f>
        <v>0.98939857288481137</v>
      </c>
      <c r="CY29" s="47" t="s">
        <v>39</v>
      </c>
      <c r="CZ29" s="47">
        <v>29.536999999999999</v>
      </c>
      <c r="DA29" s="47">
        <v>119</v>
      </c>
      <c r="DB29" s="47">
        <v>417927</v>
      </c>
      <c r="DC29" s="47">
        <v>9.8979999999999997</v>
      </c>
      <c r="DD29" s="47">
        <f t="shared" si="6"/>
        <v>9.8979999999999997</v>
      </c>
      <c r="DE29" s="47" t="s">
        <v>13</v>
      </c>
      <c r="DF29" s="161">
        <f t="shared" si="42"/>
        <v>200</v>
      </c>
      <c r="DG29" s="161">
        <f t="shared" si="42"/>
        <v>1</v>
      </c>
      <c r="DH29" s="161">
        <f t="shared" si="42"/>
        <v>1</v>
      </c>
      <c r="DI29" s="47">
        <f>MDL!$C31</f>
        <v>2.7692423113638287E-2</v>
      </c>
      <c r="DJ29" s="47">
        <f t="shared" si="7"/>
        <v>2.7692423113638287E-2</v>
      </c>
      <c r="DK29" s="161">
        <f t="shared" si="8"/>
        <v>9.8979999999999997</v>
      </c>
      <c r="DN29" s="45">
        <f>DD29/'Cal Curve Levels'!$F31</f>
        <v>1.0089704383282365</v>
      </c>
      <c r="EH29" s="47" t="s">
        <v>39</v>
      </c>
      <c r="EI29" s="47">
        <v>29.536999999999999</v>
      </c>
      <c r="EJ29" s="47">
        <v>119</v>
      </c>
      <c r="EK29" s="47">
        <v>417977</v>
      </c>
      <c r="EL29" s="47">
        <v>9.8140000000000001</v>
      </c>
      <c r="EM29" s="47">
        <f t="shared" si="9"/>
        <v>9.8140000000000001</v>
      </c>
      <c r="EN29" s="47" t="s">
        <v>13</v>
      </c>
      <c r="EO29" s="161">
        <f t="shared" si="43"/>
        <v>200</v>
      </c>
      <c r="EP29" s="161">
        <f t="shared" si="43"/>
        <v>1</v>
      </c>
      <c r="EQ29" s="161">
        <f t="shared" si="43"/>
        <v>1</v>
      </c>
      <c r="ER29" s="47">
        <f>MDL!$C31</f>
        <v>2.7692423113638287E-2</v>
      </c>
      <c r="ES29" s="47">
        <f t="shared" si="10"/>
        <v>2.7692423113638287E-2</v>
      </c>
      <c r="ET29" s="161">
        <f t="shared" si="11"/>
        <v>9.8140000000000001</v>
      </c>
      <c r="EW29" s="45">
        <f>EM29/'Cal Curve Levels'!$F31</f>
        <v>1.0004077471967381</v>
      </c>
      <c r="FP29" s="47" t="s">
        <v>39</v>
      </c>
      <c r="FQ29" s="47">
        <v>29.513999999999999</v>
      </c>
      <c r="FR29" s="47">
        <v>119</v>
      </c>
      <c r="FS29" s="47">
        <v>408181</v>
      </c>
      <c r="FT29" s="47">
        <v>9.9209999999999994</v>
      </c>
      <c r="FU29" s="47">
        <f t="shared" si="12"/>
        <v>9.9209999999999994</v>
      </c>
      <c r="FV29" s="47" t="s">
        <v>13</v>
      </c>
      <c r="FW29" s="161">
        <f t="shared" si="44"/>
        <v>200</v>
      </c>
      <c r="FX29" s="161">
        <f t="shared" si="44"/>
        <v>1</v>
      </c>
      <c r="FY29" s="161">
        <f t="shared" si="44"/>
        <v>1</v>
      </c>
      <c r="FZ29" s="47">
        <f>MDL!$C31</f>
        <v>2.7692423113638287E-2</v>
      </c>
      <c r="GA29" s="47">
        <f t="shared" si="13"/>
        <v>2.7692423113638287E-2</v>
      </c>
      <c r="GB29" s="161">
        <f t="shared" si="14"/>
        <v>9.9209999999999994</v>
      </c>
      <c r="GE29" s="45">
        <f>FU29/'Cal Curve Levels'!$F31</f>
        <v>1.01131498470948</v>
      </c>
      <c r="GX29" s="47" t="s">
        <v>39</v>
      </c>
      <c r="GY29" s="47">
        <v>29.513999999999999</v>
      </c>
      <c r="GZ29" s="47">
        <v>119</v>
      </c>
      <c r="HA29" s="47">
        <v>400089</v>
      </c>
      <c r="HB29" s="47">
        <v>9.7539999999999996</v>
      </c>
      <c r="HC29" s="47">
        <f t="shared" si="15"/>
        <v>9.7539999999999996</v>
      </c>
      <c r="HD29" s="47" t="s">
        <v>13</v>
      </c>
      <c r="HE29" s="161">
        <f t="shared" si="45"/>
        <v>200</v>
      </c>
      <c r="HF29" s="161">
        <f t="shared" si="45"/>
        <v>1</v>
      </c>
      <c r="HG29" s="161">
        <f t="shared" si="45"/>
        <v>1</v>
      </c>
      <c r="HH29" s="47">
        <f>MDL!$C31</f>
        <v>2.7692423113638287E-2</v>
      </c>
      <c r="HI29" s="47">
        <f t="shared" si="16"/>
        <v>2.7692423113638287E-2</v>
      </c>
      <c r="HJ29" s="161">
        <f t="shared" si="17"/>
        <v>9.7539999999999996</v>
      </c>
      <c r="HM29" s="45">
        <f>HC29/'Cal Curve Levels'!$F31</f>
        <v>0.9942915392456676</v>
      </c>
      <c r="IF29" s="47" t="s">
        <v>39</v>
      </c>
      <c r="IG29" s="47">
        <v>29.513999999999999</v>
      </c>
      <c r="IH29" s="47">
        <v>119</v>
      </c>
      <c r="II29" s="47">
        <v>372714</v>
      </c>
      <c r="IJ29" s="47">
        <v>9.7789999999999999</v>
      </c>
      <c r="IK29" s="47">
        <f t="shared" si="18"/>
        <v>9.7789999999999999</v>
      </c>
      <c r="IL29" s="47" t="s">
        <v>13</v>
      </c>
      <c r="IM29" s="161">
        <f t="shared" si="46"/>
        <v>200</v>
      </c>
      <c r="IN29" s="161">
        <f t="shared" si="46"/>
        <v>1</v>
      </c>
      <c r="IO29" s="161">
        <f t="shared" si="46"/>
        <v>1</v>
      </c>
      <c r="IP29" s="47">
        <f>MDL!$C31</f>
        <v>2.7692423113638287E-2</v>
      </c>
      <c r="IQ29" s="47">
        <f t="shared" si="19"/>
        <v>2.7692423113638287E-2</v>
      </c>
      <c r="IR29" s="161">
        <f t="shared" si="20"/>
        <v>9.7789999999999999</v>
      </c>
      <c r="IU29" s="45">
        <f>IK29/'Cal Curve Levels'!$F31</f>
        <v>0.99683995922528024</v>
      </c>
      <c r="JN29" s="47" t="s">
        <v>39</v>
      </c>
      <c r="JO29" s="47">
        <v>29.501999999999999</v>
      </c>
      <c r="JP29" s="47">
        <v>119</v>
      </c>
      <c r="JQ29" s="47">
        <v>377638</v>
      </c>
      <c r="JR29" s="47">
        <v>9.8049999999999997</v>
      </c>
      <c r="JS29" s="47">
        <f t="shared" si="21"/>
        <v>9.8049999999999997</v>
      </c>
      <c r="JT29" s="47" t="s">
        <v>13</v>
      </c>
      <c r="JU29" s="161">
        <f t="shared" si="47"/>
        <v>200</v>
      </c>
      <c r="JV29" s="161">
        <f t="shared" si="47"/>
        <v>1</v>
      </c>
      <c r="JW29" s="161">
        <f t="shared" si="47"/>
        <v>1</v>
      </c>
      <c r="JX29" s="47">
        <f>MDL!$C31</f>
        <v>2.7692423113638287E-2</v>
      </c>
      <c r="JY29" s="47">
        <f t="shared" si="22"/>
        <v>2.7692423113638287E-2</v>
      </c>
      <c r="JZ29" s="161">
        <f t="shared" si="23"/>
        <v>9.8049999999999997</v>
      </c>
      <c r="KC29" s="45">
        <f>JS29/'Cal Curve Levels'!$F31</f>
        <v>0.99949031600407734</v>
      </c>
    </row>
    <row r="30" spans="1:289" x14ac:dyDescent="0.35">
      <c r="A30" s="47" t="s">
        <v>102</v>
      </c>
      <c r="B30" s="41">
        <f t="shared" si="39"/>
        <v>1.0003058103975535</v>
      </c>
      <c r="C30" s="41">
        <f t="shared" si="24"/>
        <v>0.98939857288481137</v>
      </c>
      <c r="D30" s="41">
        <f t="shared" si="25"/>
        <v>1.0089704383282365</v>
      </c>
      <c r="E30" s="41">
        <f t="shared" si="26"/>
        <v>1.0004077471967381</v>
      </c>
      <c r="F30" s="41">
        <f t="shared" si="27"/>
        <v>1.01131498470948</v>
      </c>
      <c r="G30" s="41">
        <f t="shared" si="28"/>
        <v>0.9942915392456676</v>
      </c>
      <c r="H30" s="41">
        <f t="shared" si="29"/>
        <v>0.99683995922528024</v>
      </c>
      <c r="I30" s="41">
        <f t="shared" si="30"/>
        <v>0.99949031600407734</v>
      </c>
      <c r="AG30" s="47" t="s">
        <v>40</v>
      </c>
      <c r="AH30" s="47">
        <v>31.065999999999999</v>
      </c>
      <c r="AI30" s="47">
        <v>51</v>
      </c>
      <c r="AJ30" s="47">
        <v>894988</v>
      </c>
      <c r="AK30" s="47">
        <v>9.9939999999999998</v>
      </c>
      <c r="AL30" s="47">
        <f t="shared" si="0"/>
        <v>9.9939999999999998</v>
      </c>
      <c r="AM30" s="47" t="s">
        <v>13</v>
      </c>
      <c r="AN30" s="161">
        <f t="shared" si="40"/>
        <v>200</v>
      </c>
      <c r="AO30" s="161">
        <f t="shared" si="40"/>
        <v>1</v>
      </c>
      <c r="AP30" s="161">
        <f t="shared" si="40"/>
        <v>1</v>
      </c>
      <c r="AQ30" s="47">
        <f>MDL!$C32</f>
        <v>1.0647376193669671E-2</v>
      </c>
      <c r="AR30" s="47">
        <f t="shared" si="1"/>
        <v>1.0647376193669671E-2</v>
      </c>
      <c r="AS30" s="161">
        <f t="shared" si="2"/>
        <v>9.9939999999999998</v>
      </c>
      <c r="AV30" s="45">
        <f>AL30/'Cal Curve Levels'!$F32</f>
        <v>1.0115384615384615</v>
      </c>
      <c r="BP30" s="47" t="s">
        <v>40</v>
      </c>
      <c r="BQ30" s="47">
        <v>31.09</v>
      </c>
      <c r="BR30" s="47">
        <v>51</v>
      </c>
      <c r="BS30" s="47">
        <v>923485</v>
      </c>
      <c r="BT30" s="47">
        <v>10.263</v>
      </c>
      <c r="BU30" s="47">
        <f t="shared" si="3"/>
        <v>10.263</v>
      </c>
      <c r="BV30" s="47" t="s">
        <v>13</v>
      </c>
      <c r="BW30" s="161">
        <f t="shared" si="41"/>
        <v>200</v>
      </c>
      <c r="BX30" s="161">
        <f t="shared" si="41"/>
        <v>1</v>
      </c>
      <c r="BY30" s="161">
        <f t="shared" si="41"/>
        <v>1</v>
      </c>
      <c r="BZ30" s="47">
        <f>MDL!$C32</f>
        <v>1.0647376193669671E-2</v>
      </c>
      <c r="CA30" s="47">
        <f t="shared" si="4"/>
        <v>1.0647376193669671E-2</v>
      </c>
      <c r="CB30" s="161">
        <f t="shared" si="5"/>
        <v>10.263</v>
      </c>
      <c r="CE30" s="45">
        <f>BU30/'Cal Curve Levels'!$F32</f>
        <v>1.0387651821862347</v>
      </c>
      <c r="CY30" s="47" t="s">
        <v>40</v>
      </c>
      <c r="CZ30" s="47">
        <v>31.067</v>
      </c>
      <c r="DA30" s="47">
        <v>51</v>
      </c>
      <c r="DB30" s="47">
        <v>951905</v>
      </c>
      <c r="DC30" s="47">
        <v>10.513</v>
      </c>
      <c r="DD30" s="47">
        <f t="shared" si="6"/>
        <v>10.513</v>
      </c>
      <c r="DE30" s="47" t="s">
        <v>13</v>
      </c>
      <c r="DF30" s="161">
        <f t="shared" si="42"/>
        <v>200</v>
      </c>
      <c r="DG30" s="161">
        <f t="shared" si="42"/>
        <v>1</v>
      </c>
      <c r="DH30" s="161">
        <f t="shared" si="42"/>
        <v>1</v>
      </c>
      <c r="DI30" s="47">
        <f>MDL!$C32</f>
        <v>1.0647376193669671E-2</v>
      </c>
      <c r="DJ30" s="47">
        <f t="shared" si="7"/>
        <v>1.0647376193669671E-2</v>
      </c>
      <c r="DK30" s="161">
        <f t="shared" si="8"/>
        <v>10.513</v>
      </c>
      <c r="DN30" s="45">
        <f>DD30/'Cal Curve Levels'!$F32</f>
        <v>1.064068825910931</v>
      </c>
      <c r="EH30" s="47" t="s">
        <v>40</v>
      </c>
      <c r="EI30" s="47">
        <v>31.077999999999999</v>
      </c>
      <c r="EJ30" s="47">
        <v>51</v>
      </c>
      <c r="EK30" s="47">
        <v>961481</v>
      </c>
      <c r="EL30" s="47">
        <v>10.526999999999999</v>
      </c>
      <c r="EM30" s="47">
        <f t="shared" si="9"/>
        <v>10.526999999999999</v>
      </c>
      <c r="EN30" s="47" t="s">
        <v>13</v>
      </c>
      <c r="EO30" s="161">
        <f t="shared" si="43"/>
        <v>200</v>
      </c>
      <c r="EP30" s="161">
        <f t="shared" si="43"/>
        <v>1</v>
      </c>
      <c r="EQ30" s="161">
        <f t="shared" si="43"/>
        <v>1</v>
      </c>
      <c r="ER30" s="47">
        <f>MDL!$C32</f>
        <v>1.0647376193669671E-2</v>
      </c>
      <c r="ES30" s="47">
        <f t="shared" si="10"/>
        <v>1.0647376193669671E-2</v>
      </c>
      <c r="ET30" s="161">
        <f t="shared" si="11"/>
        <v>10.526999999999999</v>
      </c>
      <c r="EW30" s="45">
        <f>EM30/'Cal Curve Levels'!$F32</f>
        <v>1.065485829959514</v>
      </c>
      <c r="FP30" s="47" t="s">
        <v>40</v>
      </c>
      <c r="FQ30" s="47">
        <v>31.055</v>
      </c>
      <c r="FR30" s="47">
        <v>51</v>
      </c>
      <c r="FS30" s="47">
        <v>933689</v>
      </c>
      <c r="FT30" s="47">
        <v>10.582000000000001</v>
      </c>
      <c r="FU30" s="47">
        <f t="shared" si="12"/>
        <v>10.582000000000001</v>
      </c>
      <c r="FV30" s="47" t="s">
        <v>13</v>
      </c>
      <c r="FW30" s="161">
        <f t="shared" si="44"/>
        <v>200</v>
      </c>
      <c r="FX30" s="161">
        <f t="shared" si="44"/>
        <v>1</v>
      </c>
      <c r="FY30" s="161">
        <f t="shared" si="44"/>
        <v>1</v>
      </c>
      <c r="FZ30" s="47">
        <f>MDL!$C32</f>
        <v>1.0647376193669671E-2</v>
      </c>
      <c r="GA30" s="47">
        <f t="shared" si="13"/>
        <v>1.0647376193669671E-2</v>
      </c>
      <c r="GB30" s="161">
        <f t="shared" si="14"/>
        <v>10.582000000000001</v>
      </c>
      <c r="GE30" s="45">
        <f>FU30/'Cal Curve Levels'!$F32</f>
        <v>1.0710526315789473</v>
      </c>
      <c r="GX30" s="47" t="s">
        <v>40</v>
      </c>
      <c r="GY30" s="47">
        <v>31.055</v>
      </c>
      <c r="GZ30" s="47">
        <v>51</v>
      </c>
      <c r="HA30" s="47">
        <v>921534</v>
      </c>
      <c r="HB30" s="47">
        <v>10.477</v>
      </c>
      <c r="HC30" s="47">
        <f t="shared" si="15"/>
        <v>10.477</v>
      </c>
      <c r="HD30" s="47" t="s">
        <v>13</v>
      </c>
      <c r="HE30" s="161">
        <f t="shared" si="45"/>
        <v>200</v>
      </c>
      <c r="HF30" s="161">
        <f t="shared" si="45"/>
        <v>1</v>
      </c>
      <c r="HG30" s="161">
        <f t="shared" si="45"/>
        <v>1</v>
      </c>
      <c r="HH30" s="47">
        <f>MDL!$C32</f>
        <v>1.0647376193669671E-2</v>
      </c>
      <c r="HI30" s="47">
        <f t="shared" si="16"/>
        <v>1.0647376193669671E-2</v>
      </c>
      <c r="HJ30" s="161">
        <f t="shared" si="17"/>
        <v>10.477</v>
      </c>
      <c r="HM30" s="45">
        <f>HC30/'Cal Curve Levels'!$F32</f>
        <v>1.0604251012145749</v>
      </c>
      <c r="IF30" s="47" t="s">
        <v>40</v>
      </c>
      <c r="IG30" s="47">
        <v>31.055</v>
      </c>
      <c r="IH30" s="47">
        <v>51</v>
      </c>
      <c r="II30" s="47">
        <v>825974</v>
      </c>
      <c r="IJ30" s="47">
        <v>10.106</v>
      </c>
      <c r="IK30" s="47">
        <f t="shared" si="18"/>
        <v>10.106</v>
      </c>
      <c r="IL30" s="47" t="s">
        <v>13</v>
      </c>
      <c r="IM30" s="161">
        <f t="shared" si="46"/>
        <v>200</v>
      </c>
      <c r="IN30" s="161">
        <f t="shared" si="46"/>
        <v>1</v>
      </c>
      <c r="IO30" s="161">
        <f t="shared" si="46"/>
        <v>1</v>
      </c>
      <c r="IP30" s="47">
        <f>MDL!$C32</f>
        <v>1.0647376193669671E-2</v>
      </c>
      <c r="IQ30" s="47">
        <f t="shared" si="19"/>
        <v>1.0647376193669671E-2</v>
      </c>
      <c r="IR30" s="161">
        <f t="shared" si="20"/>
        <v>10.106</v>
      </c>
      <c r="IU30" s="45">
        <f>IK30/'Cal Curve Levels'!$F32</f>
        <v>1.0228744939271255</v>
      </c>
      <c r="JN30" s="47" t="s">
        <v>40</v>
      </c>
      <c r="JO30" s="47">
        <v>31.044</v>
      </c>
      <c r="JP30" s="47">
        <v>51</v>
      </c>
      <c r="JQ30" s="47">
        <v>855374</v>
      </c>
      <c r="JR30" s="47">
        <v>10.356</v>
      </c>
      <c r="JS30" s="47">
        <f t="shared" si="21"/>
        <v>10.356</v>
      </c>
      <c r="JT30" s="47" t="s">
        <v>13</v>
      </c>
      <c r="JU30" s="161">
        <f t="shared" si="47"/>
        <v>200</v>
      </c>
      <c r="JV30" s="161">
        <f t="shared" si="47"/>
        <v>1</v>
      </c>
      <c r="JW30" s="161">
        <f t="shared" si="47"/>
        <v>1</v>
      </c>
      <c r="JX30" s="47">
        <f>MDL!$C32</f>
        <v>1.0647376193669671E-2</v>
      </c>
      <c r="JY30" s="47">
        <f t="shared" si="22"/>
        <v>1.0647376193669671E-2</v>
      </c>
      <c r="JZ30" s="161">
        <f t="shared" si="23"/>
        <v>10.356</v>
      </c>
      <c r="KC30" s="45">
        <f>JS30/'Cal Curve Levels'!$F32</f>
        <v>1.0481781376518218</v>
      </c>
    </row>
    <row r="31" spans="1:289" x14ac:dyDescent="0.35">
      <c r="A31" s="59" t="s">
        <v>104</v>
      </c>
      <c r="B31" s="41">
        <f t="shared" si="39"/>
        <v>1.0115384615384615</v>
      </c>
      <c r="C31" s="41">
        <f t="shared" si="24"/>
        <v>1.0387651821862347</v>
      </c>
      <c r="D31" s="41">
        <f t="shared" si="25"/>
        <v>1.064068825910931</v>
      </c>
      <c r="E31" s="41">
        <f t="shared" si="26"/>
        <v>1.065485829959514</v>
      </c>
      <c r="F31" s="41">
        <f t="shared" si="27"/>
        <v>1.0710526315789473</v>
      </c>
      <c r="G31" s="41">
        <f t="shared" si="28"/>
        <v>1.0604251012145749</v>
      </c>
      <c r="H31" s="41">
        <f t="shared" si="29"/>
        <v>1.0228744939271255</v>
      </c>
      <c r="I31" s="41">
        <f t="shared" si="30"/>
        <v>1.0481781376518218</v>
      </c>
      <c r="AG31" s="47" t="s">
        <v>41</v>
      </c>
      <c r="AH31" s="47">
        <v>33.481999999999999</v>
      </c>
      <c r="AI31" s="47">
        <v>51</v>
      </c>
      <c r="AJ31" s="47">
        <v>688094</v>
      </c>
      <c r="AK31" s="47">
        <v>10.023999999999999</v>
      </c>
      <c r="AL31" s="47">
        <f t="shared" si="0"/>
        <v>10.023999999999999</v>
      </c>
      <c r="AM31" s="47" t="s">
        <v>13</v>
      </c>
      <c r="AN31" s="161">
        <f t="shared" si="40"/>
        <v>200</v>
      </c>
      <c r="AO31" s="161">
        <f t="shared" si="40"/>
        <v>1</v>
      </c>
      <c r="AP31" s="161">
        <f t="shared" si="40"/>
        <v>1</v>
      </c>
      <c r="AQ31" s="47">
        <f>MDL!$C33</f>
        <v>2.8575643071545937E-2</v>
      </c>
      <c r="AR31" s="47">
        <f t="shared" si="1"/>
        <v>2.8575643071545937E-2</v>
      </c>
      <c r="AS31" s="161">
        <f t="shared" si="2"/>
        <v>10.023999999999999</v>
      </c>
      <c r="AV31" s="45">
        <f>AL31/'Cal Curve Levels'!$F33</f>
        <v>1.0218144750254841</v>
      </c>
      <c r="BP31" s="47" t="s">
        <v>41</v>
      </c>
      <c r="BQ31" s="47">
        <v>33.505000000000003</v>
      </c>
      <c r="BR31" s="47">
        <v>51</v>
      </c>
      <c r="BS31" s="47">
        <v>704508</v>
      </c>
      <c r="BT31" s="47">
        <v>10.214</v>
      </c>
      <c r="BU31" s="47">
        <f t="shared" si="3"/>
        <v>10.214</v>
      </c>
      <c r="BV31" s="47" t="s">
        <v>13</v>
      </c>
      <c r="BW31" s="161">
        <f t="shared" si="41"/>
        <v>200</v>
      </c>
      <c r="BX31" s="161">
        <f t="shared" si="41"/>
        <v>1</v>
      </c>
      <c r="BY31" s="161">
        <f t="shared" si="41"/>
        <v>1</v>
      </c>
      <c r="BZ31" s="47">
        <f>MDL!$C33</f>
        <v>2.8575643071545937E-2</v>
      </c>
      <c r="CA31" s="47">
        <f t="shared" si="4"/>
        <v>2.8575643071545937E-2</v>
      </c>
      <c r="CB31" s="161">
        <f t="shared" si="5"/>
        <v>10.214</v>
      </c>
      <c r="CE31" s="45">
        <f>BU31/'Cal Curve Levels'!$F33</f>
        <v>1.0411824668705403</v>
      </c>
      <c r="CY31" s="47" t="s">
        <v>41</v>
      </c>
      <c r="CZ31" s="47">
        <v>33.481999999999999</v>
      </c>
      <c r="DA31" s="47">
        <v>51</v>
      </c>
      <c r="DB31" s="47">
        <v>722734</v>
      </c>
      <c r="DC31" s="47">
        <v>10.413</v>
      </c>
      <c r="DD31" s="47">
        <f t="shared" si="6"/>
        <v>10.413</v>
      </c>
      <c r="DE31" s="47" t="s">
        <v>13</v>
      </c>
      <c r="DF31" s="161">
        <f t="shared" si="42"/>
        <v>200</v>
      </c>
      <c r="DG31" s="161">
        <f t="shared" si="42"/>
        <v>1</v>
      </c>
      <c r="DH31" s="161">
        <f t="shared" si="42"/>
        <v>1</v>
      </c>
      <c r="DI31" s="47">
        <f>MDL!$C33</f>
        <v>2.8575643071545937E-2</v>
      </c>
      <c r="DJ31" s="47">
        <f t="shared" si="7"/>
        <v>2.8575643071545937E-2</v>
      </c>
      <c r="DK31" s="161">
        <f t="shared" si="8"/>
        <v>10.413</v>
      </c>
      <c r="DN31" s="45">
        <f>DD31/'Cal Curve Levels'!$F33</f>
        <v>1.0614678899082568</v>
      </c>
      <c r="EH31" s="47" t="s">
        <v>41</v>
      </c>
      <c r="EI31" s="47">
        <v>33.505000000000003</v>
      </c>
      <c r="EJ31" s="47">
        <v>51</v>
      </c>
      <c r="EK31" s="47">
        <v>726063</v>
      </c>
      <c r="EL31" s="47">
        <v>10.371</v>
      </c>
      <c r="EM31" s="47">
        <f t="shared" si="9"/>
        <v>10.371</v>
      </c>
      <c r="EN31" s="47" t="s">
        <v>13</v>
      </c>
      <c r="EO31" s="161">
        <f t="shared" si="43"/>
        <v>200</v>
      </c>
      <c r="EP31" s="161">
        <f t="shared" si="43"/>
        <v>1</v>
      </c>
      <c r="EQ31" s="161">
        <f t="shared" si="43"/>
        <v>1</v>
      </c>
      <c r="ER31" s="47">
        <f>MDL!$C33</f>
        <v>2.8575643071545937E-2</v>
      </c>
      <c r="ES31" s="47">
        <f t="shared" si="10"/>
        <v>2.8575643071545937E-2</v>
      </c>
      <c r="ET31" s="161">
        <f t="shared" si="11"/>
        <v>10.371</v>
      </c>
      <c r="EW31" s="45">
        <f>EM31/'Cal Curve Levels'!$F33</f>
        <v>1.0571865443425077</v>
      </c>
      <c r="FP31" s="47" t="s">
        <v>41</v>
      </c>
      <c r="FQ31" s="47">
        <v>33.481999999999999</v>
      </c>
      <c r="FR31" s="47">
        <v>51</v>
      </c>
      <c r="FS31" s="47">
        <v>698436</v>
      </c>
      <c r="FT31" s="47">
        <v>10.327</v>
      </c>
      <c r="FU31" s="47">
        <f t="shared" si="12"/>
        <v>10.327</v>
      </c>
      <c r="FV31" s="47" t="s">
        <v>13</v>
      </c>
      <c r="FW31" s="161">
        <f t="shared" si="44"/>
        <v>200</v>
      </c>
      <c r="FX31" s="161">
        <f t="shared" si="44"/>
        <v>1</v>
      </c>
      <c r="FY31" s="161">
        <f t="shared" si="44"/>
        <v>1</v>
      </c>
      <c r="FZ31" s="47">
        <f>MDL!$C33</f>
        <v>2.8575643071545937E-2</v>
      </c>
      <c r="GA31" s="47">
        <f t="shared" si="13"/>
        <v>2.8575643071545937E-2</v>
      </c>
      <c r="GB31" s="161">
        <f t="shared" si="14"/>
        <v>10.327</v>
      </c>
      <c r="GE31" s="45">
        <f>FU31/'Cal Curve Levels'!$F33</f>
        <v>1.0527013251783894</v>
      </c>
      <c r="GX31" s="47" t="s">
        <v>41</v>
      </c>
      <c r="GY31" s="47">
        <v>33.47</v>
      </c>
      <c r="GZ31" s="47">
        <v>51</v>
      </c>
      <c r="HA31" s="47">
        <v>687014</v>
      </c>
      <c r="HB31" s="47">
        <v>10.189</v>
      </c>
      <c r="HC31" s="47">
        <f t="shared" si="15"/>
        <v>10.189</v>
      </c>
      <c r="HD31" s="47" t="s">
        <v>13</v>
      </c>
      <c r="HE31" s="161">
        <f t="shared" si="45"/>
        <v>200</v>
      </c>
      <c r="HF31" s="161">
        <f t="shared" si="45"/>
        <v>1</v>
      </c>
      <c r="HG31" s="161">
        <f t="shared" si="45"/>
        <v>1</v>
      </c>
      <c r="HH31" s="47">
        <f>MDL!$C33</f>
        <v>2.8575643071545937E-2</v>
      </c>
      <c r="HI31" s="47">
        <f t="shared" si="16"/>
        <v>2.8575643071545937E-2</v>
      </c>
      <c r="HJ31" s="161">
        <f t="shared" si="17"/>
        <v>10.189</v>
      </c>
      <c r="HM31" s="45">
        <f>HC31/'Cal Curve Levels'!$F33</f>
        <v>1.0386340468909276</v>
      </c>
      <c r="IF31" s="47" t="s">
        <v>41</v>
      </c>
      <c r="IG31" s="47">
        <v>33.47</v>
      </c>
      <c r="IH31" s="47">
        <v>51</v>
      </c>
      <c r="II31" s="47">
        <v>612025</v>
      </c>
      <c r="IJ31" s="47">
        <v>9.7690000000000001</v>
      </c>
      <c r="IK31" s="47">
        <f t="shared" si="18"/>
        <v>9.7690000000000001</v>
      </c>
      <c r="IL31" s="47" t="s">
        <v>13</v>
      </c>
      <c r="IM31" s="161">
        <f t="shared" si="46"/>
        <v>200</v>
      </c>
      <c r="IN31" s="161">
        <f t="shared" si="46"/>
        <v>1</v>
      </c>
      <c r="IO31" s="161">
        <f t="shared" si="46"/>
        <v>1</v>
      </c>
      <c r="IP31" s="47">
        <f>MDL!$C33</f>
        <v>2.8575643071545937E-2</v>
      </c>
      <c r="IQ31" s="47">
        <f t="shared" si="19"/>
        <v>2.8575643071545937E-2</v>
      </c>
      <c r="IR31" s="161">
        <f t="shared" si="20"/>
        <v>9.7690000000000001</v>
      </c>
      <c r="IU31" s="45">
        <f>IK31/'Cal Curve Levels'!$F33</f>
        <v>0.99582059123343525</v>
      </c>
      <c r="JN31" s="47" t="s">
        <v>41</v>
      </c>
      <c r="JO31" s="47">
        <v>33.47</v>
      </c>
      <c r="JP31" s="47">
        <v>51</v>
      </c>
      <c r="JQ31" s="47">
        <v>627515</v>
      </c>
      <c r="JR31" s="47">
        <v>9.9109999999999996</v>
      </c>
      <c r="JS31" s="47">
        <f t="shared" si="21"/>
        <v>9.9109999999999996</v>
      </c>
      <c r="JT31" s="47" t="s">
        <v>13</v>
      </c>
      <c r="JU31" s="161">
        <f t="shared" si="47"/>
        <v>200</v>
      </c>
      <c r="JV31" s="161">
        <f t="shared" si="47"/>
        <v>1</v>
      </c>
      <c r="JW31" s="161">
        <f t="shared" si="47"/>
        <v>1</v>
      </c>
      <c r="JX31" s="47">
        <f>MDL!$C33</f>
        <v>2.8575643071545937E-2</v>
      </c>
      <c r="JY31" s="47">
        <f t="shared" si="22"/>
        <v>2.8575643071545937E-2</v>
      </c>
      <c r="JZ31" s="161">
        <f t="shared" si="23"/>
        <v>9.9109999999999996</v>
      </c>
      <c r="KC31" s="45">
        <f>JS31/'Cal Curve Levels'!$F33</f>
        <v>1.0102956167176349</v>
      </c>
    </row>
    <row r="32" spans="1:289" x14ac:dyDescent="0.35">
      <c r="A32" s="59" t="s">
        <v>106</v>
      </c>
      <c r="B32" s="41">
        <f t="shared" si="39"/>
        <v>1.0218144750254841</v>
      </c>
      <c r="C32" s="41">
        <f t="shared" si="24"/>
        <v>1.0411824668705403</v>
      </c>
      <c r="D32" s="41">
        <f t="shared" si="25"/>
        <v>1.0614678899082568</v>
      </c>
      <c r="E32" s="41">
        <f t="shared" si="26"/>
        <v>1.0571865443425077</v>
      </c>
      <c r="F32" s="41">
        <f t="shared" si="27"/>
        <v>1.0527013251783894</v>
      </c>
      <c r="G32" s="41">
        <f t="shared" si="28"/>
        <v>1.0386340468909276</v>
      </c>
      <c r="H32" s="41">
        <f t="shared" si="29"/>
        <v>0.99582059123343525</v>
      </c>
      <c r="I32" s="41">
        <f t="shared" si="30"/>
        <v>1.0102956167176349</v>
      </c>
      <c r="AG32" s="47" t="s">
        <v>333</v>
      </c>
      <c r="AH32" s="47">
        <v>33.033000000000001</v>
      </c>
      <c r="AI32" s="47">
        <v>169</v>
      </c>
      <c r="AJ32" s="47">
        <v>1860293</v>
      </c>
      <c r="AK32" s="47">
        <v>9.7970000000000006</v>
      </c>
      <c r="AL32" s="47">
        <f t="shared" si="0"/>
        <v>9.7970000000000006</v>
      </c>
      <c r="AM32" s="47" t="s">
        <v>13</v>
      </c>
      <c r="AN32" s="161">
        <f t="shared" si="40"/>
        <v>200</v>
      </c>
      <c r="AO32" s="161">
        <f t="shared" si="40"/>
        <v>1</v>
      </c>
      <c r="AP32" s="161">
        <f t="shared" si="40"/>
        <v>1</v>
      </c>
      <c r="AQ32" s="47">
        <f>MDL!$C34</f>
        <v>3.7129405425324051E-2</v>
      </c>
      <c r="AR32" s="47">
        <f t="shared" si="1"/>
        <v>3.7129405425324051E-2</v>
      </c>
      <c r="AS32" s="161">
        <f t="shared" si="2"/>
        <v>9.7970000000000006</v>
      </c>
      <c r="AV32" s="45">
        <f>AL32/'Cal Curve Levels'!$F34</f>
        <v>0.99159919028340082</v>
      </c>
      <c r="BP32" s="47" t="s">
        <v>333</v>
      </c>
      <c r="BQ32" s="47">
        <v>33.055999999999997</v>
      </c>
      <c r="BR32" s="47">
        <v>169</v>
      </c>
      <c r="BS32" s="47">
        <v>1829586</v>
      </c>
      <c r="BT32" s="47">
        <v>9.5890000000000004</v>
      </c>
      <c r="BU32" s="47">
        <f t="shared" si="3"/>
        <v>9.5890000000000004</v>
      </c>
      <c r="BV32" s="47" t="s">
        <v>13</v>
      </c>
      <c r="BW32" s="161">
        <f t="shared" si="41"/>
        <v>200</v>
      </c>
      <c r="BX32" s="161">
        <f t="shared" si="41"/>
        <v>1</v>
      </c>
      <c r="BY32" s="161">
        <f t="shared" si="41"/>
        <v>1</v>
      </c>
      <c r="BZ32" s="47">
        <f>MDL!$C34</f>
        <v>3.7129405425324051E-2</v>
      </c>
      <c r="CA32" s="47">
        <f t="shared" si="4"/>
        <v>3.7129405425324051E-2</v>
      </c>
      <c r="CB32" s="161">
        <f t="shared" si="5"/>
        <v>9.5890000000000004</v>
      </c>
      <c r="CE32" s="45">
        <f>BU32/'Cal Curve Levels'!$F34</f>
        <v>0.97054655870445339</v>
      </c>
      <c r="CY32" s="47" t="s">
        <v>333</v>
      </c>
      <c r="CZ32" s="47">
        <v>33.021999999999998</v>
      </c>
      <c r="DA32" s="47">
        <v>169</v>
      </c>
      <c r="DB32" s="47">
        <v>1848463</v>
      </c>
      <c r="DC32" s="47">
        <v>9.6280000000000001</v>
      </c>
      <c r="DD32" s="47">
        <f t="shared" si="6"/>
        <v>9.6280000000000001</v>
      </c>
      <c r="DE32" s="47" t="s">
        <v>13</v>
      </c>
      <c r="DF32" s="161">
        <f t="shared" si="42"/>
        <v>200</v>
      </c>
      <c r="DG32" s="161">
        <f t="shared" si="42"/>
        <v>1</v>
      </c>
      <c r="DH32" s="161">
        <f t="shared" si="42"/>
        <v>1</v>
      </c>
      <c r="DI32" s="47">
        <f>MDL!$C34</f>
        <v>3.7129405425324051E-2</v>
      </c>
      <c r="DJ32" s="47">
        <f t="shared" si="7"/>
        <v>3.7129405425324051E-2</v>
      </c>
      <c r="DK32" s="161">
        <f t="shared" si="8"/>
        <v>9.6280000000000001</v>
      </c>
      <c r="DN32" s="45">
        <f>DD32/'Cal Curve Levels'!$F34</f>
        <v>0.97449392712550598</v>
      </c>
      <c r="EH32" s="47" t="s">
        <v>333</v>
      </c>
      <c r="EI32" s="47">
        <v>33.045000000000002</v>
      </c>
      <c r="EJ32" s="47">
        <v>169</v>
      </c>
      <c r="EK32" s="47">
        <v>1820840</v>
      </c>
      <c r="EL32" s="47">
        <v>9.4019999999999992</v>
      </c>
      <c r="EM32" s="47">
        <f t="shared" si="9"/>
        <v>9.4019999999999992</v>
      </c>
      <c r="EN32" s="47" t="s">
        <v>13</v>
      </c>
      <c r="EO32" s="161">
        <f t="shared" si="43"/>
        <v>200</v>
      </c>
      <c r="EP32" s="161">
        <f t="shared" si="43"/>
        <v>1</v>
      </c>
      <c r="EQ32" s="161">
        <f t="shared" si="43"/>
        <v>1</v>
      </c>
      <c r="ER32" s="47">
        <f>MDL!$C34</f>
        <v>3.7129405425324051E-2</v>
      </c>
      <c r="ES32" s="47">
        <f t="shared" si="10"/>
        <v>3.7129405425324051E-2</v>
      </c>
      <c r="ET32" s="161">
        <f t="shared" si="11"/>
        <v>9.4019999999999992</v>
      </c>
      <c r="EW32" s="45">
        <f>EM32/'Cal Curve Levels'!$F34</f>
        <v>0.95161943319838038</v>
      </c>
      <c r="FP32" s="47" t="s">
        <v>333</v>
      </c>
      <c r="FQ32" s="47">
        <v>33.021999999999998</v>
      </c>
      <c r="FR32" s="47">
        <v>169</v>
      </c>
      <c r="FS32" s="47">
        <v>1765997</v>
      </c>
      <c r="FT32" s="47">
        <v>9.44</v>
      </c>
      <c r="FU32" s="47">
        <f t="shared" si="12"/>
        <v>9.44</v>
      </c>
      <c r="FV32" s="47" t="s">
        <v>13</v>
      </c>
      <c r="FW32" s="161">
        <f t="shared" si="44"/>
        <v>200</v>
      </c>
      <c r="FX32" s="161">
        <f t="shared" si="44"/>
        <v>1</v>
      </c>
      <c r="FY32" s="161">
        <f t="shared" si="44"/>
        <v>1</v>
      </c>
      <c r="FZ32" s="47">
        <f>MDL!$C34</f>
        <v>3.7129405425324051E-2</v>
      </c>
      <c r="GA32" s="47">
        <f t="shared" si="13"/>
        <v>3.7129405425324051E-2</v>
      </c>
      <c r="GB32" s="161">
        <f t="shared" si="14"/>
        <v>9.44</v>
      </c>
      <c r="GE32" s="45">
        <f>FU32/'Cal Curve Levels'!$F34</f>
        <v>0.95546558704453433</v>
      </c>
      <c r="GX32" s="47" t="s">
        <v>333</v>
      </c>
      <c r="GY32" s="47">
        <v>33.021999999999998</v>
      </c>
      <c r="GZ32" s="47">
        <v>169</v>
      </c>
      <c r="HA32" s="47">
        <v>1681240</v>
      </c>
      <c r="HB32" s="47">
        <v>9.0139999999999993</v>
      </c>
      <c r="HC32" s="47">
        <f t="shared" si="15"/>
        <v>9.0139999999999993</v>
      </c>
      <c r="HD32" s="47" t="s">
        <v>13</v>
      </c>
      <c r="HE32" s="161">
        <f t="shared" si="45"/>
        <v>200</v>
      </c>
      <c r="HF32" s="161">
        <f t="shared" si="45"/>
        <v>1</v>
      </c>
      <c r="HG32" s="161">
        <f t="shared" si="45"/>
        <v>1</v>
      </c>
      <c r="HH32" s="47">
        <f>MDL!$C34</f>
        <v>3.7129405425324051E-2</v>
      </c>
      <c r="HI32" s="47">
        <f t="shared" si="16"/>
        <v>3.7129405425324051E-2</v>
      </c>
      <c r="HJ32" s="161">
        <f t="shared" si="17"/>
        <v>9.0139999999999993</v>
      </c>
      <c r="HM32" s="45">
        <f>HC32/'Cal Curve Levels'!$F34</f>
        <v>0.91234817813765168</v>
      </c>
      <c r="IF32" s="47" t="s">
        <v>333</v>
      </c>
      <c r="IG32" s="47">
        <v>33.021999999999998</v>
      </c>
      <c r="IH32" s="47">
        <v>169</v>
      </c>
      <c r="II32" s="47">
        <v>1589566</v>
      </c>
      <c r="IJ32" s="47">
        <v>9.1720000000000006</v>
      </c>
      <c r="IK32" s="47">
        <f t="shared" si="18"/>
        <v>9.1720000000000006</v>
      </c>
      <c r="IL32" s="47" t="s">
        <v>13</v>
      </c>
      <c r="IM32" s="161">
        <f t="shared" si="46"/>
        <v>200</v>
      </c>
      <c r="IN32" s="161">
        <f t="shared" si="46"/>
        <v>1</v>
      </c>
      <c r="IO32" s="161">
        <f t="shared" si="46"/>
        <v>1</v>
      </c>
      <c r="IP32" s="47">
        <f>MDL!$C34</f>
        <v>3.7129405425324051E-2</v>
      </c>
      <c r="IQ32" s="47">
        <f t="shared" si="19"/>
        <v>3.7129405425324051E-2</v>
      </c>
      <c r="IR32" s="161">
        <f t="shared" si="20"/>
        <v>9.1720000000000006</v>
      </c>
      <c r="IU32" s="45">
        <f>IK32/'Cal Curve Levels'!$F34</f>
        <v>0.92834008097165988</v>
      </c>
      <c r="JN32" s="47" t="s">
        <v>333</v>
      </c>
      <c r="JO32" s="47">
        <v>33.01</v>
      </c>
      <c r="JP32" s="47">
        <v>169</v>
      </c>
      <c r="JQ32" s="47">
        <v>1561311</v>
      </c>
      <c r="JR32" s="47">
        <v>8.9149999999999991</v>
      </c>
      <c r="JS32" s="47">
        <f t="shared" si="21"/>
        <v>8.9149999999999991</v>
      </c>
      <c r="JT32" s="47" t="s">
        <v>13</v>
      </c>
      <c r="JU32" s="161">
        <f t="shared" si="47"/>
        <v>200</v>
      </c>
      <c r="JV32" s="161">
        <f t="shared" si="47"/>
        <v>1</v>
      </c>
      <c r="JW32" s="161">
        <f t="shared" si="47"/>
        <v>1</v>
      </c>
      <c r="JX32" s="47">
        <f>MDL!$C34</f>
        <v>3.7129405425324051E-2</v>
      </c>
      <c r="JY32" s="47">
        <f t="shared" si="22"/>
        <v>3.7129405425324051E-2</v>
      </c>
      <c r="JZ32" s="161">
        <f t="shared" si="23"/>
        <v>8.9149999999999991</v>
      </c>
      <c r="KC32" s="45">
        <f>JS32/'Cal Curve Levels'!$F34</f>
        <v>0.90232793522267196</v>
      </c>
    </row>
    <row r="33" spans="1:289" x14ac:dyDescent="0.35">
      <c r="A33" s="6" t="s">
        <v>108</v>
      </c>
      <c r="B33" s="41">
        <f t="shared" si="39"/>
        <v>0.99159919028340082</v>
      </c>
      <c r="C33" s="41">
        <f t="shared" si="24"/>
        <v>0.97054655870445339</v>
      </c>
      <c r="D33" s="41">
        <f t="shared" si="25"/>
        <v>0.97449392712550598</v>
      </c>
      <c r="E33" s="41">
        <f t="shared" si="26"/>
        <v>0.95161943319838038</v>
      </c>
      <c r="F33" s="41">
        <f t="shared" si="27"/>
        <v>0.95546558704453433</v>
      </c>
      <c r="G33" s="41">
        <f t="shared" si="28"/>
        <v>0.91234817813765168</v>
      </c>
      <c r="H33" s="41">
        <f t="shared" si="29"/>
        <v>0.92834008097165988</v>
      </c>
      <c r="I33" s="41">
        <f t="shared" si="30"/>
        <v>0.90232793522267196</v>
      </c>
      <c r="KC33" s="47"/>
    </row>
    <row r="34" spans="1:289" x14ac:dyDescent="0.35">
      <c r="A34" s="47"/>
    </row>
    <row r="35" spans="1:289" x14ac:dyDescent="0.35">
      <c r="A35" s="47"/>
    </row>
    <row r="36" spans="1:289" x14ac:dyDescent="0.35">
      <c r="A36" s="47"/>
    </row>
  </sheetData>
  <conditionalFormatting sqref="B4:I33">
    <cfRule type="cellIs" dxfId="259" priority="65" operator="between">
      <formula>0.8</formula>
      <formula>1.2</formula>
    </cfRule>
    <cfRule type="cellIs" dxfId="258" priority="64" operator="greaterThan">
      <formula>1.2</formula>
    </cfRule>
    <cfRule type="cellIs" dxfId="257" priority="63" operator="lessThan">
      <formula>0.8</formula>
    </cfRule>
  </conditionalFormatting>
  <conditionalFormatting sqref="AC3:AD4">
    <cfRule type="cellIs" dxfId="256" priority="44" operator="equal">
      <formula>"Fail"</formula>
    </cfRule>
    <cfRule type="cellIs" dxfId="255" priority="43" operator="equal">
      <formula>"Pass"</formula>
    </cfRule>
  </conditionalFormatting>
  <conditionalFormatting sqref="AE4">
    <cfRule type="cellIs" dxfId="254" priority="86" operator="between">
      <formula>0.8</formula>
      <formula>1.2</formula>
    </cfRule>
    <cfRule type="cellIs" dxfId="253" priority="85" operator="lessThan">
      <formula>0.8</formula>
    </cfRule>
    <cfRule type="cellIs" dxfId="252" priority="84" operator="greaterThan">
      <formula>1.2</formula>
    </cfRule>
  </conditionalFormatting>
  <conditionalFormatting sqref="AT3:AU4">
    <cfRule type="cellIs" dxfId="251" priority="41" operator="equal">
      <formula>"Pass"</formula>
    </cfRule>
    <cfRule type="cellIs" dxfId="250" priority="42" operator="equal">
      <formula>"Fail"</formula>
    </cfRule>
  </conditionalFormatting>
  <conditionalFormatting sqref="AV4:AV32">
    <cfRule type="cellIs" dxfId="249" priority="88" operator="lessThan">
      <formula>0.8</formula>
    </cfRule>
    <cfRule type="cellIs" dxfId="248" priority="87" operator="greaterThan">
      <formula>1.2</formula>
    </cfRule>
    <cfRule type="cellIs" dxfId="247" priority="89" operator="between">
      <formula>0.8</formula>
      <formula>1.2</formula>
    </cfRule>
  </conditionalFormatting>
  <conditionalFormatting sqref="BL3:BM4">
    <cfRule type="cellIs" dxfId="246" priority="39" operator="equal">
      <formula>"Pass"</formula>
    </cfRule>
    <cfRule type="cellIs" dxfId="245" priority="40" operator="equal">
      <formula>"Fail"</formula>
    </cfRule>
  </conditionalFormatting>
  <conditionalFormatting sqref="BN4">
    <cfRule type="cellIs" dxfId="244" priority="83" operator="between">
      <formula>0.8</formula>
      <formula>1.2</formula>
    </cfRule>
    <cfRule type="cellIs" dxfId="243" priority="82" operator="lessThan">
      <formula>0.8</formula>
    </cfRule>
    <cfRule type="cellIs" dxfId="242" priority="81" operator="greaterThan">
      <formula>1.2</formula>
    </cfRule>
  </conditionalFormatting>
  <conditionalFormatting sqref="CC3:CD4">
    <cfRule type="cellIs" dxfId="241" priority="37" operator="equal">
      <formula>"Pass"</formula>
    </cfRule>
    <cfRule type="cellIs" dxfId="240" priority="38" operator="equal">
      <formula>"Fail"</formula>
    </cfRule>
  </conditionalFormatting>
  <conditionalFormatting sqref="CE4:CE32">
    <cfRule type="cellIs" dxfId="239" priority="80" operator="between">
      <formula>0.8</formula>
      <formula>1.2</formula>
    </cfRule>
    <cfRule type="cellIs" dxfId="238" priority="79" operator="lessThan">
      <formula>0.8</formula>
    </cfRule>
    <cfRule type="cellIs" dxfId="237" priority="78" operator="greaterThan">
      <formula>1.2</formula>
    </cfRule>
  </conditionalFormatting>
  <conditionalFormatting sqref="CU3:CV4">
    <cfRule type="cellIs" dxfId="236" priority="35" operator="equal">
      <formula>"Pass"</formula>
    </cfRule>
    <cfRule type="cellIs" dxfId="235" priority="36" operator="equal">
      <formula>"Fail"</formula>
    </cfRule>
  </conditionalFormatting>
  <conditionalFormatting sqref="CW4">
    <cfRule type="cellIs" dxfId="234" priority="77" operator="between">
      <formula>0.8</formula>
      <formula>1.2</formula>
    </cfRule>
    <cfRule type="cellIs" dxfId="233" priority="76" operator="lessThan">
      <formula>0.8</formula>
    </cfRule>
    <cfRule type="cellIs" dxfId="232" priority="75" operator="greaterThan">
      <formula>1.2</formula>
    </cfRule>
  </conditionalFormatting>
  <conditionalFormatting sqref="DL3:DM4">
    <cfRule type="cellIs" dxfId="231" priority="34" operator="equal">
      <formula>"Fail"</formula>
    </cfRule>
    <cfRule type="cellIs" dxfId="230" priority="33" operator="equal">
      <formula>"Pass"</formula>
    </cfRule>
  </conditionalFormatting>
  <conditionalFormatting sqref="DN4:DN32">
    <cfRule type="cellIs" dxfId="229" priority="74" operator="between">
      <formula>0.8</formula>
      <formula>1.2</formula>
    </cfRule>
    <cfRule type="cellIs" dxfId="228" priority="73" operator="lessThan">
      <formula>0.8</formula>
    </cfRule>
    <cfRule type="cellIs" dxfId="227" priority="72" operator="greaterThan">
      <formula>1.2</formula>
    </cfRule>
  </conditionalFormatting>
  <conditionalFormatting sqref="ED3:EE4">
    <cfRule type="cellIs" dxfId="226" priority="32" operator="equal">
      <formula>"Fail"</formula>
    </cfRule>
    <cfRule type="cellIs" dxfId="225" priority="31" operator="equal">
      <formula>"Pass"</formula>
    </cfRule>
  </conditionalFormatting>
  <conditionalFormatting sqref="EF4">
    <cfRule type="cellIs" dxfId="224" priority="69" operator="greaterThan">
      <formula>1.2</formula>
    </cfRule>
    <cfRule type="cellIs" dxfId="223" priority="71" operator="between">
      <formula>0.8</formula>
      <formula>1.2</formula>
    </cfRule>
    <cfRule type="cellIs" dxfId="222" priority="70" operator="lessThan">
      <formula>0.8</formula>
    </cfRule>
  </conditionalFormatting>
  <conditionalFormatting sqref="EU3:EV4">
    <cfRule type="cellIs" dxfId="221" priority="30" operator="equal">
      <formula>"Fail"</formula>
    </cfRule>
    <cfRule type="cellIs" dxfId="220" priority="29" operator="equal">
      <formula>"Pass"</formula>
    </cfRule>
  </conditionalFormatting>
  <conditionalFormatting sqref="EW4:EW32">
    <cfRule type="cellIs" dxfId="219" priority="68" operator="between">
      <formula>0.8</formula>
      <formula>1.2</formula>
    </cfRule>
    <cfRule type="cellIs" dxfId="218" priority="67" operator="lessThan">
      <formula>0.8</formula>
    </cfRule>
    <cfRule type="cellIs" dxfId="217" priority="66" operator="greaterThan">
      <formula>1.2</formula>
    </cfRule>
  </conditionalFormatting>
  <conditionalFormatting sqref="FL3:FM4">
    <cfRule type="cellIs" dxfId="216" priority="28" operator="equal">
      <formula>"Fail"</formula>
    </cfRule>
    <cfRule type="cellIs" dxfId="215" priority="27" operator="equal">
      <formula>"Pass"</formula>
    </cfRule>
  </conditionalFormatting>
  <conditionalFormatting sqref="FN4">
    <cfRule type="cellIs" dxfId="214" priority="60" operator="greaterThan">
      <formula>1.2</formula>
    </cfRule>
    <cfRule type="cellIs" dxfId="213" priority="61" operator="lessThan">
      <formula>0.8</formula>
    </cfRule>
    <cfRule type="cellIs" dxfId="212" priority="62" operator="between">
      <formula>0.8</formula>
      <formula>1.2</formula>
    </cfRule>
  </conditionalFormatting>
  <conditionalFormatting sqref="GC3:GD4">
    <cfRule type="cellIs" dxfId="211" priority="26" operator="equal">
      <formula>"Fail"</formula>
    </cfRule>
    <cfRule type="cellIs" dxfId="210" priority="25" operator="equal">
      <formula>"Pass"</formula>
    </cfRule>
  </conditionalFormatting>
  <conditionalFormatting sqref="GE4:GE32">
    <cfRule type="cellIs" dxfId="209" priority="55" operator="greaterThan">
      <formula>1.2</formula>
    </cfRule>
    <cfRule type="cellIs" dxfId="208" priority="56" operator="lessThan">
      <formula>0.8</formula>
    </cfRule>
    <cfRule type="cellIs" dxfId="207" priority="57" operator="between">
      <formula>0.8</formula>
      <formula>1.2</formula>
    </cfRule>
  </conditionalFormatting>
  <conditionalFormatting sqref="GT3:GU4">
    <cfRule type="cellIs" dxfId="206" priority="23" operator="equal">
      <formula>"Pass"</formula>
    </cfRule>
    <cfRule type="cellIs" dxfId="205" priority="24" operator="equal">
      <formula>"Fail"</formula>
    </cfRule>
  </conditionalFormatting>
  <conditionalFormatting sqref="GV4">
    <cfRule type="cellIs" dxfId="204" priority="50" operator="greaterThan">
      <formula>1.2</formula>
    </cfRule>
    <cfRule type="cellIs" dxfId="203" priority="51" operator="lessThan">
      <formula>0.8</formula>
    </cfRule>
    <cfRule type="cellIs" dxfId="202" priority="52" operator="between">
      <formula>0.8</formula>
      <formula>1.2</formula>
    </cfRule>
  </conditionalFormatting>
  <conditionalFormatting sqref="HK3:HL4">
    <cfRule type="cellIs" dxfId="201" priority="22" operator="equal">
      <formula>"Fail"</formula>
    </cfRule>
    <cfRule type="cellIs" dxfId="200" priority="21" operator="equal">
      <formula>"Pass"</formula>
    </cfRule>
  </conditionalFormatting>
  <conditionalFormatting sqref="HM4:HM32">
    <cfRule type="cellIs" dxfId="199" priority="47" operator="between">
      <formula>0.8</formula>
      <formula>1.2</formula>
    </cfRule>
    <cfRule type="cellIs" dxfId="198" priority="46" operator="lessThan">
      <formula>0.8</formula>
    </cfRule>
    <cfRule type="cellIs" dxfId="197" priority="45" operator="greaterThan">
      <formula>1.2</formula>
    </cfRule>
  </conditionalFormatting>
  <conditionalFormatting sqref="IB3:IC4">
    <cfRule type="cellIs" dxfId="196" priority="20" operator="equal">
      <formula>"Fail"</formula>
    </cfRule>
    <cfRule type="cellIs" dxfId="195" priority="19" operator="equal">
      <formula>"Pass"</formula>
    </cfRule>
  </conditionalFormatting>
  <conditionalFormatting sqref="ID4">
    <cfRule type="cellIs" dxfId="194" priority="18" operator="between">
      <formula>0.8</formula>
      <formula>1.2</formula>
    </cfRule>
    <cfRule type="cellIs" dxfId="193" priority="17" operator="lessThan">
      <formula>0.8</formula>
    </cfRule>
    <cfRule type="cellIs" dxfId="192" priority="16" operator="greaterThan">
      <formula>1.2</formula>
    </cfRule>
  </conditionalFormatting>
  <conditionalFormatting sqref="IS3:IT4">
    <cfRule type="cellIs" dxfId="191" priority="15" operator="equal">
      <formula>"Fail"</formula>
    </cfRule>
    <cfRule type="cellIs" dxfId="190" priority="14" operator="equal">
      <formula>"Pass"</formula>
    </cfRule>
  </conditionalFormatting>
  <conditionalFormatting sqref="IU4:IU32">
    <cfRule type="cellIs" dxfId="189" priority="11" operator="greaterThan">
      <formula>1.2</formula>
    </cfRule>
    <cfRule type="cellIs" dxfId="188" priority="13" operator="between">
      <formula>0.8</formula>
      <formula>1.2</formula>
    </cfRule>
    <cfRule type="cellIs" dxfId="187" priority="12" operator="lessThan">
      <formula>0.8</formula>
    </cfRule>
  </conditionalFormatting>
  <conditionalFormatting sqref="JJ3:JK4">
    <cfRule type="cellIs" dxfId="186" priority="10" operator="equal">
      <formula>"Fail"</formula>
    </cfRule>
    <cfRule type="cellIs" dxfId="185" priority="9" operator="equal">
      <formula>"Pass"</formula>
    </cfRule>
  </conditionalFormatting>
  <conditionalFormatting sqref="JL4">
    <cfRule type="cellIs" dxfId="184" priority="6" operator="greaterThan">
      <formula>1.2</formula>
    </cfRule>
    <cfRule type="cellIs" dxfId="183" priority="7" operator="lessThan">
      <formula>0.8</formula>
    </cfRule>
    <cfRule type="cellIs" dxfId="182" priority="8" operator="between">
      <formula>0.8</formula>
      <formula>1.2</formula>
    </cfRule>
  </conditionalFormatting>
  <conditionalFormatting sqref="KA3:KB4">
    <cfRule type="cellIs" dxfId="181" priority="5" operator="equal">
      <formula>"Fail"</formula>
    </cfRule>
    <cfRule type="cellIs" dxfId="180" priority="4" operator="equal">
      <formula>"Pass"</formula>
    </cfRule>
  </conditionalFormatting>
  <conditionalFormatting sqref="KC4:KC32">
    <cfRule type="cellIs" dxfId="179" priority="2" operator="lessThan">
      <formula>0.8</formula>
    </cfRule>
    <cfRule type="cellIs" dxfId="178" priority="1" operator="greaterThan">
      <formula>1.2</formula>
    </cfRule>
    <cfRule type="cellIs" dxfId="177" priority="3" operator="between">
      <formula>0.8</formula>
      <formula>1.2</formula>
    </cfRule>
  </conditionalFormatting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B054-1DD8-4262-87FF-9C72F7C533F2}">
  <dimension ref="A1:WE32"/>
  <sheetViews>
    <sheetView topLeftCell="CO1" zoomScale="80" zoomScaleNormal="80" workbookViewId="0">
      <selection activeCell="VW1" sqref="VW1"/>
    </sheetView>
  </sheetViews>
  <sheetFormatPr defaultRowHeight="14.5" x14ac:dyDescent="0.35"/>
  <cols>
    <col min="1" max="1" width="27.7265625" style="47" customWidth="1"/>
    <col min="2" max="2" width="8.7265625" style="47"/>
    <col min="3" max="3" width="6.7265625" style="47" customWidth="1"/>
    <col min="4" max="4" width="10.7265625" style="47" customWidth="1"/>
    <col min="5" max="5" width="7.7265625" style="47" customWidth="1"/>
    <col min="6" max="6" width="10.7265625" style="47" customWidth="1"/>
    <col min="7" max="7" width="7.7265625" style="47" customWidth="1"/>
    <col min="8" max="8" width="13.7265625" style="154" customWidth="1"/>
    <col min="9" max="9" width="17.7265625" style="154" customWidth="1"/>
    <col min="10" max="10" width="14.7265625" style="154" customWidth="1"/>
    <col min="11" max="11" width="5.7265625" style="47" customWidth="1"/>
    <col min="12" max="12" width="9.7265625" style="47" customWidth="1"/>
    <col min="13" max="13" width="12.7265625" style="47" customWidth="1"/>
    <col min="14" max="14" width="18.7265625" style="47" customWidth="1"/>
    <col min="15" max="15" width="16.7265625" style="47" customWidth="1"/>
    <col min="16" max="16" width="2.7265625" style="47" customWidth="1"/>
    <col min="17" max="17" width="8.7265625" style="47"/>
    <col min="18" max="18" width="27.7265625" style="47" customWidth="1"/>
    <col min="19" max="19" width="8.7265625" style="47"/>
    <col min="20" max="20" width="6.7265625" style="47" customWidth="1"/>
    <col min="21" max="21" width="10.7265625" style="47" customWidth="1"/>
    <col min="22" max="22" width="8.7265625" style="47"/>
    <col min="23" max="23" width="10.7265625" style="47" customWidth="1"/>
    <col min="24" max="24" width="7.7265625" style="47" customWidth="1"/>
    <col min="25" max="25" width="13.7265625" style="154" customWidth="1"/>
    <col min="26" max="26" width="17.7265625" style="154" customWidth="1"/>
    <col min="27" max="27" width="14.7265625" style="154" customWidth="1"/>
    <col min="28" max="28" width="5.7265625" style="47" customWidth="1"/>
    <col min="29" max="29" width="9.7265625" style="47" customWidth="1"/>
    <col min="30" max="30" width="12.7265625" style="47" customWidth="1"/>
    <col min="31" max="31" width="18.7265625" style="47" customWidth="1"/>
    <col min="32" max="32" width="16.7265625" style="47" customWidth="1"/>
    <col min="33" max="33" width="2.7265625" style="47" customWidth="1"/>
    <col min="34" max="34" width="8.7265625" style="47"/>
    <col min="35" max="35" width="27.7265625" style="47" customWidth="1"/>
    <col min="36" max="36" width="8.7265625" style="47"/>
    <col min="37" max="37" width="6.7265625" style="47" customWidth="1"/>
    <col min="38" max="38" width="10.7265625" style="47" customWidth="1"/>
    <col min="39" max="39" width="8.7265625" style="47"/>
    <col min="40" max="40" width="10.7265625" style="47" customWidth="1"/>
    <col min="41" max="41" width="7.7265625" style="47" customWidth="1"/>
    <col min="42" max="42" width="13.7265625" style="154" customWidth="1"/>
    <col min="43" max="43" width="17.7265625" style="154" customWidth="1"/>
    <col min="44" max="44" width="14.7265625" style="154" customWidth="1"/>
    <col min="45" max="45" width="5.7265625" style="47" customWidth="1"/>
    <col min="46" max="46" width="9.7265625" style="47" customWidth="1"/>
    <col min="47" max="47" width="12.7265625" style="47" customWidth="1"/>
    <col min="48" max="48" width="18.7265625" style="47" customWidth="1"/>
    <col min="49" max="49" width="16.7265625" style="47" customWidth="1"/>
    <col min="50" max="50" width="2.7265625" style="47" customWidth="1"/>
    <col min="51" max="51" width="8.7265625" style="47"/>
    <col min="52" max="52" width="27.7265625" style="27" customWidth="1"/>
    <col min="53" max="53" width="8.7265625" style="27"/>
    <col min="54" max="54" width="6.7265625" style="27" customWidth="1"/>
    <col min="55" max="55" width="10.7265625" style="27" customWidth="1"/>
    <col min="56" max="56" width="8.7265625" style="27"/>
    <col min="57" max="57" width="10.7265625" style="27" customWidth="1"/>
    <col min="58" max="58" width="7.7265625" style="27" customWidth="1"/>
    <col min="59" max="59" width="13.7265625" style="164" customWidth="1"/>
    <col min="60" max="60" width="17.7265625" style="164" customWidth="1"/>
    <col min="61" max="61" width="14.7265625" style="164" customWidth="1"/>
    <col min="62" max="62" width="5.7265625" style="27" customWidth="1"/>
    <col min="63" max="63" width="9.7265625" style="27" customWidth="1"/>
    <col min="64" max="64" width="12.7265625" style="27" customWidth="1"/>
    <col min="65" max="65" width="18.7265625" style="27" customWidth="1"/>
    <col min="66" max="66" width="16.7265625" style="27" customWidth="1"/>
    <col min="67" max="67" width="2.7265625" style="47" customWidth="1"/>
    <col min="68" max="68" width="8.7265625" style="47"/>
    <col min="69" max="69" width="27.7265625" style="47" customWidth="1"/>
    <col min="70" max="70" width="8.7265625" style="47"/>
    <col min="71" max="71" width="6.7265625" style="47" customWidth="1"/>
    <col min="72" max="72" width="10.7265625" style="47" customWidth="1"/>
    <col min="73" max="73" width="7.7265625" style="47" customWidth="1"/>
    <col min="74" max="74" width="10.7265625" style="47" customWidth="1"/>
    <col min="75" max="75" width="7.7265625" style="47" customWidth="1"/>
    <col min="76" max="76" width="13.7265625" style="154" customWidth="1"/>
    <col min="77" max="77" width="17.7265625" style="154" customWidth="1"/>
    <col min="78" max="78" width="14.7265625" style="154" customWidth="1"/>
    <col min="79" max="79" width="5.7265625" style="47" customWidth="1"/>
    <col min="80" max="80" width="9.7265625" style="47" customWidth="1"/>
    <col min="81" max="81" width="12.7265625" style="47" customWidth="1"/>
    <col min="82" max="82" width="18.7265625" style="47" customWidth="1"/>
    <col min="83" max="83" width="16.7265625" style="47" customWidth="1"/>
    <col min="84" max="84" width="2.7265625" style="47" customWidth="1"/>
    <col min="85" max="85" width="8.7265625" style="47"/>
    <col min="86" max="86" width="21.7265625" style="166" customWidth="1"/>
    <col min="87" max="87" width="8.7265625" style="166"/>
    <col min="88" max="88" width="6.7265625" style="166" customWidth="1"/>
    <col min="89" max="89" width="10.7265625" style="166" customWidth="1"/>
    <col min="90" max="90" width="8.7265625" style="166"/>
    <col min="91" max="91" width="10.7265625" style="166" customWidth="1"/>
    <col min="92" max="92" width="7.7265625" style="166" customWidth="1"/>
    <col min="93" max="93" width="13.7265625" style="166" customWidth="1"/>
    <col min="94" max="94" width="17.7265625" style="166" customWidth="1"/>
    <col min="95" max="95" width="14.7265625" style="166" customWidth="1"/>
    <col min="96" max="96" width="5.7265625" style="166" customWidth="1"/>
    <col min="97" max="97" width="9.7265625" style="166" customWidth="1"/>
    <col min="98" max="98" width="12.7265625" style="166" customWidth="1"/>
    <col min="99" max="99" width="18.7265625" style="166" customWidth="1"/>
    <col min="100" max="100" width="16.7265625" style="166" customWidth="1"/>
    <col min="101" max="101" width="2.7265625" style="47" customWidth="1"/>
    <col min="102" max="179" width="0" style="47" hidden="1" customWidth="1"/>
    <col min="180" max="593" width="0" hidden="1" customWidth="1"/>
    <col min="594" max="594" width="18.54296875" style="47" hidden="1" customWidth="1"/>
    <col min="595" max="595" width="18.54296875" style="47" customWidth="1"/>
    <col min="596" max="596" width="17.08984375" style="47" customWidth="1"/>
    <col min="597" max="597" width="14.54296875" style="47" customWidth="1"/>
    <col min="598" max="598" width="13.81640625" style="47" customWidth="1"/>
    <col min="599" max="599" width="8.7265625" style="47"/>
    <col min="600" max="600" width="15.54296875" style="47" customWidth="1"/>
    <col min="601" max="601" width="8.7265625" style="47"/>
    <col min="602" max="602" width="17.81640625" style="47" customWidth="1"/>
    <col min="603" max="603" width="13.1796875" style="47" customWidth="1"/>
  </cols>
  <sheetData>
    <row r="1" spans="1:603" x14ac:dyDescent="0.35">
      <c r="A1" s="1" t="s">
        <v>414</v>
      </c>
      <c r="R1" s="1" t="s">
        <v>415</v>
      </c>
      <c r="AI1" s="1" t="s">
        <v>416</v>
      </c>
      <c r="AZ1" s="163" t="s">
        <v>417</v>
      </c>
      <c r="BQ1" s="1" t="s">
        <v>418</v>
      </c>
      <c r="CH1" s="165" t="s">
        <v>699</v>
      </c>
      <c r="CI1" s="165"/>
      <c r="CJ1" s="165"/>
      <c r="CK1" s="165"/>
      <c r="CL1" s="165"/>
      <c r="CW1" s="140"/>
      <c r="VW1" s="47" t="s">
        <v>406</v>
      </c>
      <c r="VY1" s="47" t="s">
        <v>375</v>
      </c>
      <c r="VZ1" s="47" t="s">
        <v>376</v>
      </c>
      <c r="WB1" s="47" t="s">
        <v>409</v>
      </c>
      <c r="WD1" s="47" t="s">
        <v>375</v>
      </c>
      <c r="WE1" s="47" t="s">
        <v>376</v>
      </c>
    </row>
    <row r="2" spans="1:603" x14ac:dyDescent="0.35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154" t="s">
        <v>7</v>
      </c>
      <c r="I2" s="154" t="s">
        <v>8</v>
      </c>
      <c r="J2" s="154" t="s">
        <v>9</v>
      </c>
      <c r="K2" s="47" t="s">
        <v>10</v>
      </c>
      <c r="L2" s="47" t="s">
        <v>11</v>
      </c>
      <c r="M2" s="47" t="s">
        <v>12</v>
      </c>
      <c r="N2" s="47" t="s">
        <v>326</v>
      </c>
      <c r="O2" s="47" t="s">
        <v>327</v>
      </c>
      <c r="R2" s="47" t="s">
        <v>0</v>
      </c>
      <c r="S2" s="47" t="s">
        <v>1</v>
      </c>
      <c r="T2" s="47" t="s">
        <v>2</v>
      </c>
      <c r="U2" s="47" t="s">
        <v>3</v>
      </c>
      <c r="V2" s="47" t="s">
        <v>4</v>
      </c>
      <c r="W2" s="47" t="s">
        <v>5</v>
      </c>
      <c r="X2" s="47" t="s">
        <v>6</v>
      </c>
      <c r="Y2" s="154" t="s">
        <v>7</v>
      </c>
      <c r="Z2" s="154" t="s">
        <v>8</v>
      </c>
      <c r="AA2" s="154" t="s">
        <v>9</v>
      </c>
      <c r="AB2" s="47" t="s">
        <v>10</v>
      </c>
      <c r="AC2" s="47" t="s">
        <v>11</v>
      </c>
      <c r="AD2" s="47" t="s">
        <v>12</v>
      </c>
      <c r="AE2" s="47" t="s">
        <v>326</v>
      </c>
      <c r="AF2" s="47" t="s">
        <v>327</v>
      </c>
      <c r="AI2" s="47" t="s">
        <v>0</v>
      </c>
      <c r="AJ2" s="47" t="s">
        <v>1</v>
      </c>
      <c r="AK2" s="47" t="s">
        <v>2</v>
      </c>
      <c r="AL2" s="47" t="s">
        <v>3</v>
      </c>
      <c r="AM2" s="47" t="s">
        <v>4</v>
      </c>
      <c r="AN2" s="47" t="s">
        <v>5</v>
      </c>
      <c r="AO2" s="47" t="s">
        <v>6</v>
      </c>
      <c r="AP2" s="154" t="s">
        <v>7</v>
      </c>
      <c r="AQ2" s="154" t="s">
        <v>8</v>
      </c>
      <c r="AR2" s="154" t="s">
        <v>9</v>
      </c>
      <c r="AS2" s="47" t="s">
        <v>10</v>
      </c>
      <c r="AT2" s="47" t="s">
        <v>11</v>
      </c>
      <c r="AU2" s="47" t="s">
        <v>12</v>
      </c>
      <c r="AV2" s="47" t="s">
        <v>326</v>
      </c>
      <c r="AW2" s="47" t="s">
        <v>327</v>
      </c>
      <c r="AZ2" s="27" t="s">
        <v>0</v>
      </c>
      <c r="BA2" s="27" t="s">
        <v>1</v>
      </c>
      <c r="BB2" s="27" t="s">
        <v>2</v>
      </c>
      <c r="BC2" s="27" t="s">
        <v>3</v>
      </c>
      <c r="BD2" s="27" t="s">
        <v>4</v>
      </c>
      <c r="BE2" s="27" t="s">
        <v>5</v>
      </c>
      <c r="BF2" s="27" t="s">
        <v>6</v>
      </c>
      <c r="BG2" s="164" t="s">
        <v>7</v>
      </c>
      <c r="BH2" s="164" t="s">
        <v>8</v>
      </c>
      <c r="BI2" s="164" t="s">
        <v>9</v>
      </c>
      <c r="BJ2" s="27" t="s">
        <v>10</v>
      </c>
      <c r="BK2" s="27" t="s">
        <v>11</v>
      </c>
      <c r="BL2" s="27" t="s">
        <v>12</v>
      </c>
      <c r="BM2" s="27" t="s">
        <v>326</v>
      </c>
      <c r="BN2" s="27" t="s">
        <v>327</v>
      </c>
      <c r="BQ2" s="47" t="s">
        <v>0</v>
      </c>
      <c r="BR2" s="47" t="s">
        <v>1</v>
      </c>
      <c r="BS2" s="47" t="s">
        <v>2</v>
      </c>
      <c r="BT2" s="47" t="s">
        <v>3</v>
      </c>
      <c r="BU2" s="47" t="s">
        <v>4</v>
      </c>
      <c r="BV2" s="47" t="s">
        <v>5</v>
      </c>
      <c r="BW2" s="47" t="s">
        <v>6</v>
      </c>
      <c r="BX2" s="154" t="s">
        <v>7</v>
      </c>
      <c r="BY2" s="154" t="s">
        <v>8</v>
      </c>
      <c r="BZ2" s="154" t="s">
        <v>9</v>
      </c>
      <c r="CA2" s="47" t="s">
        <v>10</v>
      </c>
      <c r="CB2" s="47" t="s">
        <v>11</v>
      </c>
      <c r="CC2" s="47" t="s">
        <v>12</v>
      </c>
      <c r="CD2" s="47" t="s">
        <v>326</v>
      </c>
      <c r="CE2" s="47" t="s">
        <v>327</v>
      </c>
      <c r="CH2" s="166" t="s">
        <v>0</v>
      </c>
      <c r="CI2" s="166" t="s">
        <v>1</v>
      </c>
      <c r="CJ2" s="166" t="s">
        <v>2</v>
      </c>
      <c r="CK2" s="166" t="s">
        <v>3</v>
      </c>
      <c r="CL2" s="166" t="s">
        <v>4</v>
      </c>
      <c r="CM2" s="166" t="s">
        <v>5</v>
      </c>
      <c r="CN2" s="166" t="s">
        <v>6</v>
      </c>
      <c r="CO2" s="166" t="s">
        <v>7</v>
      </c>
      <c r="CP2" s="166" t="s">
        <v>8</v>
      </c>
      <c r="CQ2" s="166" t="s">
        <v>9</v>
      </c>
      <c r="CR2" s="166" t="s">
        <v>10</v>
      </c>
      <c r="CS2" s="166" t="s">
        <v>11</v>
      </c>
      <c r="CT2" s="166" t="s">
        <v>12</v>
      </c>
      <c r="CU2" s="166" t="s">
        <v>326</v>
      </c>
      <c r="CV2" s="166" t="s">
        <v>327</v>
      </c>
      <c r="VW2" s="47" t="s">
        <v>407</v>
      </c>
      <c r="VX2" s="47">
        <f>'112524'!$CK$3</f>
        <v>1053174</v>
      </c>
      <c r="VY2" s="47">
        <f>$VX$2*0.6</f>
        <v>631904.4</v>
      </c>
      <c r="VZ2" s="47">
        <f>$VX$2*1.4</f>
        <v>1474443.5999999999</v>
      </c>
      <c r="WB2" s="47" t="s">
        <v>407</v>
      </c>
      <c r="WC2" s="47">
        <f>'112524'!$BC$3</f>
        <v>1032225</v>
      </c>
      <c r="WD2" s="47">
        <f>$WC$2*0.6</f>
        <v>619335</v>
      </c>
      <c r="WE2" s="47">
        <f>$WC$2*1.4</f>
        <v>1445115</v>
      </c>
    </row>
    <row r="3" spans="1:603" x14ac:dyDescent="0.35">
      <c r="A3" s="47" t="s">
        <v>14</v>
      </c>
      <c r="B3" s="47">
        <v>30.308</v>
      </c>
      <c r="C3" s="47">
        <v>114</v>
      </c>
      <c r="D3" s="47">
        <v>1426220</v>
      </c>
      <c r="E3" s="47">
        <v>5</v>
      </c>
      <c r="G3" s="47" t="s">
        <v>13</v>
      </c>
      <c r="N3" s="47" t="str">
        <f>IF(D3/$WC$2&gt;1.4,"Fail","Pass")</f>
        <v>Pass</v>
      </c>
      <c r="O3" s="47" t="str">
        <f>IF(B3&gt;$WE$3,"Fail","Pass")</f>
        <v>Pass</v>
      </c>
      <c r="R3" s="47" t="s">
        <v>14</v>
      </c>
      <c r="S3" s="47">
        <v>30.411000000000001</v>
      </c>
      <c r="T3" s="47">
        <v>114</v>
      </c>
      <c r="U3" s="47">
        <v>1345627</v>
      </c>
      <c r="V3" s="47">
        <v>5</v>
      </c>
      <c r="X3" s="47" t="s">
        <v>13</v>
      </c>
      <c r="AE3" s="47" t="str">
        <f>IF(U3/$WC$2&gt;1.4,"Fail","Pass")</f>
        <v>Pass</v>
      </c>
      <c r="AF3" s="47" t="str">
        <f>IF(S3&gt;$WE$3,"Fail","Pass")</f>
        <v>Pass</v>
      </c>
      <c r="AI3" s="47" t="s">
        <v>14</v>
      </c>
      <c r="AJ3" s="47">
        <v>30.411000000000001</v>
      </c>
      <c r="AK3" s="47">
        <v>114</v>
      </c>
      <c r="AL3" s="47">
        <v>1149560</v>
      </c>
      <c r="AM3" s="47">
        <v>5</v>
      </c>
      <c r="AO3" s="47" t="s">
        <v>13</v>
      </c>
      <c r="AV3" s="47" t="str">
        <f>IF(AL3/$WC$2&gt;1.4,"Fail","Pass")</f>
        <v>Pass</v>
      </c>
      <c r="AW3" s="47" t="str">
        <f>IF(AJ3&gt;$WE$3,"Fail","Pass")</f>
        <v>Pass</v>
      </c>
      <c r="AZ3" s="27" t="s">
        <v>14</v>
      </c>
      <c r="BA3" s="27">
        <v>30.411000000000001</v>
      </c>
      <c r="BB3" s="27">
        <v>114</v>
      </c>
      <c r="BC3" s="27">
        <v>1032225</v>
      </c>
      <c r="BD3" s="27">
        <v>5</v>
      </c>
      <c r="BF3" s="27" t="s">
        <v>13</v>
      </c>
      <c r="BM3" s="27" t="str">
        <f>IF(BC3/$WC$2&gt;1.4,"Fail","Pass")</f>
        <v>Pass</v>
      </c>
      <c r="BN3" s="27" t="str">
        <f>IF(BA3&gt;$WE$3,"Fail","Pass")</f>
        <v>Pass</v>
      </c>
      <c r="BQ3" s="47" t="s">
        <v>14</v>
      </c>
      <c r="BR3" s="47">
        <v>30.331</v>
      </c>
      <c r="BS3" s="47">
        <v>114</v>
      </c>
      <c r="BT3" s="47">
        <v>1075612</v>
      </c>
      <c r="BU3" s="47">
        <v>5</v>
      </c>
      <c r="BW3" s="47" t="s">
        <v>13</v>
      </c>
      <c r="CD3" s="47" t="str">
        <f>IF(BT3/$WC$2&gt;1.4,"Fail","Pass")</f>
        <v>Pass</v>
      </c>
      <c r="CE3" s="47" t="str">
        <f>IF(BR3&gt;$WE$3,"Fail","Pass")</f>
        <v>Pass</v>
      </c>
      <c r="CH3" s="166" t="s">
        <v>14</v>
      </c>
      <c r="CI3" s="166">
        <v>30.503</v>
      </c>
      <c r="CJ3" s="166">
        <v>114</v>
      </c>
      <c r="CK3" s="166">
        <v>1053174</v>
      </c>
      <c r="CL3" s="166">
        <v>50</v>
      </c>
      <c r="CN3" s="166" t="s">
        <v>13</v>
      </c>
      <c r="CU3" s="166" t="str">
        <f>IF(CK3/$VX$2&gt;1.4,"Fail","Pass")</f>
        <v>Pass</v>
      </c>
      <c r="CV3" s="166" t="str">
        <f>IF(CI3&gt;$VZ$3,"Fail","Pass")</f>
        <v>Pass</v>
      </c>
      <c r="VW3" s="47" t="s">
        <v>408</v>
      </c>
      <c r="VX3" s="47">
        <f>'112524'!$CI$3</f>
        <v>30.503</v>
      </c>
      <c r="VY3" s="47">
        <f>$VX$3-(5/60)</f>
        <v>30.419666666666668</v>
      </c>
      <c r="VZ3" s="47">
        <f>$VX$3+(5/60)</f>
        <v>30.586333333333332</v>
      </c>
      <c r="WB3" s="47" t="s">
        <v>408</v>
      </c>
      <c r="WC3" s="47">
        <f>'112524'!$BA$3</f>
        <v>30.411000000000001</v>
      </c>
      <c r="WD3" s="47">
        <f>$WC$3-(5/60)</f>
        <v>30.327666666666669</v>
      </c>
      <c r="WE3" s="47">
        <f>$WC$3+(5/60)</f>
        <v>30.494333333333334</v>
      </c>
    </row>
    <row r="4" spans="1:603" x14ac:dyDescent="0.35">
      <c r="A4" s="47" t="s">
        <v>17</v>
      </c>
      <c r="B4" s="47">
        <v>0</v>
      </c>
      <c r="D4" s="47">
        <v>0</v>
      </c>
      <c r="E4" s="47" t="s">
        <v>16</v>
      </c>
      <c r="F4" s="47">
        <f>IF(E4="N.D.",0,E4)</f>
        <v>0</v>
      </c>
      <c r="G4" s="47" t="s">
        <v>13</v>
      </c>
      <c r="H4" s="154">
        <v>200</v>
      </c>
      <c r="I4" s="154">
        <v>1</v>
      </c>
      <c r="J4" s="154">
        <f>200/H4*I4</f>
        <v>1</v>
      </c>
      <c r="K4" s="47">
        <f>MDL!$C6</f>
        <v>8.4458189938093255E-3</v>
      </c>
      <c r="L4" s="47">
        <f>J4*K4</f>
        <v>8.4458189938093255E-3</v>
      </c>
      <c r="M4" s="154" t="str">
        <f>IF(F4*J4&lt;L4,"BDL",F4*J4)</f>
        <v>BDL</v>
      </c>
      <c r="N4" s="47" t="str">
        <f>IF(D3/$WC$2&lt;0.6,"Fail","Pass")</f>
        <v>Pass</v>
      </c>
      <c r="O4" s="47" t="str">
        <f>IF(B3&lt;$WD$3,"Fail","Pass")</f>
        <v>Fail</v>
      </c>
      <c r="R4" s="47" t="s">
        <v>17</v>
      </c>
      <c r="S4" s="47">
        <v>8.093</v>
      </c>
      <c r="T4" s="47">
        <v>119</v>
      </c>
      <c r="U4" s="47">
        <v>207856</v>
      </c>
      <c r="V4" s="47">
        <v>9.7330000000000005</v>
      </c>
      <c r="W4" s="47">
        <f>IF(V4="N.D.",0,V4)</f>
        <v>9.7330000000000005</v>
      </c>
      <c r="X4" s="47" t="s">
        <v>13</v>
      </c>
      <c r="Y4" s="154">
        <v>200</v>
      </c>
      <c r="Z4" s="154">
        <v>1</v>
      </c>
      <c r="AA4" s="154">
        <f>200/Y4*Z4</f>
        <v>1</v>
      </c>
      <c r="AB4" s="47">
        <f>MDL!$C6</f>
        <v>8.4458189938093255E-3</v>
      </c>
      <c r="AC4" s="47">
        <f>AA4*AB4</f>
        <v>8.4458189938093255E-3</v>
      </c>
      <c r="AD4" s="154">
        <f>IF(W4*AA4&lt;AC4,"BDL",W4*AA4)</f>
        <v>9.7330000000000005</v>
      </c>
      <c r="AE4" s="47" t="str">
        <f>IF(U3/$WC$2&lt;0.6,"Fail","Pass")</f>
        <v>Pass</v>
      </c>
      <c r="AF4" s="47" t="str">
        <f>IF(S3&lt;$WD$3,"Fail","Pass")</f>
        <v>Pass</v>
      </c>
      <c r="AI4" s="47" t="s">
        <v>17</v>
      </c>
      <c r="AJ4" s="47">
        <v>8.093</v>
      </c>
      <c r="AK4" s="47">
        <v>119</v>
      </c>
      <c r="AL4" s="47">
        <v>177155</v>
      </c>
      <c r="AM4" s="47">
        <v>9.7110000000000003</v>
      </c>
      <c r="AN4" s="47">
        <f>IF(AM4="N.D.",0,AM4)</f>
        <v>9.7110000000000003</v>
      </c>
      <c r="AO4" s="47" t="s">
        <v>13</v>
      </c>
      <c r="AP4" s="154">
        <v>200</v>
      </c>
      <c r="AQ4" s="154">
        <v>1</v>
      </c>
      <c r="AR4" s="154">
        <f>200/AP4*AQ4</f>
        <v>1</v>
      </c>
      <c r="AS4" s="47">
        <f>MDL!$C6</f>
        <v>8.4458189938093255E-3</v>
      </c>
      <c r="AT4" s="47">
        <f>AR4*AS4</f>
        <v>8.4458189938093255E-3</v>
      </c>
      <c r="AU4" s="154">
        <f>IF(AN4*AR4&lt;AT4,"BDL",AN4*AR4)</f>
        <v>9.7110000000000003</v>
      </c>
      <c r="AV4" s="47" t="str">
        <f>IF(AL3/$WC$2&lt;0.6,"Fail","Pass")</f>
        <v>Pass</v>
      </c>
      <c r="AW4" s="47" t="str">
        <f>IF(AJ3&lt;$WD$3,"Fail","Pass")</f>
        <v>Pass</v>
      </c>
      <c r="AZ4" s="27" t="s">
        <v>17</v>
      </c>
      <c r="BA4" s="27">
        <v>8.093</v>
      </c>
      <c r="BB4" s="27">
        <v>119</v>
      </c>
      <c r="BC4" s="27">
        <v>163304</v>
      </c>
      <c r="BD4" s="27">
        <v>9.9689999999999994</v>
      </c>
      <c r="BE4" s="27">
        <f>IF(BD4="N.D.",0,BD4)</f>
        <v>9.9689999999999994</v>
      </c>
      <c r="BF4" s="27" t="s">
        <v>13</v>
      </c>
      <c r="BG4" s="164">
        <v>200</v>
      </c>
      <c r="BH4" s="164">
        <v>1</v>
      </c>
      <c r="BI4" s="164">
        <f>200/BG4*BH4</f>
        <v>1</v>
      </c>
      <c r="BJ4" s="27">
        <f>MDL!$C6</f>
        <v>8.4458189938093255E-3</v>
      </c>
      <c r="BK4" s="27">
        <f>BI4*BJ4</f>
        <v>8.4458189938093255E-3</v>
      </c>
      <c r="BL4" s="164">
        <f>IF(BE4*BI4&lt;BK4,"BDL",BE4*BI4)</f>
        <v>9.9689999999999994</v>
      </c>
      <c r="BM4" s="27" t="str">
        <f>IF(BC3/$WC$2&lt;0.6,"Fail","Pass")</f>
        <v>Pass</v>
      </c>
      <c r="BN4" s="27" t="str">
        <f>IF(BA3&lt;$WD$3,"Fail","Pass")</f>
        <v>Pass</v>
      </c>
      <c r="BQ4" s="47" t="s">
        <v>17</v>
      </c>
      <c r="BR4" s="47">
        <v>0</v>
      </c>
      <c r="BT4" s="47">
        <v>0</v>
      </c>
      <c r="BU4" s="47" t="s">
        <v>16</v>
      </c>
      <c r="BV4" s="47">
        <f>IF(BU4="N.D.",0,BU4)</f>
        <v>0</v>
      </c>
      <c r="BW4" s="47" t="s">
        <v>13</v>
      </c>
      <c r="BX4" s="154">
        <v>200</v>
      </c>
      <c r="BY4" s="154">
        <v>1</v>
      </c>
      <c r="BZ4" s="154">
        <f>200/BX4*BY4</f>
        <v>1</v>
      </c>
      <c r="CA4" s="47">
        <f>MDL!$C6</f>
        <v>8.4458189938093255E-3</v>
      </c>
      <c r="CB4" s="47">
        <f>BZ4*CA4</f>
        <v>8.4458189938093255E-3</v>
      </c>
      <c r="CC4" s="154" t="str">
        <f>IF(BV4*BZ4&lt;CB4,"BDL",BV4*BZ4)</f>
        <v>BDL</v>
      </c>
      <c r="CD4" s="47" t="str">
        <f>IF(BT3/$WC$2&lt;0.6,"Fail","Pass")</f>
        <v>Pass</v>
      </c>
      <c r="CE4" s="47" t="str">
        <f>IF(BR3&lt;$WD$3,"Fail","Pass")</f>
        <v>Pass</v>
      </c>
      <c r="CH4" s="166" t="s">
        <v>15</v>
      </c>
      <c r="CI4" s="166">
        <v>6.9939999999999998</v>
      </c>
      <c r="CJ4" s="166">
        <v>69</v>
      </c>
      <c r="CK4" s="166">
        <v>79567</v>
      </c>
      <c r="CL4" s="166">
        <v>99.424999999999997</v>
      </c>
      <c r="CM4" s="166">
        <f>IF(CL4="N.D.",0,CL4)</f>
        <v>99.424999999999997</v>
      </c>
      <c r="CN4" s="166" t="s">
        <v>13</v>
      </c>
      <c r="CO4" s="166">
        <v>20</v>
      </c>
      <c r="CP4" s="167">
        <v>1</v>
      </c>
      <c r="CQ4" s="166">
        <f>20/CO4*CP4</f>
        <v>1</v>
      </c>
      <c r="CR4" s="166">
        <f>MDL!$C5</f>
        <v>8.9699246096529184E-2</v>
      </c>
      <c r="CS4" s="166">
        <f>CQ4*CR4</f>
        <v>8.9699246096529184E-2</v>
      </c>
      <c r="CT4" s="168">
        <f>IF(CM4*CQ4&lt;CS4,"BDL",CM4*CQ4)</f>
        <v>99.424999999999997</v>
      </c>
      <c r="CU4" s="166" t="str">
        <f>IF(CK3/$VX$2&lt;0.6,"Fail","Pass")</f>
        <v>Pass</v>
      </c>
      <c r="CV4" s="166" t="str">
        <f>IF(CI3&lt;$VY$3,"Fail","Pass")</f>
        <v>Pass</v>
      </c>
    </row>
    <row r="5" spans="1:603" x14ac:dyDescent="0.35">
      <c r="A5" s="47" t="s">
        <v>18</v>
      </c>
      <c r="B5" s="47">
        <v>0</v>
      </c>
      <c r="D5" s="47">
        <v>0</v>
      </c>
      <c r="E5" s="47" t="s">
        <v>16</v>
      </c>
      <c r="F5" s="47">
        <f t="shared" ref="F5:F32" si="0">IF(E5="N.D.",0,E5)</f>
        <v>0</v>
      </c>
      <c r="G5" s="47" t="s">
        <v>13</v>
      </c>
      <c r="H5" s="154">
        <f>H4</f>
        <v>200</v>
      </c>
      <c r="I5" s="154">
        <f>I4</f>
        <v>1</v>
      </c>
      <c r="J5" s="154">
        <f>J4</f>
        <v>1</v>
      </c>
      <c r="K5" s="47">
        <f>MDL!$C7</f>
        <v>2.9884408526058896E-2</v>
      </c>
      <c r="L5" s="47">
        <f t="shared" ref="L5:L32" si="1">J5*K5</f>
        <v>2.9884408526058896E-2</v>
      </c>
      <c r="M5" s="154" t="str">
        <f t="shared" ref="M5:M32" si="2">IF(F5*J5&lt;L5,"BDL",F5*J5)</f>
        <v>BDL</v>
      </c>
      <c r="R5" s="47" t="s">
        <v>18</v>
      </c>
      <c r="S5" s="47">
        <v>8.5150000000000006</v>
      </c>
      <c r="T5" s="47">
        <v>85</v>
      </c>
      <c r="U5" s="47">
        <v>53880</v>
      </c>
      <c r="V5" s="47">
        <v>9.843</v>
      </c>
      <c r="W5" s="47">
        <f t="shared" ref="W5:W32" si="3">IF(V5="N.D.",0,V5)</f>
        <v>9.843</v>
      </c>
      <c r="X5" s="47" t="s">
        <v>13</v>
      </c>
      <c r="Y5" s="154">
        <f>Y4</f>
        <v>200</v>
      </c>
      <c r="Z5" s="154">
        <f>Z4</f>
        <v>1</v>
      </c>
      <c r="AA5" s="154">
        <f>AA4</f>
        <v>1</v>
      </c>
      <c r="AB5" s="47">
        <f>MDL!$C7</f>
        <v>2.9884408526058896E-2</v>
      </c>
      <c r="AC5" s="47">
        <f t="shared" ref="AC5:AC32" si="4">AA5*AB5</f>
        <v>2.9884408526058896E-2</v>
      </c>
      <c r="AD5" s="154">
        <f t="shared" ref="AD5:AD32" si="5">IF(W5*AA5&lt;AC5,"BDL",W5*AA5)</f>
        <v>9.843</v>
      </c>
      <c r="AI5" s="47" t="s">
        <v>18</v>
      </c>
      <c r="AJ5" s="47">
        <v>8.5030000000000001</v>
      </c>
      <c r="AK5" s="47">
        <v>85</v>
      </c>
      <c r="AL5" s="47">
        <v>45796</v>
      </c>
      <c r="AM5" s="47">
        <v>9.7929999999999993</v>
      </c>
      <c r="AN5" s="47">
        <f t="shared" ref="AN5:AN32" si="6">IF(AM5="N.D.",0,AM5)</f>
        <v>9.7929999999999993</v>
      </c>
      <c r="AO5" s="47" t="s">
        <v>13</v>
      </c>
      <c r="AP5" s="154">
        <f>AP4</f>
        <v>200</v>
      </c>
      <c r="AQ5" s="154">
        <f>AQ4</f>
        <v>1</v>
      </c>
      <c r="AR5" s="154">
        <f>AR4</f>
        <v>1</v>
      </c>
      <c r="AS5" s="47">
        <f>MDL!$C7</f>
        <v>2.9884408526058896E-2</v>
      </c>
      <c r="AT5" s="47">
        <f t="shared" ref="AT5:AT32" si="7">AR5*AS5</f>
        <v>2.9884408526058896E-2</v>
      </c>
      <c r="AU5" s="154">
        <f t="shared" ref="AU5:AU32" si="8">IF(AN5*AR5&lt;AT5,"BDL",AN5*AR5)</f>
        <v>9.7929999999999993</v>
      </c>
      <c r="AZ5" s="27" t="s">
        <v>18</v>
      </c>
      <c r="BA5" s="27">
        <v>8.5150000000000006</v>
      </c>
      <c r="BB5" s="27">
        <v>85</v>
      </c>
      <c r="BC5" s="27">
        <v>42658</v>
      </c>
      <c r="BD5" s="27">
        <v>10.159000000000001</v>
      </c>
      <c r="BE5" s="27">
        <f t="shared" ref="BE5:BE32" si="9">IF(BD5="N.D.",0,BD5)</f>
        <v>10.159000000000001</v>
      </c>
      <c r="BF5" s="27" t="s">
        <v>13</v>
      </c>
      <c r="BG5" s="164">
        <f>BG4</f>
        <v>200</v>
      </c>
      <c r="BH5" s="164">
        <f>BH4</f>
        <v>1</v>
      </c>
      <c r="BI5" s="164">
        <f>BI4</f>
        <v>1</v>
      </c>
      <c r="BJ5" s="27">
        <f>MDL!$C7</f>
        <v>2.9884408526058896E-2</v>
      </c>
      <c r="BK5" s="27">
        <f t="shared" ref="BK5:BK32" si="10">BI5*BJ5</f>
        <v>2.9884408526058896E-2</v>
      </c>
      <c r="BL5" s="164">
        <f t="shared" ref="BL5:BL32" si="11">IF(BE5*BI5&lt;BK5,"BDL",BE5*BI5)</f>
        <v>10.159000000000001</v>
      </c>
      <c r="BQ5" s="47" t="s">
        <v>18</v>
      </c>
      <c r="BR5" s="47">
        <v>0</v>
      </c>
      <c r="BT5" s="47">
        <v>0</v>
      </c>
      <c r="BU5" s="47" t="s">
        <v>16</v>
      </c>
      <c r="BV5" s="47">
        <f t="shared" ref="BV5:BV32" si="12">IF(BU5="N.D.",0,BU5)</f>
        <v>0</v>
      </c>
      <c r="BW5" s="47" t="s">
        <v>13</v>
      </c>
      <c r="BX5" s="154">
        <f>BX4</f>
        <v>200</v>
      </c>
      <c r="BY5" s="154">
        <f>BY4</f>
        <v>1</v>
      </c>
      <c r="BZ5" s="154">
        <f>BZ4</f>
        <v>1</v>
      </c>
      <c r="CA5" s="47">
        <f>MDL!$C7</f>
        <v>2.9884408526058896E-2</v>
      </c>
      <c r="CB5" s="47">
        <f t="shared" ref="CB5:CB32" si="13">BZ5*CA5</f>
        <v>2.9884408526058896E-2</v>
      </c>
      <c r="CC5" s="154" t="str">
        <f t="shared" ref="CC5:CC32" si="14">IF(BV5*BZ5&lt;CB5,"BDL",BV5*BZ5)</f>
        <v>BDL</v>
      </c>
    </row>
    <row r="6" spans="1:603" x14ac:dyDescent="0.35">
      <c r="A6" s="47" t="s">
        <v>19</v>
      </c>
      <c r="B6" s="47">
        <v>8.7210000000000001</v>
      </c>
      <c r="C6" s="47">
        <v>69</v>
      </c>
      <c r="D6" s="47">
        <v>319</v>
      </c>
      <c r="E6" s="47">
        <v>6.9000000000000006E-2</v>
      </c>
      <c r="F6" s="47">
        <f t="shared" si="0"/>
        <v>6.9000000000000006E-2</v>
      </c>
      <c r="G6" s="47" t="s">
        <v>13</v>
      </c>
      <c r="H6" s="154">
        <f t="shared" ref="H6:J21" si="15">H5</f>
        <v>200</v>
      </c>
      <c r="I6" s="154">
        <f t="shared" si="15"/>
        <v>1</v>
      </c>
      <c r="J6" s="154">
        <f t="shared" si="15"/>
        <v>1</v>
      </c>
      <c r="K6" s="47">
        <f>MDL!$C8</f>
        <v>3.56E-2</v>
      </c>
      <c r="L6" s="47">
        <f t="shared" si="1"/>
        <v>3.56E-2</v>
      </c>
      <c r="M6" s="154">
        <f t="shared" si="2"/>
        <v>6.9000000000000006E-2</v>
      </c>
      <c r="R6" s="47" t="s">
        <v>19</v>
      </c>
      <c r="S6" s="47">
        <v>8.7080000000000002</v>
      </c>
      <c r="T6" s="47">
        <v>69</v>
      </c>
      <c r="U6" s="47">
        <v>46880</v>
      </c>
      <c r="V6" s="47">
        <v>11.172000000000001</v>
      </c>
      <c r="W6" s="47">
        <f t="shared" si="3"/>
        <v>11.172000000000001</v>
      </c>
      <c r="X6" s="47" t="s">
        <v>13</v>
      </c>
      <c r="Y6" s="154">
        <f t="shared" ref="Y6:AA21" si="16">Y5</f>
        <v>200</v>
      </c>
      <c r="Z6" s="154">
        <f t="shared" si="16"/>
        <v>1</v>
      </c>
      <c r="AA6" s="154">
        <f t="shared" si="16"/>
        <v>1</v>
      </c>
      <c r="AB6" s="47">
        <f>MDL!$C8</f>
        <v>3.56E-2</v>
      </c>
      <c r="AC6" s="47">
        <f t="shared" si="4"/>
        <v>3.56E-2</v>
      </c>
      <c r="AD6" s="154">
        <f t="shared" si="5"/>
        <v>11.172000000000001</v>
      </c>
      <c r="AI6" s="47" t="s">
        <v>19</v>
      </c>
      <c r="AJ6" s="47">
        <v>8.7080000000000002</v>
      </c>
      <c r="AK6" s="47">
        <v>69</v>
      </c>
      <c r="AL6" s="47">
        <v>39430</v>
      </c>
      <c r="AM6" s="47">
        <v>11</v>
      </c>
      <c r="AN6" s="47">
        <f t="shared" si="6"/>
        <v>11</v>
      </c>
      <c r="AO6" s="47" t="s">
        <v>13</v>
      </c>
      <c r="AP6" s="154">
        <f t="shared" ref="AP6:AR21" si="17">AP5</f>
        <v>200</v>
      </c>
      <c r="AQ6" s="154">
        <f t="shared" si="17"/>
        <v>1</v>
      </c>
      <c r="AR6" s="154">
        <f t="shared" si="17"/>
        <v>1</v>
      </c>
      <c r="AS6" s="47">
        <f>MDL!$C8</f>
        <v>3.56E-2</v>
      </c>
      <c r="AT6" s="47">
        <f t="shared" si="7"/>
        <v>3.56E-2</v>
      </c>
      <c r="AU6" s="154">
        <f t="shared" si="8"/>
        <v>11</v>
      </c>
      <c r="AZ6" s="27" t="s">
        <v>19</v>
      </c>
      <c r="BA6" s="27">
        <v>8.7080000000000002</v>
      </c>
      <c r="BB6" s="27">
        <v>69</v>
      </c>
      <c r="BC6" s="27">
        <v>37013</v>
      </c>
      <c r="BD6" s="27">
        <v>11.499000000000001</v>
      </c>
      <c r="BE6" s="27">
        <f t="shared" si="9"/>
        <v>11.499000000000001</v>
      </c>
      <c r="BF6" s="27" t="s">
        <v>13</v>
      </c>
      <c r="BG6" s="164">
        <f t="shared" ref="BG6:BI21" si="18">BG5</f>
        <v>200</v>
      </c>
      <c r="BH6" s="164">
        <f t="shared" si="18"/>
        <v>1</v>
      </c>
      <c r="BI6" s="164">
        <f t="shared" si="18"/>
        <v>1</v>
      </c>
      <c r="BJ6" s="27">
        <f>MDL!$C8</f>
        <v>3.56E-2</v>
      </c>
      <c r="BK6" s="27">
        <f t="shared" si="10"/>
        <v>3.56E-2</v>
      </c>
      <c r="BL6" s="164">
        <f t="shared" si="11"/>
        <v>11.499000000000001</v>
      </c>
      <c r="BQ6" s="47" t="s">
        <v>19</v>
      </c>
      <c r="BR6" s="47">
        <v>8.6969999999999992</v>
      </c>
      <c r="BS6" s="47">
        <v>69</v>
      </c>
      <c r="BT6" s="47" t="s">
        <v>419</v>
      </c>
      <c r="BU6" s="47">
        <v>6.5000000000000002E-2</v>
      </c>
      <c r="BV6" s="47">
        <f t="shared" si="12"/>
        <v>6.5000000000000002E-2</v>
      </c>
      <c r="BW6" s="47" t="s">
        <v>13</v>
      </c>
      <c r="BX6" s="154">
        <f t="shared" ref="BX6:BZ21" si="19">BX5</f>
        <v>200</v>
      </c>
      <c r="BY6" s="154">
        <f t="shared" si="19"/>
        <v>1</v>
      </c>
      <c r="BZ6" s="154">
        <f t="shared" si="19"/>
        <v>1</v>
      </c>
      <c r="CA6" s="47">
        <f>MDL!$C8</f>
        <v>3.56E-2</v>
      </c>
      <c r="CB6" s="47">
        <f t="shared" si="13"/>
        <v>3.56E-2</v>
      </c>
      <c r="CC6" s="154">
        <f t="shared" si="14"/>
        <v>6.5000000000000002E-2</v>
      </c>
    </row>
    <row r="7" spans="1:603" x14ac:dyDescent="0.35">
      <c r="A7" s="47" t="s">
        <v>20</v>
      </c>
      <c r="B7" s="47">
        <v>0</v>
      </c>
      <c r="D7" s="47">
        <v>0</v>
      </c>
      <c r="E7" s="47" t="s">
        <v>16</v>
      </c>
      <c r="F7" s="47">
        <f t="shared" si="0"/>
        <v>0</v>
      </c>
      <c r="G7" s="47" t="s">
        <v>13</v>
      </c>
      <c r="H7" s="154">
        <f t="shared" si="15"/>
        <v>200</v>
      </c>
      <c r="I7" s="154">
        <f t="shared" si="15"/>
        <v>1</v>
      </c>
      <c r="J7" s="154">
        <f t="shared" si="15"/>
        <v>1</v>
      </c>
      <c r="K7" s="47">
        <f>MDL!$C9</f>
        <v>1.5821689350532766E-2</v>
      </c>
      <c r="L7" s="47">
        <f t="shared" si="1"/>
        <v>1.5821689350532766E-2</v>
      </c>
      <c r="M7" s="154" t="str">
        <f t="shared" si="2"/>
        <v>BDL</v>
      </c>
      <c r="R7" s="47" t="s">
        <v>20</v>
      </c>
      <c r="S7" s="47">
        <v>11.178000000000001</v>
      </c>
      <c r="T7" s="47">
        <v>69</v>
      </c>
      <c r="U7" s="47">
        <v>415828</v>
      </c>
      <c r="V7" s="47">
        <v>10.731999999999999</v>
      </c>
      <c r="W7" s="47">
        <f t="shared" si="3"/>
        <v>10.731999999999999</v>
      </c>
      <c r="X7" s="47" t="s">
        <v>13</v>
      </c>
      <c r="Y7" s="154">
        <f t="shared" si="16"/>
        <v>200</v>
      </c>
      <c r="Z7" s="154">
        <f t="shared" si="16"/>
        <v>1</v>
      </c>
      <c r="AA7" s="154">
        <f t="shared" si="16"/>
        <v>1</v>
      </c>
      <c r="AB7" s="47">
        <f>MDL!$C9</f>
        <v>1.5821689350532766E-2</v>
      </c>
      <c r="AC7" s="47">
        <f t="shared" si="4"/>
        <v>1.5821689350532766E-2</v>
      </c>
      <c r="AD7" s="154">
        <f t="shared" si="5"/>
        <v>10.731999999999999</v>
      </c>
      <c r="AI7" s="47" t="s">
        <v>20</v>
      </c>
      <c r="AJ7" s="47">
        <v>11.178000000000001</v>
      </c>
      <c r="AK7" s="47">
        <v>69</v>
      </c>
      <c r="AL7" s="47">
        <v>358919</v>
      </c>
      <c r="AM7" s="47">
        <v>10.843</v>
      </c>
      <c r="AN7" s="47">
        <f t="shared" si="6"/>
        <v>10.843</v>
      </c>
      <c r="AO7" s="47" t="s">
        <v>13</v>
      </c>
      <c r="AP7" s="154">
        <f t="shared" si="17"/>
        <v>200</v>
      </c>
      <c r="AQ7" s="154">
        <f t="shared" si="17"/>
        <v>1</v>
      </c>
      <c r="AR7" s="154">
        <f t="shared" si="17"/>
        <v>1</v>
      </c>
      <c r="AS7" s="47">
        <f>MDL!$C9</f>
        <v>1.5821689350532766E-2</v>
      </c>
      <c r="AT7" s="47">
        <f t="shared" si="7"/>
        <v>1.5821689350532766E-2</v>
      </c>
      <c r="AU7" s="154">
        <f t="shared" si="8"/>
        <v>10.843</v>
      </c>
      <c r="AZ7" s="27" t="s">
        <v>20</v>
      </c>
      <c r="BA7" s="27">
        <v>11.178000000000001</v>
      </c>
      <c r="BB7" s="27">
        <v>69</v>
      </c>
      <c r="BC7" s="27">
        <v>328755</v>
      </c>
      <c r="BD7" s="27">
        <v>11.06</v>
      </c>
      <c r="BE7" s="27">
        <f t="shared" si="9"/>
        <v>11.06</v>
      </c>
      <c r="BF7" s="27" t="s">
        <v>13</v>
      </c>
      <c r="BG7" s="164">
        <f t="shared" si="18"/>
        <v>200</v>
      </c>
      <c r="BH7" s="164">
        <f t="shared" si="18"/>
        <v>1</v>
      </c>
      <c r="BI7" s="164">
        <f t="shared" si="18"/>
        <v>1</v>
      </c>
      <c r="BJ7" s="27">
        <f>MDL!$C9</f>
        <v>1.5821689350532766E-2</v>
      </c>
      <c r="BK7" s="27">
        <f t="shared" si="10"/>
        <v>1.5821689350532766E-2</v>
      </c>
      <c r="BL7" s="164">
        <f t="shared" si="11"/>
        <v>11.06</v>
      </c>
      <c r="BQ7" s="47" t="s">
        <v>20</v>
      </c>
      <c r="BR7" s="47">
        <v>0</v>
      </c>
      <c r="BT7" s="47">
        <v>0</v>
      </c>
      <c r="BU7" s="47" t="s">
        <v>16</v>
      </c>
      <c r="BV7" s="47">
        <f t="shared" si="12"/>
        <v>0</v>
      </c>
      <c r="BW7" s="47" t="s">
        <v>13</v>
      </c>
      <c r="BX7" s="154">
        <f t="shared" si="19"/>
        <v>200</v>
      </c>
      <c r="BY7" s="154">
        <f t="shared" si="19"/>
        <v>1</v>
      </c>
      <c r="BZ7" s="154">
        <f t="shared" si="19"/>
        <v>1</v>
      </c>
      <c r="CA7" s="47">
        <f>MDL!$C9</f>
        <v>1.5821689350532766E-2</v>
      </c>
      <c r="CB7" s="47">
        <f t="shared" si="13"/>
        <v>1.5821689350532766E-2</v>
      </c>
      <c r="CC7" s="154" t="str">
        <f t="shared" si="14"/>
        <v>BDL</v>
      </c>
    </row>
    <row r="8" spans="1:603" x14ac:dyDescent="0.35">
      <c r="A8" s="47" t="s">
        <v>21</v>
      </c>
      <c r="B8" s="47">
        <v>10.99</v>
      </c>
      <c r="C8" s="47">
        <v>51</v>
      </c>
      <c r="D8" s="47">
        <v>792</v>
      </c>
      <c r="E8" s="47">
        <v>0.248</v>
      </c>
      <c r="F8" s="47">
        <f t="shared" si="0"/>
        <v>0.248</v>
      </c>
      <c r="G8" s="47" t="s">
        <v>13</v>
      </c>
      <c r="H8" s="154">
        <f t="shared" si="15"/>
        <v>200</v>
      </c>
      <c r="I8" s="154">
        <f t="shared" si="15"/>
        <v>1</v>
      </c>
      <c r="J8" s="154">
        <f t="shared" si="15"/>
        <v>1</v>
      </c>
      <c r="K8" s="47">
        <f>MDL!$C10</f>
        <v>7.3550213233318793E-3</v>
      </c>
      <c r="L8" s="47">
        <f t="shared" si="1"/>
        <v>7.3550213233318793E-3</v>
      </c>
      <c r="M8" s="154">
        <f t="shared" si="2"/>
        <v>0.248</v>
      </c>
      <c r="R8" s="47" t="s">
        <v>21</v>
      </c>
      <c r="S8" s="47">
        <v>10.975</v>
      </c>
      <c r="T8" s="47">
        <v>51</v>
      </c>
      <c r="U8" s="47">
        <v>30844</v>
      </c>
      <c r="V8" s="47">
        <v>10.73</v>
      </c>
      <c r="W8" s="47">
        <f t="shared" si="3"/>
        <v>10.73</v>
      </c>
      <c r="X8" s="47" t="s">
        <v>13</v>
      </c>
      <c r="Y8" s="154">
        <f t="shared" si="16"/>
        <v>200</v>
      </c>
      <c r="Z8" s="154">
        <f t="shared" si="16"/>
        <v>1</v>
      </c>
      <c r="AA8" s="154">
        <f t="shared" si="16"/>
        <v>1</v>
      </c>
      <c r="AB8" s="47">
        <f>MDL!$C10</f>
        <v>7.3550213233318793E-3</v>
      </c>
      <c r="AC8" s="47">
        <f t="shared" si="4"/>
        <v>7.3550213233318793E-3</v>
      </c>
      <c r="AD8" s="154">
        <f t="shared" si="5"/>
        <v>10.73</v>
      </c>
      <c r="AI8" s="47" t="s">
        <v>21</v>
      </c>
      <c r="AJ8" s="47">
        <v>10.961</v>
      </c>
      <c r="AK8" s="47">
        <v>51</v>
      </c>
      <c r="AL8" s="47">
        <v>25767</v>
      </c>
      <c r="AM8" s="47">
        <v>10.493</v>
      </c>
      <c r="AN8" s="47">
        <f t="shared" si="6"/>
        <v>10.493</v>
      </c>
      <c r="AO8" s="47" t="s">
        <v>13</v>
      </c>
      <c r="AP8" s="154">
        <f t="shared" si="17"/>
        <v>200</v>
      </c>
      <c r="AQ8" s="154">
        <f t="shared" si="17"/>
        <v>1</v>
      </c>
      <c r="AR8" s="154">
        <f t="shared" si="17"/>
        <v>1</v>
      </c>
      <c r="AS8" s="47">
        <f>MDL!$C10</f>
        <v>7.3550213233318793E-3</v>
      </c>
      <c r="AT8" s="47">
        <f t="shared" si="7"/>
        <v>7.3550213233318793E-3</v>
      </c>
      <c r="AU8" s="154">
        <f t="shared" si="8"/>
        <v>10.493</v>
      </c>
      <c r="AZ8" s="27" t="s">
        <v>21</v>
      </c>
      <c r="BA8" s="27">
        <v>10.975</v>
      </c>
      <c r="BB8" s="27">
        <v>51</v>
      </c>
      <c r="BC8" s="27">
        <v>24588</v>
      </c>
      <c r="BD8" s="27">
        <v>11.151</v>
      </c>
      <c r="BE8" s="27">
        <f t="shared" si="9"/>
        <v>11.151</v>
      </c>
      <c r="BF8" s="27" t="s">
        <v>13</v>
      </c>
      <c r="BG8" s="164">
        <f t="shared" si="18"/>
        <v>200</v>
      </c>
      <c r="BH8" s="164">
        <f t="shared" si="18"/>
        <v>1</v>
      </c>
      <c r="BI8" s="164">
        <f t="shared" si="18"/>
        <v>1</v>
      </c>
      <c r="BJ8" s="27">
        <f>MDL!$C10</f>
        <v>7.3550213233318793E-3</v>
      </c>
      <c r="BK8" s="27">
        <f t="shared" si="10"/>
        <v>7.3550213233318793E-3</v>
      </c>
      <c r="BL8" s="164">
        <f t="shared" si="11"/>
        <v>11.151</v>
      </c>
      <c r="BQ8" s="47" t="s">
        <v>21</v>
      </c>
      <c r="BR8" s="47">
        <v>10.932</v>
      </c>
      <c r="BS8" s="47">
        <v>51</v>
      </c>
      <c r="BT8" s="47">
        <v>258</v>
      </c>
      <c r="BU8" s="47">
        <v>0.112</v>
      </c>
      <c r="BV8" s="47">
        <f t="shared" si="12"/>
        <v>0.112</v>
      </c>
      <c r="BW8" s="47" t="s">
        <v>13</v>
      </c>
      <c r="BX8" s="154">
        <f t="shared" si="19"/>
        <v>200</v>
      </c>
      <c r="BY8" s="154">
        <f t="shared" si="19"/>
        <v>1</v>
      </c>
      <c r="BZ8" s="154">
        <f t="shared" si="19"/>
        <v>1</v>
      </c>
      <c r="CA8" s="47">
        <f>MDL!$C10</f>
        <v>7.3550213233318793E-3</v>
      </c>
      <c r="CB8" s="47">
        <f t="shared" si="13"/>
        <v>7.3550213233318793E-3</v>
      </c>
      <c r="CC8" s="154">
        <f t="shared" si="14"/>
        <v>0.112</v>
      </c>
    </row>
    <row r="9" spans="1:603" x14ac:dyDescent="0.35">
      <c r="A9" s="47" t="s">
        <v>329</v>
      </c>
      <c r="B9" s="47">
        <v>12.856999999999999</v>
      </c>
      <c r="C9" s="47">
        <v>51</v>
      </c>
      <c r="D9" s="47">
        <v>1578</v>
      </c>
      <c r="E9" s="47">
        <v>0.13100000000000001</v>
      </c>
      <c r="F9" s="47">
        <f t="shared" si="0"/>
        <v>0.13100000000000001</v>
      </c>
      <c r="G9" s="47" t="s">
        <v>13</v>
      </c>
      <c r="H9" s="154">
        <f t="shared" si="15"/>
        <v>200</v>
      </c>
      <c r="I9" s="154">
        <f t="shared" si="15"/>
        <v>1</v>
      </c>
      <c r="J9" s="154">
        <f t="shared" si="15"/>
        <v>1</v>
      </c>
      <c r="K9" s="47">
        <f>MDL!$C11</f>
        <v>1.3842989871101864E-2</v>
      </c>
      <c r="L9" s="47">
        <f t="shared" si="1"/>
        <v>1.3842989871101864E-2</v>
      </c>
      <c r="M9" s="154">
        <f t="shared" si="2"/>
        <v>0.13100000000000001</v>
      </c>
      <c r="R9" s="47" t="s">
        <v>329</v>
      </c>
      <c r="S9" s="47">
        <v>12.856999999999999</v>
      </c>
      <c r="T9" s="47">
        <v>51</v>
      </c>
      <c r="U9" s="47">
        <v>117683</v>
      </c>
      <c r="V9" s="47">
        <v>10.903</v>
      </c>
      <c r="W9" s="47">
        <f t="shared" si="3"/>
        <v>10.903</v>
      </c>
      <c r="X9" s="47" t="s">
        <v>13</v>
      </c>
      <c r="Y9" s="154">
        <f t="shared" si="16"/>
        <v>200</v>
      </c>
      <c r="Z9" s="154">
        <f t="shared" si="16"/>
        <v>1</v>
      </c>
      <c r="AA9" s="154">
        <f t="shared" si="16"/>
        <v>1</v>
      </c>
      <c r="AB9" s="47">
        <f>MDL!$C11</f>
        <v>1.3842989871101864E-2</v>
      </c>
      <c r="AC9" s="47">
        <f t="shared" si="4"/>
        <v>1.3842989871101864E-2</v>
      </c>
      <c r="AD9" s="154">
        <f t="shared" si="5"/>
        <v>10.903</v>
      </c>
      <c r="AI9" s="47" t="s">
        <v>329</v>
      </c>
      <c r="AJ9" s="47">
        <v>12.842000000000001</v>
      </c>
      <c r="AK9" s="47">
        <v>51</v>
      </c>
      <c r="AL9" s="47">
        <v>102172</v>
      </c>
      <c r="AM9" s="47">
        <v>11.081</v>
      </c>
      <c r="AN9" s="47">
        <f t="shared" si="6"/>
        <v>11.081</v>
      </c>
      <c r="AO9" s="47" t="s">
        <v>13</v>
      </c>
      <c r="AP9" s="154">
        <f t="shared" si="17"/>
        <v>200</v>
      </c>
      <c r="AQ9" s="154">
        <f t="shared" si="17"/>
        <v>1</v>
      </c>
      <c r="AR9" s="154">
        <f t="shared" si="17"/>
        <v>1</v>
      </c>
      <c r="AS9" s="47">
        <f>MDL!$C11</f>
        <v>1.3842989871101864E-2</v>
      </c>
      <c r="AT9" s="47">
        <f t="shared" si="7"/>
        <v>1.3842989871101864E-2</v>
      </c>
      <c r="AU9" s="154">
        <f t="shared" si="8"/>
        <v>11.081</v>
      </c>
      <c r="AZ9" s="27" t="s">
        <v>329</v>
      </c>
      <c r="BA9" s="27">
        <v>12.842000000000001</v>
      </c>
      <c r="BB9" s="27">
        <v>51</v>
      </c>
      <c r="BC9" s="27">
        <v>93151</v>
      </c>
      <c r="BD9" s="27">
        <v>11.250999999999999</v>
      </c>
      <c r="BE9" s="27">
        <f t="shared" si="9"/>
        <v>11.250999999999999</v>
      </c>
      <c r="BF9" s="27" t="s">
        <v>13</v>
      </c>
      <c r="BG9" s="164">
        <f t="shared" si="18"/>
        <v>200</v>
      </c>
      <c r="BH9" s="164">
        <f t="shared" si="18"/>
        <v>1</v>
      </c>
      <c r="BI9" s="164">
        <f t="shared" si="18"/>
        <v>1</v>
      </c>
      <c r="BJ9" s="27">
        <f>MDL!$C11</f>
        <v>1.3842989871101864E-2</v>
      </c>
      <c r="BK9" s="27">
        <f t="shared" si="10"/>
        <v>1.3842989871101864E-2</v>
      </c>
      <c r="BL9" s="164">
        <f t="shared" si="11"/>
        <v>11.250999999999999</v>
      </c>
      <c r="BQ9" s="47" t="s">
        <v>329</v>
      </c>
      <c r="BR9" s="47">
        <v>12.827999999999999</v>
      </c>
      <c r="BS9" s="47">
        <v>51</v>
      </c>
      <c r="BT9" s="47">
        <v>773</v>
      </c>
      <c r="BU9" s="47">
        <v>0.09</v>
      </c>
      <c r="BV9" s="47">
        <f t="shared" si="12"/>
        <v>0.09</v>
      </c>
      <c r="BW9" s="47" t="s">
        <v>13</v>
      </c>
      <c r="BX9" s="154">
        <f t="shared" si="19"/>
        <v>200</v>
      </c>
      <c r="BY9" s="154">
        <f t="shared" si="19"/>
        <v>1</v>
      </c>
      <c r="BZ9" s="154">
        <f t="shared" si="19"/>
        <v>1</v>
      </c>
      <c r="CA9" s="47">
        <f>MDL!$C11</f>
        <v>1.3842989871101864E-2</v>
      </c>
      <c r="CB9" s="47">
        <f t="shared" si="13"/>
        <v>1.3842989871101864E-2</v>
      </c>
      <c r="CC9" s="154">
        <f t="shared" si="14"/>
        <v>0.09</v>
      </c>
    </row>
    <row r="10" spans="1:603" x14ac:dyDescent="0.35">
      <c r="A10" s="47" t="s">
        <v>331</v>
      </c>
      <c r="B10" s="47">
        <v>0</v>
      </c>
      <c r="D10" s="47">
        <v>0</v>
      </c>
      <c r="E10" s="47" t="s">
        <v>16</v>
      </c>
      <c r="F10" s="47">
        <f t="shared" si="0"/>
        <v>0</v>
      </c>
      <c r="G10" s="47" t="s">
        <v>13</v>
      </c>
      <c r="H10" s="154">
        <f t="shared" si="15"/>
        <v>200</v>
      </c>
      <c r="I10" s="154">
        <f t="shared" si="15"/>
        <v>1</v>
      </c>
      <c r="J10" s="154">
        <f t="shared" si="15"/>
        <v>1</v>
      </c>
      <c r="K10" s="47">
        <f>MDL!$C12</f>
        <v>1.3562543110311121E-2</v>
      </c>
      <c r="L10" s="47">
        <f t="shared" si="1"/>
        <v>1.3562543110311121E-2</v>
      </c>
      <c r="M10" s="154" t="str">
        <f t="shared" si="2"/>
        <v>BDL</v>
      </c>
      <c r="R10" s="47" t="s">
        <v>331</v>
      </c>
      <c r="S10" s="47">
        <v>15.939</v>
      </c>
      <c r="T10" s="47">
        <v>100</v>
      </c>
      <c r="U10" s="47">
        <v>414701</v>
      </c>
      <c r="V10" s="47">
        <v>10.089</v>
      </c>
      <c r="W10" s="47">
        <f t="shared" si="3"/>
        <v>10.089</v>
      </c>
      <c r="X10" s="47" t="s">
        <v>13</v>
      </c>
      <c r="Y10" s="154">
        <f t="shared" si="16"/>
        <v>200</v>
      </c>
      <c r="Z10" s="154">
        <f t="shared" si="16"/>
        <v>1</v>
      </c>
      <c r="AA10" s="154">
        <f t="shared" si="16"/>
        <v>1</v>
      </c>
      <c r="AB10" s="47">
        <f>MDL!$C12</f>
        <v>1.3562543110311121E-2</v>
      </c>
      <c r="AC10" s="47">
        <f t="shared" si="4"/>
        <v>1.3562543110311121E-2</v>
      </c>
      <c r="AD10" s="154">
        <f t="shared" si="5"/>
        <v>10.089</v>
      </c>
      <c r="AI10" s="47" t="s">
        <v>331</v>
      </c>
      <c r="AJ10" s="47">
        <v>15.925000000000001</v>
      </c>
      <c r="AK10" s="47">
        <v>100</v>
      </c>
      <c r="AL10" s="47">
        <v>349924</v>
      </c>
      <c r="AM10" s="47">
        <v>9.9649999999999999</v>
      </c>
      <c r="AN10" s="47">
        <f t="shared" si="6"/>
        <v>9.9649999999999999</v>
      </c>
      <c r="AO10" s="47" t="s">
        <v>13</v>
      </c>
      <c r="AP10" s="154">
        <f t="shared" si="17"/>
        <v>200</v>
      </c>
      <c r="AQ10" s="154">
        <f t="shared" si="17"/>
        <v>1</v>
      </c>
      <c r="AR10" s="154">
        <f t="shared" si="17"/>
        <v>1</v>
      </c>
      <c r="AS10" s="47">
        <f>MDL!$C12</f>
        <v>1.3562543110311121E-2</v>
      </c>
      <c r="AT10" s="47">
        <f t="shared" si="7"/>
        <v>1.3562543110311121E-2</v>
      </c>
      <c r="AU10" s="154">
        <f t="shared" si="8"/>
        <v>9.9649999999999999</v>
      </c>
      <c r="AZ10" s="27" t="s">
        <v>331</v>
      </c>
      <c r="BA10" s="27">
        <v>15.939</v>
      </c>
      <c r="BB10" s="27">
        <v>100</v>
      </c>
      <c r="BC10" s="27">
        <v>321666</v>
      </c>
      <c r="BD10" s="27">
        <v>10.201000000000001</v>
      </c>
      <c r="BE10" s="27">
        <f t="shared" si="9"/>
        <v>10.201000000000001</v>
      </c>
      <c r="BF10" s="27" t="s">
        <v>13</v>
      </c>
      <c r="BG10" s="164">
        <f t="shared" si="18"/>
        <v>200</v>
      </c>
      <c r="BH10" s="164">
        <f t="shared" si="18"/>
        <v>1</v>
      </c>
      <c r="BI10" s="164">
        <f t="shared" si="18"/>
        <v>1</v>
      </c>
      <c r="BJ10" s="27">
        <f>MDL!$C12</f>
        <v>1.3562543110311121E-2</v>
      </c>
      <c r="BK10" s="27">
        <f t="shared" si="10"/>
        <v>1.3562543110311121E-2</v>
      </c>
      <c r="BL10" s="164">
        <f t="shared" si="11"/>
        <v>10.201000000000001</v>
      </c>
      <c r="BQ10" s="47" t="s">
        <v>331</v>
      </c>
      <c r="BR10" s="47">
        <v>0</v>
      </c>
      <c r="BT10" s="47">
        <v>0</v>
      </c>
      <c r="BU10" s="47" t="s">
        <v>16</v>
      </c>
      <c r="BV10" s="47">
        <f t="shared" si="12"/>
        <v>0</v>
      </c>
      <c r="BW10" s="47" t="s">
        <v>13</v>
      </c>
      <c r="BX10" s="154">
        <f t="shared" si="19"/>
        <v>200</v>
      </c>
      <c r="BY10" s="154">
        <f t="shared" si="19"/>
        <v>1</v>
      </c>
      <c r="BZ10" s="154">
        <f t="shared" si="19"/>
        <v>1</v>
      </c>
      <c r="CA10" s="47">
        <f>MDL!$C12</f>
        <v>1.3562543110311121E-2</v>
      </c>
      <c r="CB10" s="47">
        <f t="shared" si="13"/>
        <v>1.3562543110311121E-2</v>
      </c>
      <c r="CC10" s="154" t="str">
        <f t="shared" si="14"/>
        <v>BDL</v>
      </c>
    </row>
    <row r="11" spans="1:603" x14ac:dyDescent="0.35">
      <c r="A11" s="47" t="s">
        <v>22</v>
      </c>
      <c r="B11" s="47">
        <v>0</v>
      </c>
      <c r="D11" s="47">
        <v>0</v>
      </c>
      <c r="E11" s="47" t="s">
        <v>16</v>
      </c>
      <c r="F11" s="47">
        <f t="shared" si="0"/>
        <v>0</v>
      </c>
      <c r="G11" s="47" t="s">
        <v>13</v>
      </c>
      <c r="H11" s="154">
        <f t="shared" si="15"/>
        <v>200</v>
      </c>
      <c r="I11" s="154">
        <f t="shared" si="15"/>
        <v>1</v>
      </c>
      <c r="J11" s="154">
        <f t="shared" si="15"/>
        <v>1</v>
      </c>
      <c r="K11" s="47">
        <f>MDL!$C$13</f>
        <v>0.33300000000000002</v>
      </c>
      <c r="L11" s="47">
        <f t="shared" si="1"/>
        <v>0.33300000000000002</v>
      </c>
      <c r="M11" s="154" t="str">
        <f t="shared" si="2"/>
        <v>BDL</v>
      </c>
      <c r="R11" s="47" t="s">
        <v>22</v>
      </c>
      <c r="S11" s="47">
        <v>11.409000000000001</v>
      </c>
      <c r="T11" s="47">
        <v>33</v>
      </c>
      <c r="U11" s="47">
        <v>13879</v>
      </c>
      <c r="V11" s="47">
        <v>10.456</v>
      </c>
      <c r="W11" s="47">
        <f t="shared" si="3"/>
        <v>10.456</v>
      </c>
      <c r="X11" s="47" t="s">
        <v>13</v>
      </c>
      <c r="Y11" s="154">
        <f t="shared" si="16"/>
        <v>200</v>
      </c>
      <c r="Z11" s="154">
        <f t="shared" si="16"/>
        <v>1</v>
      </c>
      <c r="AA11" s="154">
        <f t="shared" si="16"/>
        <v>1</v>
      </c>
      <c r="AB11" s="47">
        <f>MDL!$C$13</f>
        <v>0.33300000000000002</v>
      </c>
      <c r="AC11" s="47">
        <f t="shared" si="4"/>
        <v>0.33300000000000002</v>
      </c>
      <c r="AD11" s="154">
        <f t="shared" si="5"/>
        <v>10.456</v>
      </c>
      <c r="AI11" s="47" t="s">
        <v>22</v>
      </c>
      <c r="AJ11" s="47">
        <v>11.409000000000001</v>
      </c>
      <c r="AK11" s="47">
        <v>33</v>
      </c>
      <c r="AL11" s="47">
        <v>11797</v>
      </c>
      <c r="AM11" s="47">
        <v>10.403</v>
      </c>
      <c r="AN11" s="47">
        <f t="shared" si="6"/>
        <v>10.403</v>
      </c>
      <c r="AO11" s="47" t="s">
        <v>13</v>
      </c>
      <c r="AP11" s="154">
        <f t="shared" si="17"/>
        <v>200</v>
      </c>
      <c r="AQ11" s="154">
        <f t="shared" si="17"/>
        <v>1</v>
      </c>
      <c r="AR11" s="154">
        <f t="shared" si="17"/>
        <v>1</v>
      </c>
      <c r="AS11" s="47">
        <f>MDL!$C$13</f>
        <v>0.33300000000000002</v>
      </c>
      <c r="AT11" s="47">
        <f t="shared" si="7"/>
        <v>0.33300000000000002</v>
      </c>
      <c r="AU11" s="154">
        <f t="shared" si="8"/>
        <v>10.403</v>
      </c>
      <c r="AZ11" s="27" t="s">
        <v>22</v>
      </c>
      <c r="BA11" s="27">
        <v>11.409000000000001</v>
      </c>
      <c r="BB11" s="27">
        <v>33</v>
      </c>
      <c r="BC11" s="27">
        <v>10854</v>
      </c>
      <c r="BD11" s="27">
        <v>10.659000000000001</v>
      </c>
      <c r="BE11" s="27">
        <f t="shared" si="9"/>
        <v>10.659000000000001</v>
      </c>
      <c r="BF11" s="27" t="s">
        <v>13</v>
      </c>
      <c r="BG11" s="164">
        <f t="shared" si="18"/>
        <v>200</v>
      </c>
      <c r="BH11" s="164">
        <f t="shared" si="18"/>
        <v>1</v>
      </c>
      <c r="BI11" s="164">
        <f t="shared" si="18"/>
        <v>1</v>
      </c>
      <c r="BJ11" s="27">
        <f>MDL!$C$13</f>
        <v>0.33300000000000002</v>
      </c>
      <c r="BK11" s="27">
        <f t="shared" si="10"/>
        <v>0.33300000000000002</v>
      </c>
      <c r="BL11" s="164">
        <f t="shared" si="11"/>
        <v>10.659000000000001</v>
      </c>
      <c r="BQ11" s="47" t="s">
        <v>22</v>
      </c>
      <c r="BR11" s="47">
        <v>0</v>
      </c>
      <c r="BT11" s="47">
        <v>0</v>
      </c>
      <c r="BU11" s="47" t="s">
        <v>16</v>
      </c>
      <c r="BV11" s="47">
        <f t="shared" si="12"/>
        <v>0</v>
      </c>
      <c r="BW11" s="47" t="s">
        <v>13</v>
      </c>
      <c r="BX11" s="154">
        <f t="shared" si="19"/>
        <v>200</v>
      </c>
      <c r="BY11" s="154">
        <f t="shared" si="19"/>
        <v>1</v>
      </c>
      <c r="BZ11" s="154">
        <f t="shared" si="19"/>
        <v>1</v>
      </c>
      <c r="CA11" s="47">
        <f>MDL!$C$13</f>
        <v>0.33300000000000002</v>
      </c>
      <c r="CB11" s="47">
        <f t="shared" si="13"/>
        <v>0.33300000000000002</v>
      </c>
      <c r="CC11" s="154" t="str">
        <f t="shared" si="14"/>
        <v>BDL</v>
      </c>
    </row>
    <row r="12" spans="1:603" x14ac:dyDescent="0.35">
      <c r="A12" s="47" t="s">
        <v>23</v>
      </c>
      <c r="B12" s="47">
        <v>0</v>
      </c>
      <c r="D12" s="47">
        <v>0</v>
      </c>
      <c r="E12" s="47" t="s">
        <v>16</v>
      </c>
      <c r="F12" s="47">
        <f t="shared" si="0"/>
        <v>0</v>
      </c>
      <c r="G12" s="47" t="s">
        <v>13</v>
      </c>
      <c r="H12" s="154">
        <f t="shared" si="15"/>
        <v>200</v>
      </c>
      <c r="I12" s="154">
        <f t="shared" si="15"/>
        <v>1</v>
      </c>
      <c r="J12" s="154">
        <f t="shared" si="15"/>
        <v>1</v>
      </c>
      <c r="K12" s="47">
        <f>MDL!$C14</f>
        <v>1.9103684107422591E-2</v>
      </c>
      <c r="L12" s="47">
        <f t="shared" si="1"/>
        <v>1.9103684107422591E-2</v>
      </c>
      <c r="M12" s="154" t="str">
        <f t="shared" si="2"/>
        <v>BDL</v>
      </c>
      <c r="R12" s="47" t="s">
        <v>23</v>
      </c>
      <c r="S12" s="47">
        <v>8.4909999999999997</v>
      </c>
      <c r="T12" s="47">
        <v>81</v>
      </c>
      <c r="U12" s="47">
        <v>89953</v>
      </c>
      <c r="V12" s="47">
        <v>10.384</v>
      </c>
      <c r="W12" s="47">
        <f t="shared" si="3"/>
        <v>10.384</v>
      </c>
      <c r="X12" s="47" t="s">
        <v>13</v>
      </c>
      <c r="Y12" s="154">
        <f t="shared" si="16"/>
        <v>200</v>
      </c>
      <c r="Z12" s="154">
        <f t="shared" si="16"/>
        <v>1</v>
      </c>
      <c r="AA12" s="154">
        <f t="shared" si="16"/>
        <v>1</v>
      </c>
      <c r="AB12" s="47">
        <f>MDL!$C14</f>
        <v>1.9103684107422591E-2</v>
      </c>
      <c r="AC12" s="47">
        <f t="shared" si="4"/>
        <v>1.9103684107422591E-2</v>
      </c>
      <c r="AD12" s="154">
        <f t="shared" si="5"/>
        <v>10.384</v>
      </c>
      <c r="AI12" s="47" t="s">
        <v>23</v>
      </c>
      <c r="AJ12" s="47">
        <v>8.4909999999999997</v>
      </c>
      <c r="AK12" s="47">
        <v>81</v>
      </c>
      <c r="AL12" s="47">
        <v>77001</v>
      </c>
      <c r="AM12" s="47">
        <v>10.404999999999999</v>
      </c>
      <c r="AN12" s="47">
        <f t="shared" si="6"/>
        <v>10.404999999999999</v>
      </c>
      <c r="AO12" s="47" t="s">
        <v>13</v>
      </c>
      <c r="AP12" s="154">
        <f t="shared" si="17"/>
        <v>200</v>
      </c>
      <c r="AQ12" s="154">
        <f t="shared" si="17"/>
        <v>1</v>
      </c>
      <c r="AR12" s="154">
        <f t="shared" si="17"/>
        <v>1</v>
      </c>
      <c r="AS12" s="47">
        <f>MDL!$C14</f>
        <v>1.9103684107422591E-2</v>
      </c>
      <c r="AT12" s="47">
        <f t="shared" si="7"/>
        <v>1.9103684107422591E-2</v>
      </c>
      <c r="AU12" s="154">
        <f t="shared" si="8"/>
        <v>10.404999999999999</v>
      </c>
      <c r="AZ12" s="27" t="s">
        <v>23</v>
      </c>
      <c r="BA12" s="27">
        <v>8.4909999999999997</v>
      </c>
      <c r="BB12" s="27">
        <v>81</v>
      </c>
      <c r="BC12" s="27">
        <v>71338</v>
      </c>
      <c r="BD12" s="27">
        <v>10.734999999999999</v>
      </c>
      <c r="BE12" s="27">
        <f t="shared" si="9"/>
        <v>10.734999999999999</v>
      </c>
      <c r="BF12" s="27" t="s">
        <v>13</v>
      </c>
      <c r="BG12" s="164">
        <f t="shared" si="18"/>
        <v>200</v>
      </c>
      <c r="BH12" s="164">
        <f t="shared" si="18"/>
        <v>1</v>
      </c>
      <c r="BI12" s="164">
        <f t="shared" si="18"/>
        <v>1</v>
      </c>
      <c r="BJ12" s="27">
        <f>MDL!$C14</f>
        <v>1.9103684107422591E-2</v>
      </c>
      <c r="BK12" s="27">
        <f t="shared" si="10"/>
        <v>1.9103684107422591E-2</v>
      </c>
      <c r="BL12" s="164">
        <f t="shared" si="11"/>
        <v>10.734999999999999</v>
      </c>
      <c r="BQ12" s="47" t="s">
        <v>23</v>
      </c>
      <c r="BR12" s="47">
        <v>0</v>
      </c>
      <c r="BT12" s="47">
        <v>0</v>
      </c>
      <c r="BU12" s="47" t="s">
        <v>16</v>
      </c>
      <c r="BV12" s="47">
        <f t="shared" si="12"/>
        <v>0</v>
      </c>
      <c r="BW12" s="47" t="s">
        <v>13</v>
      </c>
      <c r="BX12" s="154">
        <f t="shared" si="19"/>
        <v>200</v>
      </c>
      <c r="BY12" s="154">
        <f t="shared" si="19"/>
        <v>1</v>
      </c>
      <c r="BZ12" s="154">
        <f t="shared" si="19"/>
        <v>1</v>
      </c>
      <c r="CA12" s="47">
        <f>MDL!$C14</f>
        <v>1.9103684107422591E-2</v>
      </c>
      <c r="CB12" s="47">
        <f t="shared" si="13"/>
        <v>1.9103684107422591E-2</v>
      </c>
      <c r="CC12" s="154" t="str">
        <f t="shared" si="14"/>
        <v>BDL</v>
      </c>
    </row>
    <row r="13" spans="1:603" x14ac:dyDescent="0.35">
      <c r="A13" s="47" t="s">
        <v>24</v>
      </c>
      <c r="B13" s="47">
        <v>0</v>
      </c>
      <c r="D13" s="47">
        <v>0</v>
      </c>
      <c r="E13" s="47" t="s">
        <v>16</v>
      </c>
      <c r="F13" s="47">
        <f t="shared" si="0"/>
        <v>0</v>
      </c>
      <c r="G13" s="47" t="s">
        <v>13</v>
      </c>
      <c r="H13" s="154">
        <f t="shared" si="15"/>
        <v>200</v>
      </c>
      <c r="I13" s="154">
        <f t="shared" si="15"/>
        <v>1</v>
      </c>
      <c r="J13" s="154">
        <f t="shared" si="15"/>
        <v>1</v>
      </c>
      <c r="K13" s="47">
        <f>MDL!$C15</f>
        <v>8.6848108787699017E-3</v>
      </c>
      <c r="L13" s="47">
        <f t="shared" si="1"/>
        <v>8.6848108787699017E-3</v>
      </c>
      <c r="M13" s="154" t="str">
        <f t="shared" si="2"/>
        <v>BDL</v>
      </c>
      <c r="R13" s="47" t="s">
        <v>24</v>
      </c>
      <c r="S13" s="47">
        <v>13.247999999999999</v>
      </c>
      <c r="T13" s="47">
        <v>131</v>
      </c>
      <c r="U13" s="47">
        <v>200848</v>
      </c>
      <c r="V13" s="47">
        <v>9.3529999999999998</v>
      </c>
      <c r="W13" s="47">
        <f t="shared" si="3"/>
        <v>9.3529999999999998</v>
      </c>
      <c r="X13" s="47" t="s">
        <v>13</v>
      </c>
      <c r="Y13" s="154">
        <f t="shared" si="16"/>
        <v>200</v>
      </c>
      <c r="Z13" s="154">
        <f t="shared" si="16"/>
        <v>1</v>
      </c>
      <c r="AA13" s="154">
        <f t="shared" si="16"/>
        <v>1</v>
      </c>
      <c r="AB13" s="47">
        <f>MDL!$C15</f>
        <v>8.6848108787699017E-3</v>
      </c>
      <c r="AC13" s="47">
        <f t="shared" si="4"/>
        <v>8.6848108787699017E-3</v>
      </c>
      <c r="AD13" s="154">
        <f t="shared" si="5"/>
        <v>9.3529999999999998</v>
      </c>
      <c r="AI13" s="47" t="s">
        <v>24</v>
      </c>
      <c r="AJ13" s="47">
        <v>13.247</v>
      </c>
      <c r="AK13" s="47">
        <v>131</v>
      </c>
      <c r="AL13" s="47">
        <v>172475</v>
      </c>
      <c r="AM13" s="47">
        <v>9.4009999999999998</v>
      </c>
      <c r="AN13" s="47">
        <f t="shared" si="6"/>
        <v>9.4009999999999998</v>
      </c>
      <c r="AO13" s="47" t="s">
        <v>13</v>
      </c>
      <c r="AP13" s="154">
        <f t="shared" si="17"/>
        <v>200</v>
      </c>
      <c r="AQ13" s="154">
        <f t="shared" si="17"/>
        <v>1</v>
      </c>
      <c r="AR13" s="154">
        <f t="shared" si="17"/>
        <v>1</v>
      </c>
      <c r="AS13" s="47">
        <f>MDL!$C15</f>
        <v>8.6848108787699017E-3</v>
      </c>
      <c r="AT13" s="47">
        <f t="shared" si="7"/>
        <v>8.6848108787699017E-3</v>
      </c>
      <c r="AU13" s="154">
        <f t="shared" si="8"/>
        <v>9.4009999999999998</v>
      </c>
      <c r="AZ13" s="27" t="s">
        <v>24</v>
      </c>
      <c r="BA13" s="27">
        <v>13.247</v>
      </c>
      <c r="BB13" s="27">
        <v>131</v>
      </c>
      <c r="BC13" s="27">
        <v>156908</v>
      </c>
      <c r="BD13" s="27">
        <v>9.5250000000000004</v>
      </c>
      <c r="BE13" s="27">
        <f t="shared" si="9"/>
        <v>9.5250000000000004</v>
      </c>
      <c r="BF13" s="27" t="s">
        <v>13</v>
      </c>
      <c r="BG13" s="164">
        <f t="shared" si="18"/>
        <v>200</v>
      </c>
      <c r="BH13" s="164">
        <f t="shared" si="18"/>
        <v>1</v>
      </c>
      <c r="BI13" s="164">
        <f t="shared" si="18"/>
        <v>1</v>
      </c>
      <c r="BJ13" s="27">
        <f>MDL!$C15</f>
        <v>8.6848108787699017E-3</v>
      </c>
      <c r="BK13" s="27">
        <f t="shared" si="10"/>
        <v>8.6848108787699017E-3</v>
      </c>
      <c r="BL13" s="164">
        <f t="shared" si="11"/>
        <v>9.5250000000000004</v>
      </c>
      <c r="BQ13" s="47" t="s">
        <v>24</v>
      </c>
      <c r="BR13" s="47">
        <v>0</v>
      </c>
      <c r="BT13" s="47">
        <v>0</v>
      </c>
      <c r="BU13" s="47" t="s">
        <v>16</v>
      </c>
      <c r="BV13" s="47">
        <f t="shared" si="12"/>
        <v>0</v>
      </c>
      <c r="BW13" s="47" t="s">
        <v>13</v>
      </c>
      <c r="BX13" s="154">
        <f t="shared" si="19"/>
        <v>200</v>
      </c>
      <c r="BY13" s="154">
        <f t="shared" si="19"/>
        <v>1</v>
      </c>
      <c r="BZ13" s="154">
        <f t="shared" si="19"/>
        <v>1</v>
      </c>
      <c r="CA13" s="47">
        <f>MDL!$C15</f>
        <v>8.6848108787699017E-3</v>
      </c>
      <c r="CB13" s="47">
        <f t="shared" si="13"/>
        <v>8.6848108787699017E-3</v>
      </c>
      <c r="CC13" s="154" t="str">
        <f t="shared" si="14"/>
        <v>BDL</v>
      </c>
    </row>
    <row r="14" spans="1:603" x14ac:dyDescent="0.35">
      <c r="A14" s="47" t="s">
        <v>25</v>
      </c>
      <c r="B14" s="47">
        <v>0</v>
      </c>
      <c r="D14" s="47">
        <v>0</v>
      </c>
      <c r="E14" s="47" t="s">
        <v>16</v>
      </c>
      <c r="F14" s="47">
        <f t="shared" si="0"/>
        <v>0</v>
      </c>
      <c r="G14" s="47" t="s">
        <v>13</v>
      </c>
      <c r="H14" s="154">
        <f t="shared" si="15"/>
        <v>200</v>
      </c>
      <c r="I14" s="154">
        <f t="shared" si="15"/>
        <v>1</v>
      </c>
      <c r="J14" s="154">
        <f t="shared" si="15"/>
        <v>1</v>
      </c>
      <c r="K14" s="47">
        <f>MDL!$C16</f>
        <v>3.4251162877721564E-2</v>
      </c>
      <c r="L14" s="47">
        <f t="shared" si="1"/>
        <v>3.4251162877721564E-2</v>
      </c>
      <c r="M14" s="154" t="str">
        <f t="shared" si="2"/>
        <v>BDL</v>
      </c>
      <c r="R14" s="47" t="s">
        <v>25</v>
      </c>
      <c r="S14" s="47">
        <v>13.233000000000001</v>
      </c>
      <c r="T14" s="47">
        <v>64</v>
      </c>
      <c r="U14" s="47">
        <v>12043</v>
      </c>
      <c r="V14" s="47">
        <v>9.7530000000000001</v>
      </c>
      <c r="W14" s="47">
        <f t="shared" si="3"/>
        <v>9.7530000000000001</v>
      </c>
      <c r="X14" s="47" t="s">
        <v>13</v>
      </c>
      <c r="Y14" s="154">
        <f t="shared" si="16"/>
        <v>200</v>
      </c>
      <c r="Z14" s="154">
        <f t="shared" si="16"/>
        <v>1</v>
      </c>
      <c r="AA14" s="154">
        <f t="shared" si="16"/>
        <v>1</v>
      </c>
      <c r="AB14" s="47">
        <f>MDL!$C16</f>
        <v>3.4251162877721564E-2</v>
      </c>
      <c r="AC14" s="47">
        <f t="shared" si="4"/>
        <v>3.4251162877721564E-2</v>
      </c>
      <c r="AD14" s="154">
        <f t="shared" si="5"/>
        <v>9.7530000000000001</v>
      </c>
      <c r="AI14" s="47" t="s">
        <v>25</v>
      </c>
      <c r="AJ14" s="47">
        <v>13.233000000000001</v>
      </c>
      <c r="AK14" s="47">
        <v>64</v>
      </c>
      <c r="AL14" s="47">
        <v>10254</v>
      </c>
      <c r="AM14" s="47">
        <v>9.7200000000000006</v>
      </c>
      <c r="AN14" s="47">
        <f t="shared" si="6"/>
        <v>9.7200000000000006</v>
      </c>
      <c r="AO14" s="47" t="s">
        <v>13</v>
      </c>
      <c r="AP14" s="154">
        <f t="shared" si="17"/>
        <v>200</v>
      </c>
      <c r="AQ14" s="154">
        <f t="shared" si="17"/>
        <v>1</v>
      </c>
      <c r="AR14" s="154">
        <f t="shared" si="17"/>
        <v>1</v>
      </c>
      <c r="AS14" s="47">
        <f>MDL!$C16</f>
        <v>3.4251162877721564E-2</v>
      </c>
      <c r="AT14" s="47">
        <f t="shared" si="7"/>
        <v>3.4251162877721564E-2</v>
      </c>
      <c r="AU14" s="154">
        <f t="shared" si="8"/>
        <v>9.7200000000000006</v>
      </c>
      <c r="AZ14" s="27" t="s">
        <v>25</v>
      </c>
      <c r="BA14" s="27">
        <v>13.233000000000001</v>
      </c>
      <c r="BB14" s="27">
        <v>64</v>
      </c>
      <c r="BC14" s="27">
        <v>9536</v>
      </c>
      <c r="BD14" s="27">
        <v>10.067</v>
      </c>
      <c r="BE14" s="27">
        <f t="shared" si="9"/>
        <v>10.067</v>
      </c>
      <c r="BF14" s="27" t="s">
        <v>13</v>
      </c>
      <c r="BG14" s="164">
        <f t="shared" si="18"/>
        <v>200</v>
      </c>
      <c r="BH14" s="164">
        <f t="shared" si="18"/>
        <v>1</v>
      </c>
      <c r="BI14" s="164">
        <f t="shared" si="18"/>
        <v>1</v>
      </c>
      <c r="BJ14" s="27">
        <f>MDL!$C16</f>
        <v>3.4251162877721564E-2</v>
      </c>
      <c r="BK14" s="27">
        <f t="shared" si="10"/>
        <v>3.4251162877721564E-2</v>
      </c>
      <c r="BL14" s="164">
        <f t="shared" si="11"/>
        <v>10.067</v>
      </c>
      <c r="BQ14" s="47" t="s">
        <v>25</v>
      </c>
      <c r="BR14" s="47">
        <v>0</v>
      </c>
      <c r="BT14" s="47">
        <v>0</v>
      </c>
      <c r="BU14" s="47" t="s">
        <v>16</v>
      </c>
      <c r="BV14" s="47">
        <f t="shared" si="12"/>
        <v>0</v>
      </c>
      <c r="BW14" s="47" t="s">
        <v>13</v>
      </c>
      <c r="BX14" s="154">
        <f t="shared" si="19"/>
        <v>200</v>
      </c>
      <c r="BY14" s="154">
        <f t="shared" si="19"/>
        <v>1</v>
      </c>
      <c r="BZ14" s="154">
        <f t="shared" si="19"/>
        <v>1</v>
      </c>
      <c r="CA14" s="47">
        <f>MDL!$C16</f>
        <v>3.4251162877721564E-2</v>
      </c>
      <c r="CB14" s="47">
        <f t="shared" si="13"/>
        <v>3.4251162877721564E-2</v>
      </c>
      <c r="CC14" s="154" t="str">
        <f t="shared" si="14"/>
        <v>BDL</v>
      </c>
    </row>
    <row r="15" spans="1:603" x14ac:dyDescent="0.35">
      <c r="A15" s="47" t="s">
        <v>26</v>
      </c>
      <c r="B15" s="47">
        <v>0</v>
      </c>
      <c r="D15" s="47">
        <v>0</v>
      </c>
      <c r="E15" s="47" t="s">
        <v>16</v>
      </c>
      <c r="F15" s="47">
        <f t="shared" si="0"/>
        <v>0</v>
      </c>
      <c r="G15" s="47" t="s">
        <v>13</v>
      </c>
      <c r="H15" s="154">
        <f t="shared" si="15"/>
        <v>200</v>
      </c>
      <c r="I15" s="154">
        <f t="shared" si="15"/>
        <v>1</v>
      </c>
      <c r="J15" s="154">
        <f t="shared" si="15"/>
        <v>1</v>
      </c>
      <c r="K15" s="47">
        <f>MDL!$C17</f>
        <v>0.33918310563638476</v>
      </c>
      <c r="L15" s="47">
        <f t="shared" si="1"/>
        <v>0.33918310563638476</v>
      </c>
      <c r="M15" s="154" t="str">
        <f t="shared" si="2"/>
        <v>BDL</v>
      </c>
      <c r="R15" s="47" t="s">
        <v>26</v>
      </c>
      <c r="S15" s="47">
        <v>13.436</v>
      </c>
      <c r="T15" s="47">
        <v>69</v>
      </c>
      <c r="U15" s="47">
        <v>11684</v>
      </c>
      <c r="V15" s="47">
        <v>9.0739999999999998</v>
      </c>
      <c r="W15" s="47">
        <f t="shared" si="3"/>
        <v>9.0739999999999998</v>
      </c>
      <c r="X15" s="47" t="s">
        <v>13</v>
      </c>
      <c r="Y15" s="154">
        <f t="shared" si="16"/>
        <v>200</v>
      </c>
      <c r="Z15" s="154">
        <f t="shared" si="16"/>
        <v>1</v>
      </c>
      <c r="AA15" s="154">
        <f t="shared" si="16"/>
        <v>1</v>
      </c>
      <c r="AB15" s="47">
        <f>MDL!$C17</f>
        <v>0.33918310563638476</v>
      </c>
      <c r="AC15" s="47">
        <f t="shared" si="4"/>
        <v>0.33918310563638476</v>
      </c>
      <c r="AD15" s="154">
        <f t="shared" si="5"/>
        <v>9.0739999999999998</v>
      </c>
      <c r="AI15" s="47" t="s">
        <v>26</v>
      </c>
      <c r="AJ15" s="47">
        <v>13.435</v>
      </c>
      <c r="AK15" s="47">
        <v>69</v>
      </c>
      <c r="AL15" s="47">
        <v>11511</v>
      </c>
      <c r="AM15" s="47">
        <v>10.464</v>
      </c>
      <c r="AN15" s="47">
        <f t="shared" si="6"/>
        <v>10.464</v>
      </c>
      <c r="AO15" s="47" t="s">
        <v>13</v>
      </c>
      <c r="AP15" s="154">
        <f t="shared" si="17"/>
        <v>200</v>
      </c>
      <c r="AQ15" s="154">
        <f t="shared" si="17"/>
        <v>1</v>
      </c>
      <c r="AR15" s="154">
        <f t="shared" si="17"/>
        <v>1</v>
      </c>
      <c r="AS15" s="47">
        <f>MDL!$C17</f>
        <v>0.33918310563638476</v>
      </c>
      <c r="AT15" s="47">
        <f t="shared" si="7"/>
        <v>0.33918310563638476</v>
      </c>
      <c r="AU15" s="154">
        <f t="shared" si="8"/>
        <v>10.464</v>
      </c>
      <c r="AZ15" s="27" t="s">
        <v>26</v>
      </c>
      <c r="BA15" s="27">
        <v>13.435</v>
      </c>
      <c r="BB15" s="27">
        <v>69</v>
      </c>
      <c r="BC15" s="27">
        <v>10171</v>
      </c>
      <c r="BD15" s="27">
        <v>10.297000000000001</v>
      </c>
      <c r="BE15" s="27">
        <f t="shared" si="9"/>
        <v>10.297000000000001</v>
      </c>
      <c r="BF15" s="27" t="s">
        <v>13</v>
      </c>
      <c r="BG15" s="164">
        <f t="shared" si="18"/>
        <v>200</v>
      </c>
      <c r="BH15" s="164">
        <f t="shared" si="18"/>
        <v>1</v>
      </c>
      <c r="BI15" s="164">
        <f t="shared" si="18"/>
        <v>1</v>
      </c>
      <c r="BJ15" s="27">
        <f>MDL!$C17</f>
        <v>0.33918310563638476</v>
      </c>
      <c r="BK15" s="27">
        <f t="shared" si="10"/>
        <v>0.33918310563638476</v>
      </c>
      <c r="BL15" s="164">
        <f t="shared" si="11"/>
        <v>10.297000000000001</v>
      </c>
      <c r="BQ15" s="47" t="s">
        <v>26</v>
      </c>
      <c r="BR15" s="47">
        <v>0</v>
      </c>
      <c r="BT15" s="47">
        <v>0</v>
      </c>
      <c r="BU15" s="47" t="s">
        <v>16</v>
      </c>
      <c r="BV15" s="47">
        <f t="shared" si="12"/>
        <v>0</v>
      </c>
      <c r="BW15" s="47" t="s">
        <v>13</v>
      </c>
      <c r="BX15" s="154">
        <f t="shared" si="19"/>
        <v>200</v>
      </c>
      <c r="BY15" s="154">
        <f t="shared" si="19"/>
        <v>1</v>
      </c>
      <c r="BZ15" s="154">
        <f t="shared" si="19"/>
        <v>1</v>
      </c>
      <c r="CA15" s="47">
        <f>MDL!$C17</f>
        <v>0.33918310563638476</v>
      </c>
      <c r="CB15" s="47">
        <f t="shared" si="13"/>
        <v>0.33918310563638476</v>
      </c>
      <c r="CC15" s="154" t="str">
        <f t="shared" si="14"/>
        <v>BDL</v>
      </c>
    </row>
    <row r="16" spans="1:603" x14ac:dyDescent="0.35">
      <c r="A16" s="47" t="s">
        <v>27</v>
      </c>
      <c r="B16" s="47">
        <v>13.74</v>
      </c>
      <c r="C16" s="47">
        <v>51</v>
      </c>
      <c r="D16" s="47">
        <v>5513</v>
      </c>
      <c r="E16" s="47">
        <v>0.442</v>
      </c>
      <c r="F16" s="47">
        <f t="shared" si="0"/>
        <v>0.442</v>
      </c>
      <c r="G16" s="47" t="s">
        <v>13</v>
      </c>
      <c r="H16" s="154">
        <f t="shared" si="15"/>
        <v>200</v>
      </c>
      <c r="I16" s="154">
        <f t="shared" si="15"/>
        <v>1</v>
      </c>
      <c r="J16" s="154">
        <f t="shared" si="15"/>
        <v>1</v>
      </c>
      <c r="K16" s="47">
        <f>MDL!$C18</f>
        <v>2.4043735428034754E-2</v>
      </c>
      <c r="L16" s="47">
        <f t="shared" si="1"/>
        <v>2.4043735428034754E-2</v>
      </c>
      <c r="M16" s="154">
        <f t="shared" si="2"/>
        <v>0.442</v>
      </c>
      <c r="R16" s="47" t="s">
        <v>27</v>
      </c>
      <c r="S16" s="47">
        <v>13.74</v>
      </c>
      <c r="T16" s="47">
        <v>51</v>
      </c>
      <c r="U16" s="47">
        <v>120369</v>
      </c>
      <c r="V16" s="47">
        <v>10.814</v>
      </c>
      <c r="W16" s="47">
        <f t="shared" si="3"/>
        <v>10.814</v>
      </c>
      <c r="X16" s="47" t="s">
        <v>13</v>
      </c>
      <c r="Y16" s="154">
        <f t="shared" si="16"/>
        <v>200</v>
      </c>
      <c r="Z16" s="154">
        <f t="shared" si="16"/>
        <v>1</v>
      </c>
      <c r="AA16" s="154">
        <f t="shared" si="16"/>
        <v>1</v>
      </c>
      <c r="AB16" s="47">
        <f>MDL!$C18</f>
        <v>2.4043735428034754E-2</v>
      </c>
      <c r="AC16" s="47">
        <f t="shared" si="4"/>
        <v>2.4043735428034754E-2</v>
      </c>
      <c r="AD16" s="154">
        <f t="shared" si="5"/>
        <v>10.814</v>
      </c>
      <c r="AI16" s="47" t="s">
        <v>27</v>
      </c>
      <c r="AJ16" s="47">
        <v>13.739000000000001</v>
      </c>
      <c r="AK16" s="47">
        <v>51</v>
      </c>
      <c r="AL16" s="47">
        <v>103332</v>
      </c>
      <c r="AM16" s="47">
        <v>10.867000000000001</v>
      </c>
      <c r="AN16" s="47">
        <f t="shared" si="6"/>
        <v>10.867000000000001</v>
      </c>
      <c r="AO16" s="47" t="s">
        <v>13</v>
      </c>
      <c r="AP16" s="154">
        <f t="shared" si="17"/>
        <v>200</v>
      </c>
      <c r="AQ16" s="154">
        <f t="shared" si="17"/>
        <v>1</v>
      </c>
      <c r="AR16" s="154">
        <f t="shared" si="17"/>
        <v>1</v>
      </c>
      <c r="AS16" s="47">
        <f>MDL!$C18</f>
        <v>2.4043735428034754E-2</v>
      </c>
      <c r="AT16" s="47">
        <f t="shared" si="7"/>
        <v>2.4043735428034754E-2</v>
      </c>
      <c r="AU16" s="154">
        <f t="shared" si="8"/>
        <v>10.867000000000001</v>
      </c>
      <c r="AZ16" s="27" t="s">
        <v>27</v>
      </c>
      <c r="BA16" s="27">
        <v>13.739000000000001</v>
      </c>
      <c r="BB16" s="27">
        <v>51</v>
      </c>
      <c r="BC16" s="27">
        <v>94820</v>
      </c>
      <c r="BD16" s="27">
        <v>11.105</v>
      </c>
      <c r="BE16" s="27">
        <f t="shared" si="9"/>
        <v>11.105</v>
      </c>
      <c r="BF16" s="27" t="s">
        <v>13</v>
      </c>
      <c r="BG16" s="164">
        <f t="shared" si="18"/>
        <v>200</v>
      </c>
      <c r="BH16" s="164">
        <f t="shared" si="18"/>
        <v>1</v>
      </c>
      <c r="BI16" s="164">
        <f t="shared" si="18"/>
        <v>1</v>
      </c>
      <c r="BJ16" s="27">
        <f>MDL!$C18</f>
        <v>2.4043735428034754E-2</v>
      </c>
      <c r="BK16" s="27">
        <f t="shared" si="10"/>
        <v>2.4043735428034754E-2</v>
      </c>
      <c r="BL16" s="164">
        <f t="shared" si="11"/>
        <v>11.105</v>
      </c>
      <c r="BQ16" s="47" t="s">
        <v>27</v>
      </c>
      <c r="BR16" s="47">
        <v>13.711</v>
      </c>
      <c r="BS16" s="47">
        <v>51</v>
      </c>
      <c r="BT16" s="47">
        <v>2737</v>
      </c>
      <c r="BU16" s="47">
        <v>0.308</v>
      </c>
      <c r="BV16" s="47">
        <f t="shared" si="12"/>
        <v>0.308</v>
      </c>
      <c r="BW16" s="47" t="s">
        <v>13</v>
      </c>
      <c r="BX16" s="154">
        <f t="shared" si="19"/>
        <v>200</v>
      </c>
      <c r="BY16" s="154">
        <f t="shared" si="19"/>
        <v>1</v>
      </c>
      <c r="BZ16" s="154">
        <f t="shared" si="19"/>
        <v>1</v>
      </c>
      <c r="CA16" s="47">
        <f>MDL!$C18</f>
        <v>2.4043735428034754E-2</v>
      </c>
      <c r="CB16" s="47">
        <f t="shared" si="13"/>
        <v>2.4043735428034754E-2</v>
      </c>
      <c r="CC16" s="154">
        <f t="shared" si="14"/>
        <v>0.308</v>
      </c>
    </row>
    <row r="17" spans="1:81" x14ac:dyDescent="0.35">
      <c r="A17" s="47" t="s">
        <v>28</v>
      </c>
      <c r="B17" s="47">
        <v>15.952999999999999</v>
      </c>
      <c r="C17" s="47">
        <v>33</v>
      </c>
      <c r="D17" s="47">
        <v>1145</v>
      </c>
      <c r="E17" s="47">
        <v>0.26100000000000001</v>
      </c>
      <c r="F17" s="47">
        <f t="shared" si="0"/>
        <v>0.26100000000000001</v>
      </c>
      <c r="G17" s="47" t="s">
        <v>13</v>
      </c>
      <c r="H17" s="154">
        <f t="shared" si="15"/>
        <v>200</v>
      </c>
      <c r="I17" s="154">
        <f t="shared" si="15"/>
        <v>1</v>
      </c>
      <c r="J17" s="154">
        <f t="shared" si="15"/>
        <v>1</v>
      </c>
      <c r="K17" s="47">
        <f>MDL!$C19</f>
        <v>2.8150385828363243E-2</v>
      </c>
      <c r="L17" s="47">
        <f t="shared" si="1"/>
        <v>2.8150385828363243E-2</v>
      </c>
      <c r="M17" s="154">
        <f t="shared" si="2"/>
        <v>0.26100000000000001</v>
      </c>
      <c r="R17" s="47" t="s">
        <v>28</v>
      </c>
      <c r="S17" s="47">
        <v>15.939</v>
      </c>
      <c r="T17" s="47">
        <v>33</v>
      </c>
      <c r="U17" s="47">
        <v>39097</v>
      </c>
      <c r="V17" s="47">
        <v>10.079000000000001</v>
      </c>
      <c r="W17" s="47">
        <f t="shared" si="3"/>
        <v>10.079000000000001</v>
      </c>
      <c r="X17" s="47" t="s">
        <v>13</v>
      </c>
      <c r="Y17" s="154">
        <f t="shared" si="16"/>
        <v>200</v>
      </c>
      <c r="Z17" s="154">
        <f t="shared" si="16"/>
        <v>1</v>
      </c>
      <c r="AA17" s="154">
        <f t="shared" si="16"/>
        <v>1</v>
      </c>
      <c r="AB17" s="47">
        <f>MDL!$C19</f>
        <v>2.8150385828363243E-2</v>
      </c>
      <c r="AC17" s="47">
        <f t="shared" si="4"/>
        <v>2.8150385828363243E-2</v>
      </c>
      <c r="AD17" s="154">
        <f t="shared" si="5"/>
        <v>10.079000000000001</v>
      </c>
      <c r="AI17" s="47" t="s">
        <v>28</v>
      </c>
      <c r="AJ17" s="47">
        <v>15.939</v>
      </c>
      <c r="AK17" s="47">
        <v>33</v>
      </c>
      <c r="AL17" s="47">
        <v>34344</v>
      </c>
      <c r="AM17" s="47">
        <v>10.364000000000001</v>
      </c>
      <c r="AN17" s="47">
        <f t="shared" si="6"/>
        <v>10.364000000000001</v>
      </c>
      <c r="AO17" s="47" t="s">
        <v>13</v>
      </c>
      <c r="AP17" s="154">
        <f t="shared" si="17"/>
        <v>200</v>
      </c>
      <c r="AQ17" s="154">
        <f t="shared" si="17"/>
        <v>1</v>
      </c>
      <c r="AR17" s="154">
        <f t="shared" si="17"/>
        <v>1</v>
      </c>
      <c r="AS17" s="47">
        <f>MDL!$C19</f>
        <v>2.8150385828363243E-2</v>
      </c>
      <c r="AT17" s="47">
        <f t="shared" si="7"/>
        <v>2.8150385828363243E-2</v>
      </c>
      <c r="AU17" s="154">
        <f t="shared" si="8"/>
        <v>10.364000000000001</v>
      </c>
      <c r="AZ17" s="27" t="s">
        <v>28</v>
      </c>
      <c r="BA17" s="27">
        <v>15.939</v>
      </c>
      <c r="BB17" s="27">
        <v>33</v>
      </c>
      <c r="BC17" s="27">
        <v>31349</v>
      </c>
      <c r="BD17" s="27">
        <v>10.535</v>
      </c>
      <c r="BE17" s="27">
        <f t="shared" si="9"/>
        <v>10.535</v>
      </c>
      <c r="BF17" s="27" t="s">
        <v>13</v>
      </c>
      <c r="BG17" s="164">
        <f t="shared" si="18"/>
        <v>200</v>
      </c>
      <c r="BH17" s="164">
        <f t="shared" si="18"/>
        <v>1</v>
      </c>
      <c r="BI17" s="164">
        <f t="shared" si="18"/>
        <v>1</v>
      </c>
      <c r="BJ17" s="27">
        <f>MDL!$C19</f>
        <v>2.8150385828363243E-2</v>
      </c>
      <c r="BK17" s="27">
        <f t="shared" si="10"/>
        <v>2.8150385828363243E-2</v>
      </c>
      <c r="BL17" s="164">
        <f t="shared" si="11"/>
        <v>10.535</v>
      </c>
      <c r="BQ17" s="47" t="s">
        <v>28</v>
      </c>
      <c r="BR17" s="47">
        <v>15.911</v>
      </c>
      <c r="BS17" s="47">
        <v>33</v>
      </c>
      <c r="BT17" s="47">
        <v>863</v>
      </c>
      <c r="BU17" s="47">
        <v>0.27800000000000002</v>
      </c>
      <c r="BV17" s="47">
        <f t="shared" si="12"/>
        <v>0.27800000000000002</v>
      </c>
      <c r="BW17" s="47" t="s">
        <v>13</v>
      </c>
      <c r="BX17" s="154">
        <f t="shared" si="19"/>
        <v>200</v>
      </c>
      <c r="BY17" s="154">
        <f t="shared" si="19"/>
        <v>1</v>
      </c>
      <c r="BZ17" s="154">
        <f t="shared" si="19"/>
        <v>1</v>
      </c>
      <c r="CA17" s="47">
        <f>MDL!$C19</f>
        <v>2.8150385828363243E-2</v>
      </c>
      <c r="CB17" s="47">
        <f t="shared" si="13"/>
        <v>2.8150385828363243E-2</v>
      </c>
      <c r="CC17" s="154">
        <f t="shared" si="14"/>
        <v>0.27800000000000002</v>
      </c>
    </row>
    <row r="18" spans="1:81" x14ac:dyDescent="0.35">
      <c r="A18" s="47" t="s">
        <v>29</v>
      </c>
      <c r="B18" s="47">
        <v>0</v>
      </c>
      <c r="D18" s="47">
        <v>0</v>
      </c>
      <c r="E18" s="47" t="s">
        <v>16</v>
      </c>
      <c r="F18" s="47">
        <f t="shared" si="0"/>
        <v>0</v>
      </c>
      <c r="G18" s="47" t="s">
        <v>13</v>
      </c>
      <c r="H18" s="154">
        <f t="shared" si="15"/>
        <v>200</v>
      </c>
      <c r="I18" s="154">
        <f t="shared" si="15"/>
        <v>1</v>
      </c>
      <c r="J18" s="154">
        <f t="shared" si="15"/>
        <v>1</v>
      </c>
      <c r="K18" s="47">
        <f>MDL!$C20</f>
        <v>2.3141344526111489E-2</v>
      </c>
      <c r="L18" s="47">
        <f t="shared" si="1"/>
        <v>2.3141344526111489E-2</v>
      </c>
      <c r="M18" s="154" t="str">
        <f t="shared" si="2"/>
        <v>BDL</v>
      </c>
      <c r="R18" s="47" t="s">
        <v>29</v>
      </c>
      <c r="S18" s="47">
        <v>16.161000000000001</v>
      </c>
      <c r="T18" s="47">
        <v>119</v>
      </c>
      <c r="U18" s="47">
        <v>217661</v>
      </c>
      <c r="V18" s="47">
        <v>10.044</v>
      </c>
      <c r="W18" s="47">
        <f t="shared" si="3"/>
        <v>10.044</v>
      </c>
      <c r="X18" s="47" t="s">
        <v>13</v>
      </c>
      <c r="Y18" s="154">
        <f t="shared" si="16"/>
        <v>200</v>
      </c>
      <c r="Z18" s="154">
        <f t="shared" si="16"/>
        <v>1</v>
      </c>
      <c r="AA18" s="154">
        <f t="shared" si="16"/>
        <v>1</v>
      </c>
      <c r="AB18" s="47">
        <f>MDL!$C20</f>
        <v>2.3141344526111489E-2</v>
      </c>
      <c r="AC18" s="47">
        <f t="shared" si="4"/>
        <v>2.3141344526111489E-2</v>
      </c>
      <c r="AD18" s="154">
        <f t="shared" si="5"/>
        <v>10.044</v>
      </c>
      <c r="AI18" s="47" t="s">
        <v>29</v>
      </c>
      <c r="AJ18" s="47">
        <v>16.161000000000001</v>
      </c>
      <c r="AK18" s="47">
        <v>119</v>
      </c>
      <c r="AL18" s="47">
        <v>187807</v>
      </c>
      <c r="AM18" s="47">
        <v>10.144</v>
      </c>
      <c r="AN18" s="47">
        <f t="shared" si="6"/>
        <v>10.144</v>
      </c>
      <c r="AO18" s="47" t="s">
        <v>13</v>
      </c>
      <c r="AP18" s="154">
        <f t="shared" si="17"/>
        <v>200</v>
      </c>
      <c r="AQ18" s="154">
        <f t="shared" si="17"/>
        <v>1</v>
      </c>
      <c r="AR18" s="154">
        <f t="shared" si="17"/>
        <v>1</v>
      </c>
      <c r="AS18" s="47">
        <f>MDL!$C20</f>
        <v>2.3141344526111489E-2</v>
      </c>
      <c r="AT18" s="47">
        <f t="shared" si="7"/>
        <v>2.3141344526111489E-2</v>
      </c>
      <c r="AU18" s="154">
        <f t="shared" si="8"/>
        <v>10.144</v>
      </c>
      <c r="AZ18" s="27" t="s">
        <v>29</v>
      </c>
      <c r="BA18" s="27">
        <v>16.161000000000001</v>
      </c>
      <c r="BB18" s="27">
        <v>119</v>
      </c>
      <c r="BC18" s="27">
        <v>170053</v>
      </c>
      <c r="BD18" s="27">
        <v>10.228999999999999</v>
      </c>
      <c r="BE18" s="27">
        <f t="shared" si="9"/>
        <v>10.228999999999999</v>
      </c>
      <c r="BF18" s="27" t="s">
        <v>13</v>
      </c>
      <c r="BG18" s="164">
        <f t="shared" si="18"/>
        <v>200</v>
      </c>
      <c r="BH18" s="164">
        <f t="shared" si="18"/>
        <v>1</v>
      </c>
      <c r="BI18" s="164">
        <f t="shared" si="18"/>
        <v>1</v>
      </c>
      <c r="BJ18" s="27">
        <f>MDL!$C20</f>
        <v>2.3141344526111489E-2</v>
      </c>
      <c r="BK18" s="27">
        <f t="shared" si="10"/>
        <v>2.3141344526111489E-2</v>
      </c>
      <c r="BL18" s="164">
        <f t="shared" si="11"/>
        <v>10.228999999999999</v>
      </c>
      <c r="BQ18" s="47" t="s">
        <v>29</v>
      </c>
      <c r="BR18" s="47">
        <v>0</v>
      </c>
      <c r="BT18" s="47">
        <v>0</v>
      </c>
      <c r="BU18" s="47" t="s">
        <v>16</v>
      </c>
      <c r="BV18" s="47">
        <f t="shared" si="12"/>
        <v>0</v>
      </c>
      <c r="BW18" s="47" t="s">
        <v>13</v>
      </c>
      <c r="BX18" s="154">
        <f t="shared" si="19"/>
        <v>200</v>
      </c>
      <c r="BY18" s="154">
        <f t="shared" si="19"/>
        <v>1</v>
      </c>
      <c r="BZ18" s="154">
        <f t="shared" si="19"/>
        <v>1</v>
      </c>
      <c r="CA18" s="47">
        <f>MDL!$C20</f>
        <v>2.3141344526111489E-2</v>
      </c>
      <c r="CB18" s="47">
        <f t="shared" si="13"/>
        <v>2.3141344526111489E-2</v>
      </c>
      <c r="CC18" s="154" t="str">
        <f t="shared" si="14"/>
        <v>BDL</v>
      </c>
    </row>
    <row r="19" spans="1:81" x14ac:dyDescent="0.35">
      <c r="A19" s="47" t="s">
        <v>30</v>
      </c>
      <c r="B19" s="47">
        <v>0</v>
      </c>
      <c r="D19" s="47">
        <v>0</v>
      </c>
      <c r="E19" s="47" t="s">
        <v>16</v>
      </c>
      <c r="F19" s="47">
        <f t="shared" si="0"/>
        <v>0</v>
      </c>
      <c r="G19" s="47" t="s">
        <v>13</v>
      </c>
      <c r="H19" s="154">
        <f t="shared" si="15"/>
        <v>200</v>
      </c>
      <c r="I19" s="154">
        <f t="shared" si="15"/>
        <v>1</v>
      </c>
      <c r="J19" s="154">
        <f t="shared" si="15"/>
        <v>1</v>
      </c>
      <c r="K19" s="47">
        <f>MDL!$C21</f>
        <v>1.611701599463836E-2</v>
      </c>
      <c r="L19" s="47">
        <f t="shared" si="1"/>
        <v>1.611701599463836E-2</v>
      </c>
      <c r="M19" s="154" t="str">
        <f t="shared" si="2"/>
        <v>BDL</v>
      </c>
      <c r="R19" s="47" t="s">
        <v>30</v>
      </c>
      <c r="S19" s="47">
        <v>18.113</v>
      </c>
      <c r="T19" s="47">
        <v>51</v>
      </c>
      <c r="U19" s="47">
        <v>177111</v>
      </c>
      <c r="V19" s="47">
        <v>11.135999999999999</v>
      </c>
      <c r="W19" s="47">
        <f t="shared" si="3"/>
        <v>11.135999999999999</v>
      </c>
      <c r="X19" s="47" t="s">
        <v>13</v>
      </c>
      <c r="Y19" s="154">
        <f t="shared" si="16"/>
        <v>200</v>
      </c>
      <c r="Z19" s="154">
        <f t="shared" si="16"/>
        <v>1</v>
      </c>
      <c r="AA19" s="154">
        <f t="shared" si="16"/>
        <v>1</v>
      </c>
      <c r="AB19" s="47">
        <f>MDL!$C21</f>
        <v>1.611701599463836E-2</v>
      </c>
      <c r="AC19" s="47">
        <f t="shared" si="4"/>
        <v>1.611701599463836E-2</v>
      </c>
      <c r="AD19" s="154">
        <f t="shared" si="5"/>
        <v>11.135999999999999</v>
      </c>
      <c r="AI19" s="47" t="s">
        <v>30</v>
      </c>
      <c r="AJ19" s="47">
        <v>18.111999999999998</v>
      </c>
      <c r="AK19" s="47">
        <v>51</v>
      </c>
      <c r="AL19" s="47">
        <v>154140</v>
      </c>
      <c r="AM19" s="47">
        <v>11.343999999999999</v>
      </c>
      <c r="AN19" s="47">
        <f t="shared" si="6"/>
        <v>11.343999999999999</v>
      </c>
      <c r="AO19" s="47" t="s">
        <v>13</v>
      </c>
      <c r="AP19" s="154">
        <f t="shared" si="17"/>
        <v>200</v>
      </c>
      <c r="AQ19" s="154">
        <f t="shared" si="17"/>
        <v>1</v>
      </c>
      <c r="AR19" s="154">
        <f t="shared" si="17"/>
        <v>1</v>
      </c>
      <c r="AS19" s="47">
        <f>MDL!$C21</f>
        <v>1.611701599463836E-2</v>
      </c>
      <c r="AT19" s="47">
        <f t="shared" si="7"/>
        <v>1.611701599463836E-2</v>
      </c>
      <c r="AU19" s="154">
        <f t="shared" si="8"/>
        <v>11.343999999999999</v>
      </c>
      <c r="AZ19" s="27" t="s">
        <v>30</v>
      </c>
      <c r="BA19" s="27">
        <v>18.111999999999998</v>
      </c>
      <c r="BB19" s="27">
        <v>51</v>
      </c>
      <c r="BC19" s="27">
        <v>139487</v>
      </c>
      <c r="BD19" s="27">
        <v>11.433</v>
      </c>
      <c r="BE19" s="27">
        <f t="shared" si="9"/>
        <v>11.433</v>
      </c>
      <c r="BF19" s="27" t="s">
        <v>13</v>
      </c>
      <c r="BG19" s="164">
        <f t="shared" si="18"/>
        <v>200</v>
      </c>
      <c r="BH19" s="164">
        <f t="shared" si="18"/>
        <v>1</v>
      </c>
      <c r="BI19" s="164">
        <f t="shared" si="18"/>
        <v>1</v>
      </c>
      <c r="BJ19" s="27">
        <f>MDL!$C21</f>
        <v>1.611701599463836E-2</v>
      </c>
      <c r="BK19" s="27">
        <f t="shared" si="10"/>
        <v>1.611701599463836E-2</v>
      </c>
      <c r="BL19" s="164">
        <f t="shared" si="11"/>
        <v>11.433</v>
      </c>
      <c r="BQ19" s="47" t="s">
        <v>30</v>
      </c>
      <c r="BR19" s="47">
        <v>0</v>
      </c>
      <c r="BT19" s="47">
        <v>0</v>
      </c>
      <c r="BU19" s="47" t="s">
        <v>16</v>
      </c>
      <c r="BV19" s="47">
        <f t="shared" si="12"/>
        <v>0</v>
      </c>
      <c r="BW19" s="47" t="s">
        <v>13</v>
      </c>
      <c r="BX19" s="154">
        <f t="shared" si="19"/>
        <v>200</v>
      </c>
      <c r="BY19" s="154">
        <f t="shared" si="19"/>
        <v>1</v>
      </c>
      <c r="BZ19" s="154">
        <f t="shared" si="19"/>
        <v>1</v>
      </c>
      <c r="CA19" s="47">
        <f>MDL!$C21</f>
        <v>1.611701599463836E-2</v>
      </c>
      <c r="CB19" s="47">
        <f t="shared" si="13"/>
        <v>1.611701599463836E-2</v>
      </c>
      <c r="CC19" s="154" t="str">
        <f t="shared" si="14"/>
        <v>BDL</v>
      </c>
    </row>
    <row r="20" spans="1:81" x14ac:dyDescent="0.35">
      <c r="A20" s="47" t="s">
        <v>31</v>
      </c>
      <c r="B20" s="47">
        <v>0</v>
      </c>
      <c r="D20" s="47">
        <v>0</v>
      </c>
      <c r="E20" s="47" t="s">
        <v>16</v>
      </c>
      <c r="F20" s="47">
        <f t="shared" si="0"/>
        <v>0</v>
      </c>
      <c r="G20" s="47" t="s">
        <v>13</v>
      </c>
      <c r="H20" s="154">
        <f t="shared" si="15"/>
        <v>200</v>
      </c>
      <c r="I20" s="154">
        <f t="shared" si="15"/>
        <v>1</v>
      </c>
      <c r="J20" s="154">
        <f t="shared" si="15"/>
        <v>1</v>
      </c>
      <c r="K20" s="47">
        <f>MDL!$C22</f>
        <v>5.1926542804417962E-3</v>
      </c>
      <c r="L20" s="47">
        <f t="shared" si="1"/>
        <v>5.1926542804417962E-3</v>
      </c>
      <c r="M20" s="154" t="str">
        <f t="shared" si="2"/>
        <v>BDL</v>
      </c>
      <c r="R20" s="47" t="s">
        <v>31</v>
      </c>
      <c r="S20" s="47">
        <v>21.943000000000001</v>
      </c>
      <c r="T20" s="47">
        <v>93</v>
      </c>
      <c r="U20" s="47">
        <v>293734</v>
      </c>
      <c r="V20" s="47">
        <v>9.8219999999999992</v>
      </c>
      <c r="W20" s="47">
        <f t="shared" si="3"/>
        <v>9.8219999999999992</v>
      </c>
      <c r="X20" s="47" t="s">
        <v>13</v>
      </c>
      <c r="Y20" s="154">
        <f t="shared" si="16"/>
        <v>200</v>
      </c>
      <c r="Z20" s="154">
        <f t="shared" si="16"/>
        <v>1</v>
      </c>
      <c r="AA20" s="154">
        <f t="shared" si="16"/>
        <v>1</v>
      </c>
      <c r="AB20" s="47">
        <f>MDL!$C22</f>
        <v>5.1926542804417962E-3</v>
      </c>
      <c r="AC20" s="47">
        <f t="shared" si="4"/>
        <v>5.1926542804417962E-3</v>
      </c>
      <c r="AD20" s="154">
        <f t="shared" si="5"/>
        <v>9.8219999999999992</v>
      </c>
      <c r="AI20" s="47" t="s">
        <v>31</v>
      </c>
      <c r="AJ20" s="47">
        <v>21.943000000000001</v>
      </c>
      <c r="AK20" s="47">
        <v>93</v>
      </c>
      <c r="AL20" s="47">
        <v>255837</v>
      </c>
      <c r="AM20" s="47">
        <v>10.013999999999999</v>
      </c>
      <c r="AN20" s="47">
        <f t="shared" si="6"/>
        <v>10.013999999999999</v>
      </c>
      <c r="AO20" s="47" t="s">
        <v>13</v>
      </c>
      <c r="AP20" s="154">
        <f t="shared" si="17"/>
        <v>200</v>
      </c>
      <c r="AQ20" s="154">
        <f t="shared" si="17"/>
        <v>1</v>
      </c>
      <c r="AR20" s="154">
        <f t="shared" si="17"/>
        <v>1</v>
      </c>
      <c r="AS20" s="47">
        <f>MDL!$C22</f>
        <v>5.1926542804417962E-3</v>
      </c>
      <c r="AT20" s="47">
        <f t="shared" si="7"/>
        <v>5.1926542804417962E-3</v>
      </c>
      <c r="AU20" s="154">
        <f t="shared" si="8"/>
        <v>10.013999999999999</v>
      </c>
      <c r="AZ20" s="27" t="s">
        <v>31</v>
      </c>
      <c r="BA20" s="27">
        <v>21.943000000000001</v>
      </c>
      <c r="BB20" s="27">
        <v>93</v>
      </c>
      <c r="BC20" s="27">
        <v>228540</v>
      </c>
      <c r="BD20" s="27">
        <v>9.9629999999999992</v>
      </c>
      <c r="BE20" s="27">
        <f t="shared" si="9"/>
        <v>9.9629999999999992</v>
      </c>
      <c r="BF20" s="27" t="s">
        <v>13</v>
      </c>
      <c r="BG20" s="164">
        <f t="shared" si="18"/>
        <v>200</v>
      </c>
      <c r="BH20" s="164">
        <f t="shared" si="18"/>
        <v>1</v>
      </c>
      <c r="BI20" s="164">
        <f t="shared" si="18"/>
        <v>1</v>
      </c>
      <c r="BJ20" s="27">
        <f>MDL!$C22</f>
        <v>5.1926542804417962E-3</v>
      </c>
      <c r="BK20" s="27">
        <f t="shared" si="10"/>
        <v>5.1926542804417962E-3</v>
      </c>
      <c r="BL20" s="164">
        <f t="shared" si="11"/>
        <v>9.9629999999999992</v>
      </c>
      <c r="BQ20" s="47" t="s">
        <v>31</v>
      </c>
      <c r="BR20" s="47">
        <v>0</v>
      </c>
      <c r="BT20" s="47">
        <v>0</v>
      </c>
      <c r="BU20" s="47" t="s">
        <v>16</v>
      </c>
      <c r="BV20" s="47">
        <f t="shared" si="12"/>
        <v>0</v>
      </c>
      <c r="BW20" s="47" t="s">
        <v>13</v>
      </c>
      <c r="BX20" s="154">
        <f t="shared" si="19"/>
        <v>200</v>
      </c>
      <c r="BY20" s="154">
        <f t="shared" si="19"/>
        <v>1</v>
      </c>
      <c r="BZ20" s="154">
        <f t="shared" si="19"/>
        <v>1</v>
      </c>
      <c r="CA20" s="47">
        <f>MDL!$C22</f>
        <v>5.1926542804417962E-3</v>
      </c>
      <c r="CB20" s="47">
        <f t="shared" si="13"/>
        <v>5.1926542804417962E-3</v>
      </c>
      <c r="CC20" s="154" t="str">
        <f t="shared" si="14"/>
        <v>BDL</v>
      </c>
    </row>
    <row r="21" spans="1:81" x14ac:dyDescent="0.35">
      <c r="A21" s="47" t="s">
        <v>32</v>
      </c>
      <c r="B21" s="47">
        <v>21.257000000000001</v>
      </c>
      <c r="C21" s="47">
        <v>101</v>
      </c>
      <c r="D21" s="47">
        <v>8900</v>
      </c>
      <c r="E21" s="47">
        <v>0.25700000000000001</v>
      </c>
      <c r="F21" s="47">
        <f t="shared" si="0"/>
        <v>0.25700000000000001</v>
      </c>
      <c r="G21" s="47" t="s">
        <v>13</v>
      </c>
      <c r="H21" s="154">
        <f t="shared" si="15"/>
        <v>200</v>
      </c>
      <c r="I21" s="154">
        <f t="shared" si="15"/>
        <v>1</v>
      </c>
      <c r="J21" s="154">
        <f t="shared" si="15"/>
        <v>1</v>
      </c>
      <c r="K21" s="47">
        <f>MDL!$C23</f>
        <v>2.8097602954746434E-2</v>
      </c>
      <c r="L21" s="47">
        <f t="shared" si="1"/>
        <v>2.8097602954746434E-2</v>
      </c>
      <c r="M21" s="154">
        <f t="shared" si="2"/>
        <v>0.25700000000000001</v>
      </c>
      <c r="R21" s="47" t="s">
        <v>32</v>
      </c>
      <c r="S21" s="47">
        <v>21.239000000000001</v>
      </c>
      <c r="T21" s="47">
        <v>101</v>
      </c>
      <c r="U21" s="47">
        <v>296707</v>
      </c>
      <c r="V21" s="47">
        <v>9.2829999999999995</v>
      </c>
      <c r="W21" s="47">
        <f t="shared" si="3"/>
        <v>9.2829999999999995</v>
      </c>
      <c r="X21" s="47" t="s">
        <v>13</v>
      </c>
      <c r="Y21" s="154">
        <f t="shared" si="16"/>
        <v>200</v>
      </c>
      <c r="Z21" s="154">
        <f t="shared" si="16"/>
        <v>1</v>
      </c>
      <c r="AA21" s="154">
        <f t="shared" si="16"/>
        <v>1</v>
      </c>
      <c r="AB21" s="47">
        <f>MDL!$C23</f>
        <v>2.8097602954746434E-2</v>
      </c>
      <c r="AC21" s="47">
        <f t="shared" si="4"/>
        <v>2.8097602954746434E-2</v>
      </c>
      <c r="AD21" s="154">
        <f t="shared" si="5"/>
        <v>9.2829999999999995</v>
      </c>
      <c r="AI21" s="47" t="s">
        <v>32</v>
      </c>
      <c r="AJ21" s="47">
        <v>21.239000000000001</v>
      </c>
      <c r="AK21" s="47">
        <v>101</v>
      </c>
      <c r="AL21" s="47">
        <v>259519</v>
      </c>
      <c r="AM21" s="47">
        <v>9.5050000000000008</v>
      </c>
      <c r="AN21" s="47">
        <f t="shared" si="6"/>
        <v>9.5050000000000008</v>
      </c>
      <c r="AO21" s="47" t="s">
        <v>13</v>
      </c>
      <c r="AP21" s="154">
        <f t="shared" si="17"/>
        <v>200</v>
      </c>
      <c r="AQ21" s="154">
        <f t="shared" si="17"/>
        <v>1</v>
      </c>
      <c r="AR21" s="154">
        <f t="shared" si="17"/>
        <v>1</v>
      </c>
      <c r="AS21" s="47">
        <f>MDL!$C23</f>
        <v>2.8097602954746434E-2</v>
      </c>
      <c r="AT21" s="47">
        <f t="shared" si="7"/>
        <v>2.8097602954746434E-2</v>
      </c>
      <c r="AU21" s="154">
        <f t="shared" si="8"/>
        <v>9.5050000000000008</v>
      </c>
      <c r="AZ21" s="27" t="s">
        <v>32</v>
      </c>
      <c r="BA21" s="27">
        <v>21.239000000000001</v>
      </c>
      <c r="BB21" s="27">
        <v>101</v>
      </c>
      <c r="BC21" s="27">
        <v>231281</v>
      </c>
      <c r="BD21" s="27">
        <v>9.4329999999999998</v>
      </c>
      <c r="BE21" s="27">
        <f t="shared" si="9"/>
        <v>9.4329999999999998</v>
      </c>
      <c r="BF21" s="27" t="s">
        <v>13</v>
      </c>
      <c r="BG21" s="164">
        <f t="shared" si="18"/>
        <v>200</v>
      </c>
      <c r="BH21" s="164">
        <f t="shared" si="18"/>
        <v>1</v>
      </c>
      <c r="BI21" s="164">
        <f t="shared" si="18"/>
        <v>1</v>
      </c>
      <c r="BJ21" s="27">
        <f>MDL!$C23</f>
        <v>2.8097602954746434E-2</v>
      </c>
      <c r="BK21" s="27">
        <f t="shared" si="10"/>
        <v>2.8097602954746434E-2</v>
      </c>
      <c r="BL21" s="164">
        <f t="shared" si="11"/>
        <v>9.4329999999999998</v>
      </c>
      <c r="BQ21" s="47" t="s">
        <v>32</v>
      </c>
      <c r="BR21" s="47">
        <v>21.222000000000001</v>
      </c>
      <c r="BS21" s="47">
        <v>101</v>
      </c>
      <c r="BT21" s="47">
        <v>6526</v>
      </c>
      <c r="BU21" s="47">
        <v>0.255</v>
      </c>
      <c r="BV21" s="47">
        <f t="shared" si="12"/>
        <v>0.255</v>
      </c>
      <c r="BW21" s="47" t="s">
        <v>13</v>
      </c>
      <c r="BX21" s="154">
        <f t="shared" si="19"/>
        <v>200</v>
      </c>
      <c r="BY21" s="154">
        <f t="shared" si="19"/>
        <v>1</v>
      </c>
      <c r="BZ21" s="154">
        <f t="shared" si="19"/>
        <v>1</v>
      </c>
      <c r="CA21" s="47">
        <f>MDL!$C23</f>
        <v>2.8097602954746434E-2</v>
      </c>
      <c r="CB21" s="47">
        <f t="shared" si="13"/>
        <v>2.8097602954746434E-2</v>
      </c>
      <c r="CC21" s="154">
        <f t="shared" si="14"/>
        <v>0.255</v>
      </c>
    </row>
    <row r="22" spans="1:81" x14ac:dyDescent="0.35">
      <c r="A22" s="47" t="s">
        <v>33</v>
      </c>
      <c r="B22" s="47">
        <v>0</v>
      </c>
      <c r="D22" s="47">
        <v>0</v>
      </c>
      <c r="E22" s="47" t="s">
        <v>16</v>
      </c>
      <c r="F22" s="47">
        <f t="shared" si="0"/>
        <v>0</v>
      </c>
      <c r="G22" s="47" t="s">
        <v>13</v>
      </c>
      <c r="H22" s="154">
        <f t="shared" ref="H22:J32" si="20">H21</f>
        <v>200</v>
      </c>
      <c r="I22" s="154">
        <f t="shared" si="20"/>
        <v>1</v>
      </c>
      <c r="J22" s="154">
        <f t="shared" si="20"/>
        <v>1</v>
      </c>
      <c r="K22" s="47">
        <f>MDL!$C24</f>
        <v>1.0933677445223566E-2</v>
      </c>
      <c r="L22" s="47">
        <f t="shared" si="1"/>
        <v>1.0933677445223566E-2</v>
      </c>
      <c r="M22" s="154" t="str">
        <f t="shared" si="2"/>
        <v>BDL</v>
      </c>
      <c r="R22" s="47" t="s">
        <v>33</v>
      </c>
      <c r="S22" s="47">
        <v>21.012</v>
      </c>
      <c r="T22" s="47">
        <v>69</v>
      </c>
      <c r="U22" s="47">
        <v>687016</v>
      </c>
      <c r="V22" s="47">
        <v>10.741</v>
      </c>
      <c r="W22" s="47">
        <f t="shared" si="3"/>
        <v>10.741</v>
      </c>
      <c r="X22" s="47" t="s">
        <v>13</v>
      </c>
      <c r="Y22" s="154">
        <f t="shared" ref="Y22:AA32" si="21">Y21</f>
        <v>200</v>
      </c>
      <c r="Z22" s="154">
        <f t="shared" si="21"/>
        <v>1</v>
      </c>
      <c r="AA22" s="154">
        <f t="shared" si="21"/>
        <v>1</v>
      </c>
      <c r="AB22" s="47">
        <f>MDL!$C24</f>
        <v>1.0933677445223566E-2</v>
      </c>
      <c r="AC22" s="47">
        <f t="shared" si="4"/>
        <v>1.0933677445223566E-2</v>
      </c>
      <c r="AD22" s="154">
        <f t="shared" si="5"/>
        <v>10.741</v>
      </c>
      <c r="AI22" s="47" t="s">
        <v>33</v>
      </c>
      <c r="AJ22" s="47">
        <v>21.012</v>
      </c>
      <c r="AK22" s="47">
        <v>69</v>
      </c>
      <c r="AL22" s="47">
        <v>596115</v>
      </c>
      <c r="AM22" s="47">
        <v>10.91</v>
      </c>
      <c r="AN22" s="47">
        <f t="shared" si="6"/>
        <v>10.91</v>
      </c>
      <c r="AO22" s="47" t="s">
        <v>13</v>
      </c>
      <c r="AP22" s="154">
        <f t="shared" ref="AP22:AR32" si="22">AP21</f>
        <v>200</v>
      </c>
      <c r="AQ22" s="154">
        <f t="shared" si="22"/>
        <v>1</v>
      </c>
      <c r="AR22" s="154">
        <f t="shared" si="22"/>
        <v>1</v>
      </c>
      <c r="AS22" s="47">
        <f>MDL!$C24</f>
        <v>1.0933677445223566E-2</v>
      </c>
      <c r="AT22" s="47">
        <f t="shared" si="7"/>
        <v>1.0933677445223566E-2</v>
      </c>
      <c r="AU22" s="154">
        <f t="shared" si="8"/>
        <v>10.91</v>
      </c>
      <c r="AZ22" s="27" t="s">
        <v>33</v>
      </c>
      <c r="BA22" s="27">
        <v>21.012</v>
      </c>
      <c r="BB22" s="27">
        <v>69</v>
      </c>
      <c r="BC22" s="27">
        <v>527160</v>
      </c>
      <c r="BD22" s="27">
        <v>10.744</v>
      </c>
      <c r="BE22" s="27">
        <f t="shared" si="9"/>
        <v>10.744</v>
      </c>
      <c r="BF22" s="27" t="s">
        <v>13</v>
      </c>
      <c r="BG22" s="164">
        <f t="shared" ref="BG22:BI32" si="23">BG21</f>
        <v>200</v>
      </c>
      <c r="BH22" s="164">
        <f t="shared" si="23"/>
        <v>1</v>
      </c>
      <c r="BI22" s="164">
        <f t="shared" si="23"/>
        <v>1</v>
      </c>
      <c r="BJ22" s="27">
        <f>MDL!$C24</f>
        <v>1.0933677445223566E-2</v>
      </c>
      <c r="BK22" s="27">
        <f t="shared" si="10"/>
        <v>1.0933677445223566E-2</v>
      </c>
      <c r="BL22" s="164">
        <f t="shared" si="11"/>
        <v>10.744</v>
      </c>
      <c r="BQ22" s="47" t="s">
        <v>33</v>
      </c>
      <c r="BR22" s="47">
        <v>20.978000000000002</v>
      </c>
      <c r="BS22" s="47">
        <v>69</v>
      </c>
      <c r="BT22" s="47" t="s">
        <v>420</v>
      </c>
      <c r="BU22" s="47">
        <v>0.02</v>
      </c>
      <c r="BV22" s="47">
        <f t="shared" si="12"/>
        <v>0.02</v>
      </c>
      <c r="BW22" s="47" t="s">
        <v>13</v>
      </c>
      <c r="BX22" s="154">
        <f t="shared" ref="BX22:BZ32" si="24">BX21</f>
        <v>200</v>
      </c>
      <c r="BY22" s="154">
        <f t="shared" si="24"/>
        <v>1</v>
      </c>
      <c r="BZ22" s="154">
        <f t="shared" si="24"/>
        <v>1</v>
      </c>
      <c r="CA22" s="47">
        <f>MDL!$C24</f>
        <v>1.0933677445223566E-2</v>
      </c>
      <c r="CB22" s="47">
        <f t="shared" si="13"/>
        <v>1.0933677445223566E-2</v>
      </c>
      <c r="CC22" s="154">
        <f t="shared" si="14"/>
        <v>0.02</v>
      </c>
    </row>
    <row r="23" spans="1:81" x14ac:dyDescent="0.35">
      <c r="A23" s="47" t="s">
        <v>34</v>
      </c>
      <c r="B23" s="47">
        <v>0</v>
      </c>
      <c r="D23" s="47">
        <v>0</v>
      </c>
      <c r="E23" s="47" t="s">
        <v>16</v>
      </c>
      <c r="F23" s="47">
        <f t="shared" si="0"/>
        <v>0</v>
      </c>
      <c r="G23" s="47" t="s">
        <v>13</v>
      </c>
      <c r="H23" s="154">
        <f t="shared" si="20"/>
        <v>200</v>
      </c>
      <c r="I23" s="154">
        <f t="shared" si="20"/>
        <v>1</v>
      </c>
      <c r="J23" s="154">
        <f t="shared" si="20"/>
        <v>1</v>
      </c>
      <c r="K23" s="47">
        <f>MDL!$C25</f>
        <v>1.2237865785198683E-2</v>
      </c>
      <c r="L23" s="47">
        <f t="shared" si="1"/>
        <v>1.2237865785198683E-2</v>
      </c>
      <c r="M23" s="154" t="str">
        <f t="shared" si="2"/>
        <v>BDL</v>
      </c>
      <c r="R23" s="47" t="s">
        <v>34</v>
      </c>
      <c r="S23" s="47">
        <v>22.802</v>
      </c>
      <c r="T23" s="47">
        <v>51</v>
      </c>
      <c r="U23" s="47">
        <v>267945</v>
      </c>
      <c r="V23" s="47">
        <v>10.163</v>
      </c>
      <c r="W23" s="47">
        <f t="shared" si="3"/>
        <v>10.163</v>
      </c>
      <c r="X23" s="47" t="s">
        <v>13</v>
      </c>
      <c r="Y23" s="154">
        <f t="shared" si="21"/>
        <v>200</v>
      </c>
      <c r="Z23" s="154">
        <f t="shared" si="21"/>
        <v>1</v>
      </c>
      <c r="AA23" s="154">
        <f t="shared" si="21"/>
        <v>1</v>
      </c>
      <c r="AB23" s="47">
        <f>MDL!$C25</f>
        <v>1.2237865785198683E-2</v>
      </c>
      <c r="AC23" s="47">
        <f t="shared" si="4"/>
        <v>1.2237865785198683E-2</v>
      </c>
      <c r="AD23" s="154">
        <f t="shared" si="5"/>
        <v>10.163</v>
      </c>
      <c r="AI23" s="47" t="s">
        <v>34</v>
      </c>
      <c r="AJ23" s="47">
        <v>22.800999999999998</v>
      </c>
      <c r="AK23" s="47">
        <v>51</v>
      </c>
      <c r="AL23" s="47">
        <v>234513</v>
      </c>
      <c r="AM23" s="47">
        <v>10.412000000000001</v>
      </c>
      <c r="AN23" s="47">
        <f t="shared" si="6"/>
        <v>10.412000000000001</v>
      </c>
      <c r="AO23" s="47" t="s">
        <v>13</v>
      </c>
      <c r="AP23" s="154">
        <f t="shared" si="22"/>
        <v>200</v>
      </c>
      <c r="AQ23" s="154">
        <f t="shared" si="22"/>
        <v>1</v>
      </c>
      <c r="AR23" s="154">
        <f t="shared" si="22"/>
        <v>1</v>
      </c>
      <c r="AS23" s="47">
        <f>MDL!$C25</f>
        <v>1.2237865785198683E-2</v>
      </c>
      <c r="AT23" s="47">
        <f t="shared" si="7"/>
        <v>1.2237865785198683E-2</v>
      </c>
      <c r="AU23" s="154">
        <f t="shared" si="8"/>
        <v>10.412000000000001</v>
      </c>
      <c r="AZ23" s="27" t="s">
        <v>34</v>
      </c>
      <c r="BA23" s="27">
        <v>22.800999999999998</v>
      </c>
      <c r="BB23" s="27">
        <v>51</v>
      </c>
      <c r="BC23" s="27">
        <v>209269</v>
      </c>
      <c r="BD23" s="27">
        <v>10.347</v>
      </c>
      <c r="BE23" s="27">
        <f t="shared" si="9"/>
        <v>10.347</v>
      </c>
      <c r="BF23" s="27" t="s">
        <v>13</v>
      </c>
      <c r="BG23" s="164">
        <f t="shared" si="23"/>
        <v>200</v>
      </c>
      <c r="BH23" s="164">
        <f t="shared" si="23"/>
        <v>1</v>
      </c>
      <c r="BI23" s="164">
        <f t="shared" si="23"/>
        <v>1</v>
      </c>
      <c r="BJ23" s="27">
        <f>MDL!$C25</f>
        <v>1.2237865785198683E-2</v>
      </c>
      <c r="BK23" s="27">
        <f t="shared" si="10"/>
        <v>1.2237865785198683E-2</v>
      </c>
      <c r="BL23" s="164">
        <f t="shared" si="11"/>
        <v>10.347</v>
      </c>
      <c r="BQ23" s="47" t="s">
        <v>34</v>
      </c>
      <c r="BR23" s="47">
        <v>0</v>
      </c>
      <c r="BT23" s="47">
        <v>0</v>
      </c>
      <c r="BU23" s="47" t="s">
        <v>16</v>
      </c>
      <c r="BV23" s="47">
        <f t="shared" si="12"/>
        <v>0</v>
      </c>
      <c r="BW23" s="47" t="s">
        <v>13</v>
      </c>
      <c r="BX23" s="154">
        <f t="shared" si="24"/>
        <v>200</v>
      </c>
      <c r="BY23" s="154">
        <f t="shared" si="24"/>
        <v>1</v>
      </c>
      <c r="BZ23" s="154">
        <f t="shared" si="24"/>
        <v>1</v>
      </c>
      <c r="CA23" s="47">
        <f>MDL!$C25</f>
        <v>1.2237865785198683E-2</v>
      </c>
      <c r="CB23" s="47">
        <f t="shared" si="13"/>
        <v>1.2237865785198683E-2</v>
      </c>
      <c r="CC23" s="154" t="str">
        <f t="shared" si="14"/>
        <v>BDL</v>
      </c>
    </row>
    <row r="24" spans="1:81" x14ac:dyDescent="0.35">
      <c r="A24" s="47" t="s">
        <v>35</v>
      </c>
      <c r="B24" s="47">
        <v>0</v>
      </c>
      <c r="D24" s="47">
        <v>0</v>
      </c>
      <c r="E24" s="47" t="s">
        <v>16</v>
      </c>
      <c r="F24" s="47">
        <f t="shared" si="0"/>
        <v>0</v>
      </c>
      <c r="G24" s="47" t="s">
        <v>13</v>
      </c>
      <c r="H24" s="154">
        <f t="shared" si="20"/>
        <v>200</v>
      </c>
      <c r="I24" s="154">
        <f t="shared" si="20"/>
        <v>1</v>
      </c>
      <c r="J24" s="154">
        <f t="shared" si="20"/>
        <v>1</v>
      </c>
      <c r="K24" s="47">
        <f>MDL!$C26</f>
        <v>4.5372314461784566E-2</v>
      </c>
      <c r="L24" s="47">
        <f t="shared" si="1"/>
        <v>4.5372314461784566E-2</v>
      </c>
      <c r="M24" s="154" t="str">
        <f t="shared" si="2"/>
        <v>BDL</v>
      </c>
      <c r="R24" s="47" t="s">
        <v>35</v>
      </c>
      <c r="S24" s="47">
        <v>24.486999999999998</v>
      </c>
      <c r="T24" s="47">
        <v>69</v>
      </c>
      <c r="U24" s="47" t="s">
        <v>421</v>
      </c>
      <c r="V24" s="47">
        <v>10.226000000000001</v>
      </c>
      <c r="W24" s="47">
        <f t="shared" si="3"/>
        <v>10.226000000000001</v>
      </c>
      <c r="X24" s="47" t="s">
        <v>13</v>
      </c>
      <c r="Y24" s="154">
        <f t="shared" si="21"/>
        <v>200</v>
      </c>
      <c r="Z24" s="154">
        <f t="shared" si="21"/>
        <v>1</v>
      </c>
      <c r="AA24" s="154">
        <f t="shared" si="21"/>
        <v>1</v>
      </c>
      <c r="AB24" s="47">
        <f>MDL!$C26</f>
        <v>4.5372314461784566E-2</v>
      </c>
      <c r="AC24" s="47">
        <f t="shared" si="4"/>
        <v>4.5372314461784566E-2</v>
      </c>
      <c r="AD24" s="154">
        <f t="shared" si="5"/>
        <v>10.226000000000001</v>
      </c>
      <c r="AI24" s="47" t="s">
        <v>35</v>
      </c>
      <c r="AJ24" s="47">
        <v>24.495000000000001</v>
      </c>
      <c r="AK24" s="47">
        <v>69</v>
      </c>
      <c r="AL24" s="47" t="s">
        <v>422</v>
      </c>
      <c r="AM24" s="47">
        <v>10.393000000000001</v>
      </c>
      <c r="AN24" s="47">
        <f t="shared" si="6"/>
        <v>10.393000000000001</v>
      </c>
      <c r="AO24" s="47" t="s">
        <v>13</v>
      </c>
      <c r="AP24" s="154">
        <f t="shared" si="22"/>
        <v>200</v>
      </c>
      <c r="AQ24" s="154">
        <f t="shared" si="22"/>
        <v>1</v>
      </c>
      <c r="AR24" s="154">
        <f t="shared" si="22"/>
        <v>1</v>
      </c>
      <c r="AS24" s="47">
        <f>MDL!$C26</f>
        <v>4.5372314461784566E-2</v>
      </c>
      <c r="AT24" s="47">
        <f t="shared" si="7"/>
        <v>4.5372314461784566E-2</v>
      </c>
      <c r="AU24" s="154">
        <f t="shared" si="8"/>
        <v>10.393000000000001</v>
      </c>
      <c r="AZ24" s="27" t="s">
        <v>35</v>
      </c>
      <c r="BA24" s="27">
        <v>24.495000000000001</v>
      </c>
      <c r="BB24" s="27">
        <v>69</v>
      </c>
      <c r="BC24" s="27" t="s">
        <v>423</v>
      </c>
      <c r="BD24" s="27">
        <v>10.616</v>
      </c>
      <c r="BE24" s="27">
        <f t="shared" si="9"/>
        <v>10.616</v>
      </c>
      <c r="BF24" s="27" t="s">
        <v>13</v>
      </c>
      <c r="BG24" s="164">
        <f t="shared" si="23"/>
        <v>200</v>
      </c>
      <c r="BH24" s="164">
        <f t="shared" si="23"/>
        <v>1</v>
      </c>
      <c r="BI24" s="164">
        <f t="shared" si="23"/>
        <v>1</v>
      </c>
      <c r="BJ24" s="27">
        <f>MDL!$C26</f>
        <v>4.5372314461784566E-2</v>
      </c>
      <c r="BK24" s="27">
        <f t="shared" si="10"/>
        <v>4.5372314461784566E-2</v>
      </c>
      <c r="BL24" s="164">
        <f t="shared" si="11"/>
        <v>10.616</v>
      </c>
      <c r="BQ24" s="47" t="s">
        <v>35</v>
      </c>
      <c r="BR24" s="47">
        <v>0</v>
      </c>
      <c r="BT24" s="47">
        <v>0</v>
      </c>
      <c r="BU24" s="47" t="s">
        <v>16</v>
      </c>
      <c r="BV24" s="47">
        <f t="shared" si="12"/>
        <v>0</v>
      </c>
      <c r="BW24" s="47" t="s">
        <v>13</v>
      </c>
      <c r="BX24" s="154">
        <f t="shared" si="24"/>
        <v>200</v>
      </c>
      <c r="BY24" s="154">
        <f t="shared" si="24"/>
        <v>1</v>
      </c>
      <c r="BZ24" s="154">
        <f t="shared" si="24"/>
        <v>1</v>
      </c>
      <c r="CA24" s="47">
        <f>MDL!$C26</f>
        <v>4.5372314461784566E-2</v>
      </c>
      <c r="CB24" s="47">
        <f t="shared" si="13"/>
        <v>4.5372314461784566E-2</v>
      </c>
      <c r="CC24" s="154" t="str">
        <f t="shared" si="14"/>
        <v>BDL</v>
      </c>
    </row>
    <row r="25" spans="1:81" x14ac:dyDescent="0.35">
      <c r="A25" s="47" t="s">
        <v>36</v>
      </c>
      <c r="B25" s="47">
        <v>0</v>
      </c>
      <c r="D25" s="47">
        <v>0</v>
      </c>
      <c r="E25" s="47" t="s">
        <v>16</v>
      </c>
      <c r="F25" s="47">
        <f t="shared" si="0"/>
        <v>0</v>
      </c>
      <c r="G25" s="47" t="s">
        <v>13</v>
      </c>
      <c r="H25" s="154">
        <f t="shared" si="20"/>
        <v>200</v>
      </c>
      <c r="I25" s="154">
        <f t="shared" si="20"/>
        <v>1</v>
      </c>
      <c r="J25" s="154">
        <f t="shared" si="20"/>
        <v>1</v>
      </c>
      <c r="K25" s="47">
        <f>MDL!$C27</f>
        <v>2.5629567344879513E-2</v>
      </c>
      <c r="L25" s="47">
        <f t="shared" si="1"/>
        <v>2.5629567344879513E-2</v>
      </c>
      <c r="M25" s="154" t="str">
        <f t="shared" si="2"/>
        <v>BDL</v>
      </c>
      <c r="R25" s="47" t="s">
        <v>36</v>
      </c>
      <c r="S25" s="47">
        <v>26.114999999999998</v>
      </c>
      <c r="T25" s="47">
        <v>69</v>
      </c>
      <c r="U25" s="47">
        <v>245121</v>
      </c>
      <c r="V25" s="47">
        <v>10.878</v>
      </c>
      <c r="W25" s="47">
        <f t="shared" si="3"/>
        <v>10.878</v>
      </c>
      <c r="X25" s="47" t="s">
        <v>13</v>
      </c>
      <c r="Y25" s="154">
        <f t="shared" si="21"/>
        <v>200</v>
      </c>
      <c r="Z25" s="154">
        <f t="shared" si="21"/>
        <v>1</v>
      </c>
      <c r="AA25" s="154">
        <f t="shared" si="21"/>
        <v>1</v>
      </c>
      <c r="AB25" s="47">
        <f>MDL!$C27</f>
        <v>2.5629567344879513E-2</v>
      </c>
      <c r="AC25" s="47">
        <f t="shared" si="4"/>
        <v>2.5629567344879513E-2</v>
      </c>
      <c r="AD25" s="154">
        <f t="shared" si="5"/>
        <v>10.878</v>
      </c>
      <c r="AI25" s="47" t="s">
        <v>36</v>
      </c>
      <c r="AJ25" s="47">
        <v>26.123999999999999</v>
      </c>
      <c r="AK25" s="47">
        <v>69</v>
      </c>
      <c r="AL25" s="47">
        <v>202829</v>
      </c>
      <c r="AM25" s="47">
        <v>10.536</v>
      </c>
      <c r="AN25" s="47">
        <f t="shared" si="6"/>
        <v>10.536</v>
      </c>
      <c r="AO25" s="47" t="s">
        <v>13</v>
      </c>
      <c r="AP25" s="154">
        <f t="shared" si="22"/>
        <v>200</v>
      </c>
      <c r="AQ25" s="154">
        <f t="shared" si="22"/>
        <v>1</v>
      </c>
      <c r="AR25" s="154">
        <f t="shared" si="22"/>
        <v>1</v>
      </c>
      <c r="AS25" s="47">
        <f>MDL!$C27</f>
        <v>2.5629567344879513E-2</v>
      </c>
      <c r="AT25" s="47">
        <f t="shared" si="7"/>
        <v>2.5629567344879513E-2</v>
      </c>
      <c r="AU25" s="154">
        <f t="shared" si="8"/>
        <v>10.536</v>
      </c>
      <c r="AZ25" s="27" t="s">
        <v>36</v>
      </c>
      <c r="BA25" s="27">
        <v>26.123999999999999</v>
      </c>
      <c r="BB25" s="27">
        <v>69</v>
      </c>
      <c r="BC25" s="27">
        <v>181455</v>
      </c>
      <c r="BD25" s="27">
        <v>10.497999999999999</v>
      </c>
      <c r="BE25" s="27">
        <f t="shared" si="9"/>
        <v>10.497999999999999</v>
      </c>
      <c r="BF25" s="27" t="s">
        <v>13</v>
      </c>
      <c r="BG25" s="164">
        <f t="shared" si="23"/>
        <v>200</v>
      </c>
      <c r="BH25" s="164">
        <f t="shared" si="23"/>
        <v>1</v>
      </c>
      <c r="BI25" s="164">
        <f t="shared" si="23"/>
        <v>1</v>
      </c>
      <c r="BJ25" s="27">
        <f>MDL!$C27</f>
        <v>2.5629567344879513E-2</v>
      </c>
      <c r="BK25" s="27">
        <f t="shared" si="10"/>
        <v>2.5629567344879513E-2</v>
      </c>
      <c r="BL25" s="164">
        <f t="shared" si="11"/>
        <v>10.497999999999999</v>
      </c>
      <c r="BQ25" s="47" t="s">
        <v>36</v>
      </c>
      <c r="BR25" s="47">
        <v>0</v>
      </c>
      <c r="BT25" s="47">
        <v>0</v>
      </c>
      <c r="BU25" s="47" t="s">
        <v>16</v>
      </c>
      <c r="BV25" s="47">
        <f t="shared" si="12"/>
        <v>0</v>
      </c>
      <c r="BW25" s="47" t="s">
        <v>13</v>
      </c>
      <c r="BX25" s="154">
        <f t="shared" si="24"/>
        <v>200</v>
      </c>
      <c r="BY25" s="154">
        <f t="shared" si="24"/>
        <v>1</v>
      </c>
      <c r="BZ25" s="154">
        <f t="shared" si="24"/>
        <v>1</v>
      </c>
      <c r="CA25" s="47">
        <f>MDL!$C27</f>
        <v>2.5629567344879513E-2</v>
      </c>
      <c r="CB25" s="47">
        <f t="shared" si="13"/>
        <v>2.5629567344879513E-2</v>
      </c>
      <c r="CC25" s="154" t="str">
        <f t="shared" si="14"/>
        <v>BDL</v>
      </c>
    </row>
    <row r="26" spans="1:81" x14ac:dyDescent="0.35">
      <c r="A26" s="47" t="s">
        <v>332</v>
      </c>
      <c r="B26" s="47">
        <v>0</v>
      </c>
      <c r="D26" s="47">
        <v>0</v>
      </c>
      <c r="E26" s="47" t="s">
        <v>16</v>
      </c>
      <c r="F26" s="47">
        <f t="shared" si="0"/>
        <v>0</v>
      </c>
      <c r="G26" s="47" t="s">
        <v>13</v>
      </c>
      <c r="H26" s="154">
        <f t="shared" si="20"/>
        <v>200</v>
      </c>
      <c r="I26" s="154">
        <f t="shared" si="20"/>
        <v>1</v>
      </c>
      <c r="J26" s="154">
        <f t="shared" si="20"/>
        <v>1</v>
      </c>
      <c r="K26" s="47">
        <f>MDL!$C28</f>
        <v>9.3935469846262547E-3</v>
      </c>
      <c r="L26" s="47">
        <f t="shared" si="1"/>
        <v>9.3935469846262547E-3</v>
      </c>
      <c r="M26" s="154" t="str">
        <f t="shared" si="2"/>
        <v>BDL</v>
      </c>
      <c r="R26" s="47" t="s">
        <v>332</v>
      </c>
      <c r="S26" s="47">
        <v>26.193000000000001</v>
      </c>
      <c r="T26" s="47">
        <v>101</v>
      </c>
      <c r="U26" s="47" t="s">
        <v>424</v>
      </c>
      <c r="V26" s="47">
        <v>9.3940000000000001</v>
      </c>
      <c r="W26" s="47">
        <f t="shared" si="3"/>
        <v>9.3940000000000001</v>
      </c>
      <c r="X26" s="47" t="s">
        <v>13</v>
      </c>
      <c r="Y26" s="154">
        <f t="shared" si="21"/>
        <v>200</v>
      </c>
      <c r="Z26" s="154">
        <f t="shared" si="21"/>
        <v>1</v>
      </c>
      <c r="AA26" s="154">
        <f t="shared" si="21"/>
        <v>1</v>
      </c>
      <c r="AB26" s="47">
        <f>MDL!$C28</f>
        <v>9.3935469846262547E-3</v>
      </c>
      <c r="AC26" s="47">
        <f t="shared" si="4"/>
        <v>9.3935469846262547E-3</v>
      </c>
      <c r="AD26" s="154">
        <f t="shared" si="5"/>
        <v>9.3940000000000001</v>
      </c>
      <c r="AI26" s="47" t="s">
        <v>332</v>
      </c>
      <c r="AJ26" s="47">
        <v>26.192</v>
      </c>
      <c r="AK26" s="47">
        <v>101</v>
      </c>
      <c r="AL26" s="47" t="s">
        <v>425</v>
      </c>
      <c r="AM26" s="47">
        <v>10.042</v>
      </c>
      <c r="AN26" s="47">
        <f t="shared" si="6"/>
        <v>10.042</v>
      </c>
      <c r="AO26" s="47" t="s">
        <v>13</v>
      </c>
      <c r="AP26" s="154">
        <f t="shared" si="22"/>
        <v>200</v>
      </c>
      <c r="AQ26" s="154">
        <f t="shared" si="22"/>
        <v>1</v>
      </c>
      <c r="AR26" s="154">
        <f t="shared" si="22"/>
        <v>1</v>
      </c>
      <c r="AS26" s="47">
        <f>MDL!$C28</f>
        <v>9.3935469846262547E-3</v>
      </c>
      <c r="AT26" s="47">
        <f t="shared" si="7"/>
        <v>9.3935469846262547E-3</v>
      </c>
      <c r="AU26" s="154">
        <f t="shared" si="8"/>
        <v>10.042</v>
      </c>
      <c r="AZ26" s="27" t="s">
        <v>332</v>
      </c>
      <c r="BA26" s="27">
        <v>26.192</v>
      </c>
      <c r="BB26" s="27">
        <v>101</v>
      </c>
      <c r="BC26" s="27" t="s">
        <v>426</v>
      </c>
      <c r="BD26" s="27">
        <v>9.8059999999999992</v>
      </c>
      <c r="BE26" s="27">
        <f t="shared" si="9"/>
        <v>9.8059999999999992</v>
      </c>
      <c r="BF26" s="27" t="s">
        <v>13</v>
      </c>
      <c r="BG26" s="164">
        <f t="shared" si="23"/>
        <v>200</v>
      </c>
      <c r="BH26" s="164">
        <f t="shared" si="23"/>
        <v>1</v>
      </c>
      <c r="BI26" s="164">
        <f t="shared" si="23"/>
        <v>1</v>
      </c>
      <c r="BJ26" s="27">
        <f>MDL!$C28</f>
        <v>9.3935469846262547E-3</v>
      </c>
      <c r="BK26" s="27">
        <f t="shared" si="10"/>
        <v>9.3935469846262547E-3</v>
      </c>
      <c r="BL26" s="164">
        <f t="shared" si="11"/>
        <v>9.8059999999999992</v>
      </c>
      <c r="BQ26" s="47" t="s">
        <v>332</v>
      </c>
      <c r="BR26" s="47">
        <v>0</v>
      </c>
      <c r="BT26" s="47">
        <v>0</v>
      </c>
      <c r="BU26" s="47" t="s">
        <v>16</v>
      </c>
      <c r="BV26" s="47">
        <f t="shared" si="12"/>
        <v>0</v>
      </c>
      <c r="BW26" s="47" t="s">
        <v>13</v>
      </c>
      <c r="BX26" s="154">
        <f t="shared" si="24"/>
        <v>200</v>
      </c>
      <c r="BY26" s="154">
        <f t="shared" si="24"/>
        <v>1</v>
      </c>
      <c r="BZ26" s="154">
        <f t="shared" si="24"/>
        <v>1</v>
      </c>
      <c r="CA26" s="47">
        <f>MDL!$C28</f>
        <v>9.3935469846262547E-3</v>
      </c>
      <c r="CB26" s="47">
        <f t="shared" si="13"/>
        <v>9.3935469846262547E-3</v>
      </c>
      <c r="CC26" s="154" t="str">
        <f t="shared" si="14"/>
        <v>BDL</v>
      </c>
    </row>
    <row r="27" spans="1:81" x14ac:dyDescent="0.35">
      <c r="A27" s="47" t="s">
        <v>37</v>
      </c>
      <c r="B27" s="47">
        <v>0</v>
      </c>
      <c r="D27" s="47">
        <v>0</v>
      </c>
      <c r="E27" s="47" t="s">
        <v>16</v>
      </c>
      <c r="F27" s="47">
        <f t="shared" si="0"/>
        <v>0</v>
      </c>
      <c r="G27" s="47" t="s">
        <v>13</v>
      </c>
      <c r="H27" s="154">
        <f t="shared" si="20"/>
        <v>200</v>
      </c>
      <c r="I27" s="154">
        <f t="shared" si="20"/>
        <v>1</v>
      </c>
      <c r="J27" s="154">
        <f t="shared" si="20"/>
        <v>1</v>
      </c>
      <c r="K27" s="47">
        <f>MDL!$C29</f>
        <v>7.1020346782755643E-3</v>
      </c>
      <c r="L27" s="47">
        <f t="shared" si="1"/>
        <v>7.1020346782755643E-3</v>
      </c>
      <c r="M27" s="154" t="str">
        <f t="shared" si="2"/>
        <v>BDL</v>
      </c>
      <c r="R27" s="47" t="s">
        <v>37</v>
      </c>
      <c r="S27" s="47">
        <v>27.294</v>
      </c>
      <c r="T27" s="47">
        <v>69</v>
      </c>
      <c r="U27" s="47">
        <v>848478</v>
      </c>
      <c r="V27" s="47">
        <v>10.294</v>
      </c>
      <c r="W27" s="47">
        <f t="shared" si="3"/>
        <v>10.294</v>
      </c>
      <c r="X27" s="47" t="s">
        <v>13</v>
      </c>
      <c r="Y27" s="154">
        <f t="shared" si="21"/>
        <v>200</v>
      </c>
      <c r="Z27" s="154">
        <f t="shared" si="21"/>
        <v>1</v>
      </c>
      <c r="AA27" s="154">
        <f t="shared" si="21"/>
        <v>1</v>
      </c>
      <c r="AB27" s="47">
        <f>MDL!$C29</f>
        <v>7.1020346782755643E-3</v>
      </c>
      <c r="AC27" s="47">
        <f t="shared" si="4"/>
        <v>7.1020346782755643E-3</v>
      </c>
      <c r="AD27" s="154">
        <f t="shared" si="5"/>
        <v>10.294</v>
      </c>
      <c r="AI27" s="47" t="s">
        <v>37</v>
      </c>
      <c r="AJ27" s="47">
        <v>27.294</v>
      </c>
      <c r="AK27" s="47">
        <v>69</v>
      </c>
      <c r="AL27" s="47">
        <v>730649</v>
      </c>
      <c r="AM27" s="47">
        <v>10.375999999999999</v>
      </c>
      <c r="AN27" s="47">
        <f t="shared" si="6"/>
        <v>10.375999999999999</v>
      </c>
      <c r="AO27" s="47" t="s">
        <v>13</v>
      </c>
      <c r="AP27" s="154">
        <f t="shared" si="22"/>
        <v>200</v>
      </c>
      <c r="AQ27" s="154">
        <f t="shared" si="22"/>
        <v>1</v>
      </c>
      <c r="AR27" s="154">
        <f t="shared" si="22"/>
        <v>1</v>
      </c>
      <c r="AS27" s="47">
        <f>MDL!$C29</f>
        <v>7.1020346782755643E-3</v>
      </c>
      <c r="AT27" s="47">
        <f t="shared" si="7"/>
        <v>7.1020346782755643E-3</v>
      </c>
      <c r="AU27" s="154">
        <f t="shared" si="8"/>
        <v>10.375999999999999</v>
      </c>
      <c r="AZ27" s="27" t="s">
        <v>37</v>
      </c>
      <c r="BA27" s="27">
        <v>27.294</v>
      </c>
      <c r="BB27" s="27">
        <v>69</v>
      </c>
      <c r="BC27" s="27">
        <v>661523</v>
      </c>
      <c r="BD27" s="27">
        <v>10.462</v>
      </c>
      <c r="BE27" s="27">
        <f t="shared" si="9"/>
        <v>10.462</v>
      </c>
      <c r="BF27" s="27" t="s">
        <v>13</v>
      </c>
      <c r="BG27" s="164">
        <f t="shared" si="23"/>
        <v>200</v>
      </c>
      <c r="BH27" s="164">
        <f t="shared" si="23"/>
        <v>1</v>
      </c>
      <c r="BI27" s="164">
        <f t="shared" si="23"/>
        <v>1</v>
      </c>
      <c r="BJ27" s="27">
        <f>MDL!$C29</f>
        <v>7.1020346782755643E-3</v>
      </c>
      <c r="BK27" s="27">
        <f t="shared" si="10"/>
        <v>7.1020346782755643E-3</v>
      </c>
      <c r="BL27" s="164">
        <f t="shared" si="11"/>
        <v>10.462</v>
      </c>
      <c r="BQ27" s="47" t="s">
        <v>37</v>
      </c>
      <c r="BR27" s="47">
        <v>0</v>
      </c>
      <c r="BT27" s="47">
        <v>0</v>
      </c>
      <c r="BU27" s="47" t="s">
        <v>16</v>
      </c>
      <c r="BV27" s="47">
        <f t="shared" si="12"/>
        <v>0</v>
      </c>
      <c r="BW27" s="47" t="s">
        <v>13</v>
      </c>
      <c r="BX27" s="154">
        <f t="shared" si="24"/>
        <v>200</v>
      </c>
      <c r="BY27" s="154">
        <f t="shared" si="24"/>
        <v>1</v>
      </c>
      <c r="BZ27" s="154">
        <f t="shared" si="24"/>
        <v>1</v>
      </c>
      <c r="CA27" s="47">
        <f>MDL!$C29</f>
        <v>7.1020346782755643E-3</v>
      </c>
      <c r="CB27" s="47">
        <f t="shared" si="13"/>
        <v>7.1020346782755643E-3</v>
      </c>
      <c r="CC27" s="154" t="str">
        <f t="shared" si="14"/>
        <v>BDL</v>
      </c>
    </row>
    <row r="28" spans="1:81" x14ac:dyDescent="0.35">
      <c r="A28" s="47" t="s">
        <v>38</v>
      </c>
      <c r="B28" s="47">
        <v>0</v>
      </c>
      <c r="D28" s="47">
        <v>0</v>
      </c>
      <c r="E28" s="47" t="s">
        <v>16</v>
      </c>
      <c r="F28" s="47">
        <f t="shared" si="0"/>
        <v>0</v>
      </c>
      <c r="G28" s="47" t="s">
        <v>13</v>
      </c>
      <c r="H28" s="154">
        <f t="shared" si="20"/>
        <v>200</v>
      </c>
      <c r="I28" s="154">
        <f t="shared" si="20"/>
        <v>1</v>
      </c>
      <c r="J28" s="154">
        <f t="shared" si="20"/>
        <v>1</v>
      </c>
      <c r="K28" s="47">
        <f>MDL!$C30</f>
        <v>8.3341786923601772E-3</v>
      </c>
      <c r="L28" s="47">
        <f t="shared" si="1"/>
        <v>8.3341786923601772E-3</v>
      </c>
      <c r="M28" s="154" t="str">
        <f t="shared" si="2"/>
        <v>BDL</v>
      </c>
      <c r="R28" s="47" t="s">
        <v>38</v>
      </c>
      <c r="S28" s="47">
        <v>28.757000000000001</v>
      </c>
      <c r="T28" s="47">
        <v>51</v>
      </c>
      <c r="U28" s="47">
        <v>402330</v>
      </c>
      <c r="V28" s="47">
        <v>10.284000000000001</v>
      </c>
      <c r="W28" s="47">
        <f t="shared" si="3"/>
        <v>10.284000000000001</v>
      </c>
      <c r="X28" s="47" t="s">
        <v>13</v>
      </c>
      <c r="Y28" s="154">
        <f t="shared" si="21"/>
        <v>200</v>
      </c>
      <c r="Z28" s="154">
        <f t="shared" si="21"/>
        <v>1</v>
      </c>
      <c r="AA28" s="154">
        <f t="shared" si="21"/>
        <v>1</v>
      </c>
      <c r="AB28" s="47">
        <f>MDL!$C30</f>
        <v>8.3341786923601772E-3</v>
      </c>
      <c r="AC28" s="47">
        <f t="shared" si="4"/>
        <v>8.3341786923601772E-3</v>
      </c>
      <c r="AD28" s="154">
        <f t="shared" si="5"/>
        <v>10.284000000000001</v>
      </c>
      <c r="AI28" s="47" t="s">
        <v>38</v>
      </c>
      <c r="AJ28" s="47">
        <v>28.756</v>
      </c>
      <c r="AK28" s="47">
        <v>51</v>
      </c>
      <c r="AL28" s="47">
        <v>352464</v>
      </c>
      <c r="AM28" s="47">
        <v>10.545999999999999</v>
      </c>
      <c r="AN28" s="47">
        <f t="shared" si="6"/>
        <v>10.545999999999999</v>
      </c>
      <c r="AO28" s="47" t="s">
        <v>13</v>
      </c>
      <c r="AP28" s="154">
        <f t="shared" si="22"/>
        <v>200</v>
      </c>
      <c r="AQ28" s="154">
        <f t="shared" si="22"/>
        <v>1</v>
      </c>
      <c r="AR28" s="154">
        <f t="shared" si="22"/>
        <v>1</v>
      </c>
      <c r="AS28" s="47">
        <f>MDL!$C30</f>
        <v>8.3341786923601772E-3</v>
      </c>
      <c r="AT28" s="47">
        <f t="shared" si="7"/>
        <v>8.3341786923601772E-3</v>
      </c>
      <c r="AU28" s="154">
        <f t="shared" si="8"/>
        <v>10.545999999999999</v>
      </c>
      <c r="AZ28" s="27" t="s">
        <v>38</v>
      </c>
      <c r="BA28" s="27">
        <v>28.756</v>
      </c>
      <c r="BB28" s="27">
        <v>51</v>
      </c>
      <c r="BC28" s="27">
        <v>315140</v>
      </c>
      <c r="BD28" s="27">
        <v>10.500999999999999</v>
      </c>
      <c r="BE28" s="27">
        <f t="shared" si="9"/>
        <v>10.500999999999999</v>
      </c>
      <c r="BF28" s="27" t="s">
        <v>13</v>
      </c>
      <c r="BG28" s="164">
        <f t="shared" si="23"/>
        <v>200</v>
      </c>
      <c r="BH28" s="164">
        <f t="shared" si="23"/>
        <v>1</v>
      </c>
      <c r="BI28" s="164">
        <f t="shared" si="23"/>
        <v>1</v>
      </c>
      <c r="BJ28" s="27">
        <f>MDL!$C30</f>
        <v>8.3341786923601772E-3</v>
      </c>
      <c r="BK28" s="27">
        <f t="shared" si="10"/>
        <v>8.3341786923601772E-3</v>
      </c>
      <c r="BL28" s="164">
        <f t="shared" si="11"/>
        <v>10.500999999999999</v>
      </c>
      <c r="BQ28" s="47" t="s">
        <v>38</v>
      </c>
      <c r="BR28" s="47">
        <v>0</v>
      </c>
      <c r="BT28" s="47">
        <v>0</v>
      </c>
      <c r="BU28" s="47" t="s">
        <v>16</v>
      </c>
      <c r="BV28" s="47">
        <f t="shared" si="12"/>
        <v>0</v>
      </c>
      <c r="BW28" s="47" t="s">
        <v>13</v>
      </c>
      <c r="BX28" s="154">
        <f t="shared" si="24"/>
        <v>200</v>
      </c>
      <c r="BY28" s="154">
        <f t="shared" si="24"/>
        <v>1</v>
      </c>
      <c r="BZ28" s="154">
        <f t="shared" si="24"/>
        <v>1</v>
      </c>
      <c r="CA28" s="47">
        <f>MDL!$C30</f>
        <v>8.3341786923601772E-3</v>
      </c>
      <c r="CB28" s="47">
        <f t="shared" si="13"/>
        <v>8.3341786923601772E-3</v>
      </c>
      <c r="CC28" s="154" t="str">
        <f t="shared" si="14"/>
        <v>BDL</v>
      </c>
    </row>
    <row r="29" spans="1:81" x14ac:dyDescent="0.35">
      <c r="A29" s="47" t="s">
        <v>39</v>
      </c>
      <c r="B29" s="47">
        <v>29.48</v>
      </c>
      <c r="C29" s="47">
        <v>119</v>
      </c>
      <c r="D29" s="47" t="s">
        <v>427</v>
      </c>
      <c r="E29" s="47">
        <v>3.0000000000000001E-3</v>
      </c>
      <c r="F29" s="47">
        <f t="shared" si="0"/>
        <v>3.0000000000000001E-3</v>
      </c>
      <c r="G29" s="47" t="s">
        <v>13</v>
      </c>
      <c r="H29" s="154">
        <f t="shared" si="20"/>
        <v>200</v>
      </c>
      <c r="I29" s="154">
        <f t="shared" si="20"/>
        <v>1</v>
      </c>
      <c r="J29" s="154">
        <f t="shared" si="20"/>
        <v>1</v>
      </c>
      <c r="K29" s="47">
        <f>MDL!$C31</f>
        <v>2.7692423113638287E-2</v>
      </c>
      <c r="L29" s="47">
        <f t="shared" si="1"/>
        <v>2.7692423113638287E-2</v>
      </c>
      <c r="M29" s="154" t="str">
        <f t="shared" si="2"/>
        <v>BDL</v>
      </c>
      <c r="R29" s="47" t="s">
        <v>39</v>
      </c>
      <c r="S29" s="47">
        <v>29.548999999999999</v>
      </c>
      <c r="T29" s="47">
        <v>119</v>
      </c>
      <c r="U29" s="47">
        <v>525704</v>
      </c>
      <c r="V29" s="47">
        <v>9.5380000000000003</v>
      </c>
      <c r="W29" s="47">
        <f t="shared" si="3"/>
        <v>9.5380000000000003</v>
      </c>
      <c r="X29" s="47" t="s">
        <v>13</v>
      </c>
      <c r="Y29" s="154">
        <f t="shared" si="21"/>
        <v>200</v>
      </c>
      <c r="Z29" s="154">
        <f t="shared" si="21"/>
        <v>1</v>
      </c>
      <c r="AA29" s="154">
        <f t="shared" si="21"/>
        <v>1</v>
      </c>
      <c r="AB29" s="47">
        <f>MDL!$C31</f>
        <v>2.7692423113638287E-2</v>
      </c>
      <c r="AC29" s="47">
        <f t="shared" si="4"/>
        <v>2.7692423113638287E-2</v>
      </c>
      <c r="AD29" s="154">
        <f t="shared" si="5"/>
        <v>9.5380000000000003</v>
      </c>
      <c r="AI29" s="47" t="s">
        <v>39</v>
      </c>
      <c r="AJ29" s="47">
        <v>29.547999999999998</v>
      </c>
      <c r="AK29" s="47">
        <v>119</v>
      </c>
      <c r="AL29" s="47">
        <v>447326</v>
      </c>
      <c r="AM29" s="47">
        <v>9.5</v>
      </c>
      <c r="AN29" s="47">
        <f t="shared" si="6"/>
        <v>9.5</v>
      </c>
      <c r="AO29" s="47" t="s">
        <v>13</v>
      </c>
      <c r="AP29" s="154">
        <f t="shared" si="22"/>
        <v>200</v>
      </c>
      <c r="AQ29" s="154">
        <f t="shared" si="22"/>
        <v>1</v>
      </c>
      <c r="AR29" s="154">
        <f t="shared" si="22"/>
        <v>1</v>
      </c>
      <c r="AS29" s="47">
        <f>MDL!$C31</f>
        <v>2.7692423113638287E-2</v>
      </c>
      <c r="AT29" s="47">
        <f t="shared" si="7"/>
        <v>2.7692423113638287E-2</v>
      </c>
      <c r="AU29" s="154">
        <f t="shared" si="8"/>
        <v>9.5</v>
      </c>
      <c r="AZ29" s="27" t="s">
        <v>39</v>
      </c>
      <c r="BA29" s="27">
        <v>29.547999999999998</v>
      </c>
      <c r="BB29" s="27">
        <v>119</v>
      </c>
      <c r="BC29" s="27">
        <v>407222</v>
      </c>
      <c r="BD29" s="27">
        <v>9.6319999999999997</v>
      </c>
      <c r="BE29" s="27">
        <f t="shared" si="9"/>
        <v>9.6319999999999997</v>
      </c>
      <c r="BF29" s="27" t="s">
        <v>13</v>
      </c>
      <c r="BG29" s="164">
        <f t="shared" si="23"/>
        <v>200</v>
      </c>
      <c r="BH29" s="164">
        <f t="shared" si="23"/>
        <v>1</v>
      </c>
      <c r="BI29" s="164">
        <f t="shared" si="23"/>
        <v>1</v>
      </c>
      <c r="BJ29" s="27">
        <f>MDL!$C31</f>
        <v>2.7692423113638287E-2</v>
      </c>
      <c r="BK29" s="27">
        <f t="shared" si="10"/>
        <v>2.7692423113638287E-2</v>
      </c>
      <c r="BL29" s="164">
        <f t="shared" si="11"/>
        <v>9.6319999999999997</v>
      </c>
      <c r="BQ29" s="47" t="s">
        <v>39</v>
      </c>
      <c r="BR29" s="47">
        <v>29.491</v>
      </c>
      <c r="BS29" s="47">
        <v>119</v>
      </c>
      <c r="BT29" s="47">
        <v>296</v>
      </c>
      <c r="BU29" s="47">
        <v>7.0000000000000001E-3</v>
      </c>
      <c r="BV29" s="47">
        <f t="shared" si="12"/>
        <v>7.0000000000000001E-3</v>
      </c>
      <c r="BW29" s="47" t="s">
        <v>13</v>
      </c>
      <c r="BX29" s="154">
        <f t="shared" si="24"/>
        <v>200</v>
      </c>
      <c r="BY29" s="154">
        <f t="shared" si="24"/>
        <v>1</v>
      </c>
      <c r="BZ29" s="154">
        <f t="shared" si="24"/>
        <v>1</v>
      </c>
      <c r="CA29" s="47">
        <f>MDL!$C31</f>
        <v>2.7692423113638287E-2</v>
      </c>
      <c r="CB29" s="47">
        <f t="shared" si="13"/>
        <v>2.7692423113638287E-2</v>
      </c>
      <c r="CC29" s="154" t="str">
        <f t="shared" si="14"/>
        <v>BDL</v>
      </c>
    </row>
    <row r="30" spans="1:81" x14ac:dyDescent="0.35">
      <c r="A30" s="47" t="s">
        <v>40</v>
      </c>
      <c r="B30" s="47">
        <v>0</v>
      </c>
      <c r="D30" s="47">
        <v>0</v>
      </c>
      <c r="E30" s="47" t="s">
        <v>16</v>
      </c>
      <c r="F30" s="47">
        <f t="shared" si="0"/>
        <v>0</v>
      </c>
      <c r="G30" s="47" t="s">
        <v>13</v>
      </c>
      <c r="H30" s="154">
        <f t="shared" si="20"/>
        <v>200</v>
      </c>
      <c r="I30" s="154">
        <f t="shared" si="20"/>
        <v>1</v>
      </c>
      <c r="J30" s="154">
        <f t="shared" si="20"/>
        <v>1</v>
      </c>
      <c r="K30" s="47">
        <f>MDL!$C32</f>
        <v>1.0647376193669671E-2</v>
      </c>
      <c r="L30" s="47">
        <f t="shared" si="1"/>
        <v>1.0647376193669671E-2</v>
      </c>
      <c r="M30" s="154" t="str">
        <f t="shared" si="2"/>
        <v>BDL</v>
      </c>
      <c r="R30" s="47" t="s">
        <v>40</v>
      </c>
      <c r="S30" s="47">
        <v>31.067</v>
      </c>
      <c r="T30" s="47">
        <v>51</v>
      </c>
      <c r="U30" s="47">
        <v>1125832</v>
      </c>
      <c r="V30" s="47">
        <v>10.26</v>
      </c>
      <c r="W30" s="47">
        <f t="shared" si="3"/>
        <v>10.26</v>
      </c>
      <c r="X30" s="47" t="s">
        <v>13</v>
      </c>
      <c r="Y30" s="154">
        <f t="shared" si="21"/>
        <v>200</v>
      </c>
      <c r="Z30" s="154">
        <f t="shared" si="21"/>
        <v>1</v>
      </c>
      <c r="AA30" s="154">
        <f t="shared" si="21"/>
        <v>1</v>
      </c>
      <c r="AB30" s="47">
        <f>MDL!$C32</f>
        <v>1.0647376193669671E-2</v>
      </c>
      <c r="AC30" s="47">
        <f t="shared" si="4"/>
        <v>1.0647376193669671E-2</v>
      </c>
      <c r="AD30" s="154">
        <f t="shared" si="5"/>
        <v>10.26</v>
      </c>
      <c r="AI30" s="47" t="s">
        <v>40</v>
      </c>
      <c r="AJ30" s="47">
        <v>31.077999999999999</v>
      </c>
      <c r="AK30" s="47">
        <v>51</v>
      </c>
      <c r="AL30" s="47">
        <v>960464</v>
      </c>
      <c r="AM30" s="47">
        <v>10.246</v>
      </c>
      <c r="AN30" s="47">
        <f t="shared" si="6"/>
        <v>10.246</v>
      </c>
      <c r="AO30" s="47" t="s">
        <v>13</v>
      </c>
      <c r="AP30" s="154">
        <f t="shared" si="22"/>
        <v>200</v>
      </c>
      <c r="AQ30" s="154">
        <f t="shared" si="22"/>
        <v>1</v>
      </c>
      <c r="AR30" s="154">
        <f t="shared" si="22"/>
        <v>1</v>
      </c>
      <c r="AS30" s="47">
        <f>MDL!$C32</f>
        <v>1.0647376193669671E-2</v>
      </c>
      <c r="AT30" s="47">
        <f t="shared" si="7"/>
        <v>1.0647376193669671E-2</v>
      </c>
      <c r="AU30" s="154">
        <f t="shared" si="8"/>
        <v>10.246</v>
      </c>
      <c r="AZ30" s="27" t="s">
        <v>40</v>
      </c>
      <c r="BA30" s="27">
        <v>31.077999999999999</v>
      </c>
      <c r="BB30" s="27">
        <v>51</v>
      </c>
      <c r="BC30" s="27">
        <v>879515</v>
      </c>
      <c r="BD30" s="27">
        <v>10.449</v>
      </c>
      <c r="BE30" s="27">
        <f t="shared" si="9"/>
        <v>10.449</v>
      </c>
      <c r="BF30" s="27" t="s">
        <v>13</v>
      </c>
      <c r="BG30" s="164">
        <f t="shared" si="23"/>
        <v>200</v>
      </c>
      <c r="BH30" s="164">
        <f t="shared" si="23"/>
        <v>1</v>
      </c>
      <c r="BI30" s="164">
        <f t="shared" si="23"/>
        <v>1</v>
      </c>
      <c r="BJ30" s="27">
        <f>MDL!$C32</f>
        <v>1.0647376193669671E-2</v>
      </c>
      <c r="BK30" s="27">
        <f t="shared" si="10"/>
        <v>1.0647376193669671E-2</v>
      </c>
      <c r="BL30" s="164">
        <f t="shared" si="11"/>
        <v>10.449</v>
      </c>
      <c r="BQ30" s="47" t="s">
        <v>40</v>
      </c>
      <c r="BR30" s="47">
        <v>31.067</v>
      </c>
      <c r="BS30" s="47">
        <v>51</v>
      </c>
      <c r="BT30" s="47">
        <v>881</v>
      </c>
      <c r="BU30" s="47">
        <v>0.01</v>
      </c>
      <c r="BV30" s="47">
        <f t="shared" si="12"/>
        <v>0.01</v>
      </c>
      <c r="BW30" s="47" t="s">
        <v>13</v>
      </c>
      <c r="BX30" s="154">
        <f t="shared" si="24"/>
        <v>200</v>
      </c>
      <c r="BY30" s="154">
        <f t="shared" si="24"/>
        <v>1</v>
      </c>
      <c r="BZ30" s="154">
        <f t="shared" si="24"/>
        <v>1</v>
      </c>
      <c r="CA30" s="47">
        <f>MDL!$C32</f>
        <v>1.0647376193669671E-2</v>
      </c>
      <c r="CB30" s="47">
        <f t="shared" si="13"/>
        <v>1.0647376193669671E-2</v>
      </c>
      <c r="CC30" s="154" t="str">
        <f t="shared" si="14"/>
        <v>BDL</v>
      </c>
    </row>
    <row r="31" spans="1:81" x14ac:dyDescent="0.35">
      <c r="A31" s="47" t="s">
        <v>41</v>
      </c>
      <c r="B31" s="47">
        <v>0</v>
      </c>
      <c r="D31" s="47">
        <v>0</v>
      </c>
      <c r="E31" s="47" t="s">
        <v>16</v>
      </c>
      <c r="F31" s="47">
        <f t="shared" si="0"/>
        <v>0</v>
      </c>
      <c r="G31" s="47" t="s">
        <v>13</v>
      </c>
      <c r="H31" s="154">
        <f t="shared" si="20"/>
        <v>200</v>
      </c>
      <c r="I31" s="154">
        <f t="shared" si="20"/>
        <v>1</v>
      </c>
      <c r="J31" s="154">
        <f t="shared" si="20"/>
        <v>1</v>
      </c>
      <c r="K31" s="47">
        <f>MDL!$C33</f>
        <v>2.8575643071545937E-2</v>
      </c>
      <c r="L31" s="47">
        <f t="shared" si="1"/>
        <v>2.8575643071545937E-2</v>
      </c>
      <c r="M31" s="154" t="str">
        <f t="shared" si="2"/>
        <v>BDL</v>
      </c>
      <c r="R31" s="47" t="s">
        <v>41</v>
      </c>
      <c r="S31" s="47">
        <v>33.481999999999999</v>
      </c>
      <c r="T31" s="47">
        <v>51</v>
      </c>
      <c r="U31" s="47">
        <v>858545</v>
      </c>
      <c r="V31" s="47">
        <v>10.018000000000001</v>
      </c>
      <c r="W31" s="47">
        <f t="shared" si="3"/>
        <v>10.018000000000001</v>
      </c>
      <c r="X31" s="47" t="s">
        <v>13</v>
      </c>
      <c r="Y31" s="154">
        <f t="shared" si="21"/>
        <v>200</v>
      </c>
      <c r="Z31" s="154">
        <f t="shared" si="21"/>
        <v>1</v>
      </c>
      <c r="AA31" s="154">
        <f t="shared" si="21"/>
        <v>1</v>
      </c>
      <c r="AB31" s="47">
        <f>MDL!$C33</f>
        <v>2.8575643071545937E-2</v>
      </c>
      <c r="AC31" s="47">
        <f t="shared" si="4"/>
        <v>2.8575643071545937E-2</v>
      </c>
      <c r="AD31" s="154">
        <f t="shared" si="5"/>
        <v>10.018000000000001</v>
      </c>
      <c r="AI31" s="47" t="s">
        <v>41</v>
      </c>
      <c r="AJ31" s="47">
        <v>33.493000000000002</v>
      </c>
      <c r="AK31" s="47">
        <v>51</v>
      </c>
      <c r="AL31" s="47">
        <v>733631</v>
      </c>
      <c r="AM31" s="47">
        <v>10.021000000000001</v>
      </c>
      <c r="AN31" s="47">
        <f t="shared" si="6"/>
        <v>10.021000000000001</v>
      </c>
      <c r="AO31" s="47" t="s">
        <v>13</v>
      </c>
      <c r="AP31" s="154">
        <f t="shared" si="22"/>
        <v>200</v>
      </c>
      <c r="AQ31" s="154">
        <f t="shared" si="22"/>
        <v>1</v>
      </c>
      <c r="AR31" s="154">
        <f t="shared" si="22"/>
        <v>1</v>
      </c>
      <c r="AS31" s="47">
        <f>MDL!$C33</f>
        <v>2.8575643071545937E-2</v>
      </c>
      <c r="AT31" s="47">
        <f t="shared" si="7"/>
        <v>2.8575643071545937E-2</v>
      </c>
      <c r="AU31" s="154">
        <f t="shared" si="8"/>
        <v>10.021000000000001</v>
      </c>
      <c r="AZ31" s="27" t="s">
        <v>41</v>
      </c>
      <c r="BA31" s="27">
        <v>33.481999999999999</v>
      </c>
      <c r="BB31" s="27">
        <v>51</v>
      </c>
      <c r="BC31" s="27">
        <v>674178</v>
      </c>
      <c r="BD31" s="27">
        <v>10.256</v>
      </c>
      <c r="BE31" s="27">
        <f t="shared" si="9"/>
        <v>10.256</v>
      </c>
      <c r="BF31" s="27" t="s">
        <v>13</v>
      </c>
      <c r="BG31" s="164">
        <f t="shared" si="23"/>
        <v>200</v>
      </c>
      <c r="BH31" s="164">
        <f t="shared" si="23"/>
        <v>1</v>
      </c>
      <c r="BI31" s="164">
        <f t="shared" si="23"/>
        <v>1</v>
      </c>
      <c r="BJ31" s="27">
        <f>MDL!$C33</f>
        <v>2.8575643071545937E-2</v>
      </c>
      <c r="BK31" s="27">
        <f t="shared" si="10"/>
        <v>2.8575643071545937E-2</v>
      </c>
      <c r="BL31" s="164">
        <f t="shared" si="11"/>
        <v>10.256</v>
      </c>
      <c r="BQ31" s="47" t="s">
        <v>41</v>
      </c>
      <c r="BR31" s="47">
        <v>33.505000000000003</v>
      </c>
      <c r="BS31" s="47">
        <v>51</v>
      </c>
      <c r="BT31" s="47">
        <v>4648</v>
      </c>
      <c r="BU31" s="47">
        <v>6.8000000000000005E-2</v>
      </c>
      <c r="BV31" s="47">
        <f t="shared" si="12"/>
        <v>6.8000000000000005E-2</v>
      </c>
      <c r="BW31" s="47" t="s">
        <v>13</v>
      </c>
      <c r="BX31" s="154">
        <f t="shared" si="24"/>
        <v>200</v>
      </c>
      <c r="BY31" s="154">
        <f t="shared" si="24"/>
        <v>1</v>
      </c>
      <c r="BZ31" s="154">
        <f t="shared" si="24"/>
        <v>1</v>
      </c>
      <c r="CA31" s="47">
        <f>MDL!$C33</f>
        <v>2.8575643071545937E-2</v>
      </c>
      <c r="CB31" s="47">
        <f t="shared" si="13"/>
        <v>2.8575643071545937E-2</v>
      </c>
      <c r="CC31" s="154">
        <f t="shared" si="14"/>
        <v>6.8000000000000005E-2</v>
      </c>
    </row>
    <row r="32" spans="1:81" x14ac:dyDescent="0.35">
      <c r="A32" s="47" t="s">
        <v>333</v>
      </c>
      <c r="B32" s="47">
        <v>33.021999999999998</v>
      </c>
      <c r="C32" s="47">
        <v>169</v>
      </c>
      <c r="D32" s="47" t="s">
        <v>428</v>
      </c>
      <c r="E32" s="47">
        <v>4.0000000000000001E-3</v>
      </c>
      <c r="F32" s="47">
        <f t="shared" si="0"/>
        <v>4.0000000000000001E-3</v>
      </c>
      <c r="G32" s="47" t="s">
        <v>13</v>
      </c>
      <c r="H32" s="154">
        <f t="shared" si="20"/>
        <v>200</v>
      </c>
      <c r="I32" s="154">
        <f t="shared" si="20"/>
        <v>1</v>
      </c>
      <c r="J32" s="154">
        <f t="shared" si="20"/>
        <v>1</v>
      </c>
      <c r="K32" s="47">
        <f>MDL!$C34</f>
        <v>3.7129405425324051E-2</v>
      </c>
      <c r="L32" s="47">
        <f t="shared" si="1"/>
        <v>3.7129405425324051E-2</v>
      </c>
      <c r="M32" s="154" t="str">
        <f t="shared" si="2"/>
        <v>BDL</v>
      </c>
      <c r="R32" s="47" t="s">
        <v>333</v>
      </c>
      <c r="S32" s="47">
        <v>33.033000000000001</v>
      </c>
      <c r="T32" s="47">
        <v>169</v>
      </c>
      <c r="U32" s="47">
        <v>2439449</v>
      </c>
      <c r="V32" s="47">
        <v>9.0500000000000007</v>
      </c>
      <c r="W32" s="47">
        <f t="shared" si="3"/>
        <v>9.0500000000000007</v>
      </c>
      <c r="X32" s="47" t="s">
        <v>13</v>
      </c>
      <c r="Y32" s="154">
        <f t="shared" si="21"/>
        <v>200</v>
      </c>
      <c r="Z32" s="154">
        <f t="shared" si="21"/>
        <v>1</v>
      </c>
      <c r="AA32" s="154">
        <f t="shared" si="21"/>
        <v>1</v>
      </c>
      <c r="AB32" s="47">
        <f>MDL!$C34</f>
        <v>3.7129405425324051E-2</v>
      </c>
      <c r="AC32" s="47">
        <f t="shared" si="4"/>
        <v>3.7129405425324051E-2</v>
      </c>
      <c r="AD32" s="154">
        <f t="shared" si="5"/>
        <v>9.0500000000000007</v>
      </c>
      <c r="AI32" s="47" t="s">
        <v>333</v>
      </c>
      <c r="AJ32" s="47">
        <v>33.033000000000001</v>
      </c>
      <c r="AK32" s="47">
        <v>169</v>
      </c>
      <c r="AL32" s="47">
        <v>2050460</v>
      </c>
      <c r="AM32" s="47">
        <v>8.9049999999999994</v>
      </c>
      <c r="AN32" s="47">
        <f t="shared" si="6"/>
        <v>8.9049999999999994</v>
      </c>
      <c r="AO32" s="47" t="s">
        <v>13</v>
      </c>
      <c r="AP32" s="154">
        <f t="shared" si="22"/>
        <v>200</v>
      </c>
      <c r="AQ32" s="154">
        <f t="shared" si="22"/>
        <v>1</v>
      </c>
      <c r="AR32" s="154">
        <f t="shared" si="22"/>
        <v>1</v>
      </c>
      <c r="AS32" s="47">
        <f>MDL!$C34</f>
        <v>3.7129405425324051E-2</v>
      </c>
      <c r="AT32" s="47">
        <f t="shared" si="7"/>
        <v>3.7129405425324051E-2</v>
      </c>
      <c r="AU32" s="154">
        <f t="shared" si="8"/>
        <v>8.9049999999999994</v>
      </c>
      <c r="AZ32" s="27" t="s">
        <v>333</v>
      </c>
      <c r="BA32" s="27">
        <v>33.033000000000001</v>
      </c>
      <c r="BB32" s="27">
        <v>169</v>
      </c>
      <c r="BC32" s="27">
        <v>1864919</v>
      </c>
      <c r="BD32" s="27">
        <v>9.02</v>
      </c>
      <c r="BE32" s="27">
        <f t="shared" si="9"/>
        <v>9.02</v>
      </c>
      <c r="BF32" s="27" t="s">
        <v>13</v>
      </c>
      <c r="BG32" s="164">
        <f t="shared" si="23"/>
        <v>200</v>
      </c>
      <c r="BH32" s="164">
        <f t="shared" si="23"/>
        <v>1</v>
      </c>
      <c r="BI32" s="164">
        <f t="shared" si="23"/>
        <v>1</v>
      </c>
      <c r="BJ32" s="27">
        <f>MDL!$C34</f>
        <v>3.7129405425324051E-2</v>
      </c>
      <c r="BK32" s="27">
        <f t="shared" si="10"/>
        <v>3.7129405425324051E-2</v>
      </c>
      <c r="BL32" s="164">
        <f t="shared" si="11"/>
        <v>9.02</v>
      </c>
      <c r="BQ32" s="47" t="s">
        <v>333</v>
      </c>
      <c r="BR32" s="47">
        <v>33.045000000000002</v>
      </c>
      <c r="BS32" s="47">
        <v>169</v>
      </c>
      <c r="BT32" s="47">
        <v>3703</v>
      </c>
      <c r="BU32" s="47">
        <v>1.7000000000000001E-2</v>
      </c>
      <c r="BV32" s="47">
        <f t="shared" si="12"/>
        <v>1.7000000000000001E-2</v>
      </c>
      <c r="BW32" s="47" t="s">
        <v>13</v>
      </c>
      <c r="BX32" s="154">
        <f t="shared" si="24"/>
        <v>200</v>
      </c>
      <c r="BY32" s="154">
        <f t="shared" si="24"/>
        <v>1</v>
      </c>
      <c r="BZ32" s="154">
        <f t="shared" si="24"/>
        <v>1</v>
      </c>
      <c r="CA32" s="47">
        <f>MDL!$C34</f>
        <v>3.7129405425324051E-2</v>
      </c>
      <c r="CB32" s="47">
        <f t="shared" si="13"/>
        <v>3.7129405425324051E-2</v>
      </c>
      <c r="CC32" s="154" t="str">
        <f t="shared" si="14"/>
        <v>BDL</v>
      </c>
    </row>
  </sheetData>
  <conditionalFormatting sqref="N3:O4">
    <cfRule type="cellIs" dxfId="176" priority="11" operator="equal">
      <formula>"Pass"</formula>
    </cfRule>
    <cfRule type="cellIs" dxfId="175" priority="12" operator="equal">
      <formula>"Fail"</formula>
    </cfRule>
  </conditionalFormatting>
  <conditionalFormatting sqref="AE3:AF4">
    <cfRule type="cellIs" dxfId="174" priority="9" operator="equal">
      <formula>"Pass"</formula>
    </cfRule>
    <cfRule type="cellIs" dxfId="173" priority="10" operator="equal">
      <formula>"Fail"</formula>
    </cfRule>
  </conditionalFormatting>
  <conditionalFormatting sqref="AV3:AW4">
    <cfRule type="cellIs" dxfId="172" priority="7" operator="equal">
      <formula>"Pass"</formula>
    </cfRule>
    <cfRule type="cellIs" dxfId="171" priority="8" operator="equal">
      <formula>"Fail"</formula>
    </cfRule>
  </conditionalFormatting>
  <conditionalFormatting sqref="BM3:BN4">
    <cfRule type="cellIs" dxfId="170" priority="5" operator="equal">
      <formula>"Pass"</formula>
    </cfRule>
    <cfRule type="cellIs" dxfId="169" priority="6" operator="equal">
      <formula>"Fail"</formula>
    </cfRule>
  </conditionalFormatting>
  <conditionalFormatting sqref="CD3:CE4">
    <cfRule type="cellIs" dxfId="168" priority="3" operator="equal">
      <formula>"Pass"</formula>
    </cfRule>
    <cfRule type="cellIs" dxfId="167" priority="4" operator="equal">
      <formula>"Fail"</formula>
    </cfRule>
  </conditionalFormatting>
  <conditionalFormatting sqref="CU3:CV4">
    <cfRule type="cellIs" dxfId="166" priority="1" operator="equal">
      <formula>"Pass"</formula>
    </cfRule>
    <cfRule type="cellIs" dxfId="165" priority="2" operator="equal">
      <formula>"Fail"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3D73B-05A8-4D8E-8968-0B333B941121}">
  <dimension ref="A1:WE32"/>
  <sheetViews>
    <sheetView topLeftCell="LH1" zoomScale="80" zoomScaleNormal="80" workbookViewId="0">
      <selection activeCell="DT4" sqref="DT4"/>
    </sheetView>
  </sheetViews>
  <sheetFormatPr defaultRowHeight="14.5" x14ac:dyDescent="0.35"/>
  <cols>
    <col min="1" max="1" width="27.7265625" style="47" customWidth="1"/>
    <col min="2" max="2" width="8.7265625" style="47"/>
    <col min="3" max="3" width="6.7265625" style="47" customWidth="1"/>
    <col min="4" max="4" width="10.7265625" style="47" customWidth="1"/>
    <col min="5" max="5" width="7.7265625" style="47" customWidth="1"/>
    <col min="6" max="6" width="10.7265625" style="47" customWidth="1"/>
    <col min="7" max="7" width="7.7265625" style="47" customWidth="1"/>
    <col min="8" max="8" width="13.7265625" style="154" customWidth="1"/>
    <col min="9" max="9" width="17.7265625" style="154" customWidth="1"/>
    <col min="10" max="10" width="14.7265625" style="154" customWidth="1"/>
    <col min="11" max="11" width="5.7265625" style="47" customWidth="1"/>
    <col min="12" max="12" width="9.7265625" style="47" customWidth="1"/>
    <col min="13" max="13" width="12.7265625" style="47" customWidth="1"/>
    <col min="14" max="14" width="18.7265625" style="47" customWidth="1"/>
    <col min="15" max="15" width="16.7265625" style="47" customWidth="1"/>
    <col min="16" max="16" width="2.7265625" style="47" customWidth="1"/>
    <col min="17" max="17" width="8.7265625" style="47"/>
    <col min="18" max="18" width="21.7265625" style="47" customWidth="1"/>
    <col min="19" max="19" width="8.7265625" style="47"/>
    <col min="20" max="20" width="6.7265625" style="47" customWidth="1"/>
    <col min="21" max="21" width="10.7265625" style="47" customWidth="1"/>
    <col min="22" max="22" width="7.7265625" style="47" customWidth="1"/>
    <col min="23" max="23" width="10.7265625" style="47" customWidth="1"/>
    <col min="24" max="24" width="7.7265625" style="47" customWidth="1"/>
    <col min="25" max="25" width="13.7265625" style="47" customWidth="1"/>
    <col min="26" max="26" width="17.7265625" style="47" customWidth="1"/>
    <col min="27" max="27" width="14.7265625" style="47" customWidth="1"/>
    <col min="28" max="28" width="5.7265625" style="47" customWidth="1"/>
    <col min="29" max="29" width="9.7265625" style="47" customWidth="1"/>
    <col min="30" max="30" width="12.7265625" style="47" customWidth="1"/>
    <col min="31" max="31" width="18.7265625" style="47" customWidth="1"/>
    <col min="32" max="32" width="16.7265625" style="47" customWidth="1"/>
    <col min="33" max="33" width="2.7265625" style="47" customWidth="1"/>
    <col min="34" max="34" width="8.7265625" style="47"/>
    <col min="35" max="35" width="27.7265625" style="47" customWidth="1"/>
    <col min="36" max="36" width="8.7265625" style="47"/>
    <col min="37" max="37" width="6.7265625" style="47" customWidth="1"/>
    <col min="38" max="38" width="10.7265625" style="47" customWidth="1"/>
    <col min="39" max="39" width="6.7265625" style="47" customWidth="1"/>
    <col min="40" max="40" width="10.7265625" style="47" customWidth="1"/>
    <col min="41" max="41" width="7.7265625" style="47" customWidth="1"/>
    <col min="42" max="42" width="13.7265625" style="154" customWidth="1"/>
    <col min="43" max="43" width="17.7265625" style="154" customWidth="1"/>
    <col min="44" max="44" width="14.7265625" style="154" customWidth="1"/>
    <col min="45" max="45" width="5.7265625" style="47" customWidth="1"/>
    <col min="46" max="46" width="9.7265625" style="47" customWidth="1"/>
    <col min="47" max="47" width="12.7265625" style="47" customWidth="1"/>
    <col min="48" max="48" width="18.7265625" style="47" customWidth="1"/>
    <col min="49" max="49" width="16.7265625" style="47" customWidth="1"/>
    <col min="50" max="50" width="2.7265625" style="47" customWidth="1"/>
    <col min="51" max="51" width="8.7265625" style="47"/>
    <col min="52" max="52" width="21.7265625" style="47" customWidth="1"/>
    <col min="53" max="53" width="8.7265625" style="47"/>
    <col min="54" max="54" width="6.7265625" style="47" customWidth="1"/>
    <col min="55" max="55" width="10.7265625" style="47" customWidth="1"/>
    <col min="56" max="56" width="8.7265625" style="47"/>
    <col min="57" max="57" width="10.7265625" style="47" customWidth="1"/>
    <col min="58" max="58" width="7.7265625" style="47" customWidth="1"/>
    <col min="59" max="59" width="13.7265625" style="47" customWidth="1"/>
    <col min="60" max="60" width="17.7265625" style="47" customWidth="1"/>
    <col min="61" max="61" width="14.7265625" style="47" customWidth="1"/>
    <col min="62" max="62" width="5.7265625" style="47" customWidth="1"/>
    <col min="63" max="63" width="9.7265625" style="47" customWidth="1"/>
    <col min="64" max="64" width="12.7265625" style="47" customWidth="1"/>
    <col min="65" max="65" width="18.7265625" style="47" customWidth="1"/>
    <col min="66" max="66" width="16.7265625" style="47" customWidth="1"/>
    <col min="67" max="67" width="2.7265625" style="47" customWidth="1"/>
    <col min="68" max="68" width="8.7265625" style="47"/>
    <col min="69" max="69" width="27.7265625" style="47" customWidth="1"/>
    <col min="70" max="70" width="8.7265625" style="47"/>
    <col min="71" max="71" width="6.7265625" style="47" customWidth="1"/>
    <col min="72" max="72" width="10.7265625" style="47" customWidth="1"/>
    <col min="73" max="73" width="8.7265625" style="47"/>
    <col min="74" max="74" width="10.7265625" style="47" customWidth="1"/>
    <col min="75" max="75" width="7.7265625" style="47" customWidth="1"/>
    <col min="76" max="76" width="13.7265625" style="154" customWidth="1"/>
    <col min="77" max="77" width="17.7265625" style="154" customWidth="1"/>
    <col min="78" max="78" width="14.7265625" style="154" customWidth="1"/>
    <col min="79" max="79" width="5.7265625" style="47" customWidth="1"/>
    <col min="80" max="80" width="9.7265625" style="47" customWidth="1"/>
    <col min="81" max="81" width="12.7265625" style="47" customWidth="1"/>
    <col min="82" max="82" width="18.7265625" style="47" customWidth="1"/>
    <col min="83" max="83" width="16.7265625" style="47" customWidth="1"/>
    <col min="84" max="84" width="2.7265625" style="47" customWidth="1"/>
    <col min="85" max="85" width="8.7265625" style="47"/>
    <col min="86" max="86" width="27.7265625" style="47" customWidth="1"/>
    <col min="87" max="87" width="8.7265625" style="47"/>
    <col min="88" max="88" width="6.7265625" style="47" customWidth="1"/>
    <col min="89" max="89" width="10.7265625" style="47" customWidth="1"/>
    <col min="90" max="90" width="7.7265625" style="47" customWidth="1"/>
    <col min="91" max="91" width="10.7265625" style="47" customWidth="1"/>
    <col min="92" max="92" width="7.7265625" style="47" customWidth="1"/>
    <col min="93" max="93" width="13.7265625" style="154" customWidth="1"/>
    <col min="94" max="94" width="17.7265625" style="154" customWidth="1"/>
    <col min="95" max="95" width="14.7265625" style="154" customWidth="1"/>
    <col min="96" max="96" width="5.7265625" style="47" customWidth="1"/>
    <col min="97" max="97" width="9.7265625" style="47" customWidth="1"/>
    <col min="98" max="98" width="12.7265625" style="47" customWidth="1"/>
    <col min="99" max="99" width="18.7265625" style="47" customWidth="1"/>
    <col min="100" max="100" width="16.7265625" style="47" customWidth="1"/>
    <col min="101" max="101" width="2.7265625" style="47" customWidth="1"/>
    <col min="102" max="102" width="8.7265625" style="47"/>
    <col min="103" max="103" width="21.7265625" style="47" customWidth="1"/>
    <col min="104" max="104" width="8.7265625" style="47"/>
    <col min="105" max="105" width="6.7265625" style="47" customWidth="1"/>
    <col min="106" max="106" width="10.7265625" style="47" customWidth="1"/>
    <col min="107" max="107" width="7.7265625" style="47" customWidth="1"/>
    <col min="108" max="108" width="10.7265625" style="47" customWidth="1"/>
    <col min="109" max="109" width="7.7265625" style="47" customWidth="1"/>
    <col min="110" max="110" width="13.7265625" style="47" customWidth="1"/>
    <col min="111" max="111" width="17.7265625" style="47" customWidth="1"/>
    <col min="112" max="112" width="14.7265625" style="47" customWidth="1"/>
    <col min="113" max="113" width="5.7265625" style="47" customWidth="1"/>
    <col min="114" max="114" width="9.7265625" style="47" customWidth="1"/>
    <col min="115" max="115" width="12.7265625" style="47" customWidth="1"/>
    <col min="116" max="116" width="18.7265625" style="47" customWidth="1"/>
    <col min="117" max="117" width="16.7265625" style="47" customWidth="1"/>
    <col min="118" max="118" width="2.7265625" style="47" customWidth="1"/>
    <col min="119" max="119" width="8.7265625" style="47"/>
    <col min="120" max="120" width="27.7265625" style="47" customWidth="1"/>
    <col min="121" max="121" width="8.7265625" style="47"/>
    <col min="122" max="122" width="6.7265625" style="47" customWidth="1"/>
    <col min="123" max="123" width="10.7265625" style="47" customWidth="1"/>
    <col min="124" max="124" width="7.7265625" style="47" customWidth="1"/>
    <col min="125" max="125" width="10.7265625" style="47" customWidth="1"/>
    <col min="126" max="126" width="7.7265625" style="47" customWidth="1"/>
    <col min="127" max="127" width="13.7265625" style="154" customWidth="1"/>
    <col min="128" max="128" width="17.7265625" style="154" customWidth="1"/>
    <col min="129" max="129" width="14.7265625" style="154" customWidth="1"/>
    <col min="130" max="130" width="5.7265625" style="47" customWidth="1"/>
    <col min="131" max="131" width="9.7265625" style="47" customWidth="1"/>
    <col min="132" max="132" width="12.7265625" style="47" customWidth="1"/>
    <col min="133" max="133" width="18.7265625" style="47" customWidth="1"/>
    <col min="134" max="134" width="16.7265625" style="47" customWidth="1"/>
    <col min="135" max="135" width="2.7265625" style="47" customWidth="1"/>
    <col min="136" max="136" width="8.7265625" style="47"/>
    <col min="137" max="137" width="21.7265625" style="47" customWidth="1"/>
    <col min="138" max="138" width="8.7265625" style="47"/>
    <col min="139" max="139" width="6.7265625" style="47" customWidth="1"/>
    <col min="140" max="140" width="10.7265625" style="47" customWidth="1"/>
    <col min="141" max="141" width="7.7265625" style="47" customWidth="1"/>
    <col min="142" max="142" width="10.7265625" style="47" customWidth="1"/>
    <col min="143" max="143" width="7.7265625" style="47" customWidth="1"/>
    <col min="144" max="144" width="13.7265625" style="47" customWidth="1"/>
    <col min="145" max="145" width="17.7265625" style="47" customWidth="1"/>
    <col min="146" max="146" width="14.7265625" style="47" customWidth="1"/>
    <col min="147" max="147" width="5.7265625" style="47" customWidth="1"/>
    <col min="148" max="148" width="9.7265625" style="47" customWidth="1"/>
    <col min="149" max="149" width="12.7265625" style="47" customWidth="1"/>
    <col min="150" max="150" width="18.7265625" style="47" customWidth="1"/>
    <col min="151" max="151" width="16.7265625" style="47" customWidth="1"/>
    <col min="152" max="152" width="2.7265625" style="47" customWidth="1"/>
    <col min="153" max="153" width="8.7265625" style="47"/>
    <col min="154" max="154" width="27.7265625" style="47" customWidth="1"/>
    <col min="155" max="155" width="8.7265625" style="47"/>
    <col min="156" max="156" width="6.7265625" style="47" customWidth="1"/>
    <col min="157" max="157" width="10.7265625" style="47" customWidth="1"/>
    <col min="158" max="158" width="7.7265625" style="47" customWidth="1"/>
    <col min="159" max="159" width="10.7265625" style="47" customWidth="1"/>
    <col min="160" max="160" width="7.7265625" style="47" customWidth="1"/>
    <col min="161" max="161" width="13.7265625" style="154" customWidth="1"/>
    <col min="162" max="162" width="17.7265625" style="154" customWidth="1"/>
    <col min="163" max="163" width="14.7265625" style="154" customWidth="1"/>
    <col min="164" max="164" width="5.7265625" style="47" customWidth="1"/>
    <col min="165" max="165" width="9.7265625" style="47" customWidth="1"/>
    <col min="166" max="166" width="12.7265625" style="47" customWidth="1"/>
    <col min="167" max="167" width="18.7265625" style="47" customWidth="1"/>
    <col min="168" max="168" width="16.7265625" style="47" customWidth="1"/>
    <col min="169" max="169" width="2.7265625" style="47" customWidth="1"/>
    <col min="170" max="170" width="8.7265625" style="47"/>
    <col min="171" max="171" width="21.7265625" style="47" customWidth="1"/>
    <col min="172" max="172" width="8.7265625" style="47"/>
    <col min="173" max="173" width="6.7265625" style="47" customWidth="1"/>
    <col min="174" max="174" width="10.7265625" style="47" customWidth="1"/>
    <col min="175" max="175" width="7.7265625" style="47" customWidth="1"/>
    <col min="176" max="176" width="10.7265625" style="47" customWidth="1"/>
    <col min="177" max="177" width="7.7265625" style="47" customWidth="1"/>
    <col min="178" max="178" width="13.7265625" style="47" customWidth="1"/>
    <col min="179" max="179" width="17.7265625" style="47" customWidth="1"/>
    <col min="180" max="180" width="14.7265625" style="47" customWidth="1"/>
    <col min="181" max="181" width="5.7265625" style="47" customWidth="1"/>
    <col min="182" max="182" width="9.7265625" style="47" customWidth="1"/>
    <col min="183" max="183" width="12.7265625" style="47" customWidth="1"/>
    <col min="184" max="184" width="18.7265625" style="47" customWidth="1"/>
    <col min="185" max="185" width="16.7265625" style="47" customWidth="1"/>
    <col min="186" max="186" width="2.7265625" style="47" customWidth="1"/>
    <col min="187" max="187" width="8.7265625" style="47"/>
    <col min="188" max="188" width="27.7265625" style="47" customWidth="1"/>
    <col min="189" max="189" width="8.7265625" style="47"/>
    <col min="190" max="190" width="6.7265625" style="47" customWidth="1"/>
    <col min="191" max="191" width="10.7265625" style="47" customWidth="1"/>
    <col min="192" max="192" width="7.7265625" style="47" customWidth="1"/>
    <col min="193" max="193" width="10.7265625" style="47" customWidth="1"/>
    <col min="194" max="194" width="7.7265625" style="47" customWidth="1"/>
    <col min="195" max="195" width="13.7265625" style="154" customWidth="1"/>
    <col min="196" max="196" width="17.7265625" style="154" customWidth="1"/>
    <col min="197" max="197" width="14.7265625" style="154" customWidth="1"/>
    <col min="198" max="198" width="5.7265625" style="47" customWidth="1"/>
    <col min="199" max="199" width="9.7265625" style="47" customWidth="1"/>
    <col min="200" max="200" width="12.7265625" style="47" customWidth="1"/>
    <col min="201" max="201" width="18.7265625" style="47" customWidth="1"/>
    <col min="202" max="202" width="16.7265625" style="47" customWidth="1"/>
    <col min="203" max="203" width="2.7265625" style="47" customWidth="1"/>
    <col min="204" max="204" width="8.7265625" style="47"/>
    <col min="205" max="205" width="21.7265625" style="47" customWidth="1"/>
    <col min="206" max="206" width="8.7265625" style="47"/>
    <col min="207" max="207" width="6.7265625" style="47" customWidth="1"/>
    <col min="208" max="208" width="10.7265625" style="47" customWidth="1"/>
    <col min="209" max="209" width="7.7265625" style="47" customWidth="1"/>
    <col min="210" max="210" width="10.7265625" style="47" customWidth="1"/>
    <col min="211" max="211" width="7.7265625" style="47" customWidth="1"/>
    <col min="212" max="212" width="13.7265625" style="47" customWidth="1"/>
    <col min="213" max="213" width="17.7265625" style="47" customWidth="1"/>
    <col min="214" max="214" width="14.7265625" style="47" customWidth="1"/>
    <col min="215" max="215" width="5.7265625" style="47" customWidth="1"/>
    <col min="216" max="216" width="9.7265625" style="47" customWidth="1"/>
    <col min="217" max="217" width="12.7265625" style="47" customWidth="1"/>
    <col min="218" max="218" width="18.7265625" style="47" customWidth="1"/>
    <col min="219" max="219" width="16.7265625" style="47" customWidth="1"/>
    <col min="220" max="220" width="2.7265625" style="47" customWidth="1"/>
    <col min="221" max="221" width="8.7265625" style="47"/>
    <col min="222" max="222" width="27.7265625" style="47" customWidth="1"/>
    <col min="223" max="223" width="8.7265625" style="47"/>
    <col min="224" max="224" width="6.7265625" style="47" customWidth="1"/>
    <col min="225" max="225" width="10.7265625" style="47" customWidth="1"/>
    <col min="226" max="226" width="7.7265625" style="47" customWidth="1"/>
    <col min="227" max="227" width="10.7265625" style="47" customWidth="1"/>
    <col min="228" max="228" width="7.7265625" style="47" customWidth="1"/>
    <col min="229" max="229" width="13.7265625" style="154" customWidth="1"/>
    <col min="230" max="230" width="17.7265625" style="154" customWidth="1"/>
    <col min="231" max="231" width="14.7265625" style="154" customWidth="1"/>
    <col min="232" max="232" width="5.7265625" style="47" customWidth="1"/>
    <col min="233" max="233" width="9.7265625" style="47" customWidth="1"/>
    <col min="234" max="234" width="12.7265625" style="47" customWidth="1"/>
    <col min="235" max="235" width="18.7265625" style="47" customWidth="1"/>
    <col min="236" max="236" width="16.7265625" style="47" customWidth="1"/>
    <col min="237" max="237" width="2.7265625" style="47" customWidth="1"/>
    <col min="238" max="238" width="8.7265625" style="47"/>
    <col min="239" max="239" width="21.7265625" style="47" customWidth="1"/>
    <col min="240" max="240" width="8.7265625" style="47"/>
    <col min="241" max="241" width="6.7265625" style="47" customWidth="1"/>
    <col min="242" max="242" width="10.7265625" style="47" customWidth="1"/>
    <col min="243" max="243" width="7.7265625" style="47" customWidth="1"/>
    <col min="244" max="244" width="10.7265625" style="47" customWidth="1"/>
    <col min="245" max="245" width="7.7265625" style="47" customWidth="1"/>
    <col min="246" max="246" width="13.7265625" style="47" customWidth="1"/>
    <col min="247" max="247" width="17.7265625" style="47" customWidth="1"/>
    <col min="248" max="248" width="14.7265625" style="47" customWidth="1"/>
    <col min="249" max="249" width="5.7265625" style="47" customWidth="1"/>
    <col min="250" max="250" width="9.7265625" style="47" customWidth="1"/>
    <col min="251" max="251" width="12.7265625" style="47" customWidth="1"/>
    <col min="252" max="252" width="18.7265625" style="47" customWidth="1"/>
    <col min="253" max="253" width="16.7265625" style="47" customWidth="1"/>
    <col min="254" max="254" width="2.7265625" style="47" customWidth="1"/>
    <col min="255" max="255" width="8.7265625" style="47"/>
    <col min="256" max="256" width="27.7265625" style="47" customWidth="1"/>
    <col min="257" max="257" width="8.7265625" style="47"/>
    <col min="258" max="258" width="6.7265625" style="47" customWidth="1"/>
    <col min="259" max="259" width="10.7265625" style="47" customWidth="1"/>
    <col min="260" max="260" width="7.7265625" style="47" customWidth="1"/>
    <col min="261" max="261" width="10.7265625" style="47" customWidth="1"/>
    <col min="262" max="262" width="7.7265625" style="47" customWidth="1"/>
    <col min="263" max="263" width="13.7265625" style="154" customWidth="1"/>
    <col min="264" max="264" width="17.7265625" style="154" customWidth="1"/>
    <col min="265" max="265" width="14.7265625" style="154" customWidth="1"/>
    <col min="266" max="266" width="5.7265625" style="47" customWidth="1"/>
    <col min="267" max="267" width="9.7265625" style="47" customWidth="1"/>
    <col min="268" max="268" width="12.7265625" style="47" customWidth="1"/>
    <col min="269" max="269" width="18.7265625" style="47" customWidth="1"/>
    <col min="270" max="270" width="16.7265625" style="47" customWidth="1"/>
    <col min="271" max="271" width="2.7265625" style="47" customWidth="1"/>
    <col min="272" max="272" width="8.7265625" style="47"/>
    <col min="273" max="273" width="21.7265625" style="47" customWidth="1"/>
    <col min="274" max="274" width="8.7265625" style="47"/>
    <col min="275" max="275" width="6.7265625" style="47" customWidth="1"/>
    <col min="276" max="276" width="10.7265625" style="47" customWidth="1"/>
    <col min="277" max="277" width="9.7265625" style="47" customWidth="1"/>
    <col min="278" max="278" width="10.7265625" style="47" customWidth="1"/>
    <col min="279" max="279" width="7.7265625" style="47" customWidth="1"/>
    <col min="280" max="280" width="13.7265625" style="47" customWidth="1"/>
    <col min="281" max="281" width="17.7265625" style="47" customWidth="1"/>
    <col min="282" max="282" width="14.7265625" style="47" customWidth="1"/>
    <col min="283" max="283" width="5.7265625" style="47" customWidth="1"/>
    <col min="284" max="284" width="9.7265625" style="47" customWidth="1"/>
    <col min="285" max="285" width="12.7265625" style="47" customWidth="1"/>
    <col min="286" max="286" width="18.7265625" style="47" customWidth="1"/>
    <col min="287" max="287" width="16.7265625" style="47" customWidth="1"/>
    <col min="288" max="288" width="2.7265625" style="47" customWidth="1"/>
    <col min="289" max="289" width="8.7265625" style="47"/>
    <col min="290" max="290" width="27.7265625" style="47" customWidth="1"/>
    <col min="291" max="291" width="8.7265625" style="47"/>
    <col min="292" max="292" width="6.7265625" style="47" customWidth="1"/>
    <col min="293" max="293" width="10.7265625" style="47" customWidth="1"/>
    <col min="294" max="294" width="8.7265625" style="47"/>
    <col min="295" max="295" width="10.7265625" style="47" customWidth="1"/>
    <col min="296" max="296" width="7.7265625" style="47" customWidth="1"/>
    <col min="297" max="297" width="13.7265625" style="154" customWidth="1"/>
    <col min="298" max="298" width="17.7265625" style="154" customWidth="1"/>
    <col min="299" max="299" width="14.7265625" style="154" customWidth="1"/>
    <col min="300" max="300" width="5.7265625" style="47" customWidth="1"/>
    <col min="301" max="301" width="9.7265625" style="47" customWidth="1"/>
    <col min="302" max="302" width="12.7265625" style="47" customWidth="1"/>
    <col min="303" max="303" width="18.7265625" style="47" customWidth="1"/>
    <col min="304" max="304" width="16.7265625" style="47" customWidth="1"/>
    <col min="305" max="305" width="2.7265625" style="47" customWidth="1"/>
    <col min="306" max="306" width="8.7265625" style="47"/>
    <col min="307" max="307" width="21.7265625" style="47" customWidth="1"/>
    <col min="308" max="308" width="8.7265625" style="47"/>
    <col min="309" max="309" width="6.7265625" style="47" customWidth="1"/>
    <col min="310" max="310" width="10.7265625" style="47" customWidth="1"/>
    <col min="311" max="311" width="8.7265625" style="47"/>
    <col min="312" max="312" width="10.7265625" style="47" customWidth="1"/>
    <col min="313" max="313" width="7.7265625" style="47" customWidth="1"/>
    <col min="314" max="314" width="13.7265625" style="47" customWidth="1"/>
    <col min="315" max="315" width="17.7265625" style="47" customWidth="1"/>
    <col min="316" max="316" width="14.7265625" style="47" customWidth="1"/>
    <col min="317" max="317" width="5.7265625" style="47" customWidth="1"/>
    <col min="318" max="318" width="9.7265625" style="47" customWidth="1"/>
    <col min="319" max="319" width="12.7265625" style="47" customWidth="1"/>
    <col min="320" max="320" width="18.7265625" style="47" customWidth="1"/>
    <col min="321" max="321" width="16.7265625" style="47" customWidth="1"/>
    <col min="322" max="322" width="2.7265625" style="47" customWidth="1"/>
    <col min="323" max="323" width="8.7265625" style="47"/>
    <col min="324" max="324" width="27.7265625" style="47" customWidth="1"/>
    <col min="325" max="325" width="8.7265625" style="47"/>
    <col min="326" max="326" width="6.7265625" style="47" customWidth="1"/>
    <col min="327" max="327" width="10.7265625" style="47" customWidth="1"/>
    <col min="328" max="328" width="8.7265625" style="47"/>
    <col min="329" max="329" width="10.7265625" style="47" customWidth="1"/>
    <col min="330" max="330" width="7.7265625" style="47" customWidth="1"/>
    <col min="331" max="331" width="13.7265625" style="154" customWidth="1"/>
    <col min="332" max="332" width="17.7265625" style="154" customWidth="1"/>
    <col min="333" max="333" width="14.7265625" style="154" customWidth="1"/>
    <col min="334" max="334" width="5.7265625" style="47" customWidth="1"/>
    <col min="335" max="335" width="9.7265625" style="47" customWidth="1"/>
    <col min="336" max="336" width="12.7265625" style="47" customWidth="1"/>
    <col min="337" max="337" width="18.7265625" style="47" customWidth="1"/>
    <col min="338" max="338" width="16.7265625" style="47" customWidth="1"/>
    <col min="339" max="339" width="2.7265625" style="47" customWidth="1"/>
    <col min="340" max="340" width="8.7265625" style="47"/>
    <col min="341" max="341" width="21.7265625" style="47" customWidth="1"/>
    <col min="342" max="342" width="8.7265625" style="47"/>
    <col min="343" max="343" width="6.7265625" style="47" customWidth="1"/>
    <col min="344" max="344" width="10.7265625" style="47" customWidth="1"/>
    <col min="345" max="345" width="7.7265625" style="47" customWidth="1"/>
    <col min="346" max="346" width="10.7265625" style="47" customWidth="1"/>
    <col min="347" max="347" width="7.7265625" style="47" customWidth="1"/>
    <col min="348" max="348" width="13.7265625" style="47" customWidth="1"/>
    <col min="349" max="349" width="17.7265625" style="47" customWidth="1"/>
    <col min="350" max="350" width="14.7265625" style="47" customWidth="1"/>
    <col min="351" max="351" width="5.7265625" style="47" customWidth="1"/>
    <col min="352" max="352" width="9.7265625" style="47" customWidth="1"/>
    <col min="353" max="353" width="12.7265625" style="47" customWidth="1"/>
    <col min="354" max="354" width="18.7265625" style="47" customWidth="1"/>
    <col min="355" max="355" width="16.7265625" style="47" customWidth="1"/>
    <col min="356" max="356" width="2.7265625" style="47" customWidth="1"/>
    <col min="595" max="595" width="18.54296875" style="47" customWidth="1"/>
    <col min="596" max="596" width="17.08984375" style="47" customWidth="1"/>
    <col min="597" max="597" width="14.54296875" style="47" customWidth="1"/>
    <col min="598" max="598" width="13.81640625" style="47" customWidth="1"/>
    <col min="599" max="599" width="8.7265625" style="47"/>
    <col min="600" max="600" width="15.54296875" style="47" customWidth="1"/>
    <col min="601" max="601" width="8.7265625" style="47"/>
    <col min="602" max="602" width="17.81640625" style="47" customWidth="1"/>
    <col min="603" max="603" width="13.1796875" style="47" customWidth="1"/>
  </cols>
  <sheetData>
    <row r="1" spans="1:603" x14ac:dyDescent="0.35">
      <c r="A1" s="1" t="s">
        <v>429</v>
      </c>
      <c r="R1" s="1" t="s">
        <v>430</v>
      </c>
      <c r="AI1" s="1" t="s">
        <v>431</v>
      </c>
      <c r="AZ1" s="1" t="s">
        <v>432</v>
      </c>
      <c r="BQ1" s="1" t="s">
        <v>433</v>
      </c>
      <c r="CH1" s="1" t="s">
        <v>434</v>
      </c>
      <c r="CY1" s="1" t="s">
        <v>435</v>
      </c>
      <c r="DP1" s="1" t="s">
        <v>436</v>
      </c>
      <c r="EG1" s="1" t="s">
        <v>437</v>
      </c>
      <c r="EX1" s="1" t="s">
        <v>438</v>
      </c>
      <c r="FO1" s="1" t="s">
        <v>439</v>
      </c>
      <c r="GF1" s="1" t="s">
        <v>440</v>
      </c>
      <c r="GW1" s="1" t="s">
        <v>441</v>
      </c>
      <c r="HN1" s="1" t="s">
        <v>442</v>
      </c>
      <c r="IE1" s="1" t="s">
        <v>443</v>
      </c>
      <c r="IV1" s="1" t="s">
        <v>444</v>
      </c>
      <c r="JM1" s="1" t="s">
        <v>445</v>
      </c>
      <c r="KD1" s="1" t="s">
        <v>446</v>
      </c>
      <c r="KU1" s="1" t="s">
        <v>447</v>
      </c>
      <c r="LL1" s="1" t="s">
        <v>448</v>
      </c>
      <c r="MC1" s="1" t="s">
        <v>449</v>
      </c>
      <c r="VW1" s="47" t="s">
        <v>406</v>
      </c>
      <c r="VY1" s="47" t="s">
        <v>375</v>
      </c>
      <c r="VZ1" s="47" t="s">
        <v>376</v>
      </c>
      <c r="WB1" s="47" t="s">
        <v>409</v>
      </c>
      <c r="WD1" s="47" t="s">
        <v>375</v>
      </c>
      <c r="WE1" s="47" t="s">
        <v>376</v>
      </c>
    </row>
    <row r="2" spans="1:603" x14ac:dyDescent="0.35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154" t="s">
        <v>7</v>
      </c>
      <c r="I2" s="154" t="s">
        <v>8</v>
      </c>
      <c r="J2" s="154" t="s">
        <v>9</v>
      </c>
      <c r="K2" s="47" t="s">
        <v>10</v>
      </c>
      <c r="L2" s="47" t="s">
        <v>11</v>
      </c>
      <c r="M2" s="47" t="s">
        <v>12</v>
      </c>
      <c r="N2" s="47" t="s">
        <v>326</v>
      </c>
      <c r="O2" s="47" t="s">
        <v>327</v>
      </c>
      <c r="R2" s="47" t="s">
        <v>0</v>
      </c>
      <c r="S2" s="47" t="s">
        <v>1</v>
      </c>
      <c r="T2" s="47" t="s">
        <v>2</v>
      </c>
      <c r="U2" s="47" t="s">
        <v>3</v>
      </c>
      <c r="V2" s="47" t="s">
        <v>4</v>
      </c>
      <c r="W2" s="47" t="s">
        <v>5</v>
      </c>
      <c r="X2" s="47" t="s">
        <v>6</v>
      </c>
      <c r="Y2" s="47" t="s">
        <v>7</v>
      </c>
      <c r="Z2" s="47" t="s">
        <v>8</v>
      </c>
      <c r="AA2" s="47" t="s">
        <v>9</v>
      </c>
      <c r="AB2" s="47" t="s">
        <v>10</v>
      </c>
      <c r="AC2" s="47" t="s">
        <v>11</v>
      </c>
      <c r="AD2" s="47" t="s">
        <v>12</v>
      </c>
      <c r="AE2" s="47" t="s">
        <v>326</v>
      </c>
      <c r="AF2" s="47" t="s">
        <v>327</v>
      </c>
      <c r="AI2" s="47" t="s">
        <v>0</v>
      </c>
      <c r="AJ2" s="47" t="s">
        <v>1</v>
      </c>
      <c r="AK2" s="47" t="s">
        <v>2</v>
      </c>
      <c r="AL2" s="47" t="s">
        <v>3</v>
      </c>
      <c r="AM2" s="47" t="s">
        <v>4</v>
      </c>
      <c r="AN2" s="47" t="s">
        <v>5</v>
      </c>
      <c r="AO2" s="47" t="s">
        <v>6</v>
      </c>
      <c r="AP2" s="154" t="s">
        <v>7</v>
      </c>
      <c r="AQ2" s="154" t="s">
        <v>8</v>
      </c>
      <c r="AR2" s="154" t="s">
        <v>9</v>
      </c>
      <c r="AS2" s="47" t="s">
        <v>10</v>
      </c>
      <c r="AT2" s="47" t="s">
        <v>11</v>
      </c>
      <c r="AU2" s="47" t="s">
        <v>12</v>
      </c>
      <c r="AV2" s="47" t="s">
        <v>326</v>
      </c>
      <c r="AW2" s="47" t="s">
        <v>327</v>
      </c>
      <c r="AZ2" s="47" t="s">
        <v>0</v>
      </c>
      <c r="BA2" s="47" t="s">
        <v>1</v>
      </c>
      <c r="BB2" s="47" t="s">
        <v>2</v>
      </c>
      <c r="BC2" s="47" t="s">
        <v>3</v>
      </c>
      <c r="BD2" s="47" t="s">
        <v>4</v>
      </c>
      <c r="BE2" s="47" t="s">
        <v>5</v>
      </c>
      <c r="BF2" s="47" t="s">
        <v>6</v>
      </c>
      <c r="BG2" s="47" t="s">
        <v>7</v>
      </c>
      <c r="BH2" s="47" t="s">
        <v>8</v>
      </c>
      <c r="BI2" s="47" t="s">
        <v>9</v>
      </c>
      <c r="BJ2" s="47" t="s">
        <v>10</v>
      </c>
      <c r="BK2" s="47" t="s">
        <v>11</v>
      </c>
      <c r="BL2" s="47" t="s">
        <v>12</v>
      </c>
      <c r="BM2" s="47" t="s">
        <v>326</v>
      </c>
      <c r="BN2" s="47" t="s">
        <v>327</v>
      </c>
      <c r="BQ2" s="47" t="s">
        <v>0</v>
      </c>
      <c r="BR2" s="47" t="s">
        <v>1</v>
      </c>
      <c r="BS2" s="47" t="s">
        <v>2</v>
      </c>
      <c r="BT2" s="47" t="s">
        <v>3</v>
      </c>
      <c r="BU2" s="47" t="s">
        <v>4</v>
      </c>
      <c r="BV2" s="47" t="s">
        <v>5</v>
      </c>
      <c r="BW2" s="47" t="s">
        <v>6</v>
      </c>
      <c r="BX2" s="154" t="s">
        <v>7</v>
      </c>
      <c r="BY2" s="154" t="s">
        <v>8</v>
      </c>
      <c r="BZ2" s="154" t="s">
        <v>9</v>
      </c>
      <c r="CA2" s="47" t="s">
        <v>10</v>
      </c>
      <c r="CB2" s="47" t="s">
        <v>11</v>
      </c>
      <c r="CC2" s="47" t="s">
        <v>12</v>
      </c>
      <c r="CD2" s="47" t="s">
        <v>326</v>
      </c>
      <c r="CE2" s="47" t="s">
        <v>327</v>
      </c>
      <c r="CH2" s="47" t="s">
        <v>0</v>
      </c>
      <c r="CI2" s="47" t="s">
        <v>1</v>
      </c>
      <c r="CJ2" s="47" t="s">
        <v>2</v>
      </c>
      <c r="CK2" s="47" t="s">
        <v>3</v>
      </c>
      <c r="CL2" s="47" t="s">
        <v>4</v>
      </c>
      <c r="CM2" s="47" t="s">
        <v>5</v>
      </c>
      <c r="CN2" s="47" t="s">
        <v>6</v>
      </c>
      <c r="CO2" s="154" t="s">
        <v>7</v>
      </c>
      <c r="CP2" s="154" t="s">
        <v>8</v>
      </c>
      <c r="CQ2" s="154" t="s">
        <v>9</v>
      </c>
      <c r="CR2" s="47" t="s">
        <v>10</v>
      </c>
      <c r="CS2" s="47" t="s">
        <v>11</v>
      </c>
      <c r="CT2" s="47" t="s">
        <v>12</v>
      </c>
      <c r="CU2" s="47" t="s">
        <v>326</v>
      </c>
      <c r="CV2" s="47" t="s">
        <v>327</v>
      </c>
      <c r="CY2" s="47" t="s">
        <v>0</v>
      </c>
      <c r="CZ2" s="47" t="s">
        <v>1</v>
      </c>
      <c r="DA2" s="47" t="s">
        <v>2</v>
      </c>
      <c r="DB2" s="47" t="s">
        <v>3</v>
      </c>
      <c r="DC2" s="47" t="s">
        <v>4</v>
      </c>
      <c r="DD2" s="47" t="s">
        <v>5</v>
      </c>
      <c r="DE2" s="47" t="s">
        <v>6</v>
      </c>
      <c r="DF2" s="47" t="s">
        <v>7</v>
      </c>
      <c r="DG2" s="47" t="s">
        <v>8</v>
      </c>
      <c r="DH2" s="47" t="s">
        <v>9</v>
      </c>
      <c r="DI2" s="47" t="s">
        <v>10</v>
      </c>
      <c r="DJ2" s="47" t="s">
        <v>11</v>
      </c>
      <c r="DK2" s="47" t="s">
        <v>12</v>
      </c>
      <c r="DL2" s="47" t="s">
        <v>326</v>
      </c>
      <c r="DM2" s="47" t="s">
        <v>327</v>
      </c>
      <c r="DP2" s="47" t="s">
        <v>0</v>
      </c>
      <c r="DQ2" s="47" t="s">
        <v>1</v>
      </c>
      <c r="DR2" s="47" t="s">
        <v>2</v>
      </c>
      <c r="DS2" s="47" t="s">
        <v>3</v>
      </c>
      <c r="DT2" s="47" t="s">
        <v>4</v>
      </c>
      <c r="DU2" s="47" t="s">
        <v>5</v>
      </c>
      <c r="DV2" s="47" t="s">
        <v>6</v>
      </c>
      <c r="DW2" s="154" t="s">
        <v>7</v>
      </c>
      <c r="DX2" s="154" t="s">
        <v>8</v>
      </c>
      <c r="DY2" s="154" t="s">
        <v>9</v>
      </c>
      <c r="DZ2" s="47" t="s">
        <v>10</v>
      </c>
      <c r="EA2" s="47" t="s">
        <v>11</v>
      </c>
      <c r="EB2" s="47" t="s">
        <v>12</v>
      </c>
      <c r="EC2" s="47" t="s">
        <v>326</v>
      </c>
      <c r="ED2" s="47" t="s">
        <v>327</v>
      </c>
      <c r="EG2" s="47" t="s">
        <v>0</v>
      </c>
      <c r="EH2" s="47" t="s">
        <v>1</v>
      </c>
      <c r="EI2" s="47" t="s">
        <v>2</v>
      </c>
      <c r="EJ2" s="47" t="s">
        <v>3</v>
      </c>
      <c r="EK2" s="47" t="s">
        <v>4</v>
      </c>
      <c r="EL2" s="47" t="s">
        <v>5</v>
      </c>
      <c r="EM2" s="47" t="s">
        <v>6</v>
      </c>
      <c r="EN2" s="47" t="s">
        <v>7</v>
      </c>
      <c r="EO2" s="47" t="s">
        <v>8</v>
      </c>
      <c r="EP2" s="47" t="s">
        <v>9</v>
      </c>
      <c r="EQ2" s="47" t="s">
        <v>10</v>
      </c>
      <c r="ER2" s="47" t="s">
        <v>11</v>
      </c>
      <c r="ES2" s="47" t="s">
        <v>12</v>
      </c>
      <c r="ET2" s="47" t="s">
        <v>326</v>
      </c>
      <c r="EU2" s="47" t="s">
        <v>327</v>
      </c>
      <c r="EX2" s="47" t="s">
        <v>0</v>
      </c>
      <c r="EY2" s="47" t="s">
        <v>1</v>
      </c>
      <c r="EZ2" s="47" t="s">
        <v>2</v>
      </c>
      <c r="FA2" s="47" t="s">
        <v>3</v>
      </c>
      <c r="FB2" s="47" t="s">
        <v>4</v>
      </c>
      <c r="FC2" s="47" t="s">
        <v>5</v>
      </c>
      <c r="FD2" s="47" t="s">
        <v>6</v>
      </c>
      <c r="FE2" s="154" t="s">
        <v>7</v>
      </c>
      <c r="FF2" s="154" t="s">
        <v>8</v>
      </c>
      <c r="FG2" s="154" t="s">
        <v>9</v>
      </c>
      <c r="FH2" s="47" t="s">
        <v>10</v>
      </c>
      <c r="FI2" s="47" t="s">
        <v>11</v>
      </c>
      <c r="FJ2" s="47" t="s">
        <v>12</v>
      </c>
      <c r="FK2" s="47" t="s">
        <v>326</v>
      </c>
      <c r="FL2" s="47" t="s">
        <v>327</v>
      </c>
      <c r="FO2" s="47" t="s">
        <v>0</v>
      </c>
      <c r="FP2" s="47" t="s">
        <v>1</v>
      </c>
      <c r="FQ2" s="47" t="s">
        <v>2</v>
      </c>
      <c r="FR2" s="47" t="s">
        <v>3</v>
      </c>
      <c r="FS2" s="47" t="s">
        <v>4</v>
      </c>
      <c r="FT2" s="47" t="s">
        <v>5</v>
      </c>
      <c r="FU2" s="47" t="s">
        <v>6</v>
      </c>
      <c r="FV2" s="47" t="s">
        <v>7</v>
      </c>
      <c r="FW2" s="47" t="s">
        <v>8</v>
      </c>
      <c r="FX2" s="47" t="s">
        <v>9</v>
      </c>
      <c r="FY2" s="47" t="s">
        <v>10</v>
      </c>
      <c r="FZ2" s="47" t="s">
        <v>11</v>
      </c>
      <c r="GA2" s="47" t="s">
        <v>12</v>
      </c>
      <c r="GB2" s="47" t="s">
        <v>326</v>
      </c>
      <c r="GC2" s="47" t="s">
        <v>327</v>
      </c>
      <c r="GF2" s="47" t="s">
        <v>0</v>
      </c>
      <c r="GG2" s="47" t="s">
        <v>1</v>
      </c>
      <c r="GH2" s="47" t="s">
        <v>2</v>
      </c>
      <c r="GI2" s="47" t="s">
        <v>3</v>
      </c>
      <c r="GJ2" s="47" t="s">
        <v>4</v>
      </c>
      <c r="GK2" s="47" t="s">
        <v>5</v>
      </c>
      <c r="GL2" s="47" t="s">
        <v>6</v>
      </c>
      <c r="GM2" s="154" t="s">
        <v>7</v>
      </c>
      <c r="GN2" s="154" t="s">
        <v>8</v>
      </c>
      <c r="GO2" s="154" t="s">
        <v>9</v>
      </c>
      <c r="GP2" s="47" t="s">
        <v>10</v>
      </c>
      <c r="GQ2" s="47" t="s">
        <v>11</v>
      </c>
      <c r="GR2" s="47" t="s">
        <v>12</v>
      </c>
      <c r="GS2" s="47" t="s">
        <v>326</v>
      </c>
      <c r="GT2" s="47" t="s">
        <v>327</v>
      </c>
      <c r="GW2" s="47" t="s">
        <v>0</v>
      </c>
      <c r="GX2" s="47" t="s">
        <v>1</v>
      </c>
      <c r="GY2" s="47" t="s">
        <v>2</v>
      </c>
      <c r="GZ2" s="47" t="s">
        <v>3</v>
      </c>
      <c r="HA2" s="47" t="s">
        <v>4</v>
      </c>
      <c r="HB2" s="47" t="s">
        <v>5</v>
      </c>
      <c r="HC2" s="47" t="s">
        <v>6</v>
      </c>
      <c r="HD2" s="47" t="s">
        <v>7</v>
      </c>
      <c r="HE2" s="47" t="s">
        <v>8</v>
      </c>
      <c r="HF2" s="47" t="s">
        <v>9</v>
      </c>
      <c r="HG2" s="47" t="s">
        <v>10</v>
      </c>
      <c r="HH2" s="47" t="s">
        <v>11</v>
      </c>
      <c r="HI2" s="47" t="s">
        <v>12</v>
      </c>
      <c r="HJ2" s="47" t="s">
        <v>326</v>
      </c>
      <c r="HK2" s="47" t="s">
        <v>327</v>
      </c>
      <c r="HN2" s="47" t="s">
        <v>0</v>
      </c>
      <c r="HO2" s="47" t="s">
        <v>1</v>
      </c>
      <c r="HP2" s="47" t="s">
        <v>2</v>
      </c>
      <c r="HQ2" s="47" t="s">
        <v>3</v>
      </c>
      <c r="HR2" s="47" t="s">
        <v>4</v>
      </c>
      <c r="HS2" s="47" t="s">
        <v>5</v>
      </c>
      <c r="HT2" s="47" t="s">
        <v>6</v>
      </c>
      <c r="HU2" s="154" t="s">
        <v>7</v>
      </c>
      <c r="HV2" s="154" t="s">
        <v>8</v>
      </c>
      <c r="HW2" s="154" t="s">
        <v>9</v>
      </c>
      <c r="HX2" s="47" t="s">
        <v>10</v>
      </c>
      <c r="HY2" s="47" t="s">
        <v>11</v>
      </c>
      <c r="HZ2" s="47" t="s">
        <v>12</v>
      </c>
      <c r="IA2" s="47" t="s">
        <v>326</v>
      </c>
      <c r="IB2" s="47" t="s">
        <v>327</v>
      </c>
      <c r="IE2" s="47" t="s">
        <v>0</v>
      </c>
      <c r="IF2" s="47" t="s">
        <v>1</v>
      </c>
      <c r="IG2" s="47" t="s">
        <v>2</v>
      </c>
      <c r="IH2" s="47" t="s">
        <v>3</v>
      </c>
      <c r="II2" s="47" t="s">
        <v>4</v>
      </c>
      <c r="IJ2" s="47" t="s">
        <v>5</v>
      </c>
      <c r="IK2" s="47" t="s">
        <v>6</v>
      </c>
      <c r="IL2" s="47" t="s">
        <v>7</v>
      </c>
      <c r="IM2" s="47" t="s">
        <v>8</v>
      </c>
      <c r="IN2" s="47" t="s">
        <v>9</v>
      </c>
      <c r="IO2" s="47" t="s">
        <v>10</v>
      </c>
      <c r="IP2" s="47" t="s">
        <v>11</v>
      </c>
      <c r="IQ2" s="47" t="s">
        <v>12</v>
      </c>
      <c r="IR2" s="47" t="s">
        <v>326</v>
      </c>
      <c r="IS2" s="47" t="s">
        <v>327</v>
      </c>
      <c r="IV2" s="47" t="s">
        <v>0</v>
      </c>
      <c r="IW2" s="47" t="s">
        <v>1</v>
      </c>
      <c r="IX2" s="47" t="s">
        <v>2</v>
      </c>
      <c r="IY2" s="47" t="s">
        <v>3</v>
      </c>
      <c r="IZ2" s="47" t="s">
        <v>4</v>
      </c>
      <c r="JA2" s="47" t="s">
        <v>5</v>
      </c>
      <c r="JB2" s="47" t="s">
        <v>6</v>
      </c>
      <c r="JC2" s="154" t="s">
        <v>7</v>
      </c>
      <c r="JD2" s="154" t="s">
        <v>8</v>
      </c>
      <c r="JE2" s="154" t="s">
        <v>9</v>
      </c>
      <c r="JF2" s="47" t="s">
        <v>10</v>
      </c>
      <c r="JG2" s="47" t="s">
        <v>11</v>
      </c>
      <c r="JH2" s="47" t="s">
        <v>12</v>
      </c>
      <c r="JI2" s="47" t="s">
        <v>326</v>
      </c>
      <c r="JJ2" s="47" t="s">
        <v>327</v>
      </c>
      <c r="JM2" s="47" t="s">
        <v>0</v>
      </c>
      <c r="JN2" s="47" t="s">
        <v>1</v>
      </c>
      <c r="JO2" s="47" t="s">
        <v>2</v>
      </c>
      <c r="JP2" s="47" t="s">
        <v>3</v>
      </c>
      <c r="JQ2" s="47" t="s">
        <v>4</v>
      </c>
      <c r="JR2" s="47" t="s">
        <v>5</v>
      </c>
      <c r="JS2" s="47" t="s">
        <v>6</v>
      </c>
      <c r="JT2" s="47" t="s">
        <v>7</v>
      </c>
      <c r="JU2" s="47" t="s">
        <v>8</v>
      </c>
      <c r="JV2" s="47" t="s">
        <v>9</v>
      </c>
      <c r="JW2" s="47" t="s">
        <v>10</v>
      </c>
      <c r="JX2" s="47" t="s">
        <v>11</v>
      </c>
      <c r="JY2" s="47" t="s">
        <v>12</v>
      </c>
      <c r="JZ2" s="47" t="s">
        <v>326</v>
      </c>
      <c r="KA2" s="47" t="s">
        <v>327</v>
      </c>
      <c r="KD2" s="47" t="s">
        <v>0</v>
      </c>
      <c r="KE2" s="47" t="s">
        <v>1</v>
      </c>
      <c r="KF2" s="47" t="s">
        <v>2</v>
      </c>
      <c r="KG2" s="47" t="s">
        <v>3</v>
      </c>
      <c r="KH2" s="47" t="s">
        <v>4</v>
      </c>
      <c r="KI2" s="47" t="s">
        <v>5</v>
      </c>
      <c r="KJ2" s="47" t="s">
        <v>6</v>
      </c>
      <c r="KK2" s="154" t="s">
        <v>7</v>
      </c>
      <c r="KL2" s="154" t="s">
        <v>8</v>
      </c>
      <c r="KM2" s="154" t="s">
        <v>9</v>
      </c>
      <c r="KN2" s="47" t="s">
        <v>10</v>
      </c>
      <c r="KO2" s="47" t="s">
        <v>11</v>
      </c>
      <c r="KP2" s="47" t="s">
        <v>12</v>
      </c>
      <c r="KQ2" s="47" t="s">
        <v>326</v>
      </c>
      <c r="KR2" s="47" t="s">
        <v>327</v>
      </c>
      <c r="KU2" s="47" t="s">
        <v>0</v>
      </c>
      <c r="KV2" s="47" t="s">
        <v>1</v>
      </c>
      <c r="KW2" s="47" t="s">
        <v>2</v>
      </c>
      <c r="KX2" s="47" t="s">
        <v>3</v>
      </c>
      <c r="KY2" s="47" t="s">
        <v>4</v>
      </c>
      <c r="KZ2" s="47" t="s">
        <v>5</v>
      </c>
      <c r="LA2" s="47" t="s">
        <v>6</v>
      </c>
      <c r="LB2" s="47" t="s">
        <v>7</v>
      </c>
      <c r="LC2" s="47" t="s">
        <v>8</v>
      </c>
      <c r="LD2" s="47" t="s">
        <v>9</v>
      </c>
      <c r="LE2" s="47" t="s">
        <v>10</v>
      </c>
      <c r="LF2" s="47" t="s">
        <v>11</v>
      </c>
      <c r="LG2" s="47" t="s">
        <v>12</v>
      </c>
      <c r="LH2" s="47" t="s">
        <v>326</v>
      </c>
      <c r="LI2" s="47" t="s">
        <v>327</v>
      </c>
      <c r="LL2" s="47" t="s">
        <v>0</v>
      </c>
      <c r="LM2" s="47" t="s">
        <v>1</v>
      </c>
      <c r="LN2" s="47" t="s">
        <v>2</v>
      </c>
      <c r="LO2" s="47" t="s">
        <v>3</v>
      </c>
      <c r="LP2" s="47" t="s">
        <v>4</v>
      </c>
      <c r="LQ2" s="47" t="s">
        <v>5</v>
      </c>
      <c r="LR2" s="47" t="s">
        <v>6</v>
      </c>
      <c r="LS2" s="154" t="s">
        <v>7</v>
      </c>
      <c r="LT2" s="154" t="s">
        <v>8</v>
      </c>
      <c r="LU2" s="154" t="s">
        <v>9</v>
      </c>
      <c r="LV2" s="47" t="s">
        <v>10</v>
      </c>
      <c r="LW2" s="47" t="s">
        <v>11</v>
      </c>
      <c r="LX2" s="47" t="s">
        <v>12</v>
      </c>
      <c r="LY2" s="47" t="s">
        <v>326</v>
      </c>
      <c r="LZ2" s="47" t="s">
        <v>327</v>
      </c>
      <c r="MC2" s="47" t="s">
        <v>0</v>
      </c>
      <c r="MD2" s="47" t="s">
        <v>1</v>
      </c>
      <c r="ME2" s="47" t="s">
        <v>2</v>
      </c>
      <c r="MF2" s="47" t="s">
        <v>3</v>
      </c>
      <c r="MG2" s="47" t="s">
        <v>4</v>
      </c>
      <c r="MH2" s="47" t="s">
        <v>5</v>
      </c>
      <c r="MI2" s="47" t="s">
        <v>6</v>
      </c>
      <c r="MJ2" s="47" t="s">
        <v>7</v>
      </c>
      <c r="MK2" s="47" t="s">
        <v>8</v>
      </c>
      <c r="ML2" s="47" t="s">
        <v>9</v>
      </c>
      <c r="MM2" s="47" t="s">
        <v>10</v>
      </c>
      <c r="MN2" s="47" t="s">
        <v>11</v>
      </c>
      <c r="MO2" s="47" t="s">
        <v>12</v>
      </c>
      <c r="MP2" s="47" t="s">
        <v>326</v>
      </c>
      <c r="MQ2" s="47" t="s">
        <v>327</v>
      </c>
      <c r="VW2" s="47" t="s">
        <v>407</v>
      </c>
      <c r="VX2" s="47">
        <f>'112524'!$CK$3</f>
        <v>1053174</v>
      </c>
      <c r="VY2" s="47">
        <f>$VX$2*0.6</f>
        <v>631904.4</v>
      </c>
      <c r="VZ2" s="47">
        <f>$VX$2*1.4</f>
        <v>1474443.5999999999</v>
      </c>
      <c r="WB2" s="47" t="s">
        <v>407</v>
      </c>
      <c r="WC2" s="47">
        <f>'112524'!$BC$3</f>
        <v>1032225</v>
      </c>
      <c r="WD2" s="47">
        <f>$WC$2*0.6</f>
        <v>619335</v>
      </c>
      <c r="WE2" s="47">
        <f>$WC$2*1.4</f>
        <v>1445115</v>
      </c>
    </row>
    <row r="3" spans="1:603" x14ac:dyDescent="0.35">
      <c r="A3" s="47" t="s">
        <v>14</v>
      </c>
      <c r="B3" s="47">
        <v>30.331</v>
      </c>
      <c r="C3" s="47">
        <v>114</v>
      </c>
      <c r="D3" s="47">
        <v>1075517</v>
      </c>
      <c r="E3" s="47">
        <v>5</v>
      </c>
      <c r="G3" s="47" t="s">
        <v>13</v>
      </c>
      <c r="N3" s="47" t="str">
        <f>IF(D3/$WC$2&gt;1.4,"Fail","Pass")</f>
        <v>Pass</v>
      </c>
      <c r="O3" s="47" t="str">
        <f>IF(B3&gt;$WE$3,"Fail","Pass")</f>
        <v>Pass</v>
      </c>
      <c r="R3" s="47" t="s">
        <v>14</v>
      </c>
      <c r="S3" s="47">
        <v>30.48</v>
      </c>
      <c r="T3" s="47">
        <v>114</v>
      </c>
      <c r="U3" s="47">
        <v>1060554</v>
      </c>
      <c r="V3" s="47">
        <v>50</v>
      </c>
      <c r="X3" s="47" t="s">
        <v>13</v>
      </c>
      <c r="AE3" s="47" t="str">
        <f>IF(U3/$VX$2&gt;1.4,"Fail","Pass")</f>
        <v>Pass</v>
      </c>
      <c r="AF3" s="47" t="str">
        <f>IF(S3&gt;$VZ$3,"Fail","Pass")</f>
        <v>Pass</v>
      </c>
      <c r="AI3" s="47" t="s">
        <v>14</v>
      </c>
      <c r="AJ3" s="47">
        <v>30.376999999999999</v>
      </c>
      <c r="AK3" s="47">
        <v>114</v>
      </c>
      <c r="AL3" s="47">
        <v>1069145</v>
      </c>
      <c r="AM3" s="47">
        <v>5</v>
      </c>
      <c r="AO3" s="47" t="s">
        <v>13</v>
      </c>
      <c r="AV3" s="47" t="str">
        <f>IF(AL3/$WC$2&gt;1.4,"Fail","Pass")</f>
        <v>Pass</v>
      </c>
      <c r="AW3" s="47" t="str">
        <f>IF(AJ3&gt;$WE$3,"Fail","Pass")</f>
        <v>Pass</v>
      </c>
      <c r="AZ3" s="47" t="s">
        <v>14</v>
      </c>
      <c r="BA3" s="47">
        <v>30.48</v>
      </c>
      <c r="BB3" s="47">
        <v>114</v>
      </c>
      <c r="BC3" s="47">
        <v>1082936</v>
      </c>
      <c r="BD3" s="47">
        <v>50</v>
      </c>
      <c r="BF3" s="47" t="s">
        <v>13</v>
      </c>
      <c r="BM3" s="47" t="str">
        <f>IF(BC3/$VX$2&gt;1.4,"Fail","Pass")</f>
        <v>Pass</v>
      </c>
      <c r="BN3" s="47" t="str">
        <f>IF(BA3&gt;$VZ$3,"Fail","Pass")</f>
        <v>Pass</v>
      </c>
      <c r="BQ3" s="47" t="s">
        <v>14</v>
      </c>
      <c r="BR3" s="47">
        <v>30.399000000000001</v>
      </c>
      <c r="BS3" s="47">
        <v>114</v>
      </c>
      <c r="BT3" s="47">
        <v>1038373</v>
      </c>
      <c r="BU3" s="47">
        <v>5</v>
      </c>
      <c r="BW3" s="47" t="s">
        <v>13</v>
      </c>
      <c r="CD3" s="47" t="str">
        <f>IF(BT3/$WC$2&gt;1.4,"Fail","Pass")</f>
        <v>Pass</v>
      </c>
      <c r="CE3" s="47" t="str">
        <f>IF(BR3&gt;$WE$3,"Fail","Pass")</f>
        <v>Pass</v>
      </c>
      <c r="CH3" s="47" t="s">
        <v>14</v>
      </c>
      <c r="CI3" s="47">
        <v>30.364999999999998</v>
      </c>
      <c r="CJ3" s="47">
        <v>114</v>
      </c>
      <c r="CK3" s="47">
        <v>1090229</v>
      </c>
      <c r="CL3" s="47">
        <v>5</v>
      </c>
      <c r="CN3" s="47" t="s">
        <v>13</v>
      </c>
      <c r="CU3" s="47" t="str">
        <f>IF(CK3/$WC$2&gt;1.4,"Fail","Pass")</f>
        <v>Pass</v>
      </c>
      <c r="CV3" s="47" t="str">
        <f>IF(CI3&gt;$WE$3,"Fail","Pass")</f>
        <v>Pass</v>
      </c>
      <c r="CY3" s="47" t="s">
        <v>14</v>
      </c>
      <c r="CZ3" s="47">
        <v>30.48</v>
      </c>
      <c r="DA3" s="47">
        <v>114</v>
      </c>
      <c r="DB3" s="47">
        <v>1084097</v>
      </c>
      <c r="DC3" s="47">
        <v>50</v>
      </c>
      <c r="DE3" s="47" t="s">
        <v>13</v>
      </c>
      <c r="DL3" s="47" t="str">
        <f>IF(DB3/$VX$2&gt;1.4,"Fail","Pass")</f>
        <v>Pass</v>
      </c>
      <c r="DM3" s="47" t="str">
        <f>IF(CZ3&gt;$VZ$3,"Fail","Pass")</f>
        <v>Pass</v>
      </c>
      <c r="DP3" s="47" t="s">
        <v>14</v>
      </c>
      <c r="DQ3" s="47">
        <v>30.411000000000001</v>
      </c>
      <c r="DR3" s="47">
        <v>114</v>
      </c>
      <c r="DS3" s="47">
        <v>1079019</v>
      </c>
      <c r="DT3" s="47">
        <v>5</v>
      </c>
      <c r="DV3" s="47" t="s">
        <v>13</v>
      </c>
      <c r="EC3" s="47" t="str">
        <f>IF(DS3/$WC$2&gt;1.4,"Fail","Pass")</f>
        <v>Pass</v>
      </c>
      <c r="ED3" s="47" t="str">
        <f>IF(DQ3&gt;$WE$3,"Fail","Pass")</f>
        <v>Pass</v>
      </c>
      <c r="EG3" s="47" t="s">
        <v>14</v>
      </c>
      <c r="EH3" s="47">
        <v>30.48</v>
      </c>
      <c r="EI3" s="47">
        <v>114</v>
      </c>
      <c r="EJ3" s="47">
        <v>1196013</v>
      </c>
      <c r="EK3" s="47">
        <v>50</v>
      </c>
      <c r="EM3" s="47" t="s">
        <v>13</v>
      </c>
      <c r="ET3" s="47" t="str">
        <f>IF(EJ3/$VX$2&gt;1.4,"Fail","Pass")</f>
        <v>Pass</v>
      </c>
      <c r="EU3" s="47" t="str">
        <f>IF(EH3&gt;$VZ$3,"Fail","Pass")</f>
        <v>Pass</v>
      </c>
      <c r="EX3" s="47" t="s">
        <v>14</v>
      </c>
      <c r="EY3" s="47">
        <v>30.411000000000001</v>
      </c>
      <c r="EZ3" s="47">
        <v>114</v>
      </c>
      <c r="FA3" s="47">
        <v>1032577</v>
      </c>
      <c r="FB3" s="47">
        <v>5</v>
      </c>
      <c r="FD3" s="47" t="s">
        <v>13</v>
      </c>
      <c r="FK3" s="47" t="str">
        <f>IF(FA3/$WC$2&gt;1.4,"Fail","Pass")</f>
        <v>Pass</v>
      </c>
      <c r="FL3" s="47" t="str">
        <f>IF(EY3&gt;$WE$3,"Fail","Pass")</f>
        <v>Pass</v>
      </c>
      <c r="FO3" s="47" t="s">
        <v>14</v>
      </c>
      <c r="FP3" s="47">
        <v>30.48</v>
      </c>
      <c r="FQ3" s="47">
        <v>114</v>
      </c>
      <c r="FR3" s="47">
        <v>1246889</v>
      </c>
      <c r="FS3" s="47">
        <v>50</v>
      </c>
      <c r="FU3" s="47" t="s">
        <v>13</v>
      </c>
      <c r="GB3" s="47" t="str">
        <f>IF(FR3/$VX$2&gt;1.4,"Fail","Pass")</f>
        <v>Pass</v>
      </c>
      <c r="GC3" s="47" t="str">
        <f>IF(FP3&gt;$VZ$3,"Fail","Pass")</f>
        <v>Pass</v>
      </c>
      <c r="GF3" s="47" t="s">
        <v>14</v>
      </c>
      <c r="GG3" s="47">
        <v>30.411000000000001</v>
      </c>
      <c r="GH3" s="47">
        <v>114</v>
      </c>
      <c r="GI3" s="47">
        <v>1010945</v>
      </c>
      <c r="GJ3" s="47">
        <v>5</v>
      </c>
      <c r="GL3" s="47" t="s">
        <v>13</v>
      </c>
      <c r="GS3" s="47" t="str">
        <f>IF(GI3/$WC$2&gt;1.4,"Fail","Pass")</f>
        <v>Pass</v>
      </c>
      <c r="GT3" s="47" t="str">
        <f>IF(GG3&gt;$WE$3,"Fail","Pass")</f>
        <v>Pass</v>
      </c>
      <c r="GW3" s="47" t="s">
        <v>14</v>
      </c>
      <c r="GX3" s="47">
        <v>30.48</v>
      </c>
      <c r="GY3" s="47">
        <v>114</v>
      </c>
      <c r="GZ3" s="47">
        <v>1198180</v>
      </c>
      <c r="HA3" s="47">
        <v>50</v>
      </c>
      <c r="HC3" s="47" t="s">
        <v>13</v>
      </c>
      <c r="HJ3" s="47" t="str">
        <f>IF(GZ3/$VX$2&gt;1.4,"Fail","Pass")</f>
        <v>Pass</v>
      </c>
      <c r="HK3" s="47" t="str">
        <f>IF(GX3&gt;$VZ$3,"Fail","Pass")</f>
        <v>Pass</v>
      </c>
      <c r="HN3" s="47" t="s">
        <v>14</v>
      </c>
      <c r="HO3" s="47">
        <v>30.396999999999998</v>
      </c>
      <c r="HP3" s="47">
        <v>114</v>
      </c>
      <c r="HQ3" s="47">
        <v>1002742</v>
      </c>
      <c r="HR3" s="47">
        <v>5</v>
      </c>
      <c r="HT3" s="47" t="s">
        <v>13</v>
      </c>
      <c r="IA3" s="47" t="str">
        <f>IF(HQ3/$WC$2&gt;1.4,"Fail","Pass")</f>
        <v>Pass</v>
      </c>
      <c r="IB3" s="47" t="str">
        <f>IF(HO3&gt;$WE$3,"Fail","Pass")</f>
        <v>Pass</v>
      </c>
      <c r="IE3" s="47" t="s">
        <v>14</v>
      </c>
      <c r="IF3" s="47">
        <v>30.48</v>
      </c>
      <c r="IG3" s="47">
        <v>114</v>
      </c>
      <c r="IH3" s="47">
        <v>1251881</v>
      </c>
      <c r="II3" s="47">
        <v>50</v>
      </c>
      <c r="IK3" s="47" t="s">
        <v>13</v>
      </c>
      <c r="IR3" s="47" t="str">
        <f>IF(IH3/$VX$2&gt;1.4,"Fail","Pass")</f>
        <v>Pass</v>
      </c>
      <c r="IS3" s="47" t="str">
        <f>IF(IF3&gt;$VZ$3,"Fail","Pass")</f>
        <v>Pass</v>
      </c>
      <c r="IV3" s="47" t="s">
        <v>14</v>
      </c>
      <c r="IW3" s="47">
        <v>30.422999999999998</v>
      </c>
      <c r="IX3" s="47">
        <v>114</v>
      </c>
      <c r="IY3" s="47">
        <v>1063954</v>
      </c>
      <c r="IZ3" s="47">
        <v>5</v>
      </c>
      <c r="JB3" s="47" t="s">
        <v>13</v>
      </c>
      <c r="JI3" s="47" t="str">
        <f>IF(IY3/$WC$2&gt;1.4,"Fail","Pass")</f>
        <v>Pass</v>
      </c>
      <c r="JJ3" s="47" t="str">
        <f>IF(IW3&gt;$WE$3,"Fail","Pass")</f>
        <v>Pass</v>
      </c>
      <c r="JM3" s="47" t="s">
        <v>14</v>
      </c>
      <c r="JN3" s="47">
        <v>30.48</v>
      </c>
      <c r="JO3" s="47">
        <v>114</v>
      </c>
      <c r="JP3" s="47">
        <v>1204137</v>
      </c>
      <c r="JQ3" s="47">
        <v>50</v>
      </c>
      <c r="JS3" s="47" t="s">
        <v>13</v>
      </c>
      <c r="JZ3" s="47" t="str">
        <f>IF(JP3/$VX$2&gt;1.4,"Fail","Pass")</f>
        <v>Pass</v>
      </c>
      <c r="KA3" s="47" t="str">
        <f>IF(JN3&gt;$VZ$3,"Fail","Pass")</f>
        <v>Pass</v>
      </c>
      <c r="KD3" s="47" t="s">
        <v>14</v>
      </c>
      <c r="KE3" s="47">
        <v>30.422999999999998</v>
      </c>
      <c r="KF3" s="47">
        <v>114</v>
      </c>
      <c r="KG3" s="47">
        <v>1032864</v>
      </c>
      <c r="KH3" s="47">
        <v>5</v>
      </c>
      <c r="KJ3" s="47" t="s">
        <v>13</v>
      </c>
      <c r="KQ3" s="47" t="str">
        <f>IF(KG3/$WC$2&gt;1.4,"Fail","Pass")</f>
        <v>Pass</v>
      </c>
      <c r="KR3" s="47" t="str">
        <f>IF(KE3&gt;$WE$3,"Fail","Pass")</f>
        <v>Pass</v>
      </c>
      <c r="KU3" s="47" t="s">
        <v>14</v>
      </c>
      <c r="KV3" s="47">
        <v>30.48</v>
      </c>
      <c r="KW3" s="47">
        <v>114</v>
      </c>
      <c r="KX3" s="47">
        <v>1072880</v>
      </c>
      <c r="KY3" s="47">
        <v>50</v>
      </c>
      <c r="LA3" s="47" t="s">
        <v>13</v>
      </c>
      <c r="LH3" s="47" t="str">
        <f>IF(KX3/$VX$2&gt;1.4,"Fail","Pass")</f>
        <v>Pass</v>
      </c>
      <c r="LI3" s="47" t="str">
        <f>IF(KV3&gt;$VZ$3,"Fail","Pass")</f>
        <v>Pass</v>
      </c>
      <c r="LL3" s="47" t="s">
        <v>14</v>
      </c>
      <c r="LM3" s="47">
        <v>30.4</v>
      </c>
      <c r="LN3" s="47">
        <v>114</v>
      </c>
      <c r="LO3" s="47">
        <v>1043367</v>
      </c>
      <c r="LP3" s="47">
        <v>5</v>
      </c>
      <c r="LR3" s="47" t="s">
        <v>13</v>
      </c>
      <c r="LY3" s="47" t="str">
        <f>IF(LO3/$WC$2&gt;1.4,"Fail","Pass")</f>
        <v>Pass</v>
      </c>
      <c r="LZ3" s="47" t="str">
        <f>IF(LM3&gt;$WE$3,"Fail","Pass")</f>
        <v>Pass</v>
      </c>
      <c r="MC3" s="47" t="s">
        <v>14</v>
      </c>
      <c r="MD3" s="47">
        <v>30.503</v>
      </c>
      <c r="ME3" s="47">
        <v>114</v>
      </c>
      <c r="MF3" s="47">
        <v>1090499</v>
      </c>
      <c r="MG3" s="47">
        <v>50</v>
      </c>
      <c r="MI3" s="47" t="s">
        <v>13</v>
      </c>
      <c r="MP3" s="47" t="str">
        <f>IF(MF3/$VX$2&gt;1.4,"Fail","Pass")</f>
        <v>Pass</v>
      </c>
      <c r="MQ3" s="47" t="str">
        <f>IF(MD3&gt;$VZ$3,"Fail","Pass")</f>
        <v>Pass</v>
      </c>
      <c r="VW3" s="47" t="s">
        <v>408</v>
      </c>
      <c r="VX3" s="47">
        <f>'112524'!$CI$3</f>
        <v>30.503</v>
      </c>
      <c r="VY3" s="47">
        <f>$VX$3-(5/60)</f>
        <v>30.419666666666668</v>
      </c>
      <c r="VZ3" s="47">
        <f>$VX$3+(5/60)</f>
        <v>30.586333333333332</v>
      </c>
      <c r="WB3" s="47" t="s">
        <v>408</v>
      </c>
      <c r="WC3" s="47">
        <f>'112524'!$BA$3</f>
        <v>30.411000000000001</v>
      </c>
      <c r="WD3" s="47">
        <f>$WC$3-(5/60)</f>
        <v>30.327666666666669</v>
      </c>
      <c r="WE3" s="47">
        <f>$WC$3+(5/60)</f>
        <v>30.494333333333334</v>
      </c>
    </row>
    <row r="4" spans="1:603" x14ac:dyDescent="0.35">
      <c r="A4" s="47" t="s">
        <v>17</v>
      </c>
      <c r="B4" s="47">
        <v>8.093</v>
      </c>
      <c r="C4" s="47">
        <v>119</v>
      </c>
      <c r="D4" s="47" t="s">
        <v>450</v>
      </c>
      <c r="E4" s="47">
        <v>5.0000000000000001E-3</v>
      </c>
      <c r="F4" s="47">
        <f>IF(E4="N.D.",0,E4)</f>
        <v>5.0000000000000001E-3</v>
      </c>
      <c r="G4" s="47" t="s">
        <v>13</v>
      </c>
      <c r="H4" s="154">
        <v>200</v>
      </c>
      <c r="I4" s="154">
        <v>1</v>
      </c>
      <c r="J4" s="154">
        <f>200/H4*I4</f>
        <v>1</v>
      </c>
      <c r="K4" s="47">
        <f>MDL!$C6</f>
        <v>8.4458189938093255E-3</v>
      </c>
      <c r="L4" s="47">
        <f>J4*K4</f>
        <v>8.4458189938093255E-3</v>
      </c>
      <c r="M4" s="154" t="str">
        <f>IF(F4*J4&lt;L4,"BDL",F4*J4)</f>
        <v>BDL</v>
      </c>
      <c r="N4" s="47" t="str">
        <f>IF(D3/$WC$2&lt;0.6,"Fail","Pass")</f>
        <v>Pass</v>
      </c>
      <c r="O4" s="47" t="str">
        <f>IF(B3&lt;$WD$3,"Fail","Pass")</f>
        <v>Pass</v>
      </c>
      <c r="R4" s="47" t="s">
        <v>15</v>
      </c>
      <c r="S4" s="47">
        <v>0</v>
      </c>
      <c r="U4" s="47">
        <v>0</v>
      </c>
      <c r="V4" s="47" t="s">
        <v>16</v>
      </c>
      <c r="W4" s="47">
        <f>IF(V4="N.D.",0,V4)</f>
        <v>0</v>
      </c>
      <c r="X4" s="47" t="s">
        <v>13</v>
      </c>
      <c r="Y4" s="47">
        <v>20</v>
      </c>
      <c r="Z4" s="83">
        <v>1</v>
      </c>
      <c r="AA4" s="47">
        <f>20/Y4*Z4</f>
        <v>1</v>
      </c>
      <c r="AB4" s="47">
        <f>MDL!$C5</f>
        <v>8.9699246096529184E-2</v>
      </c>
      <c r="AC4" s="47">
        <f>AA4*AB4</f>
        <v>8.9699246096529184E-2</v>
      </c>
      <c r="AD4" s="154" t="str">
        <f>IF(W4*AA4&lt;AC4,"BDL",W4*AA4)</f>
        <v>BDL</v>
      </c>
      <c r="AE4" s="47" t="str">
        <f>IF(U3/$VX$2&lt;0.6,"Fail","Pass")</f>
        <v>Pass</v>
      </c>
      <c r="AF4" s="47" t="str">
        <f>IF(S3&lt;$VY$3,"Fail","Pass")</f>
        <v>Pass</v>
      </c>
      <c r="AI4" s="47" t="s">
        <v>17</v>
      </c>
      <c r="AJ4" s="47">
        <v>0</v>
      </c>
      <c r="AL4" s="47">
        <v>0</v>
      </c>
      <c r="AM4" s="47" t="s">
        <v>16</v>
      </c>
      <c r="AN4" s="47">
        <f>IF(AM4="N.D.",0,AM4)</f>
        <v>0</v>
      </c>
      <c r="AO4" s="47" t="s">
        <v>13</v>
      </c>
      <c r="AP4" s="154">
        <v>200</v>
      </c>
      <c r="AQ4" s="154">
        <v>1</v>
      </c>
      <c r="AR4" s="154">
        <f>200/AP4*AQ4</f>
        <v>1</v>
      </c>
      <c r="AS4" s="47">
        <f>MDL!$C6</f>
        <v>8.4458189938093255E-3</v>
      </c>
      <c r="AT4" s="47">
        <f>AR4*AS4</f>
        <v>8.4458189938093255E-3</v>
      </c>
      <c r="AU4" s="154" t="str">
        <f>IF(AN4*AR4&lt;AT4,"BDL",AN4*AR4)</f>
        <v>BDL</v>
      </c>
      <c r="AV4" s="47" t="str">
        <f>IF(AL3/$WC$2&lt;0.6,"Fail","Pass")</f>
        <v>Pass</v>
      </c>
      <c r="AW4" s="47" t="str">
        <f>IF(AJ3&lt;$WD$3,"Fail","Pass")</f>
        <v>Pass</v>
      </c>
      <c r="AZ4" s="47" t="s">
        <v>15</v>
      </c>
      <c r="BA4" s="47">
        <v>6.9939999999999998</v>
      </c>
      <c r="BB4" s="47">
        <v>69</v>
      </c>
      <c r="BC4" s="47">
        <v>78707</v>
      </c>
      <c r="BD4" s="47">
        <v>94.564999999999998</v>
      </c>
      <c r="BE4" s="47">
        <f>IF(BD4="N.D.",0,BD4)</f>
        <v>94.564999999999998</v>
      </c>
      <c r="BF4" s="47" t="s">
        <v>13</v>
      </c>
      <c r="BG4" s="47">
        <v>20</v>
      </c>
      <c r="BH4" s="83">
        <v>1</v>
      </c>
      <c r="BI4" s="47">
        <f>20/BG4*BH4</f>
        <v>1</v>
      </c>
      <c r="BJ4" s="47">
        <f>MDL!$C5</f>
        <v>8.9699246096529184E-2</v>
      </c>
      <c r="BK4" s="47">
        <f>BI4*BJ4</f>
        <v>8.9699246096529184E-2</v>
      </c>
      <c r="BL4" s="154">
        <f>IF(BE4*BI4&lt;BK4,"BDL",BE4*BI4)</f>
        <v>94.564999999999998</v>
      </c>
      <c r="BM4" s="47" t="str">
        <f>IF(BC3/$VX$2&lt;0.6,"Fail","Pass")</f>
        <v>Pass</v>
      </c>
      <c r="BN4" s="47" t="str">
        <f>IF(BA3&lt;$VY$3,"Fail","Pass")</f>
        <v>Pass</v>
      </c>
      <c r="BQ4" s="47" t="s">
        <v>17</v>
      </c>
      <c r="BR4" s="47">
        <v>8.093</v>
      </c>
      <c r="BS4" s="47">
        <v>119</v>
      </c>
      <c r="BT4" s="47">
        <v>161695</v>
      </c>
      <c r="BU4" s="47">
        <v>9.6359999999999992</v>
      </c>
      <c r="BV4" s="47">
        <f>IF(BU4="N.D.",0,BU4)</f>
        <v>9.6359999999999992</v>
      </c>
      <c r="BW4" s="47" t="s">
        <v>13</v>
      </c>
      <c r="BX4" s="154">
        <v>200</v>
      </c>
      <c r="BY4" s="154">
        <v>1</v>
      </c>
      <c r="BZ4" s="154">
        <f>200/BX4*BY4</f>
        <v>1</v>
      </c>
      <c r="CA4" s="47">
        <f>MDL!$C6</f>
        <v>8.4458189938093255E-3</v>
      </c>
      <c r="CB4" s="47">
        <f>BZ4*CA4</f>
        <v>8.4458189938093255E-3</v>
      </c>
      <c r="CC4" s="154">
        <f>IF(BV4*BZ4&lt;CB4,"BDL",BV4*BZ4)</f>
        <v>9.6359999999999992</v>
      </c>
      <c r="CD4" s="47" t="str">
        <f>IF(BT3/$WC$2&lt;0.6,"Fail","Pass")</f>
        <v>Pass</v>
      </c>
      <c r="CE4" s="47" t="str">
        <f>IF(BR3&lt;$WD$3,"Fail","Pass")</f>
        <v>Pass</v>
      </c>
      <c r="CH4" s="47" t="s">
        <v>17</v>
      </c>
      <c r="CI4" s="47">
        <v>0</v>
      </c>
      <c r="CK4" s="47">
        <v>0</v>
      </c>
      <c r="CL4" s="47" t="s">
        <v>16</v>
      </c>
      <c r="CM4" s="47">
        <f>IF(CL4="N.D.",0,CL4)</f>
        <v>0</v>
      </c>
      <c r="CN4" s="47" t="s">
        <v>13</v>
      </c>
      <c r="CO4" s="154">
        <v>200</v>
      </c>
      <c r="CP4" s="154">
        <v>1</v>
      </c>
      <c r="CQ4" s="154">
        <f>200/CO4*CP4</f>
        <v>1</v>
      </c>
      <c r="CR4" s="47">
        <f>MDL!$C6</f>
        <v>8.4458189938093255E-3</v>
      </c>
      <c r="CS4" s="47">
        <f>CQ4*CR4</f>
        <v>8.4458189938093255E-3</v>
      </c>
      <c r="CT4" s="154" t="str">
        <f>IF(CM4*CQ4&lt;CS4,"BDL",CM4*CQ4)</f>
        <v>BDL</v>
      </c>
      <c r="CU4" s="47" t="str">
        <f>IF(CK3/$WC$2&lt;0.6,"Fail","Pass")</f>
        <v>Pass</v>
      </c>
      <c r="CV4" s="47" t="str">
        <f>IF(CI3&lt;$WD$3,"Fail","Pass")</f>
        <v>Pass</v>
      </c>
      <c r="CY4" s="47" t="s">
        <v>15</v>
      </c>
      <c r="CZ4" s="47">
        <v>0</v>
      </c>
      <c r="DB4" s="47">
        <v>0</v>
      </c>
      <c r="DC4" s="47" t="s">
        <v>16</v>
      </c>
      <c r="DD4" s="47">
        <f>IF(DC4="N.D.",0,DC4)</f>
        <v>0</v>
      </c>
      <c r="DE4" s="47" t="s">
        <v>13</v>
      </c>
      <c r="DF4" s="47">
        <v>20</v>
      </c>
      <c r="DG4" s="83">
        <f>'Sample log Rainbow'!O4</f>
        <v>2.84375</v>
      </c>
      <c r="DH4" s="47">
        <f>20/DF4*DG4</f>
        <v>2.84375</v>
      </c>
      <c r="DI4" s="47">
        <f>MDL!$C5</f>
        <v>8.9699246096529184E-2</v>
      </c>
      <c r="DJ4" s="47">
        <f>DH4*DI4</f>
        <v>0.25508223108700484</v>
      </c>
      <c r="DK4" s="154" t="str">
        <f>IF(DD4*DH4&lt;DJ4,"BDL",DD4*DH4)</f>
        <v>BDL</v>
      </c>
      <c r="DL4" s="47" t="str">
        <f>IF(DB3/$VX$2&lt;0.6,"Fail","Pass")</f>
        <v>Pass</v>
      </c>
      <c r="DM4" s="47" t="str">
        <f>IF(CZ3&lt;$VY$3,"Fail","Pass")</f>
        <v>Pass</v>
      </c>
      <c r="DP4" s="47" t="s">
        <v>17</v>
      </c>
      <c r="DQ4" s="47">
        <v>8.093</v>
      </c>
      <c r="DR4" s="47">
        <v>119</v>
      </c>
      <c r="DS4" s="47" t="s">
        <v>451</v>
      </c>
      <c r="DT4" s="47">
        <v>0.01</v>
      </c>
      <c r="DU4" s="47">
        <f>IF(DT4="N.D.",0,DT4)</f>
        <v>0.01</v>
      </c>
      <c r="DV4" s="47" t="s">
        <v>13</v>
      </c>
      <c r="DW4" s="154">
        <v>200</v>
      </c>
      <c r="DX4" s="83">
        <f>'Sample log Rainbow'!O4</f>
        <v>2.84375</v>
      </c>
      <c r="DY4" s="154">
        <f>200/DW4*DX4</f>
        <v>2.84375</v>
      </c>
      <c r="DZ4" s="47">
        <f>MDL!$C6</f>
        <v>8.4458189938093255E-3</v>
      </c>
      <c r="EA4" s="47">
        <f>DY4*DZ4</f>
        <v>2.4017797763645269E-2</v>
      </c>
      <c r="EB4" s="154">
        <f>IF(DU4*DY4&lt;EA4,"BDL",DU4*DY4)</f>
        <v>2.8437500000000001E-2</v>
      </c>
      <c r="EC4" s="47" t="str">
        <f>IF(DS3/$WC$2&lt;0.6,"Fail","Pass")</f>
        <v>Pass</v>
      </c>
      <c r="ED4" s="47" t="str">
        <f>IF(DQ3&lt;$WD$3,"Fail","Pass")</f>
        <v>Pass</v>
      </c>
      <c r="EG4" s="47" t="s">
        <v>15</v>
      </c>
      <c r="EH4" s="47">
        <v>0</v>
      </c>
      <c r="EJ4" s="47">
        <v>0</v>
      </c>
      <c r="EK4" s="47" t="s">
        <v>16</v>
      </c>
      <c r="EL4" s="47">
        <f>IF(EK4="N.D.",0,EK4)</f>
        <v>0</v>
      </c>
      <c r="EM4" s="47" t="s">
        <v>13</v>
      </c>
      <c r="EN4" s="47">
        <v>20</v>
      </c>
      <c r="EO4" s="83">
        <f>'Sample log Rainbow'!O5</f>
        <v>2.9040697674418601</v>
      </c>
      <c r="EP4" s="47">
        <f>20/EN4*EO4</f>
        <v>2.9040697674418601</v>
      </c>
      <c r="EQ4" s="47">
        <f>MDL!$C5</f>
        <v>8.9699246096529184E-2</v>
      </c>
      <c r="ER4" s="47">
        <f>EP4*EQ4</f>
        <v>0.26049286875125766</v>
      </c>
      <c r="ES4" s="154" t="str">
        <f>IF(EL4*EP4&lt;ER4,"BDL",EL4*EP4)</f>
        <v>BDL</v>
      </c>
      <c r="ET4" s="47" t="str">
        <f>IF(EJ3/$VX$2&lt;0.6,"Fail","Pass")</f>
        <v>Pass</v>
      </c>
      <c r="EU4" s="47" t="str">
        <f>IF(EH3&lt;$VY$3,"Fail","Pass")</f>
        <v>Pass</v>
      </c>
      <c r="EX4" s="47" t="s">
        <v>17</v>
      </c>
      <c r="EY4" s="47">
        <v>0</v>
      </c>
      <c r="FA4" s="47">
        <v>0</v>
      </c>
      <c r="FB4" s="47" t="s">
        <v>16</v>
      </c>
      <c r="FC4" s="47">
        <f>IF(FB4="N.D.",0,FB4)</f>
        <v>0</v>
      </c>
      <c r="FD4" s="47" t="s">
        <v>13</v>
      </c>
      <c r="FE4" s="154">
        <v>200</v>
      </c>
      <c r="FF4" s="50">
        <f>'Sample log Rainbow'!O5</f>
        <v>2.9040697674418601</v>
      </c>
      <c r="FG4" s="154">
        <f>200/FE4*FF4</f>
        <v>2.9040697674418601</v>
      </c>
      <c r="FH4" s="47">
        <f>MDL!$C6</f>
        <v>8.4458189938093255E-3</v>
      </c>
      <c r="FI4" s="47">
        <f>FG4*FH4</f>
        <v>2.4527247601207891E-2</v>
      </c>
      <c r="FJ4" s="154" t="str">
        <f>IF(FC4*FG4&lt;FI4,"BDL",FC4*FG4)</f>
        <v>BDL</v>
      </c>
      <c r="FK4" s="47" t="str">
        <f>IF(FA3/$WC$2&lt;0.6,"Fail","Pass")</f>
        <v>Pass</v>
      </c>
      <c r="FL4" s="47" t="str">
        <f>IF(EY3&lt;$WD$3,"Fail","Pass")</f>
        <v>Pass</v>
      </c>
      <c r="FO4" s="47" t="s">
        <v>15</v>
      </c>
      <c r="FP4" s="47">
        <v>0</v>
      </c>
      <c r="FR4" s="47">
        <v>0</v>
      </c>
      <c r="FS4" s="47" t="s">
        <v>16</v>
      </c>
      <c r="FT4" s="47">
        <f>IF(FS4="N.D.",0,FS4)</f>
        <v>0</v>
      </c>
      <c r="FU4" s="47" t="s">
        <v>13</v>
      </c>
      <c r="FV4" s="47">
        <v>20</v>
      </c>
      <c r="FW4" s="83">
        <f>'Sample log Rainbow'!O6</f>
        <v>2.9022265246853824</v>
      </c>
      <c r="FX4" s="47">
        <f>20/FV4*FW4</f>
        <v>2.9022265246853824</v>
      </c>
      <c r="FY4" s="47">
        <f>MDL!$C5</f>
        <v>8.9699246096529184E-2</v>
      </c>
      <c r="FZ4" s="47">
        <f>FX4*FY4</f>
        <v>0.26032753126562874</v>
      </c>
      <c r="GA4" s="154" t="str">
        <f>IF(FT4*FX4&lt;FZ4,"BDL",FT4*FX4)</f>
        <v>BDL</v>
      </c>
      <c r="GB4" s="47" t="str">
        <f>IF(FR3/$VX$2&lt;0.6,"Fail","Pass")</f>
        <v>Pass</v>
      </c>
      <c r="GC4" s="47" t="str">
        <f>IF(FP3&lt;$VY$3,"Fail","Pass")</f>
        <v>Pass</v>
      </c>
      <c r="GF4" s="47" t="s">
        <v>17</v>
      </c>
      <c r="GG4" s="47">
        <v>8.093</v>
      </c>
      <c r="GH4" s="47">
        <v>119</v>
      </c>
      <c r="GI4" s="47" t="s">
        <v>452</v>
      </c>
      <c r="GJ4" s="47">
        <v>0.45500000000000002</v>
      </c>
      <c r="GK4" s="47">
        <f>IF(GJ4="N.D.",0,GJ4)</f>
        <v>0.45500000000000002</v>
      </c>
      <c r="GL4" s="47" t="s">
        <v>13</v>
      </c>
      <c r="GM4" s="154">
        <v>200</v>
      </c>
      <c r="GN4" s="50">
        <f>'Sample log Rainbow'!O6</f>
        <v>2.9022265246853824</v>
      </c>
      <c r="GO4" s="154">
        <f>200/GM4*GN4</f>
        <v>2.9022265246853824</v>
      </c>
      <c r="GP4" s="47">
        <f>MDL!$C6</f>
        <v>8.4458189938093255E-3</v>
      </c>
      <c r="GQ4" s="47">
        <f>GO4*GP4</f>
        <v>2.4511679906525034E-2</v>
      </c>
      <c r="GR4" s="154">
        <f>IF(GK4*GO4&lt;GQ4,"BDL",GK4*GO4)</f>
        <v>1.3205130687318491</v>
      </c>
      <c r="GS4" s="47" t="str">
        <f>IF(GI3/$WC$2&lt;0.6,"Fail","Pass")</f>
        <v>Pass</v>
      </c>
      <c r="GT4" s="47" t="str">
        <f>IF(GG3&lt;$WD$3,"Fail","Pass")</f>
        <v>Pass</v>
      </c>
      <c r="GW4" s="47" t="s">
        <v>15</v>
      </c>
      <c r="GX4" s="47">
        <v>0</v>
      </c>
      <c r="GZ4" s="47">
        <v>0</v>
      </c>
      <c r="HA4" s="47" t="s">
        <v>16</v>
      </c>
      <c r="HB4" s="47">
        <f>IF(HA4="N.D.",0,HA4)</f>
        <v>0</v>
      </c>
      <c r="HC4" s="47" t="s">
        <v>13</v>
      </c>
      <c r="HD4" s="47">
        <v>20</v>
      </c>
      <c r="HE4" s="83">
        <f>'Sample log Rainbow'!O6</f>
        <v>2.9022265246853824</v>
      </c>
      <c r="HF4" s="47">
        <f>20/HD4*HE4</f>
        <v>2.9022265246853824</v>
      </c>
      <c r="HG4" s="47">
        <f>MDL!$C5</f>
        <v>8.9699246096529184E-2</v>
      </c>
      <c r="HH4" s="47">
        <f>HF4*HG4</f>
        <v>0.26032753126562874</v>
      </c>
      <c r="HI4" s="154" t="str">
        <f>IF(HB4*HF4&lt;HH4,"BDL",HB4*HF4)</f>
        <v>BDL</v>
      </c>
      <c r="HJ4" s="47" t="str">
        <f>IF(GZ3/$VX$2&lt;0.6,"Fail","Pass")</f>
        <v>Pass</v>
      </c>
      <c r="HK4" s="47" t="str">
        <f>IF(GX3&lt;$VY$3,"Fail","Pass")</f>
        <v>Pass</v>
      </c>
      <c r="HN4" s="47" t="s">
        <v>17</v>
      </c>
      <c r="HO4" s="47">
        <v>8.1050000000000004</v>
      </c>
      <c r="HP4" s="47">
        <v>119</v>
      </c>
      <c r="HQ4" s="47" t="s">
        <v>453</v>
      </c>
      <c r="HR4" s="47">
        <v>0.46400000000000002</v>
      </c>
      <c r="HS4" s="47">
        <f>IF(HR4="N.D.",0,HR4)</f>
        <v>0.46400000000000002</v>
      </c>
      <c r="HT4" s="47" t="s">
        <v>13</v>
      </c>
      <c r="HU4" s="154">
        <v>200</v>
      </c>
      <c r="HV4" s="50">
        <f>'Sample log Rainbow'!O6</f>
        <v>2.9022265246853824</v>
      </c>
      <c r="HW4" s="154">
        <f>200/HU4*HV4</f>
        <v>2.9022265246853824</v>
      </c>
      <c r="HX4" s="47">
        <f>MDL!$C6</f>
        <v>8.4458189938093255E-3</v>
      </c>
      <c r="HY4" s="47">
        <f>HW4*HX4</f>
        <v>2.4511679906525034E-2</v>
      </c>
      <c r="HZ4" s="154">
        <f>IF(HS4*HW4&lt;HY4,"BDL",HS4*HW4)</f>
        <v>1.3466331074540174</v>
      </c>
      <c r="IA4" s="47" t="str">
        <f>IF(HQ3/$WC$2&lt;0.6,"Fail","Pass")</f>
        <v>Pass</v>
      </c>
      <c r="IB4" s="47" t="str">
        <f>IF(HO3&lt;$WD$3,"Fail","Pass")</f>
        <v>Pass</v>
      </c>
      <c r="IE4" s="47" t="s">
        <v>15</v>
      </c>
      <c r="IF4" s="47">
        <v>6.9580000000000002</v>
      </c>
      <c r="IG4" s="47">
        <v>69</v>
      </c>
      <c r="IH4" s="47">
        <v>8080</v>
      </c>
      <c r="II4" s="47">
        <v>8.3979999999999997</v>
      </c>
      <c r="IJ4" s="47">
        <f>IF(II4="N.D.",0,II4)</f>
        <v>8.3979999999999997</v>
      </c>
      <c r="IK4" s="47" t="s">
        <v>13</v>
      </c>
      <c r="IL4" s="47">
        <v>20</v>
      </c>
      <c r="IM4" s="83">
        <v>1</v>
      </c>
      <c r="IN4" s="47">
        <f>20/IL4*IM4</f>
        <v>1</v>
      </c>
      <c r="IO4" s="47">
        <f>MDL!$C5</f>
        <v>8.9699246096529184E-2</v>
      </c>
      <c r="IP4" s="47">
        <f>IN4*IO4</f>
        <v>8.9699246096529184E-2</v>
      </c>
      <c r="IQ4" s="154">
        <f>IF(IJ4*IN4&lt;IP4,"BDL",IJ4*IN4)</f>
        <v>8.3979999999999997</v>
      </c>
      <c r="IR4" s="47" t="str">
        <f>IF(IH3/$VX$2&lt;0.6,"Fail","Pass")</f>
        <v>Pass</v>
      </c>
      <c r="IS4" s="47" t="str">
        <f>IF(IF3&lt;$VY$3,"Fail","Pass")</f>
        <v>Pass</v>
      </c>
      <c r="IV4" s="47" t="s">
        <v>17</v>
      </c>
      <c r="IW4" s="47">
        <v>8.093</v>
      </c>
      <c r="IX4" s="47">
        <v>119</v>
      </c>
      <c r="IY4" s="47">
        <v>15860</v>
      </c>
      <c r="IZ4" s="47">
        <v>0.92200000000000004</v>
      </c>
      <c r="JA4" s="47">
        <f>IF(IZ4="N.D.",0,IZ4)</f>
        <v>0.92200000000000004</v>
      </c>
      <c r="JB4" s="47" t="s">
        <v>13</v>
      </c>
      <c r="JC4" s="154">
        <v>200</v>
      </c>
      <c r="JD4" s="154">
        <v>1</v>
      </c>
      <c r="JE4" s="154">
        <f>200/JC4*JD4</f>
        <v>1</v>
      </c>
      <c r="JF4" s="47">
        <f>MDL!$C6</f>
        <v>8.4458189938093255E-3</v>
      </c>
      <c r="JG4" s="47">
        <f>JE4*JF4</f>
        <v>8.4458189938093255E-3</v>
      </c>
      <c r="JH4" s="154">
        <f>IF(JA4*JE4&lt;JG4,"BDL",JA4*JE4)</f>
        <v>0.92200000000000004</v>
      </c>
      <c r="JI4" s="47" t="str">
        <f>IF(IY3/$WC$2&lt;0.6,"Fail","Pass")</f>
        <v>Pass</v>
      </c>
      <c r="JJ4" s="47" t="str">
        <f>IF(IW3&lt;$WD$3,"Fail","Pass")</f>
        <v>Pass</v>
      </c>
      <c r="JM4" s="47" t="s">
        <v>15</v>
      </c>
      <c r="JN4" s="47">
        <v>6.9580000000000002</v>
      </c>
      <c r="JO4" s="47">
        <v>69</v>
      </c>
      <c r="JP4" s="47">
        <v>225778</v>
      </c>
      <c r="JQ4" s="47">
        <v>243.964</v>
      </c>
      <c r="JR4" s="47">
        <f>IF(JQ4="N.D.",0,JQ4)</f>
        <v>243.964</v>
      </c>
      <c r="JS4" s="47" t="s">
        <v>13</v>
      </c>
      <c r="JT4" s="47">
        <v>20</v>
      </c>
      <c r="JU4" s="83">
        <v>1</v>
      </c>
      <c r="JV4" s="47">
        <f>20/JT4*JU4</f>
        <v>1</v>
      </c>
      <c r="JW4" s="47">
        <f>MDL!$C5</f>
        <v>8.9699246096529184E-2</v>
      </c>
      <c r="JX4" s="47">
        <f>JV4*JW4</f>
        <v>8.9699246096529184E-2</v>
      </c>
      <c r="JY4" s="154">
        <f>IF(JR4*JV4&lt;JX4,"BDL",JR4*JV4)</f>
        <v>243.964</v>
      </c>
      <c r="JZ4" s="47" t="str">
        <f>IF(JP3/$VX$2&lt;0.6,"Fail","Pass")</f>
        <v>Pass</v>
      </c>
      <c r="KA4" s="47" t="str">
        <f>IF(JN3&lt;$VY$3,"Fail","Pass")</f>
        <v>Pass</v>
      </c>
      <c r="KD4" s="47" t="s">
        <v>17</v>
      </c>
      <c r="KE4" s="47">
        <v>8.093</v>
      </c>
      <c r="KF4" s="47">
        <v>119</v>
      </c>
      <c r="KG4" s="47">
        <v>433248</v>
      </c>
      <c r="KH4" s="47">
        <v>25.957000000000001</v>
      </c>
      <c r="KI4" s="47">
        <f>IF(KH4="N.D.",0,KH4)</f>
        <v>25.957000000000001</v>
      </c>
      <c r="KJ4" s="47" t="s">
        <v>13</v>
      </c>
      <c r="KK4" s="154">
        <v>200</v>
      </c>
      <c r="KL4" s="154">
        <v>1</v>
      </c>
      <c r="KM4" s="154">
        <f>200/KK4*KL4</f>
        <v>1</v>
      </c>
      <c r="KN4" s="47">
        <f>MDL!$C6</f>
        <v>8.4458189938093255E-3</v>
      </c>
      <c r="KO4" s="47">
        <f>KM4*KN4</f>
        <v>8.4458189938093255E-3</v>
      </c>
      <c r="KP4" s="154">
        <f>IF(KI4*KM4&lt;KO4,"BDL",KI4*KM4)</f>
        <v>25.957000000000001</v>
      </c>
      <c r="KQ4" s="47" t="str">
        <f>IF(KG3/$WC$2&lt;0.6,"Fail","Pass")</f>
        <v>Pass</v>
      </c>
      <c r="KR4" s="47" t="str">
        <f>IF(KE3&lt;$WD$3,"Fail","Pass")</f>
        <v>Pass</v>
      </c>
      <c r="KU4" s="47" t="s">
        <v>15</v>
      </c>
      <c r="KV4" s="47">
        <v>6.9950000000000001</v>
      </c>
      <c r="KW4" s="47">
        <v>69</v>
      </c>
      <c r="KX4" s="47">
        <v>81010</v>
      </c>
      <c r="KY4" s="47">
        <v>98.244</v>
      </c>
      <c r="KZ4" s="47">
        <f>IF(KY4="N.D.",0,KY4)</f>
        <v>98.244</v>
      </c>
      <c r="LA4" s="47" t="s">
        <v>13</v>
      </c>
      <c r="LB4" s="47">
        <v>20</v>
      </c>
      <c r="LC4" s="83">
        <v>1</v>
      </c>
      <c r="LD4" s="47">
        <f>20/LB4*LC4</f>
        <v>1</v>
      </c>
      <c r="LE4" s="47">
        <f>MDL!$C5</f>
        <v>8.9699246096529184E-2</v>
      </c>
      <c r="LF4" s="47">
        <f>LD4*LE4</f>
        <v>8.9699246096529184E-2</v>
      </c>
      <c r="LG4" s="154">
        <f>IF(KZ4*LD4&lt;LF4,"BDL",KZ4*LD4)</f>
        <v>98.244</v>
      </c>
      <c r="LH4" s="47" t="str">
        <f>IF(KX3/$VX$2&lt;0.6,"Fail","Pass")</f>
        <v>Pass</v>
      </c>
      <c r="LI4" s="47" t="str">
        <f>IF(KV3&lt;$VY$3,"Fail","Pass")</f>
        <v>Pass</v>
      </c>
      <c r="LL4" s="47" t="s">
        <v>17</v>
      </c>
      <c r="LM4" s="47">
        <v>8.093</v>
      </c>
      <c r="LN4" s="47">
        <v>119</v>
      </c>
      <c r="LO4" s="47">
        <v>162256</v>
      </c>
      <c r="LP4" s="47">
        <v>9.6229999999999993</v>
      </c>
      <c r="LQ4" s="47">
        <f>IF(LP4="N.D.",0,LP4)</f>
        <v>9.6229999999999993</v>
      </c>
      <c r="LR4" s="47" t="s">
        <v>13</v>
      </c>
      <c r="LS4" s="154">
        <v>200</v>
      </c>
      <c r="LT4" s="154">
        <v>1</v>
      </c>
      <c r="LU4" s="154">
        <f>200/LS4*LT4</f>
        <v>1</v>
      </c>
      <c r="LV4" s="47">
        <f>MDL!$C6</f>
        <v>8.4458189938093255E-3</v>
      </c>
      <c r="LW4" s="47">
        <f>LU4*LV4</f>
        <v>8.4458189938093255E-3</v>
      </c>
      <c r="LX4" s="154">
        <f>IF(LQ4*LU4&lt;LW4,"BDL",LQ4*LU4)</f>
        <v>9.6229999999999993</v>
      </c>
      <c r="LY4" s="47" t="str">
        <f>IF(LO3/$WC$2&lt;0.6,"Fail","Pass")</f>
        <v>Pass</v>
      </c>
      <c r="LZ4" s="47" t="str">
        <f>IF(LM3&lt;$WD$3,"Fail","Pass")</f>
        <v>Pass</v>
      </c>
      <c r="MC4" s="47" t="s">
        <v>15</v>
      </c>
      <c r="MD4" s="47">
        <v>0</v>
      </c>
      <c r="MF4" s="47">
        <v>0</v>
      </c>
      <c r="MG4" s="47" t="s">
        <v>16</v>
      </c>
      <c r="MH4" s="47">
        <f>IF(MG4="N.D.",0,MG4)</f>
        <v>0</v>
      </c>
      <c r="MI4" s="47" t="s">
        <v>13</v>
      </c>
      <c r="MJ4" s="47">
        <v>20</v>
      </c>
      <c r="MK4" s="83">
        <v>1</v>
      </c>
      <c r="ML4" s="47">
        <f>20/MJ4*MK4</f>
        <v>1</v>
      </c>
      <c r="MM4" s="47">
        <f>MDL!$C5</f>
        <v>8.9699246096529184E-2</v>
      </c>
      <c r="MN4" s="47">
        <f>ML4*MM4</f>
        <v>8.9699246096529184E-2</v>
      </c>
      <c r="MO4" s="154" t="str">
        <f>IF(MH4*ML4&lt;MN4,"BDL",MH4*ML4)</f>
        <v>BDL</v>
      </c>
      <c r="MP4" s="47" t="str">
        <f>IF(MF3/$VX$2&lt;0.6,"Fail","Pass")</f>
        <v>Pass</v>
      </c>
      <c r="MQ4" s="47" t="str">
        <f>IF(MD3&lt;$VY$3,"Fail","Pass")</f>
        <v>Pass</v>
      </c>
    </row>
    <row r="5" spans="1:603" x14ac:dyDescent="0.35">
      <c r="A5" s="47" t="s">
        <v>18</v>
      </c>
      <c r="B5" s="47">
        <v>0</v>
      </c>
      <c r="D5" s="47">
        <v>0</v>
      </c>
      <c r="E5" s="47" t="s">
        <v>16</v>
      </c>
      <c r="F5" s="47">
        <f t="shared" ref="F5:F32" si="0">IF(E5="N.D.",0,E5)</f>
        <v>0</v>
      </c>
      <c r="G5" s="47" t="s">
        <v>13</v>
      </c>
      <c r="H5" s="154">
        <f>H4</f>
        <v>200</v>
      </c>
      <c r="I5" s="154">
        <f>I4</f>
        <v>1</v>
      </c>
      <c r="J5" s="154">
        <f>J4</f>
        <v>1</v>
      </c>
      <c r="K5" s="47">
        <f>MDL!$C7</f>
        <v>2.9884408526058896E-2</v>
      </c>
      <c r="L5" s="47">
        <f t="shared" ref="L5:L32" si="1">J5*K5</f>
        <v>2.9884408526058896E-2</v>
      </c>
      <c r="M5" s="154" t="str">
        <f t="shared" ref="M5:M32" si="2">IF(F5*J5&lt;L5,"BDL",F5*J5)</f>
        <v>BDL</v>
      </c>
      <c r="AI5" s="47" t="s">
        <v>18</v>
      </c>
      <c r="AJ5" s="47">
        <v>0</v>
      </c>
      <c r="AL5" s="47">
        <v>0</v>
      </c>
      <c r="AM5" s="47" t="s">
        <v>16</v>
      </c>
      <c r="AN5" s="47">
        <f t="shared" ref="AN5:AN32" si="3">IF(AM5="N.D.",0,AM5)</f>
        <v>0</v>
      </c>
      <c r="AO5" s="47" t="s">
        <v>13</v>
      </c>
      <c r="AP5" s="154">
        <f>AP4</f>
        <v>200</v>
      </c>
      <c r="AQ5" s="154">
        <f>AQ4</f>
        <v>1</v>
      </c>
      <c r="AR5" s="154">
        <f>AR4</f>
        <v>1</v>
      </c>
      <c r="AS5" s="47">
        <f>MDL!$C7</f>
        <v>2.9884408526058896E-2</v>
      </c>
      <c r="AT5" s="47">
        <f t="shared" ref="AT5:AT32" si="4">AR5*AS5</f>
        <v>2.9884408526058896E-2</v>
      </c>
      <c r="AU5" s="154" t="str">
        <f t="shared" ref="AU5:AU32" si="5">IF(AN5*AR5&lt;AT5,"BDL",AN5*AR5)</f>
        <v>BDL</v>
      </c>
      <c r="BQ5" s="47" t="s">
        <v>18</v>
      </c>
      <c r="BR5" s="47">
        <v>8.5150000000000006</v>
      </c>
      <c r="BS5" s="47">
        <v>85</v>
      </c>
      <c r="BT5" s="47">
        <v>42364</v>
      </c>
      <c r="BU5" s="47">
        <v>9.7140000000000004</v>
      </c>
      <c r="BV5" s="47">
        <f t="shared" ref="BV5:BV32" si="6">IF(BU5="N.D.",0,BU5)</f>
        <v>9.7140000000000004</v>
      </c>
      <c r="BW5" s="47" t="s">
        <v>13</v>
      </c>
      <c r="BX5" s="154">
        <f>BX4</f>
        <v>200</v>
      </c>
      <c r="BY5" s="154">
        <f>BY4</f>
        <v>1</v>
      </c>
      <c r="BZ5" s="154">
        <f>BZ4</f>
        <v>1</v>
      </c>
      <c r="CA5" s="47">
        <f>MDL!$C7</f>
        <v>2.9884408526058896E-2</v>
      </c>
      <c r="CB5" s="47">
        <f t="shared" ref="CB5:CB32" si="7">BZ5*CA5</f>
        <v>2.9884408526058896E-2</v>
      </c>
      <c r="CC5" s="154">
        <f t="shared" ref="CC5:CC32" si="8">IF(BV5*BZ5&lt;CB5,"BDL",BV5*BZ5)</f>
        <v>9.7140000000000004</v>
      </c>
      <c r="CH5" s="47" t="s">
        <v>18</v>
      </c>
      <c r="CI5" s="47">
        <v>0</v>
      </c>
      <c r="CK5" s="47">
        <v>0</v>
      </c>
      <c r="CL5" s="47" t="s">
        <v>16</v>
      </c>
      <c r="CM5" s="47">
        <f t="shared" ref="CM5:CM32" si="9">IF(CL5="N.D.",0,CL5)</f>
        <v>0</v>
      </c>
      <c r="CN5" s="47" t="s">
        <v>13</v>
      </c>
      <c r="CO5" s="154">
        <f>CO4</f>
        <v>200</v>
      </c>
      <c r="CP5" s="154">
        <f>CP4</f>
        <v>1</v>
      </c>
      <c r="CQ5" s="154">
        <f>CQ4</f>
        <v>1</v>
      </c>
      <c r="CR5" s="47">
        <f>MDL!$C7</f>
        <v>2.9884408526058896E-2</v>
      </c>
      <c r="CS5" s="47">
        <f t="shared" ref="CS5:CS32" si="10">CQ5*CR5</f>
        <v>2.9884408526058896E-2</v>
      </c>
      <c r="CT5" s="154" t="str">
        <f t="shared" ref="CT5:CT32" si="11">IF(CM5*CQ5&lt;CS5,"BDL",CM5*CQ5)</f>
        <v>BDL</v>
      </c>
      <c r="DP5" s="47" t="s">
        <v>18</v>
      </c>
      <c r="DQ5" s="47">
        <v>0</v>
      </c>
      <c r="DS5" s="47">
        <v>0</v>
      </c>
      <c r="DT5" s="47" t="s">
        <v>16</v>
      </c>
      <c r="DU5" s="47">
        <f t="shared" ref="DU5:DU32" si="12">IF(DT5="N.D.",0,DT5)</f>
        <v>0</v>
      </c>
      <c r="DV5" s="47" t="s">
        <v>13</v>
      </c>
      <c r="DW5" s="154">
        <f>DW4</f>
        <v>200</v>
      </c>
      <c r="DX5" s="154">
        <f>DX4</f>
        <v>2.84375</v>
      </c>
      <c r="DY5" s="154">
        <f>DY4</f>
        <v>2.84375</v>
      </c>
      <c r="DZ5" s="47">
        <f>MDL!$C7</f>
        <v>2.9884408526058896E-2</v>
      </c>
      <c r="EA5" s="47">
        <f t="shared" ref="EA5:EA32" si="13">DY5*DZ5</f>
        <v>8.4983786745979978E-2</v>
      </c>
      <c r="EB5" s="154" t="str">
        <f t="shared" ref="EB5:EB32" si="14">IF(DU5*DY5&lt;EA5,"BDL",DU5*DY5)</f>
        <v>BDL</v>
      </c>
      <c r="EX5" s="47" t="s">
        <v>18</v>
      </c>
      <c r="EY5" s="47">
        <v>0</v>
      </c>
      <c r="FA5" s="47">
        <v>0</v>
      </c>
      <c r="FB5" s="47" t="s">
        <v>16</v>
      </c>
      <c r="FC5" s="47">
        <f t="shared" ref="FC5:FC32" si="15">IF(FB5="N.D.",0,FB5)</f>
        <v>0</v>
      </c>
      <c r="FD5" s="47" t="s">
        <v>13</v>
      </c>
      <c r="FE5" s="154">
        <f>FE4</f>
        <v>200</v>
      </c>
      <c r="FF5" s="154">
        <f>FF4</f>
        <v>2.9040697674418601</v>
      </c>
      <c r="FG5" s="154">
        <f>FG4</f>
        <v>2.9040697674418601</v>
      </c>
      <c r="FH5" s="47">
        <f>MDL!$C7</f>
        <v>2.9884408526058896E-2</v>
      </c>
      <c r="FI5" s="47">
        <f t="shared" ref="FI5:FI32" si="16">FG5*FH5</f>
        <v>8.6786407318409392E-2</v>
      </c>
      <c r="FJ5" s="154" t="str">
        <f t="shared" ref="FJ5:FJ32" si="17">IF(FC5*FG5&lt;FI5,"BDL",FC5*FG5)</f>
        <v>BDL</v>
      </c>
      <c r="GF5" s="47" t="s">
        <v>18</v>
      </c>
      <c r="GG5" s="47">
        <v>0</v>
      </c>
      <c r="GI5" s="47">
        <v>0</v>
      </c>
      <c r="GJ5" s="47" t="s">
        <v>16</v>
      </c>
      <c r="GK5" s="47">
        <f t="shared" ref="GK5:GK32" si="18">IF(GJ5="N.D.",0,GJ5)</f>
        <v>0</v>
      </c>
      <c r="GL5" s="47" t="s">
        <v>13</v>
      </c>
      <c r="GM5" s="154">
        <f>GM4</f>
        <v>200</v>
      </c>
      <c r="GN5" s="154">
        <f>GN4</f>
        <v>2.9022265246853824</v>
      </c>
      <c r="GO5" s="154">
        <f>GO4</f>
        <v>2.9022265246853824</v>
      </c>
      <c r="GP5" s="47">
        <f>MDL!$C7</f>
        <v>2.9884408526058896E-2</v>
      </c>
      <c r="GQ5" s="47">
        <f t="shared" ref="GQ5:GQ32" si="19">GO5*GP5</f>
        <v>8.6731323098862126E-2</v>
      </c>
      <c r="GR5" s="154" t="str">
        <f t="shared" ref="GR5:GR32" si="20">IF(GK5*GO5&lt;GQ5,"BDL",GK5*GO5)</f>
        <v>BDL</v>
      </c>
      <c r="HN5" s="47" t="s">
        <v>18</v>
      </c>
      <c r="HO5" s="47">
        <v>0</v>
      </c>
      <c r="HQ5" s="47">
        <v>0</v>
      </c>
      <c r="HR5" s="47" t="s">
        <v>16</v>
      </c>
      <c r="HS5" s="47">
        <f t="shared" ref="HS5:HS32" si="21">IF(HR5="N.D.",0,HR5)</f>
        <v>0</v>
      </c>
      <c r="HT5" s="47" t="s">
        <v>13</v>
      </c>
      <c r="HU5" s="154">
        <f>HU4</f>
        <v>200</v>
      </c>
      <c r="HV5" s="154">
        <f>HV4</f>
        <v>2.9022265246853824</v>
      </c>
      <c r="HW5" s="154">
        <f>HW4</f>
        <v>2.9022265246853824</v>
      </c>
      <c r="HX5" s="47">
        <f>MDL!$C7</f>
        <v>2.9884408526058896E-2</v>
      </c>
      <c r="HY5" s="47">
        <f t="shared" ref="HY5:HY32" si="22">HW5*HX5</f>
        <v>8.6731323098862126E-2</v>
      </c>
      <c r="HZ5" s="154" t="str">
        <f t="shared" ref="HZ5:HZ32" si="23">IF(HS5*HW5&lt;HY5,"BDL",HS5*HW5)</f>
        <v>BDL</v>
      </c>
      <c r="IV5" s="47" t="s">
        <v>18</v>
      </c>
      <c r="IW5" s="47">
        <v>8.5150000000000006</v>
      </c>
      <c r="IX5" s="47">
        <v>85</v>
      </c>
      <c r="IY5" s="47">
        <v>4531</v>
      </c>
      <c r="IZ5" s="47">
        <v>1.014</v>
      </c>
      <c r="JA5" s="47">
        <f t="shared" ref="JA5:JA32" si="24">IF(IZ5="N.D.",0,IZ5)</f>
        <v>1.014</v>
      </c>
      <c r="JB5" s="47" t="s">
        <v>13</v>
      </c>
      <c r="JC5" s="154">
        <f>JC4</f>
        <v>200</v>
      </c>
      <c r="JD5" s="154">
        <f>JD4</f>
        <v>1</v>
      </c>
      <c r="JE5" s="154">
        <f>JE4</f>
        <v>1</v>
      </c>
      <c r="JF5" s="47">
        <f>MDL!$C7</f>
        <v>2.9884408526058896E-2</v>
      </c>
      <c r="JG5" s="47">
        <f t="shared" ref="JG5:JG32" si="25">JE5*JF5</f>
        <v>2.9884408526058896E-2</v>
      </c>
      <c r="JH5" s="154">
        <f t="shared" ref="JH5:JH32" si="26">IF(JA5*JE5&lt;JG5,"BDL",JA5*JE5)</f>
        <v>1.014</v>
      </c>
      <c r="KD5" s="47" t="s">
        <v>18</v>
      </c>
      <c r="KE5" s="47">
        <v>8.5150000000000006</v>
      </c>
      <c r="KF5" s="47">
        <v>85</v>
      </c>
      <c r="KG5" s="47">
        <v>117921</v>
      </c>
      <c r="KH5" s="47">
        <v>27.184000000000001</v>
      </c>
      <c r="KI5" s="47">
        <f t="shared" ref="KI5:KI32" si="27">IF(KH5="N.D.",0,KH5)</f>
        <v>27.184000000000001</v>
      </c>
      <c r="KJ5" s="47" t="s">
        <v>13</v>
      </c>
      <c r="KK5" s="154">
        <f>KK4</f>
        <v>200</v>
      </c>
      <c r="KL5" s="154">
        <f>KL4</f>
        <v>1</v>
      </c>
      <c r="KM5" s="154">
        <f>KM4</f>
        <v>1</v>
      </c>
      <c r="KN5" s="47">
        <f>MDL!$C7</f>
        <v>2.9884408526058896E-2</v>
      </c>
      <c r="KO5" s="47">
        <f t="shared" ref="KO5:KO32" si="28">KM5*KN5</f>
        <v>2.9884408526058896E-2</v>
      </c>
      <c r="KP5" s="154">
        <f t="shared" ref="KP5:KP32" si="29">IF(KI5*KM5&lt;KO5,"BDL",KI5*KM5)</f>
        <v>27.184000000000001</v>
      </c>
      <c r="LL5" s="47" t="s">
        <v>18</v>
      </c>
      <c r="LM5" s="47">
        <v>8.5150000000000006</v>
      </c>
      <c r="LN5" s="47">
        <v>85</v>
      </c>
      <c r="LO5" s="47">
        <v>43052</v>
      </c>
      <c r="LP5" s="47">
        <v>9.8249999999999993</v>
      </c>
      <c r="LQ5" s="47">
        <f t="shared" ref="LQ5:LQ32" si="30">IF(LP5="N.D.",0,LP5)</f>
        <v>9.8249999999999993</v>
      </c>
      <c r="LR5" s="47" t="s">
        <v>13</v>
      </c>
      <c r="LS5" s="154">
        <f>LS4</f>
        <v>200</v>
      </c>
      <c r="LT5" s="154">
        <f>LT4</f>
        <v>1</v>
      </c>
      <c r="LU5" s="154">
        <f>LU4</f>
        <v>1</v>
      </c>
      <c r="LV5" s="47">
        <f>MDL!$C7</f>
        <v>2.9884408526058896E-2</v>
      </c>
      <c r="LW5" s="47">
        <f t="shared" ref="LW5:LW32" si="31">LU5*LV5</f>
        <v>2.9884408526058896E-2</v>
      </c>
      <c r="LX5" s="154">
        <f t="shared" ref="LX5:LX32" si="32">IF(LQ5*LU5&lt;LW5,"BDL",LQ5*LU5)</f>
        <v>9.8249999999999993</v>
      </c>
    </row>
    <row r="6" spans="1:603" x14ac:dyDescent="0.35">
      <c r="A6" s="47" t="s">
        <v>19</v>
      </c>
      <c r="B6" s="47">
        <v>8.7200000000000006</v>
      </c>
      <c r="C6" s="47">
        <v>69</v>
      </c>
      <c r="D6" s="47" t="s">
        <v>330</v>
      </c>
      <c r="E6" s="47">
        <v>5.5E-2</v>
      </c>
      <c r="F6" s="47">
        <f t="shared" si="0"/>
        <v>5.5E-2</v>
      </c>
      <c r="G6" s="47" t="s">
        <v>13</v>
      </c>
      <c r="H6" s="154">
        <f t="shared" ref="H6:J21" si="33">H5</f>
        <v>200</v>
      </c>
      <c r="I6" s="154">
        <f t="shared" si="33"/>
        <v>1</v>
      </c>
      <c r="J6" s="154">
        <f t="shared" si="33"/>
        <v>1</v>
      </c>
      <c r="K6" s="47">
        <f>MDL!$C8</f>
        <v>3.56E-2</v>
      </c>
      <c r="L6" s="47">
        <f t="shared" si="1"/>
        <v>3.56E-2</v>
      </c>
      <c r="M6" s="154">
        <f t="shared" si="2"/>
        <v>5.5E-2</v>
      </c>
      <c r="AI6" s="47" t="s">
        <v>19</v>
      </c>
      <c r="AJ6" s="47">
        <v>0</v>
      </c>
      <c r="AL6" s="47">
        <v>0</v>
      </c>
      <c r="AM6" s="47" t="s">
        <v>16</v>
      </c>
      <c r="AN6" s="47">
        <f t="shared" si="3"/>
        <v>0</v>
      </c>
      <c r="AO6" s="47" t="s">
        <v>13</v>
      </c>
      <c r="AP6" s="154">
        <f t="shared" ref="AP6:AR21" si="34">AP5</f>
        <v>200</v>
      </c>
      <c r="AQ6" s="154">
        <f t="shared" si="34"/>
        <v>1</v>
      </c>
      <c r="AR6" s="154">
        <f t="shared" si="34"/>
        <v>1</v>
      </c>
      <c r="AS6" s="47">
        <f>MDL!$C8</f>
        <v>3.56E-2</v>
      </c>
      <c r="AT6" s="47">
        <f t="shared" si="4"/>
        <v>3.56E-2</v>
      </c>
      <c r="AU6" s="154" t="str">
        <f t="shared" si="5"/>
        <v>BDL</v>
      </c>
      <c r="BQ6" s="47" t="s">
        <v>19</v>
      </c>
      <c r="BR6" s="47">
        <v>8.7080000000000002</v>
      </c>
      <c r="BS6" s="47">
        <v>69</v>
      </c>
      <c r="BT6" s="47">
        <v>37287</v>
      </c>
      <c r="BU6" s="47">
        <v>9.8740000000000006</v>
      </c>
      <c r="BV6" s="47">
        <f t="shared" si="6"/>
        <v>9.8740000000000006</v>
      </c>
      <c r="BW6" s="47" t="s">
        <v>13</v>
      </c>
      <c r="BX6" s="154">
        <f t="shared" ref="BX6:BZ21" si="35">BX5</f>
        <v>200</v>
      </c>
      <c r="BY6" s="154">
        <f t="shared" si="35"/>
        <v>1</v>
      </c>
      <c r="BZ6" s="154">
        <f t="shared" si="35"/>
        <v>1</v>
      </c>
      <c r="CA6" s="47">
        <f>MDL!$C8</f>
        <v>3.56E-2</v>
      </c>
      <c r="CB6" s="47">
        <f t="shared" si="7"/>
        <v>3.56E-2</v>
      </c>
      <c r="CC6" s="154">
        <f t="shared" si="8"/>
        <v>9.8740000000000006</v>
      </c>
      <c r="CH6" s="47" t="s">
        <v>19</v>
      </c>
      <c r="CI6" s="47">
        <v>0</v>
      </c>
      <c r="CK6" s="47">
        <v>0</v>
      </c>
      <c r="CL6" s="47" t="s">
        <v>16</v>
      </c>
      <c r="CM6" s="47">
        <f t="shared" si="9"/>
        <v>0</v>
      </c>
      <c r="CN6" s="47" t="s">
        <v>13</v>
      </c>
      <c r="CO6" s="154">
        <f t="shared" ref="CO6:CQ21" si="36">CO5</f>
        <v>200</v>
      </c>
      <c r="CP6" s="154">
        <f t="shared" si="36"/>
        <v>1</v>
      </c>
      <c r="CQ6" s="154">
        <f t="shared" si="36"/>
        <v>1</v>
      </c>
      <c r="CR6" s="47">
        <f>MDL!$C8</f>
        <v>3.56E-2</v>
      </c>
      <c r="CS6" s="47">
        <f t="shared" si="10"/>
        <v>3.56E-2</v>
      </c>
      <c r="CT6" s="154" t="str">
        <f t="shared" si="11"/>
        <v>BDL</v>
      </c>
      <c r="DP6" s="47" t="s">
        <v>19</v>
      </c>
      <c r="DQ6" s="47">
        <v>0</v>
      </c>
      <c r="DS6" s="47">
        <v>0</v>
      </c>
      <c r="DT6" s="47" t="s">
        <v>16</v>
      </c>
      <c r="DU6" s="47">
        <f t="shared" si="12"/>
        <v>0</v>
      </c>
      <c r="DV6" s="47" t="s">
        <v>13</v>
      </c>
      <c r="DW6" s="154">
        <f t="shared" ref="DW6:DY21" si="37">DW5</f>
        <v>200</v>
      </c>
      <c r="DX6" s="154">
        <f t="shared" si="37"/>
        <v>2.84375</v>
      </c>
      <c r="DY6" s="154">
        <f t="shared" si="37"/>
        <v>2.84375</v>
      </c>
      <c r="DZ6" s="47">
        <f>MDL!$C8</f>
        <v>3.56E-2</v>
      </c>
      <c r="EA6" s="47">
        <f t="shared" si="13"/>
        <v>0.10123749999999999</v>
      </c>
      <c r="EB6" s="154" t="str">
        <f t="shared" si="14"/>
        <v>BDL</v>
      </c>
      <c r="EX6" s="47" t="s">
        <v>19</v>
      </c>
      <c r="EY6" s="47">
        <v>0</v>
      </c>
      <c r="FA6" s="47">
        <v>0</v>
      </c>
      <c r="FB6" s="47" t="s">
        <v>16</v>
      </c>
      <c r="FC6" s="47">
        <f t="shared" si="15"/>
        <v>0</v>
      </c>
      <c r="FD6" s="47" t="s">
        <v>13</v>
      </c>
      <c r="FE6" s="154">
        <f t="shared" ref="FE6:FG21" si="38">FE5</f>
        <v>200</v>
      </c>
      <c r="FF6" s="154">
        <f t="shared" si="38"/>
        <v>2.9040697674418601</v>
      </c>
      <c r="FG6" s="154">
        <f t="shared" si="38"/>
        <v>2.9040697674418601</v>
      </c>
      <c r="FH6" s="47">
        <f>MDL!$C8</f>
        <v>3.56E-2</v>
      </c>
      <c r="FI6" s="47">
        <f t="shared" si="16"/>
        <v>0.10338488372093022</v>
      </c>
      <c r="FJ6" s="154" t="str">
        <f t="shared" si="17"/>
        <v>BDL</v>
      </c>
      <c r="GF6" s="47" t="s">
        <v>19</v>
      </c>
      <c r="GG6" s="47">
        <v>0</v>
      </c>
      <c r="GI6" s="47">
        <v>0</v>
      </c>
      <c r="GJ6" s="47" t="s">
        <v>16</v>
      </c>
      <c r="GK6" s="47">
        <f t="shared" si="18"/>
        <v>0</v>
      </c>
      <c r="GL6" s="47" t="s">
        <v>13</v>
      </c>
      <c r="GM6" s="154">
        <f t="shared" ref="GM6:GO21" si="39">GM5</f>
        <v>200</v>
      </c>
      <c r="GN6" s="154">
        <f t="shared" si="39"/>
        <v>2.9022265246853824</v>
      </c>
      <c r="GO6" s="154">
        <f t="shared" si="39"/>
        <v>2.9022265246853824</v>
      </c>
      <c r="GP6" s="47">
        <f>MDL!$C8</f>
        <v>3.56E-2</v>
      </c>
      <c r="GQ6" s="47">
        <f t="shared" si="19"/>
        <v>0.10331926427879962</v>
      </c>
      <c r="GR6" s="154" t="str">
        <f t="shared" si="20"/>
        <v>BDL</v>
      </c>
      <c r="HN6" s="47" t="s">
        <v>19</v>
      </c>
      <c r="HO6" s="47">
        <v>0</v>
      </c>
      <c r="HQ6" s="47">
        <v>0</v>
      </c>
      <c r="HR6" s="47" t="s">
        <v>16</v>
      </c>
      <c r="HS6" s="47">
        <f t="shared" si="21"/>
        <v>0</v>
      </c>
      <c r="HT6" s="47" t="s">
        <v>13</v>
      </c>
      <c r="HU6" s="154">
        <f t="shared" ref="HU6:HW21" si="40">HU5</f>
        <v>200</v>
      </c>
      <c r="HV6" s="154">
        <f t="shared" si="40"/>
        <v>2.9022265246853824</v>
      </c>
      <c r="HW6" s="154">
        <f t="shared" si="40"/>
        <v>2.9022265246853824</v>
      </c>
      <c r="HX6" s="47">
        <f>MDL!$C8</f>
        <v>3.56E-2</v>
      </c>
      <c r="HY6" s="47">
        <f t="shared" si="22"/>
        <v>0.10331926427879962</v>
      </c>
      <c r="HZ6" s="154" t="str">
        <f t="shared" si="23"/>
        <v>BDL</v>
      </c>
      <c r="IV6" s="47" t="s">
        <v>19</v>
      </c>
      <c r="IW6" s="47">
        <v>8.7210000000000001</v>
      </c>
      <c r="IX6" s="47">
        <v>69</v>
      </c>
      <c r="IY6" s="47">
        <v>3888</v>
      </c>
      <c r="IZ6" s="47">
        <v>1.0049999999999999</v>
      </c>
      <c r="JA6" s="47">
        <f t="shared" si="24"/>
        <v>1.0049999999999999</v>
      </c>
      <c r="JB6" s="47" t="s">
        <v>13</v>
      </c>
      <c r="JC6" s="154">
        <f t="shared" ref="JC6:JE21" si="41">JC5</f>
        <v>200</v>
      </c>
      <c r="JD6" s="154">
        <f t="shared" si="41"/>
        <v>1</v>
      </c>
      <c r="JE6" s="154">
        <f t="shared" si="41"/>
        <v>1</v>
      </c>
      <c r="JF6" s="47">
        <f>MDL!$C8</f>
        <v>3.56E-2</v>
      </c>
      <c r="JG6" s="47">
        <f t="shared" si="25"/>
        <v>3.56E-2</v>
      </c>
      <c r="JH6" s="154">
        <f t="shared" si="26"/>
        <v>1.0049999999999999</v>
      </c>
      <c r="KD6" s="47" t="s">
        <v>19</v>
      </c>
      <c r="KE6" s="47">
        <v>8.7210000000000001</v>
      </c>
      <c r="KF6" s="47">
        <v>69</v>
      </c>
      <c r="KG6" s="47">
        <v>110549</v>
      </c>
      <c r="KH6" s="47">
        <v>29.431000000000001</v>
      </c>
      <c r="KI6" s="47">
        <f t="shared" si="27"/>
        <v>29.431000000000001</v>
      </c>
      <c r="KJ6" s="47" t="s">
        <v>13</v>
      </c>
      <c r="KK6" s="154">
        <f t="shared" ref="KK6:KM21" si="42">KK5</f>
        <v>200</v>
      </c>
      <c r="KL6" s="154">
        <f t="shared" si="42"/>
        <v>1</v>
      </c>
      <c r="KM6" s="154">
        <f t="shared" si="42"/>
        <v>1</v>
      </c>
      <c r="KN6" s="47">
        <f>MDL!$C8</f>
        <v>3.56E-2</v>
      </c>
      <c r="KO6" s="47">
        <f t="shared" si="28"/>
        <v>3.56E-2</v>
      </c>
      <c r="KP6" s="154">
        <f t="shared" si="29"/>
        <v>29.431000000000001</v>
      </c>
      <c r="LL6" s="47" t="s">
        <v>19</v>
      </c>
      <c r="LM6" s="47">
        <v>8.7080000000000002</v>
      </c>
      <c r="LN6" s="47">
        <v>69</v>
      </c>
      <c r="LO6" s="47">
        <v>38023</v>
      </c>
      <c r="LP6" s="47">
        <v>10.021000000000001</v>
      </c>
      <c r="LQ6" s="47">
        <f t="shared" si="30"/>
        <v>10.021000000000001</v>
      </c>
      <c r="LR6" s="47" t="s">
        <v>13</v>
      </c>
      <c r="LS6" s="154">
        <f t="shared" ref="LS6:LU21" si="43">LS5</f>
        <v>200</v>
      </c>
      <c r="LT6" s="154">
        <f t="shared" si="43"/>
        <v>1</v>
      </c>
      <c r="LU6" s="154">
        <f t="shared" si="43"/>
        <v>1</v>
      </c>
      <c r="LV6" s="47">
        <f>MDL!$C8</f>
        <v>3.56E-2</v>
      </c>
      <c r="LW6" s="47">
        <f t="shared" si="31"/>
        <v>3.56E-2</v>
      </c>
      <c r="LX6" s="154">
        <f t="shared" si="32"/>
        <v>10.021000000000001</v>
      </c>
    </row>
    <row r="7" spans="1:603" x14ac:dyDescent="0.35">
      <c r="A7" s="47" t="s">
        <v>20</v>
      </c>
      <c r="B7" s="47">
        <v>0</v>
      </c>
      <c r="D7" s="47">
        <v>0</v>
      </c>
      <c r="E7" s="47" t="s">
        <v>16</v>
      </c>
      <c r="F7" s="47">
        <f t="shared" si="0"/>
        <v>0</v>
      </c>
      <c r="G7" s="47" t="s">
        <v>13</v>
      </c>
      <c r="H7" s="154">
        <f t="shared" si="33"/>
        <v>200</v>
      </c>
      <c r="I7" s="154">
        <f t="shared" si="33"/>
        <v>1</v>
      </c>
      <c r="J7" s="154">
        <f t="shared" si="33"/>
        <v>1</v>
      </c>
      <c r="K7" s="47">
        <f>MDL!$C9</f>
        <v>1.5821689350532766E-2</v>
      </c>
      <c r="L7" s="47">
        <f t="shared" si="1"/>
        <v>1.5821689350532766E-2</v>
      </c>
      <c r="M7" s="154" t="str">
        <f t="shared" si="2"/>
        <v>BDL</v>
      </c>
      <c r="AI7" s="47" t="s">
        <v>20</v>
      </c>
      <c r="AJ7" s="47">
        <v>0</v>
      </c>
      <c r="AL7" s="47">
        <v>0</v>
      </c>
      <c r="AM7" s="47" t="s">
        <v>16</v>
      </c>
      <c r="AN7" s="47">
        <f t="shared" si="3"/>
        <v>0</v>
      </c>
      <c r="AO7" s="47" t="s">
        <v>13</v>
      </c>
      <c r="AP7" s="154">
        <f t="shared" si="34"/>
        <v>200</v>
      </c>
      <c r="AQ7" s="154">
        <f t="shared" si="34"/>
        <v>1</v>
      </c>
      <c r="AR7" s="154">
        <f t="shared" si="34"/>
        <v>1</v>
      </c>
      <c r="AS7" s="47">
        <f>MDL!$C9</f>
        <v>1.5821689350532766E-2</v>
      </c>
      <c r="AT7" s="47">
        <f t="shared" si="4"/>
        <v>1.5821689350532766E-2</v>
      </c>
      <c r="AU7" s="154" t="str">
        <f t="shared" si="5"/>
        <v>BDL</v>
      </c>
      <c r="BQ7" s="47" t="s">
        <v>20</v>
      </c>
      <c r="BR7" s="47">
        <v>11.178000000000001</v>
      </c>
      <c r="BS7" s="47">
        <v>69</v>
      </c>
      <c r="BT7" s="47">
        <v>328369</v>
      </c>
      <c r="BU7" s="47">
        <v>9.7210000000000001</v>
      </c>
      <c r="BV7" s="47">
        <f t="shared" si="6"/>
        <v>9.7210000000000001</v>
      </c>
      <c r="BW7" s="47" t="s">
        <v>13</v>
      </c>
      <c r="BX7" s="154">
        <f t="shared" si="35"/>
        <v>200</v>
      </c>
      <c r="BY7" s="154">
        <f t="shared" si="35"/>
        <v>1</v>
      </c>
      <c r="BZ7" s="154">
        <f t="shared" si="35"/>
        <v>1</v>
      </c>
      <c r="CA7" s="47">
        <f>MDL!$C9</f>
        <v>1.5821689350532766E-2</v>
      </c>
      <c r="CB7" s="47">
        <f t="shared" si="7"/>
        <v>1.5821689350532766E-2</v>
      </c>
      <c r="CC7" s="154">
        <f t="shared" si="8"/>
        <v>9.7210000000000001</v>
      </c>
      <c r="CH7" s="47" t="s">
        <v>20</v>
      </c>
      <c r="CI7" s="47">
        <v>11.178000000000001</v>
      </c>
      <c r="CJ7" s="47">
        <v>69</v>
      </c>
      <c r="CK7" s="47" t="s">
        <v>454</v>
      </c>
      <c r="CL7" s="47">
        <v>1.4999999999999999E-2</v>
      </c>
      <c r="CM7" s="47">
        <f t="shared" si="9"/>
        <v>1.4999999999999999E-2</v>
      </c>
      <c r="CN7" s="47" t="s">
        <v>13</v>
      </c>
      <c r="CO7" s="154">
        <f t="shared" si="36"/>
        <v>200</v>
      </c>
      <c r="CP7" s="154">
        <f t="shared" si="36"/>
        <v>1</v>
      </c>
      <c r="CQ7" s="154">
        <f t="shared" si="36"/>
        <v>1</v>
      </c>
      <c r="CR7" s="47">
        <f>MDL!$C9</f>
        <v>1.5821689350532766E-2</v>
      </c>
      <c r="CS7" s="47">
        <f t="shared" si="10"/>
        <v>1.5821689350532766E-2</v>
      </c>
      <c r="CT7" s="154" t="str">
        <f t="shared" si="11"/>
        <v>BDL</v>
      </c>
      <c r="DP7" s="47" t="s">
        <v>20</v>
      </c>
      <c r="DQ7" s="47">
        <v>11.178000000000001</v>
      </c>
      <c r="DR7" s="47">
        <v>69</v>
      </c>
      <c r="DS7" s="47" t="s">
        <v>455</v>
      </c>
      <c r="DT7" s="47">
        <v>5.5E-2</v>
      </c>
      <c r="DU7" s="47">
        <f t="shared" si="12"/>
        <v>5.5E-2</v>
      </c>
      <c r="DV7" s="47" t="s">
        <v>13</v>
      </c>
      <c r="DW7" s="154">
        <f t="shared" si="37"/>
        <v>200</v>
      </c>
      <c r="DX7" s="154">
        <f t="shared" si="37"/>
        <v>2.84375</v>
      </c>
      <c r="DY7" s="154">
        <f t="shared" si="37"/>
        <v>2.84375</v>
      </c>
      <c r="DZ7" s="47">
        <f>MDL!$C9</f>
        <v>1.5821689350532766E-2</v>
      </c>
      <c r="EA7" s="47">
        <f t="shared" si="13"/>
        <v>4.4992929090577553E-2</v>
      </c>
      <c r="EB7" s="154">
        <f t="shared" si="14"/>
        <v>0.15640625</v>
      </c>
      <c r="EX7" s="47" t="s">
        <v>20</v>
      </c>
      <c r="EY7" s="47">
        <v>0</v>
      </c>
      <c r="FA7" s="47">
        <v>0</v>
      </c>
      <c r="FB7" s="47" t="s">
        <v>16</v>
      </c>
      <c r="FC7" s="47">
        <f t="shared" si="15"/>
        <v>0</v>
      </c>
      <c r="FD7" s="47" t="s">
        <v>13</v>
      </c>
      <c r="FE7" s="154">
        <f t="shared" si="38"/>
        <v>200</v>
      </c>
      <c r="FF7" s="154">
        <f t="shared" si="38"/>
        <v>2.9040697674418601</v>
      </c>
      <c r="FG7" s="154">
        <f t="shared" si="38"/>
        <v>2.9040697674418601</v>
      </c>
      <c r="FH7" s="47">
        <f>MDL!$C9</f>
        <v>1.5821689350532766E-2</v>
      </c>
      <c r="FI7" s="47">
        <f t="shared" si="16"/>
        <v>4.5947289712739044E-2</v>
      </c>
      <c r="FJ7" s="154" t="str">
        <f t="shared" si="17"/>
        <v>BDL</v>
      </c>
      <c r="GF7" s="47" t="s">
        <v>20</v>
      </c>
      <c r="GG7" s="47">
        <v>0</v>
      </c>
      <c r="GI7" s="47">
        <v>0</v>
      </c>
      <c r="GJ7" s="47" t="s">
        <v>16</v>
      </c>
      <c r="GK7" s="47">
        <f t="shared" si="18"/>
        <v>0</v>
      </c>
      <c r="GL7" s="47" t="s">
        <v>13</v>
      </c>
      <c r="GM7" s="154">
        <f t="shared" si="39"/>
        <v>200</v>
      </c>
      <c r="GN7" s="154">
        <f t="shared" si="39"/>
        <v>2.9022265246853824</v>
      </c>
      <c r="GO7" s="154">
        <f t="shared" si="39"/>
        <v>2.9022265246853824</v>
      </c>
      <c r="GP7" s="47">
        <f>MDL!$C9</f>
        <v>1.5821689350532766E-2</v>
      </c>
      <c r="GQ7" s="47">
        <f t="shared" si="19"/>
        <v>4.5918126498448432E-2</v>
      </c>
      <c r="GR7" s="154" t="str">
        <f t="shared" si="20"/>
        <v>BDL</v>
      </c>
      <c r="HN7" s="47" t="s">
        <v>20</v>
      </c>
      <c r="HO7" s="47">
        <v>0</v>
      </c>
      <c r="HQ7" s="47">
        <v>0</v>
      </c>
      <c r="HR7" s="47" t="s">
        <v>16</v>
      </c>
      <c r="HS7" s="47">
        <f t="shared" si="21"/>
        <v>0</v>
      </c>
      <c r="HT7" s="47" t="s">
        <v>13</v>
      </c>
      <c r="HU7" s="154">
        <f t="shared" si="40"/>
        <v>200</v>
      </c>
      <c r="HV7" s="154">
        <f t="shared" si="40"/>
        <v>2.9022265246853824</v>
      </c>
      <c r="HW7" s="154">
        <f t="shared" si="40"/>
        <v>2.9022265246853824</v>
      </c>
      <c r="HX7" s="47">
        <f>MDL!$C9</f>
        <v>1.5821689350532766E-2</v>
      </c>
      <c r="HY7" s="47">
        <f t="shared" si="22"/>
        <v>4.5918126498448432E-2</v>
      </c>
      <c r="HZ7" s="154" t="str">
        <f t="shared" si="23"/>
        <v>BDL</v>
      </c>
      <c r="IV7" s="47" t="s">
        <v>20</v>
      </c>
      <c r="IW7" s="47">
        <v>11.178000000000001</v>
      </c>
      <c r="IX7" s="47">
        <v>69</v>
      </c>
      <c r="IY7" s="47">
        <v>35880</v>
      </c>
      <c r="IZ7" s="47">
        <v>1.0369999999999999</v>
      </c>
      <c r="JA7" s="47">
        <f t="shared" si="24"/>
        <v>1.0369999999999999</v>
      </c>
      <c r="JB7" s="47" t="s">
        <v>13</v>
      </c>
      <c r="JC7" s="154">
        <f t="shared" si="41"/>
        <v>200</v>
      </c>
      <c r="JD7" s="154">
        <f t="shared" si="41"/>
        <v>1</v>
      </c>
      <c r="JE7" s="154">
        <f t="shared" si="41"/>
        <v>1</v>
      </c>
      <c r="JF7" s="47">
        <f>MDL!$C9</f>
        <v>1.5821689350532766E-2</v>
      </c>
      <c r="JG7" s="47">
        <f t="shared" si="25"/>
        <v>1.5821689350532766E-2</v>
      </c>
      <c r="JH7" s="154">
        <f t="shared" si="26"/>
        <v>1.0369999999999999</v>
      </c>
      <c r="KD7" s="47" t="s">
        <v>20</v>
      </c>
      <c r="KE7" s="47">
        <v>11.178000000000001</v>
      </c>
      <c r="KF7" s="47">
        <v>69</v>
      </c>
      <c r="KG7" s="47">
        <v>931465</v>
      </c>
      <c r="KH7" s="47">
        <v>27.721</v>
      </c>
      <c r="KI7" s="47">
        <f t="shared" si="27"/>
        <v>27.721</v>
      </c>
      <c r="KJ7" s="47" t="s">
        <v>13</v>
      </c>
      <c r="KK7" s="154">
        <f t="shared" si="42"/>
        <v>200</v>
      </c>
      <c r="KL7" s="154">
        <f t="shared" si="42"/>
        <v>1</v>
      </c>
      <c r="KM7" s="154">
        <f t="shared" si="42"/>
        <v>1</v>
      </c>
      <c r="KN7" s="47">
        <f>MDL!$C9</f>
        <v>1.5821689350532766E-2</v>
      </c>
      <c r="KO7" s="47">
        <f t="shared" si="28"/>
        <v>1.5821689350532766E-2</v>
      </c>
      <c r="KP7" s="154">
        <f t="shared" si="29"/>
        <v>27.721</v>
      </c>
      <c r="LL7" s="47" t="s">
        <v>20</v>
      </c>
      <c r="LM7" s="47">
        <v>11.178000000000001</v>
      </c>
      <c r="LN7" s="47">
        <v>69</v>
      </c>
      <c r="LO7" s="47">
        <v>339379</v>
      </c>
      <c r="LP7" s="47">
        <v>9.9979999999999993</v>
      </c>
      <c r="LQ7" s="47">
        <f t="shared" si="30"/>
        <v>9.9979999999999993</v>
      </c>
      <c r="LR7" s="47" t="s">
        <v>13</v>
      </c>
      <c r="LS7" s="154">
        <f t="shared" si="43"/>
        <v>200</v>
      </c>
      <c r="LT7" s="154">
        <f t="shared" si="43"/>
        <v>1</v>
      </c>
      <c r="LU7" s="154">
        <f t="shared" si="43"/>
        <v>1</v>
      </c>
      <c r="LV7" s="47">
        <f>MDL!$C9</f>
        <v>1.5821689350532766E-2</v>
      </c>
      <c r="LW7" s="47">
        <f t="shared" si="31"/>
        <v>1.5821689350532766E-2</v>
      </c>
      <c r="LX7" s="154">
        <f t="shared" si="32"/>
        <v>9.9979999999999993</v>
      </c>
    </row>
    <row r="8" spans="1:603" x14ac:dyDescent="0.35">
      <c r="A8" s="47" t="s">
        <v>21</v>
      </c>
      <c r="B8" s="47">
        <v>10.975</v>
      </c>
      <c r="C8" s="47">
        <v>51</v>
      </c>
      <c r="D8" s="47" t="s">
        <v>456</v>
      </c>
      <c r="E8" s="47">
        <v>8.6999999999999994E-2</v>
      </c>
      <c r="F8" s="47">
        <f t="shared" si="0"/>
        <v>8.6999999999999994E-2</v>
      </c>
      <c r="G8" s="47" t="s">
        <v>13</v>
      </c>
      <c r="H8" s="154">
        <f t="shared" si="33"/>
        <v>200</v>
      </c>
      <c r="I8" s="154">
        <f t="shared" si="33"/>
        <v>1</v>
      </c>
      <c r="J8" s="154">
        <f t="shared" si="33"/>
        <v>1</v>
      </c>
      <c r="K8" s="47">
        <f>MDL!$C10</f>
        <v>7.3550213233318793E-3</v>
      </c>
      <c r="L8" s="47">
        <f t="shared" si="1"/>
        <v>7.3550213233318793E-3</v>
      </c>
      <c r="M8" s="154">
        <f t="shared" si="2"/>
        <v>8.6999999999999994E-2</v>
      </c>
      <c r="AI8" s="47" t="s">
        <v>21</v>
      </c>
      <c r="AJ8" s="47">
        <v>0</v>
      </c>
      <c r="AL8" s="47">
        <v>0</v>
      </c>
      <c r="AM8" s="47" t="s">
        <v>16</v>
      </c>
      <c r="AN8" s="47">
        <f t="shared" si="3"/>
        <v>0</v>
      </c>
      <c r="AO8" s="47" t="s">
        <v>13</v>
      </c>
      <c r="AP8" s="154">
        <f t="shared" si="34"/>
        <v>200</v>
      </c>
      <c r="AQ8" s="154">
        <f t="shared" si="34"/>
        <v>1</v>
      </c>
      <c r="AR8" s="154">
        <f t="shared" si="34"/>
        <v>1</v>
      </c>
      <c r="AS8" s="47">
        <f>MDL!$C10</f>
        <v>7.3550213233318793E-3</v>
      </c>
      <c r="AT8" s="47">
        <f t="shared" si="4"/>
        <v>7.3550213233318793E-3</v>
      </c>
      <c r="AU8" s="154" t="str">
        <f t="shared" si="5"/>
        <v>BDL</v>
      </c>
      <c r="BQ8" s="47" t="s">
        <v>21</v>
      </c>
      <c r="BR8" s="47">
        <v>10.975</v>
      </c>
      <c r="BS8" s="47">
        <v>51</v>
      </c>
      <c r="BT8" s="47">
        <v>25054</v>
      </c>
      <c r="BU8" s="47">
        <v>9.8460000000000001</v>
      </c>
      <c r="BV8" s="47">
        <f t="shared" si="6"/>
        <v>9.8460000000000001</v>
      </c>
      <c r="BW8" s="47" t="s">
        <v>13</v>
      </c>
      <c r="BX8" s="154">
        <f t="shared" si="35"/>
        <v>200</v>
      </c>
      <c r="BY8" s="154">
        <f t="shared" si="35"/>
        <v>1</v>
      </c>
      <c r="BZ8" s="154">
        <f t="shared" si="35"/>
        <v>1</v>
      </c>
      <c r="CA8" s="47">
        <f>MDL!$C10</f>
        <v>7.3550213233318793E-3</v>
      </c>
      <c r="CB8" s="47">
        <f t="shared" si="7"/>
        <v>7.3550213233318793E-3</v>
      </c>
      <c r="CC8" s="154">
        <f t="shared" si="8"/>
        <v>9.8460000000000001</v>
      </c>
      <c r="CH8" s="47" t="s">
        <v>21</v>
      </c>
      <c r="CI8" s="47">
        <v>0</v>
      </c>
      <c r="CK8" s="47">
        <v>0</v>
      </c>
      <c r="CL8" s="47" t="s">
        <v>16</v>
      </c>
      <c r="CM8" s="47">
        <f t="shared" si="9"/>
        <v>0</v>
      </c>
      <c r="CN8" s="47" t="s">
        <v>13</v>
      </c>
      <c r="CO8" s="154">
        <f t="shared" si="36"/>
        <v>200</v>
      </c>
      <c r="CP8" s="154">
        <f t="shared" si="36"/>
        <v>1</v>
      </c>
      <c r="CQ8" s="154">
        <f t="shared" si="36"/>
        <v>1</v>
      </c>
      <c r="CR8" s="47">
        <f>MDL!$C10</f>
        <v>7.3550213233318793E-3</v>
      </c>
      <c r="CS8" s="47">
        <f t="shared" si="10"/>
        <v>7.3550213233318793E-3</v>
      </c>
      <c r="CT8" s="154" t="str">
        <f t="shared" si="11"/>
        <v>BDL</v>
      </c>
      <c r="DP8" s="47" t="s">
        <v>21</v>
      </c>
      <c r="DQ8" s="47">
        <v>0</v>
      </c>
      <c r="DS8" s="47">
        <v>0</v>
      </c>
      <c r="DT8" s="47" t="s">
        <v>16</v>
      </c>
      <c r="DU8" s="47">
        <f t="shared" si="12"/>
        <v>0</v>
      </c>
      <c r="DV8" s="47" t="s">
        <v>13</v>
      </c>
      <c r="DW8" s="154">
        <f t="shared" si="37"/>
        <v>200</v>
      </c>
      <c r="DX8" s="154">
        <f t="shared" si="37"/>
        <v>2.84375</v>
      </c>
      <c r="DY8" s="154">
        <f t="shared" si="37"/>
        <v>2.84375</v>
      </c>
      <c r="DZ8" s="47">
        <f>MDL!$C10</f>
        <v>7.3550213233318793E-3</v>
      </c>
      <c r="EA8" s="47">
        <f t="shared" si="13"/>
        <v>2.0915841888225033E-2</v>
      </c>
      <c r="EB8" s="154" t="str">
        <f t="shared" si="14"/>
        <v>BDL</v>
      </c>
      <c r="EX8" s="47" t="s">
        <v>21</v>
      </c>
      <c r="EY8" s="47">
        <v>0</v>
      </c>
      <c r="FA8" s="47">
        <v>0</v>
      </c>
      <c r="FB8" s="47" t="s">
        <v>16</v>
      </c>
      <c r="FC8" s="47">
        <f t="shared" si="15"/>
        <v>0</v>
      </c>
      <c r="FD8" s="47" t="s">
        <v>13</v>
      </c>
      <c r="FE8" s="154">
        <f t="shared" si="38"/>
        <v>200</v>
      </c>
      <c r="FF8" s="154">
        <f t="shared" si="38"/>
        <v>2.9040697674418601</v>
      </c>
      <c r="FG8" s="154">
        <f t="shared" si="38"/>
        <v>2.9040697674418601</v>
      </c>
      <c r="FH8" s="47">
        <f>MDL!$C10</f>
        <v>7.3550213233318793E-3</v>
      </c>
      <c r="FI8" s="47">
        <f t="shared" si="16"/>
        <v>2.1359495063978332E-2</v>
      </c>
      <c r="FJ8" s="154" t="str">
        <f t="shared" si="17"/>
        <v>BDL</v>
      </c>
      <c r="GF8" s="47" t="s">
        <v>21</v>
      </c>
      <c r="GG8" s="47">
        <v>0</v>
      </c>
      <c r="GI8" s="47">
        <v>0</v>
      </c>
      <c r="GJ8" s="47" t="s">
        <v>16</v>
      </c>
      <c r="GK8" s="47">
        <f t="shared" si="18"/>
        <v>0</v>
      </c>
      <c r="GL8" s="47" t="s">
        <v>13</v>
      </c>
      <c r="GM8" s="154">
        <f t="shared" si="39"/>
        <v>200</v>
      </c>
      <c r="GN8" s="154">
        <f t="shared" si="39"/>
        <v>2.9022265246853824</v>
      </c>
      <c r="GO8" s="154">
        <f t="shared" si="39"/>
        <v>2.9022265246853824</v>
      </c>
      <c r="GP8" s="47">
        <f>MDL!$C10</f>
        <v>7.3550213233318793E-3</v>
      </c>
      <c r="GQ8" s="47">
        <f t="shared" si="19"/>
        <v>2.1345937974200362E-2</v>
      </c>
      <c r="GR8" s="154" t="str">
        <f t="shared" si="20"/>
        <v>BDL</v>
      </c>
      <c r="HN8" s="47" t="s">
        <v>21</v>
      </c>
      <c r="HO8" s="47">
        <v>0</v>
      </c>
      <c r="HQ8" s="47">
        <v>0</v>
      </c>
      <c r="HR8" s="47" t="s">
        <v>16</v>
      </c>
      <c r="HS8" s="47">
        <f t="shared" si="21"/>
        <v>0</v>
      </c>
      <c r="HT8" s="47" t="s">
        <v>13</v>
      </c>
      <c r="HU8" s="154">
        <f t="shared" si="40"/>
        <v>200</v>
      </c>
      <c r="HV8" s="154">
        <f t="shared" si="40"/>
        <v>2.9022265246853824</v>
      </c>
      <c r="HW8" s="154">
        <f t="shared" si="40"/>
        <v>2.9022265246853824</v>
      </c>
      <c r="HX8" s="47">
        <f>MDL!$C10</f>
        <v>7.3550213233318793E-3</v>
      </c>
      <c r="HY8" s="47">
        <f t="shared" si="22"/>
        <v>2.1345937974200362E-2</v>
      </c>
      <c r="HZ8" s="154" t="str">
        <f t="shared" si="23"/>
        <v>BDL</v>
      </c>
      <c r="IV8" s="47" t="s">
        <v>21</v>
      </c>
      <c r="IW8" s="47">
        <v>10.975</v>
      </c>
      <c r="IX8" s="47">
        <v>51</v>
      </c>
      <c r="IY8" s="47">
        <v>2796</v>
      </c>
      <c r="IZ8" s="47">
        <v>1.0720000000000001</v>
      </c>
      <c r="JA8" s="47">
        <f t="shared" si="24"/>
        <v>1.0720000000000001</v>
      </c>
      <c r="JB8" s="47" t="s">
        <v>13</v>
      </c>
      <c r="JC8" s="154">
        <f t="shared" si="41"/>
        <v>200</v>
      </c>
      <c r="JD8" s="154">
        <f t="shared" si="41"/>
        <v>1</v>
      </c>
      <c r="JE8" s="154">
        <f t="shared" si="41"/>
        <v>1</v>
      </c>
      <c r="JF8" s="47">
        <f>MDL!$C10</f>
        <v>7.3550213233318793E-3</v>
      </c>
      <c r="JG8" s="47">
        <f t="shared" si="25"/>
        <v>7.3550213233318793E-3</v>
      </c>
      <c r="JH8" s="154">
        <f t="shared" si="26"/>
        <v>1.0720000000000001</v>
      </c>
      <c r="KD8" s="47" t="s">
        <v>21</v>
      </c>
      <c r="KE8" s="47">
        <v>10.975</v>
      </c>
      <c r="KF8" s="47">
        <v>51</v>
      </c>
      <c r="KG8" s="47">
        <v>74339</v>
      </c>
      <c r="KH8" s="47">
        <v>29.369</v>
      </c>
      <c r="KI8" s="47">
        <f t="shared" si="27"/>
        <v>29.369</v>
      </c>
      <c r="KJ8" s="47" t="s">
        <v>13</v>
      </c>
      <c r="KK8" s="154">
        <f t="shared" si="42"/>
        <v>200</v>
      </c>
      <c r="KL8" s="154">
        <f t="shared" si="42"/>
        <v>1</v>
      </c>
      <c r="KM8" s="154">
        <f t="shared" si="42"/>
        <v>1</v>
      </c>
      <c r="KN8" s="47">
        <f>MDL!$C10</f>
        <v>7.3550213233318793E-3</v>
      </c>
      <c r="KO8" s="47">
        <f t="shared" si="28"/>
        <v>7.3550213233318793E-3</v>
      </c>
      <c r="KP8" s="154">
        <f t="shared" si="29"/>
        <v>29.369</v>
      </c>
      <c r="LL8" s="47" t="s">
        <v>21</v>
      </c>
      <c r="LM8" s="47">
        <v>10.975</v>
      </c>
      <c r="LN8" s="47">
        <v>51</v>
      </c>
      <c r="LO8" s="47">
        <v>26160</v>
      </c>
      <c r="LP8" s="47">
        <v>10.231</v>
      </c>
      <c r="LQ8" s="47">
        <f t="shared" si="30"/>
        <v>10.231</v>
      </c>
      <c r="LR8" s="47" t="s">
        <v>13</v>
      </c>
      <c r="LS8" s="154">
        <f t="shared" si="43"/>
        <v>200</v>
      </c>
      <c r="LT8" s="154">
        <f t="shared" si="43"/>
        <v>1</v>
      </c>
      <c r="LU8" s="154">
        <f t="shared" si="43"/>
        <v>1</v>
      </c>
      <c r="LV8" s="47">
        <f>MDL!$C10</f>
        <v>7.3550213233318793E-3</v>
      </c>
      <c r="LW8" s="47">
        <f t="shared" si="31"/>
        <v>7.3550213233318793E-3</v>
      </c>
      <c r="LX8" s="154">
        <f t="shared" si="32"/>
        <v>10.231</v>
      </c>
    </row>
    <row r="9" spans="1:603" x14ac:dyDescent="0.35">
      <c r="A9" s="47" t="s">
        <v>329</v>
      </c>
      <c r="B9" s="47">
        <v>12.842000000000001</v>
      </c>
      <c r="C9" s="47">
        <v>51</v>
      </c>
      <c r="D9" s="47" t="s">
        <v>457</v>
      </c>
      <c r="E9" s="47">
        <v>7.0999999999999994E-2</v>
      </c>
      <c r="F9" s="47">
        <f t="shared" si="0"/>
        <v>7.0999999999999994E-2</v>
      </c>
      <c r="G9" s="47" t="s">
        <v>13</v>
      </c>
      <c r="H9" s="154">
        <f t="shared" si="33"/>
        <v>200</v>
      </c>
      <c r="I9" s="154">
        <f t="shared" si="33"/>
        <v>1</v>
      </c>
      <c r="J9" s="154">
        <f t="shared" si="33"/>
        <v>1</v>
      </c>
      <c r="K9" s="47">
        <f>MDL!$C11</f>
        <v>1.3842989871101864E-2</v>
      </c>
      <c r="L9" s="47">
        <f t="shared" si="1"/>
        <v>1.3842989871101864E-2</v>
      </c>
      <c r="M9" s="154">
        <f t="shared" si="2"/>
        <v>7.0999999999999994E-2</v>
      </c>
      <c r="AI9" s="47" t="s">
        <v>329</v>
      </c>
      <c r="AJ9" s="47">
        <v>0</v>
      </c>
      <c r="AL9" s="47">
        <v>0</v>
      </c>
      <c r="AM9" s="47" t="s">
        <v>16</v>
      </c>
      <c r="AN9" s="47">
        <f t="shared" si="3"/>
        <v>0</v>
      </c>
      <c r="AO9" s="47" t="s">
        <v>13</v>
      </c>
      <c r="AP9" s="154">
        <f t="shared" si="34"/>
        <v>200</v>
      </c>
      <c r="AQ9" s="154">
        <f t="shared" si="34"/>
        <v>1</v>
      </c>
      <c r="AR9" s="154">
        <f t="shared" si="34"/>
        <v>1</v>
      </c>
      <c r="AS9" s="47">
        <f>MDL!$C11</f>
        <v>1.3842989871101864E-2</v>
      </c>
      <c r="AT9" s="47">
        <f t="shared" si="4"/>
        <v>1.3842989871101864E-2</v>
      </c>
      <c r="AU9" s="154" t="str">
        <f t="shared" si="5"/>
        <v>BDL</v>
      </c>
      <c r="BQ9" s="47" t="s">
        <v>329</v>
      </c>
      <c r="BR9" s="47">
        <v>12.856</v>
      </c>
      <c r="BS9" s="47">
        <v>51</v>
      </c>
      <c r="BT9" s="47">
        <v>94143</v>
      </c>
      <c r="BU9" s="47">
        <v>9.9359999999999999</v>
      </c>
      <c r="BV9" s="47">
        <f t="shared" si="6"/>
        <v>9.9359999999999999</v>
      </c>
      <c r="BW9" s="47" t="s">
        <v>13</v>
      </c>
      <c r="BX9" s="154">
        <f t="shared" si="35"/>
        <v>200</v>
      </c>
      <c r="BY9" s="154">
        <f t="shared" si="35"/>
        <v>1</v>
      </c>
      <c r="BZ9" s="154">
        <f t="shared" si="35"/>
        <v>1</v>
      </c>
      <c r="CA9" s="47">
        <f>MDL!$C11</f>
        <v>1.3842989871101864E-2</v>
      </c>
      <c r="CB9" s="47">
        <f t="shared" si="7"/>
        <v>1.3842989871101864E-2</v>
      </c>
      <c r="CC9" s="154">
        <f t="shared" si="8"/>
        <v>9.9359999999999999</v>
      </c>
      <c r="CH9" s="47" t="s">
        <v>329</v>
      </c>
      <c r="CI9" s="47">
        <v>12.856999999999999</v>
      </c>
      <c r="CJ9" s="47">
        <v>51</v>
      </c>
      <c r="CK9" s="47" t="s">
        <v>387</v>
      </c>
      <c r="CL9" s="47">
        <v>2.1999999999999999E-2</v>
      </c>
      <c r="CM9" s="47">
        <f t="shared" si="9"/>
        <v>2.1999999999999999E-2</v>
      </c>
      <c r="CN9" s="47" t="s">
        <v>13</v>
      </c>
      <c r="CO9" s="154">
        <f t="shared" si="36"/>
        <v>200</v>
      </c>
      <c r="CP9" s="154">
        <f t="shared" si="36"/>
        <v>1</v>
      </c>
      <c r="CQ9" s="154">
        <f t="shared" si="36"/>
        <v>1</v>
      </c>
      <c r="CR9" s="47">
        <f>MDL!$C11</f>
        <v>1.3842989871101864E-2</v>
      </c>
      <c r="CS9" s="47">
        <f t="shared" si="10"/>
        <v>1.3842989871101864E-2</v>
      </c>
      <c r="CT9" s="154">
        <f t="shared" si="11"/>
        <v>2.1999999999999999E-2</v>
      </c>
      <c r="DP9" s="47" t="s">
        <v>329</v>
      </c>
      <c r="DQ9" s="47">
        <v>0</v>
      </c>
      <c r="DS9" s="47">
        <v>0</v>
      </c>
      <c r="DT9" s="47" t="s">
        <v>16</v>
      </c>
      <c r="DU9" s="47">
        <f t="shared" si="12"/>
        <v>0</v>
      </c>
      <c r="DV9" s="47" t="s">
        <v>13</v>
      </c>
      <c r="DW9" s="154">
        <f t="shared" si="37"/>
        <v>200</v>
      </c>
      <c r="DX9" s="154">
        <f t="shared" si="37"/>
        <v>2.84375</v>
      </c>
      <c r="DY9" s="154">
        <f t="shared" si="37"/>
        <v>2.84375</v>
      </c>
      <c r="DZ9" s="47">
        <f>MDL!$C11</f>
        <v>1.3842989871101864E-2</v>
      </c>
      <c r="EA9" s="47">
        <f t="shared" si="13"/>
        <v>3.9366002445945923E-2</v>
      </c>
      <c r="EB9" s="154" t="str">
        <f t="shared" si="14"/>
        <v>BDL</v>
      </c>
      <c r="EX9" s="47" t="s">
        <v>329</v>
      </c>
      <c r="EY9" s="47">
        <v>12.856999999999999</v>
      </c>
      <c r="EZ9" s="47">
        <v>51</v>
      </c>
      <c r="FA9" s="47" t="s">
        <v>427</v>
      </c>
      <c r="FB9" s="47">
        <v>2.3E-2</v>
      </c>
      <c r="FC9" s="47">
        <f t="shared" si="15"/>
        <v>2.3E-2</v>
      </c>
      <c r="FD9" s="47" t="s">
        <v>13</v>
      </c>
      <c r="FE9" s="154">
        <f t="shared" si="38"/>
        <v>200</v>
      </c>
      <c r="FF9" s="154">
        <f t="shared" si="38"/>
        <v>2.9040697674418601</v>
      </c>
      <c r="FG9" s="154">
        <f t="shared" si="38"/>
        <v>2.9040697674418601</v>
      </c>
      <c r="FH9" s="47">
        <f>MDL!$C11</f>
        <v>1.3842989871101864E-2</v>
      </c>
      <c r="FI9" s="47">
        <f t="shared" si="16"/>
        <v>4.0201008375670817E-2</v>
      </c>
      <c r="FJ9" s="154">
        <f t="shared" si="17"/>
        <v>6.6793604651162783E-2</v>
      </c>
      <c r="GF9" s="47" t="s">
        <v>329</v>
      </c>
      <c r="GG9" s="47">
        <v>12.827999999999999</v>
      </c>
      <c r="GH9" s="47">
        <v>51</v>
      </c>
      <c r="GI9" s="47" t="s">
        <v>458</v>
      </c>
      <c r="GJ9" s="47">
        <v>0.02</v>
      </c>
      <c r="GK9" s="47">
        <f t="shared" si="18"/>
        <v>0.02</v>
      </c>
      <c r="GL9" s="47" t="s">
        <v>13</v>
      </c>
      <c r="GM9" s="154">
        <f t="shared" si="39"/>
        <v>200</v>
      </c>
      <c r="GN9" s="154">
        <f t="shared" si="39"/>
        <v>2.9022265246853824</v>
      </c>
      <c r="GO9" s="154">
        <f t="shared" si="39"/>
        <v>2.9022265246853824</v>
      </c>
      <c r="GP9" s="47">
        <f>MDL!$C11</f>
        <v>1.3842989871101864E-2</v>
      </c>
      <c r="GQ9" s="47">
        <f t="shared" si="19"/>
        <v>4.0175492384862913E-2</v>
      </c>
      <c r="GR9" s="154">
        <f t="shared" si="20"/>
        <v>5.8044530493707648E-2</v>
      </c>
      <c r="HN9" s="47" t="s">
        <v>329</v>
      </c>
      <c r="HO9" s="47">
        <v>0</v>
      </c>
      <c r="HQ9" s="47">
        <v>0</v>
      </c>
      <c r="HR9" s="47" t="s">
        <v>16</v>
      </c>
      <c r="HS9" s="47">
        <f t="shared" si="21"/>
        <v>0</v>
      </c>
      <c r="HT9" s="47" t="s">
        <v>13</v>
      </c>
      <c r="HU9" s="154">
        <f t="shared" si="40"/>
        <v>200</v>
      </c>
      <c r="HV9" s="154">
        <f t="shared" si="40"/>
        <v>2.9022265246853824</v>
      </c>
      <c r="HW9" s="154">
        <f t="shared" si="40"/>
        <v>2.9022265246853824</v>
      </c>
      <c r="HX9" s="47">
        <f>MDL!$C11</f>
        <v>1.3842989871101864E-2</v>
      </c>
      <c r="HY9" s="47">
        <f t="shared" si="22"/>
        <v>4.0175492384862913E-2</v>
      </c>
      <c r="HZ9" s="154" t="str">
        <f t="shared" si="23"/>
        <v>BDL</v>
      </c>
      <c r="IV9" s="47" t="s">
        <v>329</v>
      </c>
      <c r="IW9" s="47">
        <v>12.842000000000001</v>
      </c>
      <c r="IX9" s="47">
        <v>51</v>
      </c>
      <c r="IY9" s="47">
        <v>10047</v>
      </c>
      <c r="IZ9" s="47">
        <v>1.0349999999999999</v>
      </c>
      <c r="JA9" s="47">
        <f t="shared" si="24"/>
        <v>1.0349999999999999</v>
      </c>
      <c r="JB9" s="47" t="s">
        <v>13</v>
      </c>
      <c r="JC9" s="154">
        <f t="shared" si="41"/>
        <v>200</v>
      </c>
      <c r="JD9" s="154">
        <f t="shared" si="41"/>
        <v>1</v>
      </c>
      <c r="JE9" s="154">
        <f t="shared" si="41"/>
        <v>1</v>
      </c>
      <c r="JF9" s="47">
        <f>MDL!$C11</f>
        <v>1.3842989871101864E-2</v>
      </c>
      <c r="JG9" s="47">
        <f t="shared" si="25"/>
        <v>1.3842989871101864E-2</v>
      </c>
      <c r="JH9" s="154">
        <f t="shared" si="26"/>
        <v>1.0349999999999999</v>
      </c>
      <c r="KD9" s="47" t="s">
        <v>329</v>
      </c>
      <c r="KE9" s="47">
        <v>12.842000000000001</v>
      </c>
      <c r="KF9" s="47">
        <v>51</v>
      </c>
      <c r="KG9" s="47">
        <v>269462</v>
      </c>
      <c r="KH9" s="47">
        <v>28.591999999999999</v>
      </c>
      <c r="KI9" s="47">
        <f t="shared" si="27"/>
        <v>28.591999999999999</v>
      </c>
      <c r="KJ9" s="47" t="s">
        <v>13</v>
      </c>
      <c r="KK9" s="154">
        <f t="shared" si="42"/>
        <v>200</v>
      </c>
      <c r="KL9" s="154">
        <f t="shared" si="42"/>
        <v>1</v>
      </c>
      <c r="KM9" s="154">
        <f t="shared" si="42"/>
        <v>1</v>
      </c>
      <c r="KN9" s="47">
        <f>MDL!$C11</f>
        <v>1.3842989871101864E-2</v>
      </c>
      <c r="KO9" s="47">
        <f t="shared" si="28"/>
        <v>1.3842989871101864E-2</v>
      </c>
      <c r="KP9" s="154">
        <f t="shared" si="29"/>
        <v>28.591999999999999</v>
      </c>
      <c r="LL9" s="47" t="s">
        <v>329</v>
      </c>
      <c r="LM9" s="47">
        <v>12.842000000000001</v>
      </c>
      <c r="LN9" s="47">
        <v>51</v>
      </c>
      <c r="LO9" s="47">
        <v>97677</v>
      </c>
      <c r="LP9" s="47">
        <v>10.26</v>
      </c>
      <c r="LQ9" s="47">
        <f t="shared" si="30"/>
        <v>10.26</v>
      </c>
      <c r="LR9" s="47" t="s">
        <v>13</v>
      </c>
      <c r="LS9" s="154">
        <f t="shared" si="43"/>
        <v>200</v>
      </c>
      <c r="LT9" s="154">
        <f t="shared" si="43"/>
        <v>1</v>
      </c>
      <c r="LU9" s="154">
        <f t="shared" si="43"/>
        <v>1</v>
      </c>
      <c r="LV9" s="47">
        <f>MDL!$C11</f>
        <v>1.3842989871101864E-2</v>
      </c>
      <c r="LW9" s="47">
        <f t="shared" si="31"/>
        <v>1.3842989871101864E-2</v>
      </c>
      <c r="LX9" s="154">
        <f t="shared" si="32"/>
        <v>10.26</v>
      </c>
    </row>
    <row r="10" spans="1:603" x14ac:dyDescent="0.35">
      <c r="A10" s="47" t="s">
        <v>331</v>
      </c>
      <c r="B10" s="47">
        <v>0</v>
      </c>
      <c r="D10" s="47">
        <v>0</v>
      </c>
      <c r="E10" s="47" t="s">
        <v>16</v>
      </c>
      <c r="F10" s="47">
        <f t="shared" si="0"/>
        <v>0</v>
      </c>
      <c r="G10" s="47" t="s">
        <v>13</v>
      </c>
      <c r="H10" s="154">
        <f t="shared" si="33"/>
        <v>200</v>
      </c>
      <c r="I10" s="154">
        <f t="shared" si="33"/>
        <v>1</v>
      </c>
      <c r="J10" s="154">
        <f t="shared" si="33"/>
        <v>1</v>
      </c>
      <c r="K10" s="47">
        <f>MDL!$C12</f>
        <v>1.3562543110311121E-2</v>
      </c>
      <c r="L10" s="47">
        <f t="shared" si="1"/>
        <v>1.3562543110311121E-2</v>
      </c>
      <c r="M10" s="154" t="str">
        <f t="shared" si="2"/>
        <v>BDL</v>
      </c>
      <c r="AI10" s="47" t="s">
        <v>331</v>
      </c>
      <c r="AJ10" s="47">
        <v>0</v>
      </c>
      <c r="AL10" s="47">
        <v>0</v>
      </c>
      <c r="AM10" s="47" t="s">
        <v>16</v>
      </c>
      <c r="AN10" s="47">
        <f t="shared" si="3"/>
        <v>0</v>
      </c>
      <c r="AO10" s="47" t="s">
        <v>13</v>
      </c>
      <c r="AP10" s="154">
        <f t="shared" si="34"/>
        <v>200</v>
      </c>
      <c r="AQ10" s="154">
        <f t="shared" si="34"/>
        <v>1</v>
      </c>
      <c r="AR10" s="154">
        <f t="shared" si="34"/>
        <v>1</v>
      </c>
      <c r="AS10" s="47">
        <f>MDL!$C12</f>
        <v>1.3562543110311121E-2</v>
      </c>
      <c r="AT10" s="47">
        <f t="shared" si="4"/>
        <v>1.3562543110311121E-2</v>
      </c>
      <c r="AU10" s="154" t="str">
        <f t="shared" si="5"/>
        <v>BDL</v>
      </c>
      <c r="BQ10" s="47" t="s">
        <v>331</v>
      </c>
      <c r="BR10" s="47">
        <v>15.939</v>
      </c>
      <c r="BS10" s="47">
        <v>100</v>
      </c>
      <c r="BT10" s="47">
        <v>325747</v>
      </c>
      <c r="BU10" s="47">
        <v>10.037000000000001</v>
      </c>
      <c r="BV10" s="47">
        <f t="shared" si="6"/>
        <v>10.037000000000001</v>
      </c>
      <c r="BW10" s="47" t="s">
        <v>13</v>
      </c>
      <c r="BX10" s="154">
        <f t="shared" si="35"/>
        <v>200</v>
      </c>
      <c r="BY10" s="154">
        <f t="shared" si="35"/>
        <v>1</v>
      </c>
      <c r="BZ10" s="154">
        <f t="shared" si="35"/>
        <v>1</v>
      </c>
      <c r="CA10" s="47">
        <f>MDL!$C12</f>
        <v>1.3562543110311121E-2</v>
      </c>
      <c r="CB10" s="47">
        <f t="shared" si="7"/>
        <v>1.3562543110311121E-2</v>
      </c>
      <c r="CC10" s="154">
        <f t="shared" si="8"/>
        <v>10.037000000000001</v>
      </c>
      <c r="CH10" s="47" t="s">
        <v>331</v>
      </c>
      <c r="CI10" s="47">
        <v>15.939</v>
      </c>
      <c r="CJ10" s="47">
        <v>100</v>
      </c>
      <c r="CK10" s="47" t="s">
        <v>459</v>
      </c>
      <c r="CL10" s="47">
        <v>1.2E-2</v>
      </c>
      <c r="CM10" s="47">
        <f t="shared" si="9"/>
        <v>1.2E-2</v>
      </c>
      <c r="CN10" s="47" t="s">
        <v>13</v>
      </c>
      <c r="CO10" s="154">
        <f t="shared" si="36"/>
        <v>200</v>
      </c>
      <c r="CP10" s="154">
        <f t="shared" si="36"/>
        <v>1</v>
      </c>
      <c r="CQ10" s="154">
        <f t="shared" si="36"/>
        <v>1</v>
      </c>
      <c r="CR10" s="47">
        <f>MDL!$C12</f>
        <v>1.3562543110311121E-2</v>
      </c>
      <c r="CS10" s="47">
        <f t="shared" si="10"/>
        <v>1.3562543110311121E-2</v>
      </c>
      <c r="CT10" s="154" t="str">
        <f t="shared" si="11"/>
        <v>BDL</v>
      </c>
      <c r="DP10" s="47" t="s">
        <v>331</v>
      </c>
      <c r="DQ10" s="47">
        <v>0</v>
      </c>
      <c r="DS10" s="47">
        <v>0</v>
      </c>
      <c r="DT10" s="47" t="s">
        <v>16</v>
      </c>
      <c r="DU10" s="47">
        <f t="shared" si="12"/>
        <v>0</v>
      </c>
      <c r="DV10" s="47" t="s">
        <v>13</v>
      </c>
      <c r="DW10" s="154">
        <f t="shared" si="37"/>
        <v>200</v>
      </c>
      <c r="DX10" s="154">
        <f t="shared" si="37"/>
        <v>2.84375</v>
      </c>
      <c r="DY10" s="154">
        <f t="shared" si="37"/>
        <v>2.84375</v>
      </c>
      <c r="DZ10" s="47">
        <f>MDL!$C12</f>
        <v>1.3562543110311121E-2</v>
      </c>
      <c r="EA10" s="47">
        <f t="shared" si="13"/>
        <v>3.8568481969947249E-2</v>
      </c>
      <c r="EB10" s="154" t="str">
        <f t="shared" si="14"/>
        <v>BDL</v>
      </c>
      <c r="EX10" s="47" t="s">
        <v>331</v>
      </c>
      <c r="EY10" s="47">
        <v>0</v>
      </c>
      <c r="FA10" s="47">
        <v>0</v>
      </c>
      <c r="FB10" s="47" t="s">
        <v>16</v>
      </c>
      <c r="FC10" s="47">
        <f t="shared" si="15"/>
        <v>0</v>
      </c>
      <c r="FD10" s="47" t="s">
        <v>13</v>
      </c>
      <c r="FE10" s="154">
        <f t="shared" si="38"/>
        <v>200</v>
      </c>
      <c r="FF10" s="154">
        <f t="shared" si="38"/>
        <v>2.9040697674418601</v>
      </c>
      <c r="FG10" s="154">
        <f t="shared" si="38"/>
        <v>2.9040697674418601</v>
      </c>
      <c r="FH10" s="47">
        <f>MDL!$C12</f>
        <v>1.3562543110311121E-2</v>
      </c>
      <c r="FI10" s="47">
        <f t="shared" si="16"/>
        <v>3.9386571416281421E-2</v>
      </c>
      <c r="FJ10" s="154" t="str">
        <f t="shared" si="17"/>
        <v>BDL</v>
      </c>
      <c r="GF10" s="47" t="s">
        <v>331</v>
      </c>
      <c r="GG10" s="47">
        <v>0</v>
      </c>
      <c r="GI10" s="47">
        <v>0</v>
      </c>
      <c r="GJ10" s="47" t="s">
        <v>16</v>
      </c>
      <c r="GK10" s="47">
        <f t="shared" si="18"/>
        <v>0</v>
      </c>
      <c r="GL10" s="47" t="s">
        <v>13</v>
      </c>
      <c r="GM10" s="154">
        <f t="shared" si="39"/>
        <v>200</v>
      </c>
      <c r="GN10" s="154">
        <f t="shared" si="39"/>
        <v>2.9022265246853824</v>
      </c>
      <c r="GO10" s="154">
        <f t="shared" si="39"/>
        <v>2.9022265246853824</v>
      </c>
      <c r="GP10" s="47">
        <f>MDL!$C12</f>
        <v>1.3562543110311121E-2</v>
      </c>
      <c r="GQ10" s="47">
        <f t="shared" si="19"/>
        <v>3.9361572356933924E-2</v>
      </c>
      <c r="GR10" s="154" t="str">
        <f t="shared" si="20"/>
        <v>BDL</v>
      </c>
      <c r="HN10" s="47" t="s">
        <v>331</v>
      </c>
      <c r="HO10" s="47">
        <v>0</v>
      </c>
      <c r="HQ10" s="47">
        <v>0</v>
      </c>
      <c r="HR10" s="47" t="s">
        <v>16</v>
      </c>
      <c r="HS10" s="47">
        <f t="shared" si="21"/>
        <v>0</v>
      </c>
      <c r="HT10" s="47" t="s">
        <v>13</v>
      </c>
      <c r="HU10" s="154">
        <f t="shared" si="40"/>
        <v>200</v>
      </c>
      <c r="HV10" s="154">
        <f t="shared" si="40"/>
        <v>2.9022265246853824</v>
      </c>
      <c r="HW10" s="154">
        <f t="shared" si="40"/>
        <v>2.9022265246853824</v>
      </c>
      <c r="HX10" s="47">
        <f>MDL!$C12</f>
        <v>1.3562543110311121E-2</v>
      </c>
      <c r="HY10" s="47">
        <f t="shared" si="22"/>
        <v>3.9361572356933924E-2</v>
      </c>
      <c r="HZ10" s="154" t="str">
        <f t="shared" si="23"/>
        <v>BDL</v>
      </c>
      <c r="IV10" s="47" t="s">
        <v>331</v>
      </c>
      <c r="IW10" s="47">
        <v>15.939</v>
      </c>
      <c r="IX10" s="47">
        <v>100</v>
      </c>
      <c r="IY10" s="47">
        <v>35251</v>
      </c>
      <c r="IZ10" s="47">
        <v>1.06</v>
      </c>
      <c r="JA10" s="47">
        <f t="shared" si="24"/>
        <v>1.06</v>
      </c>
      <c r="JB10" s="47" t="s">
        <v>13</v>
      </c>
      <c r="JC10" s="154">
        <f t="shared" si="41"/>
        <v>200</v>
      </c>
      <c r="JD10" s="154">
        <f t="shared" si="41"/>
        <v>1</v>
      </c>
      <c r="JE10" s="154">
        <f t="shared" si="41"/>
        <v>1</v>
      </c>
      <c r="JF10" s="47">
        <f>MDL!$C12</f>
        <v>1.3562543110311121E-2</v>
      </c>
      <c r="JG10" s="47">
        <f t="shared" si="25"/>
        <v>1.3562543110311121E-2</v>
      </c>
      <c r="JH10" s="154">
        <f t="shared" si="26"/>
        <v>1.06</v>
      </c>
      <c r="KD10" s="47" t="s">
        <v>331</v>
      </c>
      <c r="KE10" s="47">
        <v>15.925000000000001</v>
      </c>
      <c r="KF10" s="47">
        <v>100</v>
      </c>
      <c r="KG10" s="47">
        <v>904368</v>
      </c>
      <c r="KH10" s="47">
        <v>28.013000000000002</v>
      </c>
      <c r="KI10" s="47">
        <f t="shared" si="27"/>
        <v>28.013000000000002</v>
      </c>
      <c r="KJ10" s="47" t="s">
        <v>13</v>
      </c>
      <c r="KK10" s="154">
        <f t="shared" si="42"/>
        <v>200</v>
      </c>
      <c r="KL10" s="154">
        <f t="shared" si="42"/>
        <v>1</v>
      </c>
      <c r="KM10" s="154">
        <f t="shared" si="42"/>
        <v>1</v>
      </c>
      <c r="KN10" s="47">
        <f>MDL!$C12</f>
        <v>1.3562543110311121E-2</v>
      </c>
      <c r="KO10" s="47">
        <f t="shared" si="28"/>
        <v>1.3562543110311121E-2</v>
      </c>
      <c r="KP10" s="154">
        <f t="shared" si="29"/>
        <v>28.013000000000002</v>
      </c>
      <c r="LL10" s="47" t="s">
        <v>331</v>
      </c>
      <c r="LM10" s="47">
        <v>15.939</v>
      </c>
      <c r="LN10" s="47">
        <v>100</v>
      </c>
      <c r="LO10" s="47">
        <v>329640</v>
      </c>
      <c r="LP10" s="47">
        <v>10.108000000000001</v>
      </c>
      <c r="LQ10" s="47">
        <f t="shared" si="30"/>
        <v>10.108000000000001</v>
      </c>
      <c r="LR10" s="47" t="s">
        <v>13</v>
      </c>
      <c r="LS10" s="154">
        <f t="shared" si="43"/>
        <v>200</v>
      </c>
      <c r="LT10" s="154">
        <f t="shared" si="43"/>
        <v>1</v>
      </c>
      <c r="LU10" s="154">
        <f t="shared" si="43"/>
        <v>1</v>
      </c>
      <c r="LV10" s="47">
        <f>MDL!$C12</f>
        <v>1.3562543110311121E-2</v>
      </c>
      <c r="LW10" s="47">
        <f t="shared" si="31"/>
        <v>1.3562543110311121E-2</v>
      </c>
      <c r="LX10" s="154">
        <f t="shared" si="32"/>
        <v>10.108000000000001</v>
      </c>
    </row>
    <row r="11" spans="1:603" x14ac:dyDescent="0.35">
      <c r="A11" s="47" t="s">
        <v>22</v>
      </c>
      <c r="B11" s="47">
        <v>0</v>
      </c>
      <c r="D11" s="47">
        <v>0</v>
      </c>
      <c r="E11" s="47" t="s">
        <v>16</v>
      </c>
      <c r="F11" s="47">
        <f t="shared" si="0"/>
        <v>0</v>
      </c>
      <c r="G11" s="47" t="s">
        <v>13</v>
      </c>
      <c r="H11" s="154">
        <f t="shared" si="33"/>
        <v>200</v>
      </c>
      <c r="I11" s="154">
        <f t="shared" si="33"/>
        <v>1</v>
      </c>
      <c r="J11" s="154">
        <f t="shared" si="33"/>
        <v>1</v>
      </c>
      <c r="K11" s="47">
        <f>MDL!$C$13</f>
        <v>0.33300000000000002</v>
      </c>
      <c r="L11" s="47">
        <f t="shared" si="1"/>
        <v>0.33300000000000002</v>
      </c>
      <c r="M11" s="154" t="str">
        <f t="shared" si="2"/>
        <v>BDL</v>
      </c>
      <c r="AI11" s="47" t="s">
        <v>22</v>
      </c>
      <c r="AJ11" s="47">
        <v>0</v>
      </c>
      <c r="AL11" s="47">
        <v>0</v>
      </c>
      <c r="AM11" s="47" t="s">
        <v>16</v>
      </c>
      <c r="AN11" s="47">
        <f t="shared" si="3"/>
        <v>0</v>
      </c>
      <c r="AO11" s="47" t="s">
        <v>13</v>
      </c>
      <c r="AP11" s="154">
        <f t="shared" si="34"/>
        <v>200</v>
      </c>
      <c r="AQ11" s="154">
        <f t="shared" si="34"/>
        <v>1</v>
      </c>
      <c r="AR11" s="154">
        <f t="shared" si="34"/>
        <v>1</v>
      </c>
      <c r="AS11" s="47">
        <f>MDL!$C$13</f>
        <v>0.33300000000000002</v>
      </c>
      <c r="AT11" s="47">
        <f t="shared" si="4"/>
        <v>0.33300000000000002</v>
      </c>
      <c r="AU11" s="154" t="str">
        <f t="shared" si="5"/>
        <v>BDL</v>
      </c>
      <c r="BQ11" s="47" t="s">
        <v>22</v>
      </c>
      <c r="BR11" s="47">
        <v>11.409000000000001</v>
      </c>
      <c r="BS11" s="47">
        <v>33</v>
      </c>
      <c r="BT11" s="47">
        <v>11147</v>
      </c>
      <c r="BU11" s="47">
        <v>10.097</v>
      </c>
      <c r="BV11" s="47">
        <f t="shared" si="6"/>
        <v>10.097</v>
      </c>
      <c r="BW11" s="47" t="s">
        <v>13</v>
      </c>
      <c r="BX11" s="154">
        <f t="shared" si="35"/>
        <v>200</v>
      </c>
      <c r="BY11" s="154">
        <f t="shared" si="35"/>
        <v>1</v>
      </c>
      <c r="BZ11" s="154">
        <f t="shared" si="35"/>
        <v>1</v>
      </c>
      <c r="CA11" s="47">
        <f>MDL!$C$13</f>
        <v>0.33300000000000002</v>
      </c>
      <c r="CB11" s="47">
        <f t="shared" si="7"/>
        <v>0.33300000000000002</v>
      </c>
      <c r="CC11" s="154">
        <f t="shared" si="8"/>
        <v>10.097</v>
      </c>
      <c r="CH11" s="47" t="s">
        <v>22</v>
      </c>
      <c r="CI11" s="47">
        <v>0</v>
      </c>
      <c r="CK11" s="47">
        <v>0</v>
      </c>
      <c r="CL11" s="47" t="s">
        <v>16</v>
      </c>
      <c r="CM11" s="47">
        <f t="shared" si="9"/>
        <v>0</v>
      </c>
      <c r="CN11" s="47" t="s">
        <v>13</v>
      </c>
      <c r="CO11" s="154">
        <f t="shared" si="36"/>
        <v>200</v>
      </c>
      <c r="CP11" s="154">
        <f t="shared" si="36"/>
        <v>1</v>
      </c>
      <c r="CQ11" s="154">
        <f t="shared" si="36"/>
        <v>1</v>
      </c>
      <c r="CR11" s="47">
        <f>MDL!$C$13</f>
        <v>0.33300000000000002</v>
      </c>
      <c r="CS11" s="47">
        <f t="shared" si="10"/>
        <v>0.33300000000000002</v>
      </c>
      <c r="CT11" s="154" t="str">
        <f t="shared" si="11"/>
        <v>BDL</v>
      </c>
      <c r="DP11" s="47" t="s">
        <v>22</v>
      </c>
      <c r="DQ11" s="47">
        <v>0</v>
      </c>
      <c r="DS11" s="47">
        <v>0</v>
      </c>
      <c r="DT11" s="47" t="s">
        <v>16</v>
      </c>
      <c r="DU11" s="47">
        <f t="shared" si="12"/>
        <v>0</v>
      </c>
      <c r="DV11" s="47" t="s">
        <v>13</v>
      </c>
      <c r="DW11" s="154">
        <f t="shared" si="37"/>
        <v>200</v>
      </c>
      <c r="DX11" s="154">
        <f t="shared" si="37"/>
        <v>2.84375</v>
      </c>
      <c r="DY11" s="154">
        <f t="shared" si="37"/>
        <v>2.84375</v>
      </c>
      <c r="DZ11" s="47">
        <f>MDL!$C$13</f>
        <v>0.33300000000000002</v>
      </c>
      <c r="EA11" s="47">
        <f t="shared" si="13"/>
        <v>0.94696875000000003</v>
      </c>
      <c r="EB11" s="154" t="str">
        <f t="shared" si="14"/>
        <v>BDL</v>
      </c>
      <c r="EX11" s="47" t="s">
        <v>22</v>
      </c>
      <c r="EY11" s="47">
        <v>0</v>
      </c>
      <c r="FA11" s="47">
        <v>0</v>
      </c>
      <c r="FB11" s="47" t="s">
        <v>16</v>
      </c>
      <c r="FC11" s="47">
        <f t="shared" si="15"/>
        <v>0</v>
      </c>
      <c r="FD11" s="47" t="s">
        <v>13</v>
      </c>
      <c r="FE11" s="154">
        <f t="shared" si="38"/>
        <v>200</v>
      </c>
      <c r="FF11" s="154">
        <f t="shared" si="38"/>
        <v>2.9040697674418601</v>
      </c>
      <c r="FG11" s="154">
        <f t="shared" si="38"/>
        <v>2.9040697674418601</v>
      </c>
      <c r="FH11" s="47">
        <f>MDL!$C$13</f>
        <v>0.33300000000000002</v>
      </c>
      <c r="FI11" s="47">
        <f t="shared" si="16"/>
        <v>0.96705523255813941</v>
      </c>
      <c r="FJ11" s="154" t="str">
        <f t="shared" si="17"/>
        <v>BDL</v>
      </c>
      <c r="GF11" s="47" t="s">
        <v>22</v>
      </c>
      <c r="GG11" s="47">
        <v>0</v>
      </c>
      <c r="GI11" s="47">
        <v>0</v>
      </c>
      <c r="GJ11" s="47" t="s">
        <v>16</v>
      </c>
      <c r="GK11" s="47">
        <f t="shared" si="18"/>
        <v>0</v>
      </c>
      <c r="GL11" s="47" t="s">
        <v>13</v>
      </c>
      <c r="GM11" s="154">
        <f t="shared" si="39"/>
        <v>200</v>
      </c>
      <c r="GN11" s="154">
        <f t="shared" si="39"/>
        <v>2.9022265246853824</v>
      </c>
      <c r="GO11" s="154">
        <f t="shared" si="39"/>
        <v>2.9022265246853824</v>
      </c>
      <c r="GP11" s="47">
        <f>MDL!$C$13</f>
        <v>0.33300000000000002</v>
      </c>
      <c r="GQ11" s="47">
        <f t="shared" si="19"/>
        <v>0.96644143272023242</v>
      </c>
      <c r="GR11" s="154" t="str">
        <f t="shared" si="20"/>
        <v>BDL</v>
      </c>
      <c r="HN11" s="47" t="s">
        <v>22</v>
      </c>
      <c r="HO11" s="47">
        <v>0</v>
      </c>
      <c r="HQ11" s="47">
        <v>0</v>
      </c>
      <c r="HR11" s="47" t="s">
        <v>16</v>
      </c>
      <c r="HS11" s="47">
        <f t="shared" si="21"/>
        <v>0</v>
      </c>
      <c r="HT11" s="47" t="s">
        <v>13</v>
      </c>
      <c r="HU11" s="154">
        <f t="shared" si="40"/>
        <v>200</v>
      </c>
      <c r="HV11" s="154">
        <f t="shared" si="40"/>
        <v>2.9022265246853824</v>
      </c>
      <c r="HW11" s="154">
        <f t="shared" si="40"/>
        <v>2.9022265246853824</v>
      </c>
      <c r="HX11" s="47">
        <f>MDL!$C$13</f>
        <v>0.33300000000000002</v>
      </c>
      <c r="HY11" s="47">
        <f t="shared" si="22"/>
        <v>0.96644143272023242</v>
      </c>
      <c r="HZ11" s="154" t="str">
        <f t="shared" si="23"/>
        <v>BDL</v>
      </c>
      <c r="IV11" s="47" t="s">
        <v>22</v>
      </c>
      <c r="IW11" s="47">
        <v>11.423999999999999</v>
      </c>
      <c r="IX11" s="47">
        <v>33</v>
      </c>
      <c r="IY11" s="47" t="s">
        <v>460</v>
      </c>
      <c r="IZ11" s="47">
        <v>0.79700000000000004</v>
      </c>
      <c r="JA11" s="47">
        <f t="shared" si="24"/>
        <v>0.79700000000000004</v>
      </c>
      <c r="JB11" s="47" t="s">
        <v>13</v>
      </c>
      <c r="JC11" s="154">
        <f t="shared" si="41"/>
        <v>200</v>
      </c>
      <c r="JD11" s="154">
        <f t="shared" si="41"/>
        <v>1</v>
      </c>
      <c r="JE11" s="154">
        <f t="shared" si="41"/>
        <v>1</v>
      </c>
      <c r="JF11" s="47">
        <f>MDL!$C$13</f>
        <v>0.33300000000000002</v>
      </c>
      <c r="JG11" s="47">
        <f t="shared" si="25"/>
        <v>0.33300000000000002</v>
      </c>
      <c r="JH11" s="154">
        <f t="shared" si="26"/>
        <v>0.79700000000000004</v>
      </c>
      <c r="KD11" s="47" t="s">
        <v>22</v>
      </c>
      <c r="KE11" s="47">
        <v>11.423999999999999</v>
      </c>
      <c r="KF11" s="47">
        <v>33</v>
      </c>
      <c r="KG11" s="47" t="s">
        <v>461</v>
      </c>
      <c r="KH11" s="47">
        <v>21.175999999999998</v>
      </c>
      <c r="KI11" s="47">
        <f t="shared" si="27"/>
        <v>21.175999999999998</v>
      </c>
      <c r="KJ11" s="47" t="s">
        <v>13</v>
      </c>
      <c r="KK11" s="154">
        <f t="shared" si="42"/>
        <v>200</v>
      </c>
      <c r="KL11" s="154">
        <f t="shared" si="42"/>
        <v>1</v>
      </c>
      <c r="KM11" s="154">
        <f t="shared" si="42"/>
        <v>1</v>
      </c>
      <c r="KN11" s="47">
        <f>MDL!$C$13</f>
        <v>0.33300000000000002</v>
      </c>
      <c r="KO11" s="47">
        <f t="shared" si="28"/>
        <v>0.33300000000000002</v>
      </c>
      <c r="KP11" s="154">
        <f t="shared" si="29"/>
        <v>21.175999999999998</v>
      </c>
      <c r="LL11" s="47" t="s">
        <v>22</v>
      </c>
      <c r="LM11" s="47">
        <v>11.409000000000001</v>
      </c>
      <c r="LN11" s="47">
        <v>33</v>
      </c>
      <c r="LO11" s="47" t="s">
        <v>462</v>
      </c>
      <c r="LP11" s="47">
        <v>10.403</v>
      </c>
      <c r="LQ11" s="47">
        <f t="shared" si="30"/>
        <v>10.403</v>
      </c>
      <c r="LR11" s="47" t="s">
        <v>13</v>
      </c>
      <c r="LS11" s="154">
        <f t="shared" si="43"/>
        <v>200</v>
      </c>
      <c r="LT11" s="154">
        <f t="shared" si="43"/>
        <v>1</v>
      </c>
      <c r="LU11" s="154">
        <f t="shared" si="43"/>
        <v>1</v>
      </c>
      <c r="LV11" s="47">
        <f>MDL!$C$13</f>
        <v>0.33300000000000002</v>
      </c>
      <c r="LW11" s="47">
        <f t="shared" si="31"/>
        <v>0.33300000000000002</v>
      </c>
      <c r="LX11" s="154">
        <f t="shared" si="32"/>
        <v>10.403</v>
      </c>
    </row>
    <row r="12" spans="1:603" x14ac:dyDescent="0.35">
      <c r="A12" s="47" t="s">
        <v>23</v>
      </c>
      <c r="B12" s="47">
        <v>0</v>
      </c>
      <c r="D12" s="47">
        <v>0</v>
      </c>
      <c r="E12" s="47" t="s">
        <v>16</v>
      </c>
      <c r="F12" s="47">
        <f t="shared" si="0"/>
        <v>0</v>
      </c>
      <c r="G12" s="47" t="s">
        <v>13</v>
      </c>
      <c r="H12" s="154">
        <f t="shared" si="33"/>
        <v>200</v>
      </c>
      <c r="I12" s="154">
        <f t="shared" si="33"/>
        <v>1</v>
      </c>
      <c r="J12" s="154">
        <f t="shared" si="33"/>
        <v>1</v>
      </c>
      <c r="K12" s="47">
        <f>MDL!$C14</f>
        <v>1.9103684107422591E-2</v>
      </c>
      <c r="L12" s="47">
        <f t="shared" si="1"/>
        <v>1.9103684107422591E-2</v>
      </c>
      <c r="M12" s="154" t="str">
        <f t="shared" si="2"/>
        <v>BDL</v>
      </c>
      <c r="AI12" s="47" t="s">
        <v>23</v>
      </c>
      <c r="AJ12" s="47">
        <v>0</v>
      </c>
      <c r="AL12" s="47">
        <v>0</v>
      </c>
      <c r="AM12" s="47" t="s">
        <v>16</v>
      </c>
      <c r="AN12" s="47">
        <f t="shared" si="3"/>
        <v>0</v>
      </c>
      <c r="AO12" s="47" t="s">
        <v>13</v>
      </c>
      <c r="AP12" s="154">
        <f t="shared" si="34"/>
        <v>200</v>
      </c>
      <c r="AQ12" s="154">
        <f t="shared" si="34"/>
        <v>1</v>
      </c>
      <c r="AR12" s="154">
        <f t="shared" si="34"/>
        <v>1</v>
      </c>
      <c r="AS12" s="47">
        <f>MDL!$C14</f>
        <v>1.9103684107422591E-2</v>
      </c>
      <c r="AT12" s="47">
        <f t="shared" si="4"/>
        <v>1.9103684107422591E-2</v>
      </c>
      <c r="AU12" s="154" t="str">
        <f t="shared" si="5"/>
        <v>BDL</v>
      </c>
      <c r="BQ12" s="47" t="s">
        <v>23</v>
      </c>
      <c r="BR12" s="47">
        <v>8.4909999999999997</v>
      </c>
      <c r="BS12" s="47">
        <v>81</v>
      </c>
      <c r="BT12" s="47">
        <v>71716</v>
      </c>
      <c r="BU12" s="47">
        <v>9.8339999999999996</v>
      </c>
      <c r="BV12" s="47">
        <f t="shared" si="6"/>
        <v>9.8339999999999996</v>
      </c>
      <c r="BW12" s="47" t="s">
        <v>13</v>
      </c>
      <c r="BX12" s="154">
        <f t="shared" si="35"/>
        <v>200</v>
      </c>
      <c r="BY12" s="154">
        <f t="shared" si="35"/>
        <v>1</v>
      </c>
      <c r="BZ12" s="154">
        <f t="shared" si="35"/>
        <v>1</v>
      </c>
      <c r="CA12" s="47">
        <f>MDL!$C14</f>
        <v>1.9103684107422591E-2</v>
      </c>
      <c r="CB12" s="47">
        <f t="shared" si="7"/>
        <v>1.9103684107422591E-2</v>
      </c>
      <c r="CC12" s="154">
        <f t="shared" si="8"/>
        <v>9.8339999999999996</v>
      </c>
      <c r="CH12" s="47" t="s">
        <v>23</v>
      </c>
      <c r="CI12" s="47">
        <v>0</v>
      </c>
      <c r="CK12" s="47">
        <v>0</v>
      </c>
      <c r="CL12" s="47" t="s">
        <v>16</v>
      </c>
      <c r="CM12" s="47">
        <f t="shared" si="9"/>
        <v>0</v>
      </c>
      <c r="CN12" s="47" t="s">
        <v>13</v>
      </c>
      <c r="CO12" s="154">
        <f t="shared" si="36"/>
        <v>200</v>
      </c>
      <c r="CP12" s="154">
        <f t="shared" si="36"/>
        <v>1</v>
      </c>
      <c r="CQ12" s="154">
        <f t="shared" si="36"/>
        <v>1</v>
      </c>
      <c r="CR12" s="47">
        <f>MDL!$C14</f>
        <v>1.9103684107422591E-2</v>
      </c>
      <c r="CS12" s="47">
        <f t="shared" si="10"/>
        <v>1.9103684107422591E-2</v>
      </c>
      <c r="CT12" s="154" t="str">
        <f t="shared" si="11"/>
        <v>BDL</v>
      </c>
      <c r="DP12" s="47" t="s">
        <v>23</v>
      </c>
      <c r="DQ12" s="47">
        <v>0</v>
      </c>
      <c r="DS12" s="47">
        <v>0</v>
      </c>
      <c r="DT12" s="47" t="s">
        <v>16</v>
      </c>
      <c r="DU12" s="47">
        <f t="shared" si="12"/>
        <v>0</v>
      </c>
      <c r="DV12" s="47" t="s">
        <v>13</v>
      </c>
      <c r="DW12" s="154">
        <f t="shared" si="37"/>
        <v>200</v>
      </c>
      <c r="DX12" s="154">
        <f t="shared" si="37"/>
        <v>2.84375</v>
      </c>
      <c r="DY12" s="154">
        <f t="shared" si="37"/>
        <v>2.84375</v>
      </c>
      <c r="DZ12" s="47">
        <f>MDL!$C14</f>
        <v>1.9103684107422591E-2</v>
      </c>
      <c r="EA12" s="47">
        <f t="shared" si="13"/>
        <v>5.4326101680482991E-2</v>
      </c>
      <c r="EB12" s="154" t="str">
        <f t="shared" si="14"/>
        <v>BDL</v>
      </c>
      <c r="EX12" s="47" t="s">
        <v>23</v>
      </c>
      <c r="EY12" s="47">
        <v>0</v>
      </c>
      <c r="FA12" s="47">
        <v>0</v>
      </c>
      <c r="FB12" s="47" t="s">
        <v>16</v>
      </c>
      <c r="FC12" s="47">
        <f t="shared" si="15"/>
        <v>0</v>
      </c>
      <c r="FD12" s="47" t="s">
        <v>13</v>
      </c>
      <c r="FE12" s="154">
        <f t="shared" si="38"/>
        <v>200</v>
      </c>
      <c r="FF12" s="154">
        <f t="shared" si="38"/>
        <v>2.9040697674418601</v>
      </c>
      <c r="FG12" s="154">
        <f t="shared" si="38"/>
        <v>2.9040697674418601</v>
      </c>
      <c r="FH12" s="47">
        <f>MDL!$C14</f>
        <v>1.9103684107422591E-2</v>
      </c>
      <c r="FI12" s="47">
        <f t="shared" si="16"/>
        <v>5.5478431463125484E-2</v>
      </c>
      <c r="FJ12" s="154" t="str">
        <f t="shared" si="17"/>
        <v>BDL</v>
      </c>
      <c r="GF12" s="47" t="s">
        <v>23</v>
      </c>
      <c r="GG12" s="47">
        <v>0</v>
      </c>
      <c r="GI12" s="47">
        <v>0</v>
      </c>
      <c r="GJ12" s="47" t="s">
        <v>16</v>
      </c>
      <c r="GK12" s="47">
        <f t="shared" si="18"/>
        <v>0</v>
      </c>
      <c r="GL12" s="47" t="s">
        <v>13</v>
      </c>
      <c r="GM12" s="154">
        <f t="shared" si="39"/>
        <v>200</v>
      </c>
      <c r="GN12" s="154">
        <f t="shared" si="39"/>
        <v>2.9022265246853824</v>
      </c>
      <c r="GO12" s="154">
        <f t="shared" si="39"/>
        <v>2.9022265246853824</v>
      </c>
      <c r="GP12" s="47">
        <f>MDL!$C14</f>
        <v>1.9103684107422591E-2</v>
      </c>
      <c r="GQ12" s="47">
        <f t="shared" si="19"/>
        <v>5.5443218735772438E-2</v>
      </c>
      <c r="GR12" s="154" t="str">
        <f t="shared" si="20"/>
        <v>BDL</v>
      </c>
      <c r="HN12" s="47" t="s">
        <v>23</v>
      </c>
      <c r="HO12" s="47">
        <v>0</v>
      </c>
      <c r="HQ12" s="47">
        <v>0</v>
      </c>
      <c r="HR12" s="47" t="s">
        <v>16</v>
      </c>
      <c r="HS12" s="47">
        <f t="shared" si="21"/>
        <v>0</v>
      </c>
      <c r="HT12" s="47" t="s">
        <v>13</v>
      </c>
      <c r="HU12" s="154">
        <f t="shared" si="40"/>
        <v>200</v>
      </c>
      <c r="HV12" s="154">
        <f t="shared" si="40"/>
        <v>2.9022265246853824</v>
      </c>
      <c r="HW12" s="154">
        <f t="shared" si="40"/>
        <v>2.9022265246853824</v>
      </c>
      <c r="HX12" s="47">
        <f>MDL!$C14</f>
        <v>1.9103684107422591E-2</v>
      </c>
      <c r="HY12" s="47">
        <f t="shared" si="22"/>
        <v>5.5443218735772438E-2</v>
      </c>
      <c r="HZ12" s="154" t="str">
        <f t="shared" si="23"/>
        <v>BDL</v>
      </c>
      <c r="IV12" s="47" t="s">
        <v>23</v>
      </c>
      <c r="IW12" s="47">
        <v>8.5030000000000001</v>
      </c>
      <c r="IX12" s="47">
        <v>81</v>
      </c>
      <c r="IY12" s="47">
        <v>7407</v>
      </c>
      <c r="IZ12" s="47">
        <v>0.99099999999999999</v>
      </c>
      <c r="JA12" s="47">
        <f t="shared" si="24"/>
        <v>0.99099999999999999</v>
      </c>
      <c r="JB12" s="47" t="s">
        <v>13</v>
      </c>
      <c r="JC12" s="154">
        <f t="shared" si="41"/>
        <v>200</v>
      </c>
      <c r="JD12" s="154">
        <f t="shared" si="41"/>
        <v>1</v>
      </c>
      <c r="JE12" s="154">
        <f t="shared" si="41"/>
        <v>1</v>
      </c>
      <c r="JF12" s="47">
        <f>MDL!$C14</f>
        <v>1.9103684107422591E-2</v>
      </c>
      <c r="JG12" s="47">
        <f t="shared" si="25"/>
        <v>1.9103684107422591E-2</v>
      </c>
      <c r="JH12" s="154">
        <f t="shared" si="26"/>
        <v>0.99099999999999999</v>
      </c>
      <c r="KD12" s="47" t="s">
        <v>23</v>
      </c>
      <c r="KE12" s="47">
        <v>8.5030000000000001</v>
      </c>
      <c r="KF12" s="47">
        <v>81</v>
      </c>
      <c r="KG12" s="47">
        <v>196399</v>
      </c>
      <c r="KH12" s="47">
        <v>27.074000000000002</v>
      </c>
      <c r="KI12" s="47">
        <f t="shared" si="27"/>
        <v>27.074000000000002</v>
      </c>
      <c r="KJ12" s="47" t="s">
        <v>13</v>
      </c>
      <c r="KK12" s="154">
        <f t="shared" si="42"/>
        <v>200</v>
      </c>
      <c r="KL12" s="154">
        <f t="shared" si="42"/>
        <v>1</v>
      </c>
      <c r="KM12" s="154">
        <f t="shared" si="42"/>
        <v>1</v>
      </c>
      <c r="KN12" s="47">
        <f>MDL!$C14</f>
        <v>1.9103684107422591E-2</v>
      </c>
      <c r="KO12" s="47">
        <f t="shared" si="28"/>
        <v>1.9103684107422591E-2</v>
      </c>
      <c r="KP12" s="154">
        <f t="shared" si="29"/>
        <v>27.074000000000002</v>
      </c>
      <c r="LL12" s="47" t="s">
        <v>23</v>
      </c>
      <c r="LM12" s="47">
        <v>8.4909999999999997</v>
      </c>
      <c r="LN12" s="47">
        <v>81</v>
      </c>
      <c r="LO12" s="47">
        <v>72540</v>
      </c>
      <c r="LP12" s="47">
        <v>9.8989999999999991</v>
      </c>
      <c r="LQ12" s="47">
        <f t="shared" si="30"/>
        <v>9.8989999999999991</v>
      </c>
      <c r="LR12" s="47" t="s">
        <v>13</v>
      </c>
      <c r="LS12" s="154">
        <f t="shared" si="43"/>
        <v>200</v>
      </c>
      <c r="LT12" s="154">
        <f t="shared" si="43"/>
        <v>1</v>
      </c>
      <c r="LU12" s="154">
        <f t="shared" si="43"/>
        <v>1</v>
      </c>
      <c r="LV12" s="47">
        <f>MDL!$C14</f>
        <v>1.9103684107422591E-2</v>
      </c>
      <c r="LW12" s="47">
        <f t="shared" si="31"/>
        <v>1.9103684107422591E-2</v>
      </c>
      <c r="LX12" s="154">
        <f t="shared" si="32"/>
        <v>9.8989999999999991</v>
      </c>
    </row>
    <row r="13" spans="1:603" x14ac:dyDescent="0.35">
      <c r="A13" s="47" t="s">
        <v>24</v>
      </c>
      <c r="B13" s="47">
        <v>0</v>
      </c>
      <c r="D13" s="47">
        <v>0</v>
      </c>
      <c r="E13" s="47" t="s">
        <v>16</v>
      </c>
      <c r="F13" s="47">
        <f t="shared" si="0"/>
        <v>0</v>
      </c>
      <c r="G13" s="47" t="s">
        <v>13</v>
      </c>
      <c r="H13" s="154">
        <f t="shared" si="33"/>
        <v>200</v>
      </c>
      <c r="I13" s="154">
        <f t="shared" si="33"/>
        <v>1</v>
      </c>
      <c r="J13" s="154">
        <f t="shared" si="33"/>
        <v>1</v>
      </c>
      <c r="K13" s="47">
        <f>MDL!$C15</f>
        <v>8.6848108787699017E-3</v>
      </c>
      <c r="L13" s="47">
        <f t="shared" si="1"/>
        <v>8.6848108787699017E-3</v>
      </c>
      <c r="M13" s="154" t="str">
        <f t="shared" si="2"/>
        <v>BDL</v>
      </c>
      <c r="AI13" s="47" t="s">
        <v>24</v>
      </c>
      <c r="AJ13" s="47">
        <v>0</v>
      </c>
      <c r="AL13" s="47">
        <v>0</v>
      </c>
      <c r="AM13" s="47" t="s">
        <v>16</v>
      </c>
      <c r="AN13" s="47">
        <f t="shared" si="3"/>
        <v>0</v>
      </c>
      <c r="AO13" s="47" t="s">
        <v>13</v>
      </c>
      <c r="AP13" s="154">
        <f t="shared" si="34"/>
        <v>200</v>
      </c>
      <c r="AQ13" s="154">
        <f t="shared" si="34"/>
        <v>1</v>
      </c>
      <c r="AR13" s="154">
        <f t="shared" si="34"/>
        <v>1</v>
      </c>
      <c r="AS13" s="47">
        <f>MDL!$C15</f>
        <v>8.6848108787699017E-3</v>
      </c>
      <c r="AT13" s="47">
        <f t="shared" si="4"/>
        <v>8.6848108787699017E-3</v>
      </c>
      <c r="AU13" s="154" t="str">
        <f t="shared" si="5"/>
        <v>BDL</v>
      </c>
      <c r="BQ13" s="47" t="s">
        <v>24</v>
      </c>
      <c r="BR13" s="47">
        <v>13.247</v>
      </c>
      <c r="BS13" s="47">
        <v>131</v>
      </c>
      <c r="BT13" s="47">
        <v>154996</v>
      </c>
      <c r="BU13" s="47">
        <v>9.5939999999999994</v>
      </c>
      <c r="BV13" s="47">
        <f t="shared" si="6"/>
        <v>9.5939999999999994</v>
      </c>
      <c r="BW13" s="47" t="s">
        <v>13</v>
      </c>
      <c r="BX13" s="154">
        <f t="shared" si="35"/>
        <v>200</v>
      </c>
      <c r="BY13" s="154">
        <f t="shared" si="35"/>
        <v>1</v>
      </c>
      <c r="BZ13" s="154">
        <f t="shared" si="35"/>
        <v>1</v>
      </c>
      <c r="CA13" s="47">
        <f>MDL!$C15</f>
        <v>8.6848108787699017E-3</v>
      </c>
      <c r="CB13" s="47">
        <f t="shared" si="7"/>
        <v>8.6848108787699017E-3</v>
      </c>
      <c r="CC13" s="154">
        <f t="shared" si="8"/>
        <v>9.5939999999999994</v>
      </c>
      <c r="CH13" s="47" t="s">
        <v>24</v>
      </c>
      <c r="CI13" s="47">
        <v>0</v>
      </c>
      <c r="CK13" s="47">
        <v>0</v>
      </c>
      <c r="CL13" s="47" t="s">
        <v>16</v>
      </c>
      <c r="CM13" s="47">
        <f t="shared" si="9"/>
        <v>0</v>
      </c>
      <c r="CN13" s="47" t="s">
        <v>13</v>
      </c>
      <c r="CO13" s="154">
        <f t="shared" si="36"/>
        <v>200</v>
      </c>
      <c r="CP13" s="154">
        <f t="shared" si="36"/>
        <v>1</v>
      </c>
      <c r="CQ13" s="154">
        <f t="shared" si="36"/>
        <v>1</v>
      </c>
      <c r="CR13" s="47">
        <f>MDL!$C15</f>
        <v>8.6848108787699017E-3</v>
      </c>
      <c r="CS13" s="47">
        <f t="shared" si="10"/>
        <v>8.6848108787699017E-3</v>
      </c>
      <c r="CT13" s="154" t="str">
        <f t="shared" si="11"/>
        <v>BDL</v>
      </c>
      <c r="DP13" s="47" t="s">
        <v>24</v>
      </c>
      <c r="DQ13" s="47">
        <v>0</v>
      </c>
      <c r="DS13" s="47">
        <v>0</v>
      </c>
      <c r="DT13" s="47" t="s">
        <v>16</v>
      </c>
      <c r="DU13" s="47">
        <f t="shared" si="12"/>
        <v>0</v>
      </c>
      <c r="DV13" s="47" t="s">
        <v>13</v>
      </c>
      <c r="DW13" s="154">
        <f t="shared" si="37"/>
        <v>200</v>
      </c>
      <c r="DX13" s="154">
        <f t="shared" si="37"/>
        <v>2.84375</v>
      </c>
      <c r="DY13" s="154">
        <f t="shared" si="37"/>
        <v>2.84375</v>
      </c>
      <c r="DZ13" s="47">
        <f>MDL!$C15</f>
        <v>8.6848108787699017E-3</v>
      </c>
      <c r="EA13" s="47">
        <f t="shared" si="13"/>
        <v>2.4697430936501907E-2</v>
      </c>
      <c r="EB13" s="154" t="str">
        <f t="shared" si="14"/>
        <v>BDL</v>
      </c>
      <c r="EX13" s="47" t="s">
        <v>24</v>
      </c>
      <c r="EY13" s="47">
        <v>0</v>
      </c>
      <c r="FA13" s="47">
        <v>0</v>
      </c>
      <c r="FB13" s="47" t="s">
        <v>16</v>
      </c>
      <c r="FC13" s="47">
        <f t="shared" si="15"/>
        <v>0</v>
      </c>
      <c r="FD13" s="47" t="s">
        <v>13</v>
      </c>
      <c r="FE13" s="154">
        <f t="shared" si="38"/>
        <v>200</v>
      </c>
      <c r="FF13" s="154">
        <f t="shared" si="38"/>
        <v>2.9040697674418601</v>
      </c>
      <c r="FG13" s="154">
        <f t="shared" si="38"/>
        <v>2.9040697674418601</v>
      </c>
      <c r="FH13" s="47">
        <f>MDL!$C15</f>
        <v>8.6848108787699017E-3</v>
      </c>
      <c r="FI13" s="47">
        <f t="shared" si="16"/>
        <v>2.5221296708985846E-2</v>
      </c>
      <c r="FJ13" s="154" t="str">
        <f t="shared" si="17"/>
        <v>BDL</v>
      </c>
      <c r="GF13" s="47" t="s">
        <v>24</v>
      </c>
      <c r="GG13" s="47">
        <v>0</v>
      </c>
      <c r="GI13" s="47">
        <v>0</v>
      </c>
      <c r="GJ13" s="47" t="s">
        <v>16</v>
      </c>
      <c r="GK13" s="47">
        <f t="shared" si="18"/>
        <v>0</v>
      </c>
      <c r="GL13" s="47" t="s">
        <v>13</v>
      </c>
      <c r="GM13" s="154">
        <f t="shared" si="39"/>
        <v>200</v>
      </c>
      <c r="GN13" s="154">
        <f t="shared" si="39"/>
        <v>2.9022265246853824</v>
      </c>
      <c r="GO13" s="154">
        <f t="shared" si="39"/>
        <v>2.9022265246853824</v>
      </c>
      <c r="GP13" s="47">
        <f>MDL!$C15</f>
        <v>8.6848108787699017E-3</v>
      </c>
      <c r="GQ13" s="47">
        <f t="shared" si="19"/>
        <v>2.5205288494242174E-2</v>
      </c>
      <c r="GR13" s="154" t="str">
        <f t="shared" si="20"/>
        <v>BDL</v>
      </c>
      <c r="HN13" s="47" t="s">
        <v>24</v>
      </c>
      <c r="HO13" s="47">
        <v>0</v>
      </c>
      <c r="HQ13" s="47">
        <v>0</v>
      </c>
      <c r="HR13" s="47" t="s">
        <v>16</v>
      </c>
      <c r="HS13" s="47">
        <f t="shared" si="21"/>
        <v>0</v>
      </c>
      <c r="HT13" s="47" t="s">
        <v>13</v>
      </c>
      <c r="HU13" s="154">
        <f t="shared" si="40"/>
        <v>200</v>
      </c>
      <c r="HV13" s="154">
        <f t="shared" si="40"/>
        <v>2.9022265246853824</v>
      </c>
      <c r="HW13" s="154">
        <f t="shared" si="40"/>
        <v>2.9022265246853824</v>
      </c>
      <c r="HX13" s="47">
        <f>MDL!$C15</f>
        <v>8.6848108787699017E-3</v>
      </c>
      <c r="HY13" s="47">
        <f t="shared" si="22"/>
        <v>2.5205288494242174E-2</v>
      </c>
      <c r="HZ13" s="154" t="str">
        <f t="shared" si="23"/>
        <v>BDL</v>
      </c>
      <c r="IV13" s="47" t="s">
        <v>24</v>
      </c>
      <c r="IW13" s="47">
        <v>13.247999999999999</v>
      </c>
      <c r="IX13" s="47">
        <v>131</v>
      </c>
      <c r="IY13" s="47">
        <v>16284</v>
      </c>
      <c r="IZ13" s="47">
        <v>0.98399999999999999</v>
      </c>
      <c r="JA13" s="47">
        <f t="shared" si="24"/>
        <v>0.98399999999999999</v>
      </c>
      <c r="JB13" s="47" t="s">
        <v>13</v>
      </c>
      <c r="JC13" s="154">
        <f t="shared" si="41"/>
        <v>200</v>
      </c>
      <c r="JD13" s="154">
        <f t="shared" si="41"/>
        <v>1</v>
      </c>
      <c r="JE13" s="154">
        <f t="shared" si="41"/>
        <v>1</v>
      </c>
      <c r="JF13" s="47">
        <f>MDL!$C15</f>
        <v>8.6848108787699017E-3</v>
      </c>
      <c r="JG13" s="47">
        <f t="shared" si="25"/>
        <v>8.6848108787699017E-3</v>
      </c>
      <c r="JH13" s="154">
        <f t="shared" si="26"/>
        <v>0.98399999999999999</v>
      </c>
      <c r="KD13" s="47" t="s">
        <v>24</v>
      </c>
      <c r="KE13" s="47">
        <v>13.247999999999999</v>
      </c>
      <c r="KF13" s="47">
        <v>131</v>
      </c>
      <c r="KG13" s="47" t="s">
        <v>463</v>
      </c>
      <c r="KH13" s="47">
        <v>26.378</v>
      </c>
      <c r="KI13" s="47">
        <f t="shared" si="27"/>
        <v>26.378</v>
      </c>
      <c r="KJ13" s="47" t="s">
        <v>13</v>
      </c>
      <c r="KK13" s="154">
        <f t="shared" si="42"/>
        <v>200</v>
      </c>
      <c r="KL13" s="154">
        <f t="shared" si="42"/>
        <v>1</v>
      </c>
      <c r="KM13" s="154">
        <f t="shared" si="42"/>
        <v>1</v>
      </c>
      <c r="KN13" s="47">
        <f>MDL!$C15</f>
        <v>8.6848108787699017E-3</v>
      </c>
      <c r="KO13" s="47">
        <f t="shared" si="28"/>
        <v>8.6848108787699017E-3</v>
      </c>
      <c r="KP13" s="154">
        <f t="shared" si="29"/>
        <v>26.378</v>
      </c>
      <c r="LL13" s="47" t="s">
        <v>24</v>
      </c>
      <c r="LM13" s="47">
        <v>13.247999999999999</v>
      </c>
      <c r="LN13" s="47">
        <v>131</v>
      </c>
      <c r="LO13" s="47">
        <v>154380</v>
      </c>
      <c r="LP13" s="47">
        <v>9.51</v>
      </c>
      <c r="LQ13" s="47">
        <f t="shared" si="30"/>
        <v>9.51</v>
      </c>
      <c r="LR13" s="47" t="s">
        <v>13</v>
      </c>
      <c r="LS13" s="154">
        <f t="shared" si="43"/>
        <v>200</v>
      </c>
      <c r="LT13" s="154">
        <f t="shared" si="43"/>
        <v>1</v>
      </c>
      <c r="LU13" s="154">
        <f t="shared" si="43"/>
        <v>1</v>
      </c>
      <c r="LV13" s="47">
        <f>MDL!$C15</f>
        <v>8.6848108787699017E-3</v>
      </c>
      <c r="LW13" s="47">
        <f t="shared" si="31"/>
        <v>8.6848108787699017E-3</v>
      </c>
      <c r="LX13" s="154">
        <f t="shared" si="32"/>
        <v>9.51</v>
      </c>
    </row>
    <row r="14" spans="1:603" x14ac:dyDescent="0.35">
      <c r="A14" s="47" t="s">
        <v>25</v>
      </c>
      <c r="B14" s="47">
        <v>0</v>
      </c>
      <c r="D14" s="47">
        <v>0</v>
      </c>
      <c r="E14" s="47" t="s">
        <v>16</v>
      </c>
      <c r="F14" s="47">
        <f t="shared" si="0"/>
        <v>0</v>
      </c>
      <c r="G14" s="47" t="s">
        <v>13</v>
      </c>
      <c r="H14" s="154">
        <f t="shared" si="33"/>
        <v>200</v>
      </c>
      <c r="I14" s="154">
        <f t="shared" si="33"/>
        <v>1</v>
      </c>
      <c r="J14" s="154">
        <f t="shared" si="33"/>
        <v>1</v>
      </c>
      <c r="K14" s="47">
        <f>MDL!$C16</f>
        <v>3.4251162877721564E-2</v>
      </c>
      <c r="L14" s="47">
        <f t="shared" si="1"/>
        <v>3.4251162877721564E-2</v>
      </c>
      <c r="M14" s="154" t="str">
        <f t="shared" si="2"/>
        <v>BDL</v>
      </c>
      <c r="AI14" s="47" t="s">
        <v>25</v>
      </c>
      <c r="AJ14" s="47">
        <v>0</v>
      </c>
      <c r="AL14" s="47">
        <v>0</v>
      </c>
      <c r="AM14" s="47" t="s">
        <v>16</v>
      </c>
      <c r="AN14" s="47">
        <f t="shared" si="3"/>
        <v>0</v>
      </c>
      <c r="AO14" s="47" t="s">
        <v>13</v>
      </c>
      <c r="AP14" s="154">
        <f t="shared" si="34"/>
        <v>200</v>
      </c>
      <c r="AQ14" s="154">
        <f t="shared" si="34"/>
        <v>1</v>
      </c>
      <c r="AR14" s="154">
        <f t="shared" si="34"/>
        <v>1</v>
      </c>
      <c r="AS14" s="47">
        <f>MDL!$C16</f>
        <v>3.4251162877721564E-2</v>
      </c>
      <c r="AT14" s="47">
        <f t="shared" si="4"/>
        <v>3.4251162877721564E-2</v>
      </c>
      <c r="AU14" s="154" t="str">
        <f t="shared" si="5"/>
        <v>BDL</v>
      </c>
      <c r="BQ14" s="47" t="s">
        <v>25</v>
      </c>
      <c r="BR14" s="47">
        <v>13.233000000000001</v>
      </c>
      <c r="BS14" s="47">
        <v>64</v>
      </c>
      <c r="BT14" s="47">
        <v>9640</v>
      </c>
      <c r="BU14" s="47">
        <v>9.7880000000000003</v>
      </c>
      <c r="BV14" s="47">
        <f t="shared" si="6"/>
        <v>9.7880000000000003</v>
      </c>
      <c r="BW14" s="47" t="s">
        <v>13</v>
      </c>
      <c r="BX14" s="154">
        <f t="shared" si="35"/>
        <v>200</v>
      </c>
      <c r="BY14" s="154">
        <f t="shared" si="35"/>
        <v>1</v>
      </c>
      <c r="BZ14" s="154">
        <f t="shared" si="35"/>
        <v>1</v>
      </c>
      <c r="CA14" s="47">
        <f>MDL!$C16</f>
        <v>3.4251162877721564E-2</v>
      </c>
      <c r="CB14" s="47">
        <f t="shared" si="7"/>
        <v>3.4251162877721564E-2</v>
      </c>
      <c r="CC14" s="154">
        <f t="shared" si="8"/>
        <v>9.7880000000000003</v>
      </c>
      <c r="CH14" s="47" t="s">
        <v>25</v>
      </c>
      <c r="CI14" s="47">
        <v>0</v>
      </c>
      <c r="CK14" s="47">
        <v>0</v>
      </c>
      <c r="CL14" s="47" t="s">
        <v>16</v>
      </c>
      <c r="CM14" s="47">
        <f t="shared" si="9"/>
        <v>0</v>
      </c>
      <c r="CN14" s="47" t="s">
        <v>13</v>
      </c>
      <c r="CO14" s="154">
        <f t="shared" si="36"/>
        <v>200</v>
      </c>
      <c r="CP14" s="154">
        <f t="shared" si="36"/>
        <v>1</v>
      </c>
      <c r="CQ14" s="154">
        <f t="shared" si="36"/>
        <v>1</v>
      </c>
      <c r="CR14" s="47">
        <f>MDL!$C16</f>
        <v>3.4251162877721564E-2</v>
      </c>
      <c r="CS14" s="47">
        <f t="shared" si="10"/>
        <v>3.4251162877721564E-2</v>
      </c>
      <c r="CT14" s="154" t="str">
        <f t="shared" si="11"/>
        <v>BDL</v>
      </c>
      <c r="DP14" s="47" t="s">
        <v>25</v>
      </c>
      <c r="DQ14" s="47">
        <v>0</v>
      </c>
      <c r="DS14" s="47">
        <v>0</v>
      </c>
      <c r="DT14" s="47" t="s">
        <v>16</v>
      </c>
      <c r="DU14" s="47">
        <f t="shared" si="12"/>
        <v>0</v>
      </c>
      <c r="DV14" s="47" t="s">
        <v>13</v>
      </c>
      <c r="DW14" s="154">
        <f t="shared" si="37"/>
        <v>200</v>
      </c>
      <c r="DX14" s="154">
        <f t="shared" si="37"/>
        <v>2.84375</v>
      </c>
      <c r="DY14" s="154">
        <f t="shared" si="37"/>
        <v>2.84375</v>
      </c>
      <c r="DZ14" s="47">
        <f>MDL!$C16</f>
        <v>3.4251162877721564E-2</v>
      </c>
      <c r="EA14" s="47">
        <f t="shared" si="13"/>
        <v>9.7401744433520704E-2</v>
      </c>
      <c r="EB14" s="154" t="str">
        <f t="shared" si="14"/>
        <v>BDL</v>
      </c>
      <c r="EX14" s="47" t="s">
        <v>25</v>
      </c>
      <c r="EY14" s="47">
        <v>0</v>
      </c>
      <c r="FA14" s="47">
        <v>0</v>
      </c>
      <c r="FB14" s="47" t="s">
        <v>16</v>
      </c>
      <c r="FC14" s="47">
        <f t="shared" si="15"/>
        <v>0</v>
      </c>
      <c r="FD14" s="47" t="s">
        <v>13</v>
      </c>
      <c r="FE14" s="154">
        <f t="shared" si="38"/>
        <v>200</v>
      </c>
      <c r="FF14" s="154">
        <f t="shared" si="38"/>
        <v>2.9040697674418601</v>
      </c>
      <c r="FG14" s="154">
        <f t="shared" si="38"/>
        <v>2.9040697674418601</v>
      </c>
      <c r="FH14" s="47">
        <f>MDL!$C16</f>
        <v>3.4251162877721564E-2</v>
      </c>
      <c r="FI14" s="47">
        <f t="shared" si="16"/>
        <v>9.9467766612918132E-2</v>
      </c>
      <c r="FJ14" s="154" t="str">
        <f t="shared" si="17"/>
        <v>BDL</v>
      </c>
      <c r="GF14" s="47" t="s">
        <v>25</v>
      </c>
      <c r="GG14" s="47">
        <v>0</v>
      </c>
      <c r="GI14" s="47">
        <v>0</v>
      </c>
      <c r="GJ14" s="47" t="s">
        <v>16</v>
      </c>
      <c r="GK14" s="47">
        <f t="shared" si="18"/>
        <v>0</v>
      </c>
      <c r="GL14" s="47" t="s">
        <v>13</v>
      </c>
      <c r="GM14" s="154">
        <f t="shared" si="39"/>
        <v>200</v>
      </c>
      <c r="GN14" s="154">
        <f t="shared" si="39"/>
        <v>2.9022265246853824</v>
      </c>
      <c r="GO14" s="154">
        <f t="shared" si="39"/>
        <v>2.9022265246853824</v>
      </c>
      <c r="GP14" s="47">
        <f>MDL!$C16</f>
        <v>3.4251162877721564E-2</v>
      </c>
      <c r="GQ14" s="47">
        <f t="shared" si="19"/>
        <v>9.9404633405042839E-2</v>
      </c>
      <c r="GR14" s="154" t="str">
        <f t="shared" si="20"/>
        <v>BDL</v>
      </c>
      <c r="HN14" s="47" t="s">
        <v>25</v>
      </c>
      <c r="HO14" s="47">
        <v>0</v>
      </c>
      <c r="HQ14" s="47">
        <v>0</v>
      </c>
      <c r="HR14" s="47" t="s">
        <v>16</v>
      </c>
      <c r="HS14" s="47">
        <f t="shared" si="21"/>
        <v>0</v>
      </c>
      <c r="HT14" s="47" t="s">
        <v>13</v>
      </c>
      <c r="HU14" s="154">
        <f t="shared" si="40"/>
        <v>200</v>
      </c>
      <c r="HV14" s="154">
        <f t="shared" si="40"/>
        <v>2.9022265246853824</v>
      </c>
      <c r="HW14" s="154">
        <f t="shared" si="40"/>
        <v>2.9022265246853824</v>
      </c>
      <c r="HX14" s="47">
        <f>MDL!$C16</f>
        <v>3.4251162877721564E-2</v>
      </c>
      <c r="HY14" s="47">
        <f t="shared" si="22"/>
        <v>9.9404633405042839E-2</v>
      </c>
      <c r="HZ14" s="154" t="str">
        <f t="shared" si="23"/>
        <v>BDL</v>
      </c>
      <c r="IV14" s="47" t="s">
        <v>25</v>
      </c>
      <c r="IW14" s="47">
        <v>13.233000000000001</v>
      </c>
      <c r="IX14" s="47">
        <v>64</v>
      </c>
      <c r="IY14" s="47">
        <v>1018</v>
      </c>
      <c r="IZ14" s="47">
        <v>1.0089999999999999</v>
      </c>
      <c r="JA14" s="47">
        <f t="shared" si="24"/>
        <v>1.0089999999999999</v>
      </c>
      <c r="JB14" s="47" t="s">
        <v>13</v>
      </c>
      <c r="JC14" s="154">
        <f t="shared" si="41"/>
        <v>200</v>
      </c>
      <c r="JD14" s="154">
        <f t="shared" si="41"/>
        <v>1</v>
      </c>
      <c r="JE14" s="154">
        <f t="shared" si="41"/>
        <v>1</v>
      </c>
      <c r="JF14" s="47">
        <f>MDL!$C16</f>
        <v>3.4251162877721564E-2</v>
      </c>
      <c r="JG14" s="47">
        <f t="shared" si="25"/>
        <v>3.4251162877721564E-2</v>
      </c>
      <c r="JH14" s="154">
        <f t="shared" si="26"/>
        <v>1.0089999999999999</v>
      </c>
      <c r="KD14" s="47" t="s">
        <v>25</v>
      </c>
      <c r="KE14" s="47">
        <v>13.233000000000001</v>
      </c>
      <c r="KF14" s="47">
        <v>64</v>
      </c>
      <c r="KG14" s="47">
        <v>26780</v>
      </c>
      <c r="KH14" s="47">
        <v>27.335999999999999</v>
      </c>
      <c r="KI14" s="47">
        <f t="shared" si="27"/>
        <v>27.335999999999999</v>
      </c>
      <c r="KJ14" s="47" t="s">
        <v>13</v>
      </c>
      <c r="KK14" s="154">
        <f t="shared" si="42"/>
        <v>200</v>
      </c>
      <c r="KL14" s="154">
        <f t="shared" si="42"/>
        <v>1</v>
      </c>
      <c r="KM14" s="154">
        <f t="shared" si="42"/>
        <v>1</v>
      </c>
      <c r="KN14" s="47">
        <f>MDL!$C16</f>
        <v>3.4251162877721564E-2</v>
      </c>
      <c r="KO14" s="47">
        <f t="shared" si="28"/>
        <v>3.4251162877721564E-2</v>
      </c>
      <c r="KP14" s="154">
        <f t="shared" si="29"/>
        <v>27.335999999999999</v>
      </c>
      <c r="LL14" s="47" t="s">
        <v>25</v>
      </c>
      <c r="LM14" s="47">
        <v>13.233000000000001</v>
      </c>
      <c r="LN14" s="47">
        <v>64</v>
      </c>
      <c r="LO14" s="47">
        <v>9732</v>
      </c>
      <c r="LP14" s="47">
        <v>9.8339999999999996</v>
      </c>
      <c r="LQ14" s="47">
        <f t="shared" si="30"/>
        <v>9.8339999999999996</v>
      </c>
      <c r="LR14" s="47" t="s">
        <v>13</v>
      </c>
      <c r="LS14" s="154">
        <f t="shared" si="43"/>
        <v>200</v>
      </c>
      <c r="LT14" s="154">
        <f t="shared" si="43"/>
        <v>1</v>
      </c>
      <c r="LU14" s="154">
        <f t="shared" si="43"/>
        <v>1</v>
      </c>
      <c r="LV14" s="47">
        <f>MDL!$C16</f>
        <v>3.4251162877721564E-2</v>
      </c>
      <c r="LW14" s="47">
        <f t="shared" si="31"/>
        <v>3.4251162877721564E-2</v>
      </c>
      <c r="LX14" s="154">
        <f t="shared" si="32"/>
        <v>9.8339999999999996</v>
      </c>
    </row>
    <row r="15" spans="1:603" x14ac:dyDescent="0.35">
      <c r="A15" s="47" t="s">
        <v>26</v>
      </c>
      <c r="B15" s="47">
        <v>0</v>
      </c>
      <c r="D15" s="47">
        <v>0</v>
      </c>
      <c r="E15" s="47" t="s">
        <v>16</v>
      </c>
      <c r="F15" s="47">
        <f t="shared" si="0"/>
        <v>0</v>
      </c>
      <c r="G15" s="47" t="s">
        <v>13</v>
      </c>
      <c r="H15" s="154">
        <f t="shared" si="33"/>
        <v>200</v>
      </c>
      <c r="I15" s="154">
        <f t="shared" si="33"/>
        <v>1</v>
      </c>
      <c r="J15" s="154">
        <f t="shared" si="33"/>
        <v>1</v>
      </c>
      <c r="K15" s="47">
        <f>MDL!$C17</f>
        <v>0.33918310563638476</v>
      </c>
      <c r="L15" s="47">
        <f t="shared" si="1"/>
        <v>0.33918310563638476</v>
      </c>
      <c r="M15" s="154" t="str">
        <f t="shared" si="2"/>
        <v>BDL</v>
      </c>
      <c r="AI15" s="47" t="s">
        <v>26</v>
      </c>
      <c r="AJ15" s="47">
        <v>0</v>
      </c>
      <c r="AL15" s="47">
        <v>0</v>
      </c>
      <c r="AM15" s="47" t="s">
        <v>16</v>
      </c>
      <c r="AN15" s="47">
        <f t="shared" si="3"/>
        <v>0</v>
      </c>
      <c r="AO15" s="47" t="s">
        <v>13</v>
      </c>
      <c r="AP15" s="154">
        <f t="shared" si="34"/>
        <v>200</v>
      </c>
      <c r="AQ15" s="154">
        <f t="shared" si="34"/>
        <v>1</v>
      </c>
      <c r="AR15" s="154">
        <f t="shared" si="34"/>
        <v>1</v>
      </c>
      <c r="AS15" s="47">
        <f>MDL!$C17</f>
        <v>0.33918310563638476</v>
      </c>
      <c r="AT15" s="47">
        <f t="shared" si="4"/>
        <v>0.33918310563638476</v>
      </c>
      <c r="AU15" s="154" t="str">
        <f t="shared" si="5"/>
        <v>BDL</v>
      </c>
      <c r="BQ15" s="47" t="s">
        <v>26</v>
      </c>
      <c r="BR15" s="47">
        <v>13.435</v>
      </c>
      <c r="BS15" s="47">
        <v>69</v>
      </c>
      <c r="BT15" s="47">
        <v>10939</v>
      </c>
      <c r="BU15" s="47">
        <v>10.52</v>
      </c>
      <c r="BV15" s="47">
        <f t="shared" si="6"/>
        <v>10.52</v>
      </c>
      <c r="BW15" s="47" t="s">
        <v>13</v>
      </c>
      <c r="BX15" s="154">
        <f t="shared" si="35"/>
        <v>200</v>
      </c>
      <c r="BY15" s="154">
        <f t="shared" si="35"/>
        <v>1</v>
      </c>
      <c r="BZ15" s="154">
        <f t="shared" si="35"/>
        <v>1</v>
      </c>
      <c r="CA15" s="47">
        <f>MDL!$C17</f>
        <v>0.33918310563638476</v>
      </c>
      <c r="CB15" s="47">
        <f t="shared" si="7"/>
        <v>0.33918310563638476</v>
      </c>
      <c r="CC15" s="154">
        <f t="shared" si="8"/>
        <v>10.52</v>
      </c>
      <c r="CH15" s="47" t="s">
        <v>26</v>
      </c>
      <c r="CI15" s="47">
        <v>0</v>
      </c>
      <c r="CK15" s="47">
        <v>0</v>
      </c>
      <c r="CL15" s="47" t="s">
        <v>16</v>
      </c>
      <c r="CM15" s="47">
        <f t="shared" si="9"/>
        <v>0</v>
      </c>
      <c r="CN15" s="47" t="s">
        <v>13</v>
      </c>
      <c r="CO15" s="154">
        <f t="shared" si="36"/>
        <v>200</v>
      </c>
      <c r="CP15" s="154">
        <f t="shared" si="36"/>
        <v>1</v>
      </c>
      <c r="CQ15" s="154">
        <f t="shared" si="36"/>
        <v>1</v>
      </c>
      <c r="CR15" s="47">
        <f>MDL!$C17</f>
        <v>0.33918310563638476</v>
      </c>
      <c r="CS15" s="47">
        <f t="shared" si="10"/>
        <v>0.33918310563638476</v>
      </c>
      <c r="CT15" s="154" t="str">
        <f t="shared" si="11"/>
        <v>BDL</v>
      </c>
      <c r="DP15" s="47" t="s">
        <v>26</v>
      </c>
      <c r="DQ15" s="47">
        <v>0</v>
      </c>
      <c r="DS15" s="47">
        <v>0</v>
      </c>
      <c r="DT15" s="47" t="s">
        <v>16</v>
      </c>
      <c r="DU15" s="47">
        <f t="shared" si="12"/>
        <v>0</v>
      </c>
      <c r="DV15" s="47" t="s">
        <v>13</v>
      </c>
      <c r="DW15" s="154">
        <f t="shared" si="37"/>
        <v>200</v>
      </c>
      <c r="DX15" s="154">
        <f t="shared" si="37"/>
        <v>2.84375</v>
      </c>
      <c r="DY15" s="154">
        <f t="shared" si="37"/>
        <v>2.84375</v>
      </c>
      <c r="DZ15" s="47">
        <f>MDL!$C17</f>
        <v>0.33918310563638476</v>
      </c>
      <c r="EA15" s="47">
        <f t="shared" si="13"/>
        <v>0.96455195665346916</v>
      </c>
      <c r="EB15" s="154" t="str">
        <f t="shared" si="14"/>
        <v>BDL</v>
      </c>
      <c r="EX15" s="47" t="s">
        <v>26</v>
      </c>
      <c r="EY15" s="47">
        <v>0</v>
      </c>
      <c r="FA15" s="47">
        <v>0</v>
      </c>
      <c r="FB15" s="47" t="s">
        <v>16</v>
      </c>
      <c r="FC15" s="47">
        <f t="shared" si="15"/>
        <v>0</v>
      </c>
      <c r="FD15" s="47" t="s">
        <v>13</v>
      </c>
      <c r="FE15" s="154">
        <f t="shared" si="38"/>
        <v>200</v>
      </c>
      <c r="FF15" s="154">
        <f t="shared" si="38"/>
        <v>2.9040697674418601</v>
      </c>
      <c r="FG15" s="154">
        <f t="shared" si="38"/>
        <v>2.9040697674418601</v>
      </c>
      <c r="FH15" s="47">
        <f>MDL!$C17</f>
        <v>0.33918310563638476</v>
      </c>
      <c r="FI15" s="47">
        <f t="shared" si="16"/>
        <v>0.98501140270566379</v>
      </c>
      <c r="FJ15" s="154" t="str">
        <f t="shared" si="17"/>
        <v>BDL</v>
      </c>
      <c r="GF15" s="47" t="s">
        <v>26</v>
      </c>
      <c r="GG15" s="47">
        <v>0</v>
      </c>
      <c r="GI15" s="47">
        <v>0</v>
      </c>
      <c r="GJ15" s="47" t="s">
        <v>16</v>
      </c>
      <c r="GK15" s="47">
        <f t="shared" si="18"/>
        <v>0</v>
      </c>
      <c r="GL15" s="47" t="s">
        <v>13</v>
      </c>
      <c r="GM15" s="154">
        <f t="shared" si="39"/>
        <v>200</v>
      </c>
      <c r="GN15" s="154">
        <f t="shared" si="39"/>
        <v>2.9022265246853824</v>
      </c>
      <c r="GO15" s="154">
        <f t="shared" si="39"/>
        <v>2.9022265246853824</v>
      </c>
      <c r="GP15" s="47">
        <f>MDL!$C17</f>
        <v>0.33918310563638476</v>
      </c>
      <c r="GQ15" s="47">
        <f t="shared" si="19"/>
        <v>0.9843862059030799</v>
      </c>
      <c r="GR15" s="154" t="str">
        <f t="shared" si="20"/>
        <v>BDL</v>
      </c>
      <c r="HN15" s="47" t="s">
        <v>26</v>
      </c>
      <c r="HO15" s="47">
        <v>0</v>
      </c>
      <c r="HQ15" s="47">
        <v>0</v>
      </c>
      <c r="HR15" s="47" t="s">
        <v>16</v>
      </c>
      <c r="HS15" s="47">
        <f t="shared" si="21"/>
        <v>0</v>
      </c>
      <c r="HT15" s="47" t="s">
        <v>13</v>
      </c>
      <c r="HU15" s="154">
        <f t="shared" si="40"/>
        <v>200</v>
      </c>
      <c r="HV15" s="154">
        <f t="shared" si="40"/>
        <v>2.9022265246853824</v>
      </c>
      <c r="HW15" s="154">
        <f t="shared" si="40"/>
        <v>2.9022265246853824</v>
      </c>
      <c r="HX15" s="47">
        <f>MDL!$C17</f>
        <v>0.33918310563638476</v>
      </c>
      <c r="HY15" s="47">
        <f t="shared" si="22"/>
        <v>0.9843862059030799</v>
      </c>
      <c r="HZ15" s="154" t="str">
        <f t="shared" si="23"/>
        <v>BDL</v>
      </c>
      <c r="IV15" s="47" t="s">
        <v>26</v>
      </c>
      <c r="IW15" s="47">
        <v>13.45</v>
      </c>
      <c r="IX15" s="47">
        <v>69</v>
      </c>
      <c r="IY15" s="47" t="s">
        <v>464</v>
      </c>
      <c r="IZ15" s="47">
        <v>1.105</v>
      </c>
      <c r="JA15" s="47">
        <f t="shared" si="24"/>
        <v>1.105</v>
      </c>
      <c r="JB15" s="47" t="s">
        <v>13</v>
      </c>
      <c r="JC15" s="154">
        <f t="shared" si="41"/>
        <v>200</v>
      </c>
      <c r="JD15" s="154">
        <f t="shared" si="41"/>
        <v>1</v>
      </c>
      <c r="JE15" s="154">
        <f t="shared" si="41"/>
        <v>1</v>
      </c>
      <c r="JF15" s="47">
        <f>MDL!$C17</f>
        <v>0.33918310563638476</v>
      </c>
      <c r="JG15" s="47">
        <f t="shared" si="25"/>
        <v>0.33918310563638476</v>
      </c>
      <c r="JH15" s="154">
        <f t="shared" si="26"/>
        <v>1.105</v>
      </c>
      <c r="KD15" s="47" t="s">
        <v>26</v>
      </c>
      <c r="KE15" s="47">
        <v>13.436</v>
      </c>
      <c r="KF15" s="47">
        <v>69</v>
      </c>
      <c r="KG15" s="47" t="s">
        <v>465</v>
      </c>
      <c r="KH15" s="47">
        <v>27.283999999999999</v>
      </c>
      <c r="KI15" s="47">
        <f t="shared" si="27"/>
        <v>27.283999999999999</v>
      </c>
      <c r="KJ15" s="47" t="s">
        <v>13</v>
      </c>
      <c r="KK15" s="154">
        <f t="shared" si="42"/>
        <v>200</v>
      </c>
      <c r="KL15" s="154">
        <f t="shared" si="42"/>
        <v>1</v>
      </c>
      <c r="KM15" s="154">
        <f t="shared" si="42"/>
        <v>1</v>
      </c>
      <c r="KN15" s="47">
        <f>MDL!$C17</f>
        <v>0.33918310563638476</v>
      </c>
      <c r="KO15" s="47">
        <f t="shared" si="28"/>
        <v>0.33918310563638476</v>
      </c>
      <c r="KP15" s="154">
        <f t="shared" si="29"/>
        <v>27.283999999999999</v>
      </c>
      <c r="LL15" s="47" t="s">
        <v>26</v>
      </c>
      <c r="LM15" s="47">
        <v>13.436</v>
      </c>
      <c r="LN15" s="47">
        <v>69</v>
      </c>
      <c r="LO15" s="47">
        <v>10233</v>
      </c>
      <c r="LP15" s="47">
        <v>9.7940000000000005</v>
      </c>
      <c r="LQ15" s="47">
        <f t="shared" si="30"/>
        <v>9.7940000000000005</v>
      </c>
      <c r="LR15" s="47" t="s">
        <v>13</v>
      </c>
      <c r="LS15" s="154">
        <f t="shared" si="43"/>
        <v>200</v>
      </c>
      <c r="LT15" s="154">
        <f t="shared" si="43"/>
        <v>1</v>
      </c>
      <c r="LU15" s="154">
        <f t="shared" si="43"/>
        <v>1</v>
      </c>
      <c r="LV15" s="47">
        <f>MDL!$C17</f>
        <v>0.33918310563638476</v>
      </c>
      <c r="LW15" s="47">
        <f t="shared" si="31"/>
        <v>0.33918310563638476</v>
      </c>
      <c r="LX15" s="154">
        <f t="shared" si="32"/>
        <v>9.7940000000000005</v>
      </c>
    </row>
    <row r="16" spans="1:603" x14ac:dyDescent="0.35">
      <c r="A16" s="47" t="s">
        <v>27</v>
      </c>
      <c r="B16" s="47">
        <v>13.74</v>
      </c>
      <c r="C16" s="47">
        <v>51</v>
      </c>
      <c r="D16" s="47" t="s">
        <v>466</v>
      </c>
      <c r="E16" s="47">
        <v>0.26800000000000002</v>
      </c>
      <c r="F16" s="47">
        <f t="shared" si="0"/>
        <v>0.26800000000000002</v>
      </c>
      <c r="G16" s="47" t="s">
        <v>13</v>
      </c>
      <c r="H16" s="154">
        <f t="shared" si="33"/>
        <v>200</v>
      </c>
      <c r="I16" s="154">
        <f t="shared" si="33"/>
        <v>1</v>
      </c>
      <c r="J16" s="154">
        <f t="shared" si="33"/>
        <v>1</v>
      </c>
      <c r="K16" s="47">
        <f>MDL!$C18</f>
        <v>2.4043735428034754E-2</v>
      </c>
      <c r="L16" s="47">
        <f t="shared" si="1"/>
        <v>2.4043735428034754E-2</v>
      </c>
      <c r="M16" s="154">
        <f t="shared" si="2"/>
        <v>0.26800000000000002</v>
      </c>
      <c r="AI16" s="47" t="s">
        <v>27</v>
      </c>
      <c r="AJ16" s="47">
        <v>0</v>
      </c>
      <c r="AL16" s="47">
        <v>0</v>
      </c>
      <c r="AM16" s="47" t="s">
        <v>16</v>
      </c>
      <c r="AN16" s="47">
        <f t="shared" si="3"/>
        <v>0</v>
      </c>
      <c r="AO16" s="47" t="s">
        <v>13</v>
      </c>
      <c r="AP16" s="154">
        <f t="shared" si="34"/>
        <v>200</v>
      </c>
      <c r="AQ16" s="154">
        <f t="shared" si="34"/>
        <v>1</v>
      </c>
      <c r="AR16" s="154">
        <f t="shared" si="34"/>
        <v>1</v>
      </c>
      <c r="AS16" s="47">
        <f>MDL!$C18</f>
        <v>2.4043735428034754E-2</v>
      </c>
      <c r="AT16" s="47">
        <f t="shared" si="4"/>
        <v>2.4043735428034754E-2</v>
      </c>
      <c r="AU16" s="154" t="str">
        <f t="shared" si="5"/>
        <v>BDL</v>
      </c>
      <c r="BQ16" s="47" t="s">
        <v>27</v>
      </c>
      <c r="BR16" s="47">
        <v>13.739000000000001</v>
      </c>
      <c r="BS16" s="47">
        <v>51</v>
      </c>
      <c r="BT16" s="47">
        <v>95589</v>
      </c>
      <c r="BU16" s="47">
        <v>9.9109999999999996</v>
      </c>
      <c r="BV16" s="47">
        <f t="shared" si="6"/>
        <v>9.9109999999999996</v>
      </c>
      <c r="BW16" s="47" t="s">
        <v>13</v>
      </c>
      <c r="BX16" s="154">
        <f t="shared" si="35"/>
        <v>200</v>
      </c>
      <c r="BY16" s="154">
        <f t="shared" si="35"/>
        <v>1</v>
      </c>
      <c r="BZ16" s="154">
        <f t="shared" si="35"/>
        <v>1</v>
      </c>
      <c r="CA16" s="47">
        <f>MDL!$C18</f>
        <v>2.4043735428034754E-2</v>
      </c>
      <c r="CB16" s="47">
        <f t="shared" si="7"/>
        <v>2.4043735428034754E-2</v>
      </c>
      <c r="CC16" s="154">
        <f t="shared" si="8"/>
        <v>9.9109999999999996</v>
      </c>
      <c r="CH16" s="47" t="s">
        <v>27</v>
      </c>
      <c r="CI16" s="47">
        <v>13.74</v>
      </c>
      <c r="CJ16" s="47">
        <v>51</v>
      </c>
      <c r="CK16" s="47" t="s">
        <v>467</v>
      </c>
      <c r="CL16" s="47">
        <v>2.3E-2</v>
      </c>
      <c r="CM16" s="47">
        <f t="shared" si="9"/>
        <v>2.3E-2</v>
      </c>
      <c r="CN16" s="47" t="s">
        <v>13</v>
      </c>
      <c r="CO16" s="154">
        <f t="shared" si="36"/>
        <v>200</v>
      </c>
      <c r="CP16" s="154">
        <f t="shared" si="36"/>
        <v>1</v>
      </c>
      <c r="CQ16" s="154">
        <f t="shared" si="36"/>
        <v>1</v>
      </c>
      <c r="CR16" s="47">
        <f>MDL!$C18</f>
        <v>2.4043735428034754E-2</v>
      </c>
      <c r="CS16" s="47">
        <f t="shared" si="10"/>
        <v>2.4043735428034754E-2</v>
      </c>
      <c r="CT16" s="154" t="str">
        <f t="shared" si="11"/>
        <v>BDL</v>
      </c>
      <c r="DP16" s="47" t="s">
        <v>27</v>
      </c>
      <c r="DQ16" s="47">
        <v>0</v>
      </c>
      <c r="DS16" s="47">
        <v>0</v>
      </c>
      <c r="DT16" s="47" t="s">
        <v>16</v>
      </c>
      <c r="DU16" s="47">
        <f t="shared" si="12"/>
        <v>0</v>
      </c>
      <c r="DV16" s="47" t="s">
        <v>13</v>
      </c>
      <c r="DW16" s="154">
        <f t="shared" si="37"/>
        <v>200</v>
      </c>
      <c r="DX16" s="154">
        <f t="shared" si="37"/>
        <v>2.84375</v>
      </c>
      <c r="DY16" s="154">
        <f t="shared" si="37"/>
        <v>2.84375</v>
      </c>
      <c r="DZ16" s="47">
        <f>MDL!$C18</f>
        <v>2.4043735428034754E-2</v>
      </c>
      <c r="EA16" s="47">
        <f t="shared" si="13"/>
        <v>6.8374372623473831E-2</v>
      </c>
      <c r="EB16" s="154" t="str">
        <f t="shared" si="14"/>
        <v>BDL</v>
      </c>
      <c r="EX16" s="47" t="s">
        <v>27</v>
      </c>
      <c r="EY16" s="47">
        <v>13.74</v>
      </c>
      <c r="EZ16" s="47">
        <v>51</v>
      </c>
      <c r="FA16" s="47" t="s">
        <v>468</v>
      </c>
      <c r="FB16" s="47">
        <v>0.05</v>
      </c>
      <c r="FC16" s="47">
        <f t="shared" si="15"/>
        <v>0.05</v>
      </c>
      <c r="FD16" s="47" t="s">
        <v>13</v>
      </c>
      <c r="FE16" s="154">
        <f t="shared" si="38"/>
        <v>200</v>
      </c>
      <c r="FF16" s="154">
        <f t="shared" si="38"/>
        <v>2.9040697674418601</v>
      </c>
      <c r="FG16" s="154">
        <f t="shared" si="38"/>
        <v>2.9040697674418601</v>
      </c>
      <c r="FH16" s="47">
        <f>MDL!$C18</f>
        <v>2.4043735428034754E-2</v>
      </c>
      <c r="FI16" s="47">
        <f t="shared" si="16"/>
        <v>6.9824685152926502E-2</v>
      </c>
      <c r="FJ16" s="154">
        <f t="shared" si="17"/>
        <v>0.14520348837209301</v>
      </c>
      <c r="GF16" s="47" t="s">
        <v>27</v>
      </c>
      <c r="GG16" s="47">
        <v>13.739000000000001</v>
      </c>
      <c r="GH16" s="47">
        <v>51</v>
      </c>
      <c r="GI16" s="47" t="s">
        <v>469</v>
      </c>
      <c r="GJ16" s="47">
        <v>3.6999999999999998E-2</v>
      </c>
      <c r="GK16" s="47">
        <f t="shared" si="18"/>
        <v>3.6999999999999998E-2</v>
      </c>
      <c r="GL16" s="47" t="s">
        <v>13</v>
      </c>
      <c r="GM16" s="154">
        <f t="shared" si="39"/>
        <v>200</v>
      </c>
      <c r="GN16" s="154">
        <f t="shared" si="39"/>
        <v>2.9022265246853824</v>
      </c>
      <c r="GO16" s="154">
        <f t="shared" si="39"/>
        <v>2.9022265246853824</v>
      </c>
      <c r="GP16" s="47">
        <f>MDL!$C18</f>
        <v>2.4043735428034754E-2</v>
      </c>
      <c r="GQ16" s="47">
        <f t="shared" si="19"/>
        <v>6.9780366711760106E-2</v>
      </c>
      <c r="GR16" s="154">
        <f t="shared" si="20"/>
        <v>0.10738238141335915</v>
      </c>
      <c r="HN16" s="47" t="s">
        <v>27</v>
      </c>
      <c r="HO16" s="47">
        <v>13.739000000000001</v>
      </c>
      <c r="HP16" s="47">
        <v>51</v>
      </c>
      <c r="HQ16" s="47" t="s">
        <v>470</v>
      </c>
      <c r="HR16" s="47">
        <v>3.3000000000000002E-2</v>
      </c>
      <c r="HS16" s="47">
        <f t="shared" si="21"/>
        <v>3.3000000000000002E-2</v>
      </c>
      <c r="HT16" s="47" t="s">
        <v>13</v>
      </c>
      <c r="HU16" s="154">
        <f t="shared" si="40"/>
        <v>200</v>
      </c>
      <c r="HV16" s="154">
        <f t="shared" si="40"/>
        <v>2.9022265246853824</v>
      </c>
      <c r="HW16" s="154">
        <f t="shared" si="40"/>
        <v>2.9022265246853824</v>
      </c>
      <c r="HX16" s="47">
        <f>MDL!$C18</f>
        <v>2.4043735428034754E-2</v>
      </c>
      <c r="HY16" s="47">
        <f t="shared" si="22"/>
        <v>6.9780366711760106E-2</v>
      </c>
      <c r="HZ16" s="154">
        <f t="shared" si="23"/>
        <v>9.577347531461762E-2</v>
      </c>
      <c r="IV16" s="47" t="s">
        <v>27</v>
      </c>
      <c r="IW16" s="47">
        <v>13.74</v>
      </c>
      <c r="IX16" s="47">
        <v>51</v>
      </c>
      <c r="IY16" s="47">
        <v>10506</v>
      </c>
      <c r="IZ16" s="47">
        <v>1.0629999999999999</v>
      </c>
      <c r="JA16" s="47">
        <f t="shared" si="24"/>
        <v>1.0629999999999999</v>
      </c>
      <c r="JB16" s="47" t="s">
        <v>13</v>
      </c>
      <c r="JC16" s="154">
        <f t="shared" si="41"/>
        <v>200</v>
      </c>
      <c r="JD16" s="154">
        <f t="shared" si="41"/>
        <v>1</v>
      </c>
      <c r="JE16" s="154">
        <f t="shared" si="41"/>
        <v>1</v>
      </c>
      <c r="JF16" s="47">
        <f>MDL!$C18</f>
        <v>2.4043735428034754E-2</v>
      </c>
      <c r="JG16" s="47">
        <f t="shared" si="25"/>
        <v>2.4043735428034754E-2</v>
      </c>
      <c r="JH16" s="154">
        <f t="shared" si="26"/>
        <v>1.0629999999999999</v>
      </c>
      <c r="KD16" s="47" t="s">
        <v>27</v>
      </c>
      <c r="KE16" s="47">
        <v>13.74</v>
      </c>
      <c r="KF16" s="47">
        <v>51</v>
      </c>
      <c r="KG16" s="47">
        <v>273630</v>
      </c>
      <c r="KH16" s="47">
        <v>28.523</v>
      </c>
      <c r="KI16" s="47">
        <f t="shared" si="27"/>
        <v>28.523</v>
      </c>
      <c r="KJ16" s="47" t="s">
        <v>13</v>
      </c>
      <c r="KK16" s="154">
        <f t="shared" si="42"/>
        <v>200</v>
      </c>
      <c r="KL16" s="154">
        <f t="shared" si="42"/>
        <v>1</v>
      </c>
      <c r="KM16" s="154">
        <f t="shared" si="42"/>
        <v>1</v>
      </c>
      <c r="KN16" s="47">
        <f>MDL!$C18</f>
        <v>2.4043735428034754E-2</v>
      </c>
      <c r="KO16" s="47">
        <f t="shared" si="28"/>
        <v>2.4043735428034754E-2</v>
      </c>
      <c r="KP16" s="154">
        <f t="shared" si="29"/>
        <v>28.523</v>
      </c>
      <c r="LL16" s="47" t="s">
        <v>27</v>
      </c>
      <c r="LM16" s="47">
        <v>13.74</v>
      </c>
      <c r="LN16" s="47">
        <v>51</v>
      </c>
      <c r="LO16" s="47">
        <v>99702</v>
      </c>
      <c r="LP16" s="47">
        <v>10.288</v>
      </c>
      <c r="LQ16" s="47">
        <f t="shared" si="30"/>
        <v>10.288</v>
      </c>
      <c r="LR16" s="47" t="s">
        <v>13</v>
      </c>
      <c r="LS16" s="154">
        <f t="shared" si="43"/>
        <v>200</v>
      </c>
      <c r="LT16" s="154">
        <f t="shared" si="43"/>
        <v>1</v>
      </c>
      <c r="LU16" s="154">
        <f t="shared" si="43"/>
        <v>1</v>
      </c>
      <c r="LV16" s="47">
        <f>MDL!$C18</f>
        <v>2.4043735428034754E-2</v>
      </c>
      <c r="LW16" s="47">
        <f t="shared" si="31"/>
        <v>2.4043735428034754E-2</v>
      </c>
      <c r="LX16" s="154">
        <f t="shared" si="32"/>
        <v>10.288</v>
      </c>
    </row>
    <row r="17" spans="1:336" x14ac:dyDescent="0.35">
      <c r="A17" s="47" t="s">
        <v>28</v>
      </c>
      <c r="B17" s="47">
        <v>15.939</v>
      </c>
      <c r="C17" s="47">
        <v>33</v>
      </c>
      <c r="D17" s="47" t="s">
        <v>471</v>
      </c>
      <c r="E17" s="47">
        <v>0.19500000000000001</v>
      </c>
      <c r="F17" s="47">
        <f t="shared" si="0"/>
        <v>0.19500000000000001</v>
      </c>
      <c r="G17" s="47" t="s">
        <v>13</v>
      </c>
      <c r="H17" s="154">
        <f t="shared" si="33"/>
        <v>200</v>
      </c>
      <c r="I17" s="154">
        <f t="shared" si="33"/>
        <v>1</v>
      </c>
      <c r="J17" s="154">
        <f t="shared" si="33"/>
        <v>1</v>
      </c>
      <c r="K17" s="47">
        <f>MDL!$C19</f>
        <v>2.8150385828363243E-2</v>
      </c>
      <c r="L17" s="47">
        <f t="shared" si="1"/>
        <v>2.8150385828363243E-2</v>
      </c>
      <c r="M17" s="154">
        <f t="shared" si="2"/>
        <v>0.19500000000000001</v>
      </c>
      <c r="AI17" s="47" t="s">
        <v>28</v>
      </c>
      <c r="AJ17" s="47">
        <v>0</v>
      </c>
      <c r="AL17" s="47">
        <v>0</v>
      </c>
      <c r="AM17" s="47" t="s">
        <v>16</v>
      </c>
      <c r="AN17" s="47">
        <f t="shared" si="3"/>
        <v>0</v>
      </c>
      <c r="AO17" s="47" t="s">
        <v>13</v>
      </c>
      <c r="AP17" s="154">
        <f t="shared" si="34"/>
        <v>200</v>
      </c>
      <c r="AQ17" s="154">
        <f t="shared" si="34"/>
        <v>1</v>
      </c>
      <c r="AR17" s="154">
        <f t="shared" si="34"/>
        <v>1</v>
      </c>
      <c r="AS17" s="47">
        <f>MDL!$C19</f>
        <v>2.8150385828363243E-2</v>
      </c>
      <c r="AT17" s="47">
        <f t="shared" si="4"/>
        <v>2.8150385828363243E-2</v>
      </c>
      <c r="AU17" s="154" t="str">
        <f t="shared" si="5"/>
        <v>BDL</v>
      </c>
      <c r="BQ17" s="47" t="s">
        <v>28</v>
      </c>
      <c r="BR17" s="47">
        <v>15.939</v>
      </c>
      <c r="BS17" s="47">
        <v>33</v>
      </c>
      <c r="BT17" s="47">
        <v>31829</v>
      </c>
      <c r="BU17" s="47">
        <v>9.9819999999999993</v>
      </c>
      <c r="BV17" s="47">
        <f t="shared" si="6"/>
        <v>9.9819999999999993</v>
      </c>
      <c r="BW17" s="47" t="s">
        <v>13</v>
      </c>
      <c r="BX17" s="154">
        <f t="shared" si="35"/>
        <v>200</v>
      </c>
      <c r="BY17" s="154">
        <f t="shared" si="35"/>
        <v>1</v>
      </c>
      <c r="BZ17" s="154">
        <f t="shared" si="35"/>
        <v>1</v>
      </c>
      <c r="CA17" s="47">
        <f>MDL!$C19</f>
        <v>2.8150385828363243E-2</v>
      </c>
      <c r="CB17" s="47">
        <f t="shared" si="7"/>
        <v>2.8150385828363243E-2</v>
      </c>
      <c r="CC17" s="154">
        <f t="shared" si="8"/>
        <v>9.9819999999999993</v>
      </c>
      <c r="CH17" s="47" t="s">
        <v>28</v>
      </c>
      <c r="CI17" s="47">
        <v>0</v>
      </c>
      <c r="CK17" s="47">
        <v>0</v>
      </c>
      <c r="CL17" s="47" t="s">
        <v>16</v>
      </c>
      <c r="CM17" s="47">
        <f t="shared" si="9"/>
        <v>0</v>
      </c>
      <c r="CN17" s="47" t="s">
        <v>13</v>
      </c>
      <c r="CO17" s="154">
        <f t="shared" si="36"/>
        <v>200</v>
      </c>
      <c r="CP17" s="154">
        <f t="shared" si="36"/>
        <v>1</v>
      </c>
      <c r="CQ17" s="154">
        <f t="shared" si="36"/>
        <v>1</v>
      </c>
      <c r="CR17" s="47">
        <f>MDL!$C19</f>
        <v>2.8150385828363243E-2</v>
      </c>
      <c r="CS17" s="47">
        <f t="shared" si="10"/>
        <v>2.8150385828363243E-2</v>
      </c>
      <c r="CT17" s="154" t="str">
        <f t="shared" si="11"/>
        <v>BDL</v>
      </c>
      <c r="DP17" s="47" t="s">
        <v>28</v>
      </c>
      <c r="DQ17" s="47">
        <v>0</v>
      </c>
      <c r="DS17" s="47">
        <v>0</v>
      </c>
      <c r="DT17" s="47" t="s">
        <v>16</v>
      </c>
      <c r="DU17" s="47">
        <f t="shared" si="12"/>
        <v>0</v>
      </c>
      <c r="DV17" s="47" t="s">
        <v>13</v>
      </c>
      <c r="DW17" s="154">
        <f t="shared" si="37"/>
        <v>200</v>
      </c>
      <c r="DX17" s="154">
        <f t="shared" si="37"/>
        <v>2.84375</v>
      </c>
      <c r="DY17" s="154">
        <f t="shared" si="37"/>
        <v>2.84375</v>
      </c>
      <c r="DZ17" s="47">
        <f>MDL!$C19</f>
        <v>2.8150385828363243E-2</v>
      </c>
      <c r="EA17" s="47">
        <f t="shared" si="13"/>
        <v>8.0052659699407974E-2</v>
      </c>
      <c r="EB17" s="154" t="str">
        <f t="shared" si="14"/>
        <v>BDL</v>
      </c>
      <c r="EX17" s="47" t="s">
        <v>28</v>
      </c>
      <c r="EY17" s="47">
        <v>15.939</v>
      </c>
      <c r="EZ17" s="47">
        <v>33</v>
      </c>
      <c r="FA17" s="47" t="s">
        <v>472</v>
      </c>
      <c r="FB17" s="47">
        <v>6.2E-2</v>
      </c>
      <c r="FC17" s="47">
        <f t="shared" si="15"/>
        <v>6.2E-2</v>
      </c>
      <c r="FD17" s="47" t="s">
        <v>13</v>
      </c>
      <c r="FE17" s="154">
        <f t="shared" si="38"/>
        <v>200</v>
      </c>
      <c r="FF17" s="154">
        <f t="shared" si="38"/>
        <v>2.9040697674418601</v>
      </c>
      <c r="FG17" s="154">
        <f t="shared" si="38"/>
        <v>2.9040697674418601</v>
      </c>
      <c r="FH17" s="47">
        <f>MDL!$C19</f>
        <v>2.8150385828363243E-2</v>
      </c>
      <c r="FI17" s="47">
        <f t="shared" si="16"/>
        <v>8.1750684425973469E-2</v>
      </c>
      <c r="FJ17" s="154">
        <f t="shared" si="17"/>
        <v>0.18005232558139533</v>
      </c>
      <c r="GF17" s="47" t="s">
        <v>28</v>
      </c>
      <c r="GG17" s="47">
        <v>0</v>
      </c>
      <c r="GI17" s="47">
        <v>0</v>
      </c>
      <c r="GJ17" s="47" t="s">
        <v>16</v>
      </c>
      <c r="GK17" s="47">
        <f t="shared" si="18"/>
        <v>0</v>
      </c>
      <c r="GL17" s="47" t="s">
        <v>13</v>
      </c>
      <c r="GM17" s="154">
        <f t="shared" si="39"/>
        <v>200</v>
      </c>
      <c r="GN17" s="154">
        <f t="shared" si="39"/>
        <v>2.9022265246853824</v>
      </c>
      <c r="GO17" s="154">
        <f t="shared" si="39"/>
        <v>2.9022265246853824</v>
      </c>
      <c r="GP17" s="47">
        <f>MDL!$C19</f>
        <v>2.8150385828363243E-2</v>
      </c>
      <c r="GQ17" s="47">
        <f t="shared" si="19"/>
        <v>8.1698796431203299E-2</v>
      </c>
      <c r="GR17" s="154" t="str">
        <f t="shared" si="20"/>
        <v>BDL</v>
      </c>
      <c r="HN17" s="47" t="s">
        <v>28</v>
      </c>
      <c r="HO17" s="47">
        <v>0</v>
      </c>
      <c r="HQ17" s="47">
        <v>0</v>
      </c>
      <c r="HR17" s="47" t="s">
        <v>16</v>
      </c>
      <c r="HS17" s="47">
        <f t="shared" si="21"/>
        <v>0</v>
      </c>
      <c r="HT17" s="47" t="s">
        <v>13</v>
      </c>
      <c r="HU17" s="154">
        <f t="shared" si="40"/>
        <v>200</v>
      </c>
      <c r="HV17" s="154">
        <f t="shared" si="40"/>
        <v>2.9022265246853824</v>
      </c>
      <c r="HW17" s="154">
        <f t="shared" si="40"/>
        <v>2.9022265246853824</v>
      </c>
      <c r="HX17" s="47">
        <f>MDL!$C19</f>
        <v>2.8150385828363243E-2</v>
      </c>
      <c r="HY17" s="47">
        <f t="shared" si="22"/>
        <v>8.1698796431203299E-2</v>
      </c>
      <c r="HZ17" s="154" t="str">
        <f t="shared" si="23"/>
        <v>BDL</v>
      </c>
      <c r="IV17" s="47" t="s">
        <v>28</v>
      </c>
      <c r="IW17" s="47">
        <v>15.939</v>
      </c>
      <c r="IX17" s="47">
        <v>33</v>
      </c>
      <c r="IY17" s="47">
        <v>3396</v>
      </c>
      <c r="IZ17" s="47">
        <v>1.0389999999999999</v>
      </c>
      <c r="JA17" s="47">
        <f t="shared" si="24"/>
        <v>1.0389999999999999</v>
      </c>
      <c r="JB17" s="47" t="s">
        <v>13</v>
      </c>
      <c r="JC17" s="154">
        <f t="shared" si="41"/>
        <v>200</v>
      </c>
      <c r="JD17" s="154">
        <f t="shared" si="41"/>
        <v>1</v>
      </c>
      <c r="JE17" s="154">
        <f t="shared" si="41"/>
        <v>1</v>
      </c>
      <c r="JF17" s="47">
        <f>MDL!$C19</f>
        <v>2.8150385828363243E-2</v>
      </c>
      <c r="JG17" s="47">
        <f t="shared" si="25"/>
        <v>2.8150385828363243E-2</v>
      </c>
      <c r="JH17" s="154">
        <f t="shared" si="26"/>
        <v>1.0389999999999999</v>
      </c>
      <c r="KD17" s="47" t="s">
        <v>28</v>
      </c>
      <c r="KE17" s="47">
        <v>15.939</v>
      </c>
      <c r="KF17" s="47">
        <v>33</v>
      </c>
      <c r="KG17" s="47">
        <v>93306</v>
      </c>
      <c r="KH17" s="47">
        <v>29.417999999999999</v>
      </c>
      <c r="KI17" s="47">
        <f t="shared" si="27"/>
        <v>29.417999999999999</v>
      </c>
      <c r="KJ17" s="47" t="s">
        <v>13</v>
      </c>
      <c r="KK17" s="154">
        <f t="shared" si="42"/>
        <v>200</v>
      </c>
      <c r="KL17" s="154">
        <f t="shared" si="42"/>
        <v>1</v>
      </c>
      <c r="KM17" s="154">
        <f t="shared" si="42"/>
        <v>1</v>
      </c>
      <c r="KN17" s="47">
        <f>MDL!$C19</f>
        <v>2.8150385828363243E-2</v>
      </c>
      <c r="KO17" s="47">
        <f t="shared" si="28"/>
        <v>2.8150385828363243E-2</v>
      </c>
      <c r="KP17" s="154">
        <f t="shared" si="29"/>
        <v>29.417999999999999</v>
      </c>
      <c r="LL17" s="47" t="s">
        <v>28</v>
      </c>
      <c r="LM17" s="47">
        <v>15.939</v>
      </c>
      <c r="LN17" s="47">
        <v>33</v>
      </c>
      <c r="LO17" s="47">
        <v>33493</v>
      </c>
      <c r="LP17" s="47">
        <v>10.454000000000001</v>
      </c>
      <c r="LQ17" s="47">
        <f t="shared" si="30"/>
        <v>10.454000000000001</v>
      </c>
      <c r="LR17" s="47" t="s">
        <v>13</v>
      </c>
      <c r="LS17" s="154">
        <f t="shared" si="43"/>
        <v>200</v>
      </c>
      <c r="LT17" s="154">
        <f t="shared" si="43"/>
        <v>1</v>
      </c>
      <c r="LU17" s="154">
        <f t="shared" si="43"/>
        <v>1</v>
      </c>
      <c r="LV17" s="47">
        <f>MDL!$C19</f>
        <v>2.8150385828363243E-2</v>
      </c>
      <c r="LW17" s="47">
        <f t="shared" si="31"/>
        <v>2.8150385828363243E-2</v>
      </c>
      <c r="LX17" s="154">
        <f t="shared" si="32"/>
        <v>10.454000000000001</v>
      </c>
    </row>
    <row r="18" spans="1:336" x14ac:dyDescent="0.35">
      <c r="A18" s="47" t="s">
        <v>29</v>
      </c>
      <c r="B18" s="47">
        <v>0</v>
      </c>
      <c r="D18" s="47">
        <v>0</v>
      </c>
      <c r="E18" s="47" t="s">
        <v>16</v>
      </c>
      <c r="F18" s="47">
        <f t="shared" si="0"/>
        <v>0</v>
      </c>
      <c r="G18" s="47" t="s">
        <v>13</v>
      </c>
      <c r="H18" s="154">
        <f t="shared" si="33"/>
        <v>200</v>
      </c>
      <c r="I18" s="154">
        <f t="shared" si="33"/>
        <v>1</v>
      </c>
      <c r="J18" s="154">
        <f t="shared" si="33"/>
        <v>1</v>
      </c>
      <c r="K18" s="47">
        <f>MDL!$C20</f>
        <v>2.3141344526111489E-2</v>
      </c>
      <c r="L18" s="47">
        <f t="shared" si="1"/>
        <v>2.3141344526111489E-2</v>
      </c>
      <c r="M18" s="154" t="str">
        <f t="shared" si="2"/>
        <v>BDL</v>
      </c>
      <c r="AI18" s="47" t="s">
        <v>29</v>
      </c>
      <c r="AJ18" s="47">
        <v>0</v>
      </c>
      <c r="AL18" s="47">
        <v>0</v>
      </c>
      <c r="AM18" s="47" t="s">
        <v>16</v>
      </c>
      <c r="AN18" s="47">
        <f t="shared" si="3"/>
        <v>0</v>
      </c>
      <c r="AO18" s="47" t="s">
        <v>13</v>
      </c>
      <c r="AP18" s="154">
        <f t="shared" si="34"/>
        <v>200</v>
      </c>
      <c r="AQ18" s="154">
        <f t="shared" si="34"/>
        <v>1</v>
      </c>
      <c r="AR18" s="154">
        <f t="shared" si="34"/>
        <v>1</v>
      </c>
      <c r="AS18" s="47">
        <f>MDL!$C20</f>
        <v>2.3141344526111489E-2</v>
      </c>
      <c r="AT18" s="47">
        <f t="shared" si="4"/>
        <v>2.3141344526111489E-2</v>
      </c>
      <c r="AU18" s="154" t="str">
        <f t="shared" si="5"/>
        <v>BDL</v>
      </c>
      <c r="BQ18" s="47" t="s">
        <v>29</v>
      </c>
      <c r="BR18" s="47">
        <v>16.161000000000001</v>
      </c>
      <c r="BS18" s="47">
        <v>119</v>
      </c>
      <c r="BT18" s="47">
        <v>169526</v>
      </c>
      <c r="BU18" s="47">
        <v>9.8010000000000002</v>
      </c>
      <c r="BV18" s="47">
        <f t="shared" si="6"/>
        <v>9.8010000000000002</v>
      </c>
      <c r="BW18" s="47" t="s">
        <v>13</v>
      </c>
      <c r="BX18" s="154">
        <f t="shared" si="35"/>
        <v>200</v>
      </c>
      <c r="BY18" s="154">
        <f t="shared" si="35"/>
        <v>1</v>
      </c>
      <c r="BZ18" s="154">
        <f t="shared" si="35"/>
        <v>1</v>
      </c>
      <c r="CA18" s="47">
        <f>MDL!$C20</f>
        <v>2.3141344526111489E-2</v>
      </c>
      <c r="CB18" s="47">
        <f t="shared" si="7"/>
        <v>2.3141344526111489E-2</v>
      </c>
      <c r="CC18" s="154">
        <f t="shared" si="8"/>
        <v>9.8010000000000002</v>
      </c>
      <c r="CH18" s="47" t="s">
        <v>29</v>
      </c>
      <c r="CI18" s="47">
        <v>16.146999999999998</v>
      </c>
      <c r="CJ18" s="47">
        <v>119</v>
      </c>
      <c r="CK18" s="47" t="s">
        <v>385</v>
      </c>
      <c r="CL18" s="47">
        <v>8.0000000000000002E-3</v>
      </c>
      <c r="CM18" s="47">
        <f t="shared" si="9"/>
        <v>8.0000000000000002E-3</v>
      </c>
      <c r="CN18" s="47" t="s">
        <v>13</v>
      </c>
      <c r="CO18" s="154">
        <f t="shared" si="36"/>
        <v>200</v>
      </c>
      <c r="CP18" s="154">
        <f t="shared" si="36"/>
        <v>1</v>
      </c>
      <c r="CQ18" s="154">
        <f t="shared" si="36"/>
        <v>1</v>
      </c>
      <c r="CR18" s="47">
        <f>MDL!$C20</f>
        <v>2.3141344526111489E-2</v>
      </c>
      <c r="CS18" s="47">
        <f t="shared" si="10"/>
        <v>2.3141344526111489E-2</v>
      </c>
      <c r="CT18" s="154" t="str">
        <f t="shared" si="11"/>
        <v>BDL</v>
      </c>
      <c r="DP18" s="47" t="s">
        <v>29</v>
      </c>
      <c r="DQ18" s="47">
        <v>0</v>
      </c>
      <c r="DS18" s="47">
        <v>0</v>
      </c>
      <c r="DT18" s="47" t="s">
        <v>16</v>
      </c>
      <c r="DU18" s="47">
        <f t="shared" si="12"/>
        <v>0</v>
      </c>
      <c r="DV18" s="47" t="s">
        <v>13</v>
      </c>
      <c r="DW18" s="154">
        <f t="shared" si="37"/>
        <v>200</v>
      </c>
      <c r="DX18" s="154">
        <f t="shared" si="37"/>
        <v>2.84375</v>
      </c>
      <c r="DY18" s="154">
        <f t="shared" si="37"/>
        <v>2.84375</v>
      </c>
      <c r="DZ18" s="47">
        <f>MDL!$C20</f>
        <v>2.3141344526111489E-2</v>
      </c>
      <c r="EA18" s="47">
        <f t="shared" si="13"/>
        <v>6.5808198496129552E-2</v>
      </c>
      <c r="EB18" s="154" t="str">
        <f t="shared" si="14"/>
        <v>BDL</v>
      </c>
      <c r="EX18" s="47" t="s">
        <v>29</v>
      </c>
      <c r="EY18" s="47">
        <v>0</v>
      </c>
      <c r="FA18" s="47">
        <v>0</v>
      </c>
      <c r="FB18" s="47" t="s">
        <v>16</v>
      </c>
      <c r="FC18" s="47">
        <f t="shared" si="15"/>
        <v>0</v>
      </c>
      <c r="FD18" s="47" t="s">
        <v>13</v>
      </c>
      <c r="FE18" s="154">
        <f t="shared" si="38"/>
        <v>200</v>
      </c>
      <c r="FF18" s="154">
        <f t="shared" si="38"/>
        <v>2.9040697674418601</v>
      </c>
      <c r="FG18" s="154">
        <f t="shared" si="38"/>
        <v>2.9040697674418601</v>
      </c>
      <c r="FH18" s="47">
        <f>MDL!$C20</f>
        <v>2.3141344526111489E-2</v>
      </c>
      <c r="FI18" s="47">
        <f t="shared" si="16"/>
        <v>6.7204079016236554E-2</v>
      </c>
      <c r="FJ18" s="154" t="str">
        <f t="shared" si="17"/>
        <v>BDL</v>
      </c>
      <c r="GF18" s="47" t="s">
        <v>29</v>
      </c>
      <c r="GG18" s="47">
        <v>0</v>
      </c>
      <c r="GI18" s="47">
        <v>0</v>
      </c>
      <c r="GJ18" s="47" t="s">
        <v>16</v>
      </c>
      <c r="GK18" s="47">
        <f t="shared" si="18"/>
        <v>0</v>
      </c>
      <c r="GL18" s="47" t="s">
        <v>13</v>
      </c>
      <c r="GM18" s="154">
        <f t="shared" si="39"/>
        <v>200</v>
      </c>
      <c r="GN18" s="154">
        <f t="shared" si="39"/>
        <v>2.9022265246853824</v>
      </c>
      <c r="GO18" s="154">
        <f t="shared" si="39"/>
        <v>2.9022265246853824</v>
      </c>
      <c r="GP18" s="47">
        <f>MDL!$C20</f>
        <v>2.3141344526111489E-2</v>
      </c>
      <c r="GQ18" s="47">
        <f t="shared" si="19"/>
        <v>6.7161423900563649E-2</v>
      </c>
      <c r="GR18" s="154" t="str">
        <f t="shared" si="20"/>
        <v>BDL</v>
      </c>
      <c r="HN18" s="47" t="s">
        <v>29</v>
      </c>
      <c r="HO18" s="47">
        <v>0</v>
      </c>
      <c r="HQ18" s="47">
        <v>0</v>
      </c>
      <c r="HR18" s="47" t="s">
        <v>16</v>
      </c>
      <c r="HS18" s="47">
        <f t="shared" si="21"/>
        <v>0</v>
      </c>
      <c r="HT18" s="47" t="s">
        <v>13</v>
      </c>
      <c r="HU18" s="154">
        <f t="shared" si="40"/>
        <v>200</v>
      </c>
      <c r="HV18" s="154">
        <f t="shared" si="40"/>
        <v>2.9022265246853824</v>
      </c>
      <c r="HW18" s="154">
        <f t="shared" si="40"/>
        <v>2.9022265246853824</v>
      </c>
      <c r="HX18" s="47">
        <f>MDL!$C20</f>
        <v>2.3141344526111489E-2</v>
      </c>
      <c r="HY18" s="47">
        <f t="shared" si="22"/>
        <v>6.7161423900563649E-2</v>
      </c>
      <c r="HZ18" s="154" t="str">
        <f t="shared" si="23"/>
        <v>BDL</v>
      </c>
      <c r="IV18" s="47" t="s">
        <v>29</v>
      </c>
      <c r="IW18" s="47">
        <v>16.161000000000001</v>
      </c>
      <c r="IX18" s="47">
        <v>119</v>
      </c>
      <c r="IY18" s="47">
        <v>19102</v>
      </c>
      <c r="IZ18" s="47">
        <v>1.0780000000000001</v>
      </c>
      <c r="JA18" s="47">
        <f t="shared" si="24"/>
        <v>1.0780000000000001</v>
      </c>
      <c r="JB18" s="47" t="s">
        <v>13</v>
      </c>
      <c r="JC18" s="154">
        <f t="shared" si="41"/>
        <v>200</v>
      </c>
      <c r="JD18" s="154">
        <f t="shared" si="41"/>
        <v>1</v>
      </c>
      <c r="JE18" s="154">
        <f t="shared" si="41"/>
        <v>1</v>
      </c>
      <c r="JF18" s="47">
        <f>MDL!$C20</f>
        <v>2.3141344526111489E-2</v>
      </c>
      <c r="JG18" s="47">
        <f t="shared" si="25"/>
        <v>2.3141344526111489E-2</v>
      </c>
      <c r="JH18" s="154">
        <f t="shared" si="26"/>
        <v>1.0780000000000001</v>
      </c>
      <c r="KD18" s="47" t="s">
        <v>29</v>
      </c>
      <c r="KE18" s="47">
        <v>16.161000000000001</v>
      </c>
      <c r="KF18" s="47">
        <v>119</v>
      </c>
      <c r="KG18" s="47" t="s">
        <v>473</v>
      </c>
      <c r="KH18" s="47">
        <v>26.634</v>
      </c>
      <c r="KI18" s="47">
        <f t="shared" si="27"/>
        <v>26.634</v>
      </c>
      <c r="KJ18" s="47" t="s">
        <v>13</v>
      </c>
      <c r="KK18" s="154">
        <f t="shared" si="42"/>
        <v>200</v>
      </c>
      <c r="KL18" s="154">
        <f t="shared" si="42"/>
        <v>1</v>
      </c>
      <c r="KM18" s="154">
        <f t="shared" si="42"/>
        <v>1</v>
      </c>
      <c r="KN18" s="47">
        <f>MDL!$C20</f>
        <v>2.3141344526111489E-2</v>
      </c>
      <c r="KO18" s="47">
        <f t="shared" si="28"/>
        <v>2.3141344526111489E-2</v>
      </c>
      <c r="KP18" s="154">
        <f t="shared" si="29"/>
        <v>26.634</v>
      </c>
      <c r="LL18" s="47" t="s">
        <v>29</v>
      </c>
      <c r="LM18" s="47">
        <v>16.175000000000001</v>
      </c>
      <c r="LN18" s="47">
        <v>119</v>
      </c>
      <c r="LO18" s="47">
        <v>173271</v>
      </c>
      <c r="LP18" s="47">
        <v>9.9700000000000006</v>
      </c>
      <c r="LQ18" s="47">
        <f t="shared" si="30"/>
        <v>9.9700000000000006</v>
      </c>
      <c r="LR18" s="47" t="s">
        <v>13</v>
      </c>
      <c r="LS18" s="154">
        <f t="shared" si="43"/>
        <v>200</v>
      </c>
      <c r="LT18" s="154">
        <f t="shared" si="43"/>
        <v>1</v>
      </c>
      <c r="LU18" s="154">
        <f t="shared" si="43"/>
        <v>1</v>
      </c>
      <c r="LV18" s="47">
        <f>MDL!$C20</f>
        <v>2.3141344526111489E-2</v>
      </c>
      <c r="LW18" s="47">
        <f t="shared" si="31"/>
        <v>2.3141344526111489E-2</v>
      </c>
      <c r="LX18" s="154">
        <f t="shared" si="32"/>
        <v>9.9700000000000006</v>
      </c>
    </row>
    <row r="19" spans="1:336" x14ac:dyDescent="0.35">
      <c r="A19" s="47" t="s">
        <v>30</v>
      </c>
      <c r="B19" s="47">
        <v>0</v>
      </c>
      <c r="D19" s="47">
        <v>0</v>
      </c>
      <c r="E19" s="47" t="s">
        <v>16</v>
      </c>
      <c r="F19" s="47">
        <f t="shared" si="0"/>
        <v>0</v>
      </c>
      <c r="G19" s="47" t="s">
        <v>13</v>
      </c>
      <c r="H19" s="154">
        <f t="shared" si="33"/>
        <v>200</v>
      </c>
      <c r="I19" s="154">
        <f t="shared" si="33"/>
        <v>1</v>
      </c>
      <c r="J19" s="154">
        <f t="shared" si="33"/>
        <v>1</v>
      </c>
      <c r="K19" s="47">
        <f>MDL!$C21</f>
        <v>1.611701599463836E-2</v>
      </c>
      <c r="L19" s="47">
        <f t="shared" si="1"/>
        <v>1.611701599463836E-2</v>
      </c>
      <c r="M19" s="154" t="str">
        <f t="shared" si="2"/>
        <v>BDL</v>
      </c>
      <c r="AI19" s="47" t="s">
        <v>30</v>
      </c>
      <c r="AJ19" s="47">
        <v>0</v>
      </c>
      <c r="AL19" s="47">
        <v>0</v>
      </c>
      <c r="AM19" s="47" t="s">
        <v>16</v>
      </c>
      <c r="AN19" s="47">
        <f t="shared" si="3"/>
        <v>0</v>
      </c>
      <c r="AO19" s="47" t="s">
        <v>13</v>
      </c>
      <c r="AP19" s="154">
        <f t="shared" si="34"/>
        <v>200</v>
      </c>
      <c r="AQ19" s="154">
        <f t="shared" si="34"/>
        <v>1</v>
      </c>
      <c r="AR19" s="154">
        <f t="shared" si="34"/>
        <v>1</v>
      </c>
      <c r="AS19" s="47">
        <f>MDL!$C21</f>
        <v>1.611701599463836E-2</v>
      </c>
      <c r="AT19" s="47">
        <f t="shared" si="4"/>
        <v>1.611701599463836E-2</v>
      </c>
      <c r="AU19" s="154" t="str">
        <f t="shared" si="5"/>
        <v>BDL</v>
      </c>
      <c r="BQ19" s="47" t="s">
        <v>30</v>
      </c>
      <c r="BR19" s="47">
        <v>18.111999999999998</v>
      </c>
      <c r="BS19" s="47">
        <v>51</v>
      </c>
      <c r="BT19" s="47">
        <v>140153</v>
      </c>
      <c r="BU19" s="47">
        <v>9.8279999999999994</v>
      </c>
      <c r="BV19" s="47">
        <f t="shared" si="6"/>
        <v>9.8279999999999994</v>
      </c>
      <c r="BW19" s="47" t="s">
        <v>13</v>
      </c>
      <c r="BX19" s="154">
        <f t="shared" si="35"/>
        <v>200</v>
      </c>
      <c r="BY19" s="154">
        <f t="shared" si="35"/>
        <v>1</v>
      </c>
      <c r="BZ19" s="154">
        <f t="shared" si="35"/>
        <v>1</v>
      </c>
      <c r="CA19" s="47">
        <f>MDL!$C21</f>
        <v>1.611701599463836E-2</v>
      </c>
      <c r="CB19" s="47">
        <f t="shared" si="7"/>
        <v>1.611701599463836E-2</v>
      </c>
      <c r="CC19" s="154">
        <f t="shared" si="8"/>
        <v>9.8279999999999994</v>
      </c>
      <c r="CH19" s="47" t="s">
        <v>30</v>
      </c>
      <c r="CI19" s="47">
        <v>18.13</v>
      </c>
      <c r="CJ19" s="47">
        <v>51</v>
      </c>
      <c r="CK19" s="47" t="s">
        <v>474</v>
      </c>
      <c r="CL19" s="47">
        <v>1.6E-2</v>
      </c>
      <c r="CM19" s="47">
        <f t="shared" si="9"/>
        <v>1.6E-2</v>
      </c>
      <c r="CN19" s="47" t="s">
        <v>13</v>
      </c>
      <c r="CO19" s="154">
        <f t="shared" si="36"/>
        <v>200</v>
      </c>
      <c r="CP19" s="154">
        <f t="shared" si="36"/>
        <v>1</v>
      </c>
      <c r="CQ19" s="154">
        <f t="shared" si="36"/>
        <v>1</v>
      </c>
      <c r="CR19" s="47">
        <f>MDL!$C21</f>
        <v>1.611701599463836E-2</v>
      </c>
      <c r="CS19" s="47">
        <f t="shared" si="10"/>
        <v>1.611701599463836E-2</v>
      </c>
      <c r="CT19" s="154" t="str">
        <f t="shared" si="11"/>
        <v>BDL</v>
      </c>
      <c r="DP19" s="47" t="s">
        <v>30</v>
      </c>
      <c r="DQ19" s="47">
        <v>0</v>
      </c>
      <c r="DS19" s="47">
        <v>0</v>
      </c>
      <c r="DT19" s="47" t="s">
        <v>16</v>
      </c>
      <c r="DU19" s="47">
        <f t="shared" si="12"/>
        <v>0</v>
      </c>
      <c r="DV19" s="47" t="s">
        <v>13</v>
      </c>
      <c r="DW19" s="154">
        <f t="shared" si="37"/>
        <v>200</v>
      </c>
      <c r="DX19" s="154">
        <f t="shared" si="37"/>
        <v>2.84375</v>
      </c>
      <c r="DY19" s="154">
        <f t="shared" si="37"/>
        <v>2.84375</v>
      </c>
      <c r="DZ19" s="47">
        <f>MDL!$C21</f>
        <v>1.611701599463836E-2</v>
      </c>
      <c r="EA19" s="47">
        <f t="shared" si="13"/>
        <v>4.5832764234752833E-2</v>
      </c>
      <c r="EB19" s="154" t="str">
        <f t="shared" si="14"/>
        <v>BDL</v>
      </c>
      <c r="EX19" s="47" t="s">
        <v>30</v>
      </c>
      <c r="EY19" s="47">
        <v>0</v>
      </c>
      <c r="FA19" s="47">
        <v>0</v>
      </c>
      <c r="FB19" s="47" t="s">
        <v>16</v>
      </c>
      <c r="FC19" s="47">
        <f t="shared" si="15"/>
        <v>0</v>
      </c>
      <c r="FD19" s="47" t="s">
        <v>13</v>
      </c>
      <c r="FE19" s="154">
        <f t="shared" si="38"/>
        <v>200</v>
      </c>
      <c r="FF19" s="154">
        <f t="shared" si="38"/>
        <v>2.9040697674418601</v>
      </c>
      <c r="FG19" s="154">
        <f t="shared" si="38"/>
        <v>2.9040697674418601</v>
      </c>
      <c r="FH19" s="47">
        <f>MDL!$C21</f>
        <v>1.611701599463836E-2</v>
      </c>
      <c r="FI19" s="47">
        <f t="shared" si="16"/>
        <v>4.6804938891406161E-2</v>
      </c>
      <c r="FJ19" s="154" t="str">
        <f t="shared" si="17"/>
        <v>BDL</v>
      </c>
      <c r="GF19" s="47" t="s">
        <v>30</v>
      </c>
      <c r="GG19" s="47">
        <v>0</v>
      </c>
      <c r="GI19" s="47">
        <v>0</v>
      </c>
      <c r="GJ19" s="47" t="s">
        <v>16</v>
      </c>
      <c r="GK19" s="47">
        <f t="shared" si="18"/>
        <v>0</v>
      </c>
      <c r="GL19" s="47" t="s">
        <v>13</v>
      </c>
      <c r="GM19" s="154">
        <f t="shared" si="39"/>
        <v>200</v>
      </c>
      <c r="GN19" s="154">
        <f t="shared" si="39"/>
        <v>2.9022265246853824</v>
      </c>
      <c r="GO19" s="154">
        <f t="shared" si="39"/>
        <v>2.9022265246853824</v>
      </c>
      <c r="GP19" s="47">
        <f>MDL!$C21</f>
        <v>1.611701599463836E-2</v>
      </c>
      <c r="GQ19" s="47">
        <f t="shared" si="19"/>
        <v>4.6775231318418008E-2</v>
      </c>
      <c r="GR19" s="154" t="str">
        <f t="shared" si="20"/>
        <v>BDL</v>
      </c>
      <c r="HN19" s="47" t="s">
        <v>30</v>
      </c>
      <c r="HO19" s="47">
        <v>0</v>
      </c>
      <c r="HQ19" s="47">
        <v>0</v>
      </c>
      <c r="HR19" s="47" t="s">
        <v>16</v>
      </c>
      <c r="HS19" s="47">
        <f t="shared" si="21"/>
        <v>0</v>
      </c>
      <c r="HT19" s="47" t="s">
        <v>13</v>
      </c>
      <c r="HU19" s="154">
        <f t="shared" si="40"/>
        <v>200</v>
      </c>
      <c r="HV19" s="154">
        <f t="shared" si="40"/>
        <v>2.9022265246853824</v>
      </c>
      <c r="HW19" s="154">
        <f t="shared" si="40"/>
        <v>2.9022265246853824</v>
      </c>
      <c r="HX19" s="47">
        <f>MDL!$C21</f>
        <v>1.611701599463836E-2</v>
      </c>
      <c r="HY19" s="47">
        <f t="shared" si="22"/>
        <v>4.6775231318418008E-2</v>
      </c>
      <c r="HZ19" s="154" t="str">
        <f t="shared" si="23"/>
        <v>BDL</v>
      </c>
      <c r="IV19" s="47" t="s">
        <v>30</v>
      </c>
      <c r="IW19" s="47">
        <v>18.113</v>
      </c>
      <c r="IX19" s="47">
        <v>51</v>
      </c>
      <c r="IY19" s="47">
        <v>15628</v>
      </c>
      <c r="IZ19" s="47">
        <v>1.07</v>
      </c>
      <c r="JA19" s="47">
        <f t="shared" si="24"/>
        <v>1.07</v>
      </c>
      <c r="JB19" s="47" t="s">
        <v>13</v>
      </c>
      <c r="JC19" s="154">
        <f t="shared" si="41"/>
        <v>200</v>
      </c>
      <c r="JD19" s="154">
        <f t="shared" si="41"/>
        <v>1</v>
      </c>
      <c r="JE19" s="154">
        <f t="shared" si="41"/>
        <v>1</v>
      </c>
      <c r="JF19" s="47">
        <f>MDL!$C21</f>
        <v>1.611701599463836E-2</v>
      </c>
      <c r="JG19" s="47">
        <f t="shared" si="25"/>
        <v>1.611701599463836E-2</v>
      </c>
      <c r="JH19" s="154">
        <f t="shared" si="26"/>
        <v>1.07</v>
      </c>
      <c r="KD19" s="47" t="s">
        <v>30</v>
      </c>
      <c r="KE19" s="47">
        <v>18.113</v>
      </c>
      <c r="KF19" s="47">
        <v>51</v>
      </c>
      <c r="KG19" s="47">
        <v>394456</v>
      </c>
      <c r="KH19" s="47">
        <v>27.809000000000001</v>
      </c>
      <c r="KI19" s="47">
        <f t="shared" si="27"/>
        <v>27.809000000000001</v>
      </c>
      <c r="KJ19" s="47" t="s">
        <v>13</v>
      </c>
      <c r="KK19" s="154">
        <f t="shared" si="42"/>
        <v>200</v>
      </c>
      <c r="KL19" s="154">
        <f t="shared" si="42"/>
        <v>1</v>
      </c>
      <c r="KM19" s="154">
        <f t="shared" si="42"/>
        <v>1</v>
      </c>
      <c r="KN19" s="47">
        <f>MDL!$C21</f>
        <v>1.611701599463836E-2</v>
      </c>
      <c r="KO19" s="47">
        <f t="shared" si="28"/>
        <v>1.611701599463836E-2</v>
      </c>
      <c r="KP19" s="154">
        <f t="shared" si="29"/>
        <v>27.809000000000001</v>
      </c>
      <c r="LL19" s="47" t="s">
        <v>30</v>
      </c>
      <c r="LM19" s="47">
        <v>18.113</v>
      </c>
      <c r="LN19" s="47">
        <v>51</v>
      </c>
      <c r="LO19" s="47">
        <v>147074</v>
      </c>
      <c r="LP19" s="47">
        <v>10.263999999999999</v>
      </c>
      <c r="LQ19" s="47">
        <f t="shared" si="30"/>
        <v>10.263999999999999</v>
      </c>
      <c r="LR19" s="47" t="s">
        <v>13</v>
      </c>
      <c r="LS19" s="154">
        <f t="shared" si="43"/>
        <v>200</v>
      </c>
      <c r="LT19" s="154">
        <f t="shared" si="43"/>
        <v>1</v>
      </c>
      <c r="LU19" s="154">
        <f t="shared" si="43"/>
        <v>1</v>
      </c>
      <c r="LV19" s="47">
        <f>MDL!$C21</f>
        <v>1.611701599463836E-2</v>
      </c>
      <c r="LW19" s="47">
        <f t="shared" si="31"/>
        <v>1.611701599463836E-2</v>
      </c>
      <c r="LX19" s="154">
        <f t="shared" si="32"/>
        <v>10.263999999999999</v>
      </c>
    </row>
    <row r="20" spans="1:336" x14ac:dyDescent="0.35">
      <c r="A20" s="47" t="s">
        <v>31</v>
      </c>
      <c r="B20" s="47">
        <v>0</v>
      </c>
      <c r="D20" s="47">
        <v>0</v>
      </c>
      <c r="E20" s="47" t="s">
        <v>16</v>
      </c>
      <c r="F20" s="47">
        <f t="shared" si="0"/>
        <v>0</v>
      </c>
      <c r="G20" s="47" t="s">
        <v>13</v>
      </c>
      <c r="H20" s="154">
        <f t="shared" si="33"/>
        <v>200</v>
      </c>
      <c r="I20" s="154">
        <f t="shared" si="33"/>
        <v>1</v>
      </c>
      <c r="J20" s="154">
        <f t="shared" si="33"/>
        <v>1</v>
      </c>
      <c r="K20" s="47">
        <f>MDL!$C22</f>
        <v>5.1926542804417962E-3</v>
      </c>
      <c r="L20" s="47">
        <f t="shared" si="1"/>
        <v>5.1926542804417962E-3</v>
      </c>
      <c r="M20" s="154" t="str">
        <f t="shared" si="2"/>
        <v>BDL</v>
      </c>
      <c r="AI20" s="47" t="s">
        <v>31</v>
      </c>
      <c r="AJ20" s="47">
        <v>0</v>
      </c>
      <c r="AL20" s="47">
        <v>0</v>
      </c>
      <c r="AM20" s="47" t="s">
        <v>16</v>
      </c>
      <c r="AN20" s="47">
        <f t="shared" si="3"/>
        <v>0</v>
      </c>
      <c r="AO20" s="47" t="s">
        <v>13</v>
      </c>
      <c r="AP20" s="154">
        <f t="shared" si="34"/>
        <v>200</v>
      </c>
      <c r="AQ20" s="154">
        <f t="shared" si="34"/>
        <v>1</v>
      </c>
      <c r="AR20" s="154">
        <f t="shared" si="34"/>
        <v>1</v>
      </c>
      <c r="AS20" s="47">
        <f>MDL!$C22</f>
        <v>5.1926542804417962E-3</v>
      </c>
      <c r="AT20" s="47">
        <f t="shared" si="4"/>
        <v>5.1926542804417962E-3</v>
      </c>
      <c r="AU20" s="154" t="str">
        <f t="shared" si="5"/>
        <v>BDL</v>
      </c>
      <c r="BQ20" s="47" t="s">
        <v>31</v>
      </c>
      <c r="BR20" s="47">
        <v>21.943000000000001</v>
      </c>
      <c r="BS20" s="47">
        <v>93</v>
      </c>
      <c r="BT20" s="47">
        <v>235023</v>
      </c>
      <c r="BU20" s="47">
        <v>9.9570000000000007</v>
      </c>
      <c r="BV20" s="47">
        <f t="shared" si="6"/>
        <v>9.9570000000000007</v>
      </c>
      <c r="BW20" s="47" t="s">
        <v>13</v>
      </c>
      <c r="BX20" s="154">
        <f t="shared" si="35"/>
        <v>200</v>
      </c>
      <c r="BY20" s="154">
        <f t="shared" si="35"/>
        <v>1</v>
      </c>
      <c r="BZ20" s="154">
        <f t="shared" si="35"/>
        <v>1</v>
      </c>
      <c r="CA20" s="47">
        <f>MDL!$C22</f>
        <v>5.1926542804417962E-3</v>
      </c>
      <c r="CB20" s="47">
        <f t="shared" si="7"/>
        <v>5.1926542804417962E-3</v>
      </c>
      <c r="CC20" s="154">
        <f t="shared" si="8"/>
        <v>9.9570000000000007</v>
      </c>
      <c r="CH20" s="47" t="s">
        <v>31</v>
      </c>
      <c r="CI20" s="47">
        <v>21.943000000000001</v>
      </c>
      <c r="CJ20" s="47">
        <v>93</v>
      </c>
      <c r="CK20" s="47" t="s">
        <v>475</v>
      </c>
      <c r="CL20" s="47">
        <v>4.0000000000000001E-3</v>
      </c>
      <c r="CM20" s="47">
        <f t="shared" si="9"/>
        <v>4.0000000000000001E-3</v>
      </c>
      <c r="CN20" s="47" t="s">
        <v>13</v>
      </c>
      <c r="CO20" s="154">
        <f t="shared" si="36"/>
        <v>200</v>
      </c>
      <c r="CP20" s="154">
        <f t="shared" si="36"/>
        <v>1</v>
      </c>
      <c r="CQ20" s="154">
        <f t="shared" si="36"/>
        <v>1</v>
      </c>
      <c r="CR20" s="47">
        <f>MDL!$C22</f>
        <v>5.1926542804417962E-3</v>
      </c>
      <c r="CS20" s="47">
        <f t="shared" si="10"/>
        <v>5.1926542804417962E-3</v>
      </c>
      <c r="CT20" s="154" t="str">
        <f t="shared" si="11"/>
        <v>BDL</v>
      </c>
      <c r="DP20" s="47" t="s">
        <v>31</v>
      </c>
      <c r="DQ20" s="47">
        <v>0</v>
      </c>
      <c r="DS20" s="47">
        <v>0</v>
      </c>
      <c r="DT20" s="47" t="s">
        <v>16</v>
      </c>
      <c r="DU20" s="47">
        <f t="shared" si="12"/>
        <v>0</v>
      </c>
      <c r="DV20" s="47" t="s">
        <v>13</v>
      </c>
      <c r="DW20" s="154">
        <f t="shared" si="37"/>
        <v>200</v>
      </c>
      <c r="DX20" s="154">
        <f t="shared" si="37"/>
        <v>2.84375</v>
      </c>
      <c r="DY20" s="154">
        <f t="shared" si="37"/>
        <v>2.84375</v>
      </c>
      <c r="DZ20" s="47">
        <f>MDL!$C22</f>
        <v>5.1926542804417962E-3</v>
      </c>
      <c r="EA20" s="47">
        <f t="shared" si="13"/>
        <v>1.4766610610006357E-2</v>
      </c>
      <c r="EB20" s="154" t="str">
        <f t="shared" si="14"/>
        <v>BDL</v>
      </c>
      <c r="EX20" s="47" t="s">
        <v>31</v>
      </c>
      <c r="EY20" s="47">
        <v>0</v>
      </c>
      <c r="FA20" s="47">
        <v>0</v>
      </c>
      <c r="FB20" s="47" t="s">
        <v>16</v>
      </c>
      <c r="FC20" s="47">
        <f t="shared" si="15"/>
        <v>0</v>
      </c>
      <c r="FD20" s="47" t="s">
        <v>13</v>
      </c>
      <c r="FE20" s="154">
        <f t="shared" si="38"/>
        <v>200</v>
      </c>
      <c r="FF20" s="154">
        <f t="shared" si="38"/>
        <v>2.9040697674418601</v>
      </c>
      <c r="FG20" s="154">
        <f t="shared" si="38"/>
        <v>2.9040697674418601</v>
      </c>
      <c r="FH20" s="47">
        <f>MDL!$C22</f>
        <v>5.1926542804417962E-3</v>
      </c>
      <c r="FI20" s="47">
        <f t="shared" si="16"/>
        <v>1.5079830308608586E-2</v>
      </c>
      <c r="FJ20" s="154" t="str">
        <f t="shared" si="17"/>
        <v>BDL</v>
      </c>
      <c r="GF20" s="47" t="s">
        <v>31</v>
      </c>
      <c r="GG20" s="47">
        <v>0</v>
      </c>
      <c r="GI20" s="47">
        <v>0</v>
      </c>
      <c r="GJ20" s="47" t="s">
        <v>16</v>
      </c>
      <c r="GK20" s="47">
        <f t="shared" si="18"/>
        <v>0</v>
      </c>
      <c r="GL20" s="47" t="s">
        <v>13</v>
      </c>
      <c r="GM20" s="154">
        <f t="shared" si="39"/>
        <v>200</v>
      </c>
      <c r="GN20" s="154">
        <f t="shared" si="39"/>
        <v>2.9022265246853824</v>
      </c>
      <c r="GO20" s="154">
        <f t="shared" si="39"/>
        <v>2.9022265246853824</v>
      </c>
      <c r="GP20" s="47">
        <f>MDL!$C22</f>
        <v>5.1926542804417962E-3</v>
      </c>
      <c r="GQ20" s="47">
        <f t="shared" si="19"/>
        <v>1.5070258986219269E-2</v>
      </c>
      <c r="GR20" s="154" t="str">
        <f t="shared" si="20"/>
        <v>BDL</v>
      </c>
      <c r="HN20" s="47" t="s">
        <v>31</v>
      </c>
      <c r="HO20" s="47">
        <v>0</v>
      </c>
      <c r="HQ20" s="47">
        <v>0</v>
      </c>
      <c r="HR20" s="47" t="s">
        <v>16</v>
      </c>
      <c r="HS20" s="47">
        <f t="shared" si="21"/>
        <v>0</v>
      </c>
      <c r="HT20" s="47" t="s">
        <v>13</v>
      </c>
      <c r="HU20" s="154">
        <f t="shared" si="40"/>
        <v>200</v>
      </c>
      <c r="HV20" s="154">
        <f t="shared" si="40"/>
        <v>2.9022265246853824</v>
      </c>
      <c r="HW20" s="154">
        <f t="shared" si="40"/>
        <v>2.9022265246853824</v>
      </c>
      <c r="HX20" s="47">
        <f>MDL!$C22</f>
        <v>5.1926542804417962E-3</v>
      </c>
      <c r="HY20" s="47">
        <f t="shared" si="22"/>
        <v>1.5070258986219269E-2</v>
      </c>
      <c r="HZ20" s="154" t="str">
        <f t="shared" si="23"/>
        <v>BDL</v>
      </c>
      <c r="IV20" s="47" t="s">
        <v>31</v>
      </c>
      <c r="IW20" s="47">
        <v>21.943000000000001</v>
      </c>
      <c r="IX20" s="47">
        <v>93</v>
      </c>
      <c r="IY20" s="47">
        <v>24941</v>
      </c>
      <c r="IZ20" s="47">
        <v>1.0309999999999999</v>
      </c>
      <c r="JA20" s="47">
        <f t="shared" si="24"/>
        <v>1.0309999999999999</v>
      </c>
      <c r="JB20" s="47" t="s">
        <v>13</v>
      </c>
      <c r="JC20" s="154">
        <f t="shared" si="41"/>
        <v>200</v>
      </c>
      <c r="JD20" s="154">
        <f t="shared" si="41"/>
        <v>1</v>
      </c>
      <c r="JE20" s="154">
        <f t="shared" si="41"/>
        <v>1</v>
      </c>
      <c r="JF20" s="47">
        <f>MDL!$C22</f>
        <v>5.1926542804417962E-3</v>
      </c>
      <c r="JG20" s="47">
        <f t="shared" si="25"/>
        <v>5.1926542804417962E-3</v>
      </c>
      <c r="JH20" s="154">
        <f t="shared" si="26"/>
        <v>1.0309999999999999</v>
      </c>
      <c r="KD20" s="47" t="s">
        <v>31</v>
      </c>
      <c r="KE20" s="47">
        <v>21.943000000000001</v>
      </c>
      <c r="KF20" s="47">
        <v>93</v>
      </c>
      <c r="KG20" s="47">
        <v>626750</v>
      </c>
      <c r="KH20" s="47">
        <v>26.695</v>
      </c>
      <c r="KI20" s="47">
        <f t="shared" si="27"/>
        <v>26.695</v>
      </c>
      <c r="KJ20" s="47" t="s">
        <v>13</v>
      </c>
      <c r="KK20" s="154">
        <f t="shared" si="42"/>
        <v>200</v>
      </c>
      <c r="KL20" s="154">
        <f t="shared" si="42"/>
        <v>1</v>
      </c>
      <c r="KM20" s="154">
        <f t="shared" si="42"/>
        <v>1</v>
      </c>
      <c r="KN20" s="47">
        <f>MDL!$C22</f>
        <v>5.1926542804417962E-3</v>
      </c>
      <c r="KO20" s="47">
        <f t="shared" si="28"/>
        <v>5.1926542804417962E-3</v>
      </c>
      <c r="KP20" s="154">
        <f t="shared" si="29"/>
        <v>26.695</v>
      </c>
      <c r="LL20" s="47" t="s">
        <v>31</v>
      </c>
      <c r="LM20" s="47">
        <v>21.943000000000001</v>
      </c>
      <c r="LN20" s="47">
        <v>93</v>
      </c>
      <c r="LO20" s="47">
        <v>240403</v>
      </c>
      <c r="LP20" s="47">
        <v>10.135999999999999</v>
      </c>
      <c r="LQ20" s="47">
        <f t="shared" si="30"/>
        <v>10.135999999999999</v>
      </c>
      <c r="LR20" s="47" t="s">
        <v>13</v>
      </c>
      <c r="LS20" s="154">
        <f t="shared" si="43"/>
        <v>200</v>
      </c>
      <c r="LT20" s="154">
        <f t="shared" si="43"/>
        <v>1</v>
      </c>
      <c r="LU20" s="154">
        <f t="shared" si="43"/>
        <v>1</v>
      </c>
      <c r="LV20" s="47">
        <f>MDL!$C22</f>
        <v>5.1926542804417962E-3</v>
      </c>
      <c r="LW20" s="47">
        <f t="shared" si="31"/>
        <v>5.1926542804417962E-3</v>
      </c>
      <c r="LX20" s="154">
        <f t="shared" si="32"/>
        <v>10.135999999999999</v>
      </c>
    </row>
    <row r="21" spans="1:336" x14ac:dyDescent="0.35">
      <c r="A21" s="47" t="s">
        <v>32</v>
      </c>
      <c r="B21" s="47">
        <v>21.239000000000001</v>
      </c>
      <c r="C21" s="47">
        <v>101</v>
      </c>
      <c r="D21" s="47">
        <v>6770</v>
      </c>
      <c r="E21" s="47">
        <v>0.27700000000000002</v>
      </c>
      <c r="F21" s="47">
        <f t="shared" si="0"/>
        <v>0.27700000000000002</v>
      </c>
      <c r="G21" s="47" t="s">
        <v>13</v>
      </c>
      <c r="H21" s="154">
        <f t="shared" si="33"/>
        <v>200</v>
      </c>
      <c r="I21" s="154">
        <f t="shared" si="33"/>
        <v>1</v>
      </c>
      <c r="J21" s="154">
        <f t="shared" si="33"/>
        <v>1</v>
      </c>
      <c r="K21" s="47">
        <f>MDL!$C23</f>
        <v>2.8097602954746434E-2</v>
      </c>
      <c r="L21" s="47">
        <f t="shared" si="1"/>
        <v>2.8097602954746434E-2</v>
      </c>
      <c r="M21" s="154">
        <f t="shared" si="2"/>
        <v>0.27700000000000002</v>
      </c>
      <c r="AI21" s="47" t="s">
        <v>32</v>
      </c>
      <c r="AJ21" s="47">
        <v>0</v>
      </c>
      <c r="AL21" s="47">
        <v>0</v>
      </c>
      <c r="AM21" s="47" t="s">
        <v>16</v>
      </c>
      <c r="AN21" s="47">
        <f t="shared" si="3"/>
        <v>0</v>
      </c>
      <c r="AO21" s="47" t="s">
        <v>13</v>
      </c>
      <c r="AP21" s="154">
        <f t="shared" si="34"/>
        <v>200</v>
      </c>
      <c r="AQ21" s="154">
        <f t="shared" si="34"/>
        <v>1</v>
      </c>
      <c r="AR21" s="154">
        <f t="shared" si="34"/>
        <v>1</v>
      </c>
      <c r="AS21" s="47">
        <f>MDL!$C23</f>
        <v>2.8097602954746434E-2</v>
      </c>
      <c r="AT21" s="47">
        <f t="shared" si="4"/>
        <v>2.8097602954746434E-2</v>
      </c>
      <c r="AU21" s="154" t="str">
        <f t="shared" si="5"/>
        <v>BDL</v>
      </c>
      <c r="BQ21" s="47" t="s">
        <v>32</v>
      </c>
      <c r="BR21" s="47">
        <v>21.239000000000001</v>
      </c>
      <c r="BS21" s="47">
        <v>101</v>
      </c>
      <c r="BT21" s="47">
        <v>235289</v>
      </c>
      <c r="BU21" s="47">
        <v>9.9710000000000001</v>
      </c>
      <c r="BV21" s="47">
        <f t="shared" si="6"/>
        <v>9.9710000000000001</v>
      </c>
      <c r="BW21" s="47" t="s">
        <v>13</v>
      </c>
      <c r="BX21" s="154">
        <f t="shared" si="35"/>
        <v>200</v>
      </c>
      <c r="BY21" s="154">
        <f t="shared" si="35"/>
        <v>1</v>
      </c>
      <c r="BZ21" s="154">
        <f t="shared" si="35"/>
        <v>1</v>
      </c>
      <c r="CA21" s="47">
        <f>MDL!$C23</f>
        <v>2.8097602954746434E-2</v>
      </c>
      <c r="CB21" s="47">
        <f t="shared" si="7"/>
        <v>2.8097602954746434E-2</v>
      </c>
      <c r="CC21" s="154">
        <f t="shared" si="8"/>
        <v>9.9710000000000001</v>
      </c>
      <c r="CH21" s="47" t="s">
        <v>32</v>
      </c>
      <c r="CI21" s="47">
        <v>21.239000000000001</v>
      </c>
      <c r="CJ21" s="47">
        <v>101</v>
      </c>
      <c r="CK21" s="47" t="s">
        <v>476</v>
      </c>
      <c r="CL21" s="47">
        <v>1.2999999999999999E-2</v>
      </c>
      <c r="CM21" s="47">
        <f t="shared" si="9"/>
        <v>1.2999999999999999E-2</v>
      </c>
      <c r="CN21" s="47" t="s">
        <v>13</v>
      </c>
      <c r="CO21" s="154">
        <f t="shared" si="36"/>
        <v>200</v>
      </c>
      <c r="CP21" s="154">
        <f t="shared" si="36"/>
        <v>1</v>
      </c>
      <c r="CQ21" s="154">
        <f t="shared" si="36"/>
        <v>1</v>
      </c>
      <c r="CR21" s="47">
        <f>MDL!$C23</f>
        <v>2.8097602954746434E-2</v>
      </c>
      <c r="CS21" s="47">
        <f t="shared" si="10"/>
        <v>2.8097602954746434E-2</v>
      </c>
      <c r="CT21" s="154" t="str">
        <f t="shared" si="11"/>
        <v>BDL</v>
      </c>
      <c r="DP21" s="47" t="s">
        <v>32</v>
      </c>
      <c r="DQ21" s="47">
        <v>21.239000000000001</v>
      </c>
      <c r="DR21" s="47">
        <v>101</v>
      </c>
      <c r="DS21" s="47" t="s">
        <v>477</v>
      </c>
      <c r="DT21" s="47">
        <v>5.0000000000000001E-3</v>
      </c>
      <c r="DU21" s="47">
        <f t="shared" si="12"/>
        <v>5.0000000000000001E-3</v>
      </c>
      <c r="DV21" s="47" t="s">
        <v>13</v>
      </c>
      <c r="DW21" s="154">
        <f t="shared" si="37"/>
        <v>200</v>
      </c>
      <c r="DX21" s="154">
        <f t="shared" si="37"/>
        <v>2.84375</v>
      </c>
      <c r="DY21" s="154">
        <f t="shared" si="37"/>
        <v>2.84375</v>
      </c>
      <c r="DZ21" s="47">
        <f>MDL!$C23</f>
        <v>2.8097602954746434E-2</v>
      </c>
      <c r="EA21" s="47">
        <f t="shared" si="13"/>
        <v>7.9902558402560178E-2</v>
      </c>
      <c r="EB21" s="154" t="str">
        <f t="shared" si="14"/>
        <v>BDL</v>
      </c>
      <c r="EX21" s="47" t="s">
        <v>32</v>
      </c>
      <c r="EY21" s="47">
        <v>21.257000000000001</v>
      </c>
      <c r="EZ21" s="47">
        <v>101</v>
      </c>
      <c r="FA21" s="47" t="s">
        <v>478</v>
      </c>
      <c r="FB21" s="47">
        <v>3.9E-2</v>
      </c>
      <c r="FC21" s="47">
        <f t="shared" si="15"/>
        <v>3.9E-2</v>
      </c>
      <c r="FD21" s="47" t="s">
        <v>13</v>
      </c>
      <c r="FE21" s="154">
        <f t="shared" si="38"/>
        <v>200</v>
      </c>
      <c r="FF21" s="154">
        <f t="shared" si="38"/>
        <v>2.9040697674418601</v>
      </c>
      <c r="FG21" s="154">
        <f t="shared" si="38"/>
        <v>2.9040697674418601</v>
      </c>
      <c r="FH21" s="47">
        <f>MDL!$C23</f>
        <v>2.8097602954746434E-2</v>
      </c>
      <c r="FI21" s="47">
        <f t="shared" si="16"/>
        <v>8.1597399278464197E-2</v>
      </c>
      <c r="FJ21" s="154">
        <f t="shared" si="17"/>
        <v>0.11325872093023254</v>
      </c>
      <c r="GF21" s="47" t="s">
        <v>32</v>
      </c>
      <c r="GG21" s="47">
        <v>21.257000000000001</v>
      </c>
      <c r="GH21" s="47">
        <v>101</v>
      </c>
      <c r="GI21" s="47" t="s">
        <v>479</v>
      </c>
      <c r="GJ21" s="47">
        <v>3.3000000000000002E-2</v>
      </c>
      <c r="GK21" s="47">
        <f t="shared" si="18"/>
        <v>3.3000000000000002E-2</v>
      </c>
      <c r="GL21" s="47" t="s">
        <v>13</v>
      </c>
      <c r="GM21" s="154">
        <f t="shared" si="39"/>
        <v>200</v>
      </c>
      <c r="GN21" s="154">
        <f t="shared" si="39"/>
        <v>2.9022265246853824</v>
      </c>
      <c r="GO21" s="154">
        <f t="shared" si="39"/>
        <v>2.9022265246853824</v>
      </c>
      <c r="GP21" s="47">
        <f>MDL!$C23</f>
        <v>2.8097602954746434E-2</v>
      </c>
      <c r="GQ21" s="47">
        <f t="shared" si="19"/>
        <v>8.1545608575343473E-2</v>
      </c>
      <c r="GR21" s="154">
        <f t="shared" si="20"/>
        <v>9.577347531461762E-2</v>
      </c>
      <c r="HN21" s="47" t="s">
        <v>32</v>
      </c>
      <c r="HO21" s="47">
        <v>21.239000000000001</v>
      </c>
      <c r="HP21" s="47">
        <v>101</v>
      </c>
      <c r="HQ21" s="47" t="s">
        <v>480</v>
      </c>
      <c r="HR21" s="47">
        <v>3.4000000000000002E-2</v>
      </c>
      <c r="HS21" s="47">
        <f t="shared" si="21"/>
        <v>3.4000000000000002E-2</v>
      </c>
      <c r="HT21" s="47" t="s">
        <v>13</v>
      </c>
      <c r="HU21" s="154">
        <f t="shared" si="40"/>
        <v>200</v>
      </c>
      <c r="HV21" s="154">
        <f t="shared" si="40"/>
        <v>2.9022265246853824</v>
      </c>
      <c r="HW21" s="154">
        <f t="shared" si="40"/>
        <v>2.9022265246853824</v>
      </c>
      <c r="HX21" s="47">
        <f>MDL!$C23</f>
        <v>2.8097602954746434E-2</v>
      </c>
      <c r="HY21" s="47">
        <f t="shared" si="22"/>
        <v>8.1545608575343473E-2</v>
      </c>
      <c r="HZ21" s="154">
        <f t="shared" si="23"/>
        <v>9.8675701839303007E-2</v>
      </c>
      <c r="IV21" s="47" t="s">
        <v>32</v>
      </c>
      <c r="IW21" s="47">
        <v>21.24</v>
      </c>
      <c r="IX21" s="47">
        <v>101</v>
      </c>
      <c r="IY21" s="47">
        <v>26327</v>
      </c>
      <c r="IZ21" s="47">
        <v>1.089</v>
      </c>
      <c r="JA21" s="47">
        <f t="shared" si="24"/>
        <v>1.089</v>
      </c>
      <c r="JB21" s="47" t="s">
        <v>13</v>
      </c>
      <c r="JC21" s="154">
        <f t="shared" si="41"/>
        <v>200</v>
      </c>
      <c r="JD21" s="154">
        <f t="shared" si="41"/>
        <v>1</v>
      </c>
      <c r="JE21" s="154">
        <f t="shared" si="41"/>
        <v>1</v>
      </c>
      <c r="JF21" s="47">
        <f>MDL!$C23</f>
        <v>2.8097602954746434E-2</v>
      </c>
      <c r="JG21" s="47">
        <f t="shared" si="25"/>
        <v>2.8097602954746434E-2</v>
      </c>
      <c r="JH21" s="154">
        <f t="shared" si="26"/>
        <v>1.089</v>
      </c>
      <c r="KD21" s="47" t="s">
        <v>32</v>
      </c>
      <c r="KE21" s="47">
        <v>21.239000000000001</v>
      </c>
      <c r="KF21" s="47">
        <v>101</v>
      </c>
      <c r="KG21" s="47">
        <v>633705</v>
      </c>
      <c r="KH21" s="47">
        <v>26.998999999999999</v>
      </c>
      <c r="KI21" s="47">
        <f t="shared" si="27"/>
        <v>26.998999999999999</v>
      </c>
      <c r="KJ21" s="47" t="s">
        <v>13</v>
      </c>
      <c r="KK21" s="154">
        <f t="shared" si="42"/>
        <v>200</v>
      </c>
      <c r="KL21" s="154">
        <f t="shared" si="42"/>
        <v>1</v>
      </c>
      <c r="KM21" s="154">
        <f t="shared" si="42"/>
        <v>1</v>
      </c>
      <c r="KN21" s="47">
        <f>MDL!$C23</f>
        <v>2.8097602954746434E-2</v>
      </c>
      <c r="KO21" s="47">
        <f t="shared" si="28"/>
        <v>2.8097602954746434E-2</v>
      </c>
      <c r="KP21" s="154">
        <f t="shared" si="29"/>
        <v>26.998999999999999</v>
      </c>
      <c r="LL21" s="47" t="s">
        <v>32</v>
      </c>
      <c r="LM21" s="47">
        <v>21.239000000000001</v>
      </c>
      <c r="LN21" s="47">
        <v>101</v>
      </c>
      <c r="LO21" s="47">
        <v>240278</v>
      </c>
      <c r="LP21" s="47">
        <v>10.134</v>
      </c>
      <c r="LQ21" s="47">
        <f t="shared" si="30"/>
        <v>10.134</v>
      </c>
      <c r="LR21" s="47" t="s">
        <v>13</v>
      </c>
      <c r="LS21" s="154">
        <f t="shared" si="43"/>
        <v>200</v>
      </c>
      <c r="LT21" s="154">
        <f t="shared" si="43"/>
        <v>1</v>
      </c>
      <c r="LU21" s="154">
        <f t="shared" si="43"/>
        <v>1</v>
      </c>
      <c r="LV21" s="47">
        <f>MDL!$C23</f>
        <v>2.8097602954746434E-2</v>
      </c>
      <c r="LW21" s="47">
        <f t="shared" si="31"/>
        <v>2.8097602954746434E-2</v>
      </c>
      <c r="LX21" s="154">
        <f t="shared" si="32"/>
        <v>10.134</v>
      </c>
    </row>
    <row r="22" spans="1:336" x14ac:dyDescent="0.35">
      <c r="A22" s="47" t="s">
        <v>33</v>
      </c>
      <c r="B22" s="47">
        <v>21.012</v>
      </c>
      <c r="C22" s="47">
        <v>69</v>
      </c>
      <c r="D22" s="47" t="s">
        <v>481</v>
      </c>
      <c r="E22" s="47">
        <v>5.0000000000000001E-3</v>
      </c>
      <c r="F22" s="47">
        <f t="shared" si="0"/>
        <v>5.0000000000000001E-3</v>
      </c>
      <c r="G22" s="47" t="s">
        <v>13</v>
      </c>
      <c r="H22" s="154">
        <f t="shared" ref="H22:J32" si="44">H21</f>
        <v>200</v>
      </c>
      <c r="I22" s="154">
        <f t="shared" si="44"/>
        <v>1</v>
      </c>
      <c r="J22" s="154">
        <f t="shared" si="44"/>
        <v>1</v>
      </c>
      <c r="K22" s="47">
        <f>MDL!$C24</f>
        <v>1.0933677445223566E-2</v>
      </c>
      <c r="L22" s="47">
        <f t="shared" si="1"/>
        <v>1.0933677445223566E-2</v>
      </c>
      <c r="M22" s="154" t="str">
        <f t="shared" si="2"/>
        <v>BDL</v>
      </c>
      <c r="AI22" s="47" t="s">
        <v>33</v>
      </c>
      <c r="AJ22" s="47">
        <v>0</v>
      </c>
      <c r="AL22" s="47">
        <v>0</v>
      </c>
      <c r="AM22" s="47" t="s">
        <v>16</v>
      </c>
      <c r="AN22" s="47">
        <f t="shared" si="3"/>
        <v>0</v>
      </c>
      <c r="AO22" s="47" t="s">
        <v>13</v>
      </c>
      <c r="AP22" s="154">
        <f t="shared" ref="AP22:AR32" si="45">AP21</f>
        <v>200</v>
      </c>
      <c r="AQ22" s="154">
        <f t="shared" si="45"/>
        <v>1</v>
      </c>
      <c r="AR22" s="154">
        <f t="shared" si="45"/>
        <v>1</v>
      </c>
      <c r="AS22" s="47">
        <f>MDL!$C24</f>
        <v>1.0933677445223566E-2</v>
      </c>
      <c r="AT22" s="47">
        <f t="shared" si="4"/>
        <v>1.0933677445223566E-2</v>
      </c>
      <c r="AU22" s="154" t="str">
        <f t="shared" si="5"/>
        <v>BDL</v>
      </c>
      <c r="BQ22" s="47" t="s">
        <v>33</v>
      </c>
      <c r="BR22" s="47">
        <v>21.012</v>
      </c>
      <c r="BS22" s="47">
        <v>69</v>
      </c>
      <c r="BT22" s="47">
        <v>549309</v>
      </c>
      <c r="BU22" s="47">
        <v>10.212999999999999</v>
      </c>
      <c r="BV22" s="47">
        <f t="shared" si="6"/>
        <v>10.212999999999999</v>
      </c>
      <c r="BW22" s="47" t="s">
        <v>13</v>
      </c>
      <c r="BX22" s="154">
        <f t="shared" ref="BX22:BZ32" si="46">BX21</f>
        <v>200</v>
      </c>
      <c r="BY22" s="154">
        <f t="shared" si="46"/>
        <v>1</v>
      </c>
      <c r="BZ22" s="154">
        <f t="shared" si="46"/>
        <v>1</v>
      </c>
      <c r="CA22" s="47">
        <f>MDL!$C24</f>
        <v>1.0933677445223566E-2</v>
      </c>
      <c r="CB22" s="47">
        <f t="shared" si="7"/>
        <v>1.0933677445223566E-2</v>
      </c>
      <c r="CC22" s="154">
        <f t="shared" si="8"/>
        <v>10.212999999999999</v>
      </c>
      <c r="CH22" s="47" t="s">
        <v>33</v>
      </c>
      <c r="CI22" s="47">
        <v>21.03</v>
      </c>
      <c r="CJ22" s="47">
        <v>69</v>
      </c>
      <c r="CK22" s="47">
        <v>734</v>
      </c>
      <c r="CL22" s="47">
        <v>1.2999999999999999E-2</v>
      </c>
      <c r="CM22" s="47">
        <f t="shared" si="9"/>
        <v>1.2999999999999999E-2</v>
      </c>
      <c r="CN22" s="47" t="s">
        <v>13</v>
      </c>
      <c r="CO22" s="154">
        <f t="shared" ref="CO22:CQ32" si="47">CO21</f>
        <v>200</v>
      </c>
      <c r="CP22" s="154">
        <f t="shared" si="47"/>
        <v>1</v>
      </c>
      <c r="CQ22" s="154">
        <f t="shared" si="47"/>
        <v>1</v>
      </c>
      <c r="CR22" s="47">
        <f>MDL!$C24</f>
        <v>1.0933677445223566E-2</v>
      </c>
      <c r="CS22" s="47">
        <f t="shared" si="10"/>
        <v>1.0933677445223566E-2</v>
      </c>
      <c r="CT22" s="154">
        <f t="shared" si="11"/>
        <v>1.2999999999999999E-2</v>
      </c>
      <c r="DP22" s="47" t="s">
        <v>33</v>
      </c>
      <c r="DQ22" s="47">
        <v>0</v>
      </c>
      <c r="DS22" s="47">
        <v>0</v>
      </c>
      <c r="DT22" s="47" t="s">
        <v>16</v>
      </c>
      <c r="DU22" s="47">
        <f t="shared" si="12"/>
        <v>0</v>
      </c>
      <c r="DV22" s="47" t="s">
        <v>13</v>
      </c>
      <c r="DW22" s="154">
        <f t="shared" ref="DW22:DY32" si="48">DW21</f>
        <v>200</v>
      </c>
      <c r="DX22" s="154">
        <f t="shared" si="48"/>
        <v>2.84375</v>
      </c>
      <c r="DY22" s="154">
        <f t="shared" si="48"/>
        <v>2.84375</v>
      </c>
      <c r="DZ22" s="47">
        <f>MDL!$C24</f>
        <v>1.0933677445223566E-2</v>
      </c>
      <c r="EA22" s="47">
        <f t="shared" si="13"/>
        <v>3.1092645234854516E-2</v>
      </c>
      <c r="EB22" s="154" t="str">
        <f t="shared" si="14"/>
        <v>BDL</v>
      </c>
      <c r="EX22" s="47" t="s">
        <v>33</v>
      </c>
      <c r="EY22" s="47">
        <v>0</v>
      </c>
      <c r="FA22" s="47">
        <v>0</v>
      </c>
      <c r="FB22" s="47" t="s">
        <v>16</v>
      </c>
      <c r="FC22" s="47">
        <f t="shared" si="15"/>
        <v>0</v>
      </c>
      <c r="FD22" s="47" t="s">
        <v>13</v>
      </c>
      <c r="FE22" s="154">
        <f t="shared" ref="FE22:FG32" si="49">FE21</f>
        <v>200</v>
      </c>
      <c r="FF22" s="154">
        <f t="shared" si="49"/>
        <v>2.9040697674418601</v>
      </c>
      <c r="FG22" s="154">
        <f t="shared" si="49"/>
        <v>2.9040697674418601</v>
      </c>
      <c r="FH22" s="47">
        <f>MDL!$C24</f>
        <v>1.0933677445223566E-2</v>
      </c>
      <c r="FI22" s="47">
        <f t="shared" si="16"/>
        <v>3.1752162115634711E-2</v>
      </c>
      <c r="FJ22" s="154" t="str">
        <f t="shared" si="17"/>
        <v>BDL</v>
      </c>
      <c r="GF22" s="47" t="s">
        <v>33</v>
      </c>
      <c r="GG22" s="47">
        <v>0</v>
      </c>
      <c r="GI22" s="47">
        <v>0</v>
      </c>
      <c r="GJ22" s="47" t="s">
        <v>16</v>
      </c>
      <c r="GK22" s="47">
        <f t="shared" si="18"/>
        <v>0</v>
      </c>
      <c r="GL22" s="47" t="s">
        <v>13</v>
      </c>
      <c r="GM22" s="154">
        <f t="shared" ref="GM22:GO32" si="50">GM21</f>
        <v>200</v>
      </c>
      <c r="GN22" s="154">
        <f t="shared" si="50"/>
        <v>2.9022265246853824</v>
      </c>
      <c r="GO22" s="154">
        <f t="shared" si="50"/>
        <v>2.9022265246853824</v>
      </c>
      <c r="GP22" s="47">
        <f>MDL!$C24</f>
        <v>1.0933677445223566E-2</v>
      </c>
      <c r="GQ22" s="47">
        <f t="shared" si="19"/>
        <v>3.1732008693882138E-2</v>
      </c>
      <c r="GR22" s="154" t="str">
        <f t="shared" si="20"/>
        <v>BDL</v>
      </c>
      <c r="HN22" s="47" t="s">
        <v>33</v>
      </c>
      <c r="HO22" s="47">
        <v>0</v>
      </c>
      <c r="HQ22" s="47">
        <v>0</v>
      </c>
      <c r="HR22" s="47" t="s">
        <v>16</v>
      </c>
      <c r="HS22" s="47">
        <f t="shared" si="21"/>
        <v>0</v>
      </c>
      <c r="HT22" s="47" t="s">
        <v>13</v>
      </c>
      <c r="HU22" s="154">
        <f t="shared" ref="HU22:HW32" si="51">HU21</f>
        <v>200</v>
      </c>
      <c r="HV22" s="154">
        <f t="shared" si="51"/>
        <v>2.9022265246853824</v>
      </c>
      <c r="HW22" s="154">
        <f t="shared" si="51"/>
        <v>2.9022265246853824</v>
      </c>
      <c r="HX22" s="47">
        <f>MDL!$C24</f>
        <v>1.0933677445223566E-2</v>
      </c>
      <c r="HY22" s="47">
        <f t="shared" si="22"/>
        <v>3.1732008693882138E-2</v>
      </c>
      <c r="HZ22" s="154" t="str">
        <f t="shared" si="23"/>
        <v>BDL</v>
      </c>
      <c r="IV22" s="47" t="s">
        <v>33</v>
      </c>
      <c r="IW22" s="47">
        <v>21.012</v>
      </c>
      <c r="IX22" s="47">
        <v>69</v>
      </c>
      <c r="IY22" s="47" t="s">
        <v>482</v>
      </c>
      <c r="IZ22" s="47">
        <v>1.1579999999999999</v>
      </c>
      <c r="JA22" s="47">
        <f t="shared" si="24"/>
        <v>1.1579999999999999</v>
      </c>
      <c r="JB22" s="47" t="s">
        <v>13</v>
      </c>
      <c r="JC22" s="154">
        <f t="shared" ref="JC22:JE32" si="52">JC21</f>
        <v>200</v>
      </c>
      <c r="JD22" s="154">
        <f t="shared" si="52"/>
        <v>1</v>
      </c>
      <c r="JE22" s="154">
        <f t="shared" si="52"/>
        <v>1</v>
      </c>
      <c r="JF22" s="47">
        <f>MDL!$C24</f>
        <v>1.0933677445223566E-2</v>
      </c>
      <c r="JG22" s="47">
        <f t="shared" si="25"/>
        <v>1.0933677445223566E-2</v>
      </c>
      <c r="JH22" s="154">
        <f t="shared" si="26"/>
        <v>1.1579999999999999</v>
      </c>
      <c r="KD22" s="47" t="s">
        <v>33</v>
      </c>
      <c r="KE22" s="47">
        <v>21.012</v>
      </c>
      <c r="KF22" s="47">
        <v>69</v>
      </c>
      <c r="KG22" s="47">
        <v>1472980</v>
      </c>
      <c r="KH22" s="47">
        <v>27.533999999999999</v>
      </c>
      <c r="KI22" s="47">
        <f t="shared" si="27"/>
        <v>27.533999999999999</v>
      </c>
      <c r="KJ22" s="47" t="s">
        <v>13</v>
      </c>
      <c r="KK22" s="154">
        <f t="shared" ref="KK22:KM32" si="53">KK21</f>
        <v>200</v>
      </c>
      <c r="KL22" s="154">
        <f t="shared" si="53"/>
        <v>1</v>
      </c>
      <c r="KM22" s="154">
        <f t="shared" si="53"/>
        <v>1</v>
      </c>
      <c r="KN22" s="47">
        <f>MDL!$C24</f>
        <v>1.0933677445223566E-2</v>
      </c>
      <c r="KO22" s="47">
        <f t="shared" si="28"/>
        <v>1.0933677445223566E-2</v>
      </c>
      <c r="KP22" s="154">
        <f t="shared" si="29"/>
        <v>27.533999999999999</v>
      </c>
      <c r="LL22" s="47" t="s">
        <v>33</v>
      </c>
      <c r="LM22" s="47">
        <v>21.012</v>
      </c>
      <c r="LN22" s="47">
        <v>69</v>
      </c>
      <c r="LO22" s="47">
        <v>571942</v>
      </c>
      <c r="LP22" s="47">
        <v>10.583</v>
      </c>
      <c r="LQ22" s="47">
        <f t="shared" si="30"/>
        <v>10.583</v>
      </c>
      <c r="LR22" s="47" t="s">
        <v>13</v>
      </c>
      <c r="LS22" s="154">
        <f t="shared" ref="LS22:LU32" si="54">LS21</f>
        <v>200</v>
      </c>
      <c r="LT22" s="154">
        <f t="shared" si="54"/>
        <v>1</v>
      </c>
      <c r="LU22" s="154">
        <f t="shared" si="54"/>
        <v>1</v>
      </c>
      <c r="LV22" s="47">
        <f>MDL!$C24</f>
        <v>1.0933677445223566E-2</v>
      </c>
      <c r="LW22" s="47">
        <f t="shared" si="31"/>
        <v>1.0933677445223566E-2</v>
      </c>
      <c r="LX22" s="154">
        <f t="shared" si="32"/>
        <v>10.583</v>
      </c>
    </row>
    <row r="23" spans="1:336" x14ac:dyDescent="0.35">
      <c r="A23" s="47" t="s">
        <v>34</v>
      </c>
      <c r="B23" s="47">
        <v>0</v>
      </c>
      <c r="D23" s="47">
        <v>0</v>
      </c>
      <c r="E23" s="47" t="s">
        <v>16</v>
      </c>
      <c r="F23" s="47">
        <f t="shared" si="0"/>
        <v>0</v>
      </c>
      <c r="G23" s="47" t="s">
        <v>13</v>
      </c>
      <c r="H23" s="154">
        <f t="shared" si="44"/>
        <v>200</v>
      </c>
      <c r="I23" s="154">
        <f t="shared" si="44"/>
        <v>1</v>
      </c>
      <c r="J23" s="154">
        <f t="shared" si="44"/>
        <v>1</v>
      </c>
      <c r="K23" s="47">
        <f>MDL!$C25</f>
        <v>1.2237865785198683E-2</v>
      </c>
      <c r="L23" s="47">
        <f t="shared" si="1"/>
        <v>1.2237865785198683E-2</v>
      </c>
      <c r="M23" s="154" t="str">
        <f t="shared" si="2"/>
        <v>BDL</v>
      </c>
      <c r="AI23" s="47" t="s">
        <v>34</v>
      </c>
      <c r="AJ23" s="47">
        <v>0</v>
      </c>
      <c r="AL23" s="47">
        <v>0</v>
      </c>
      <c r="AM23" s="47" t="s">
        <v>16</v>
      </c>
      <c r="AN23" s="47">
        <f t="shared" si="3"/>
        <v>0</v>
      </c>
      <c r="AO23" s="47" t="s">
        <v>13</v>
      </c>
      <c r="AP23" s="154">
        <f t="shared" si="45"/>
        <v>200</v>
      </c>
      <c r="AQ23" s="154">
        <f t="shared" si="45"/>
        <v>1</v>
      </c>
      <c r="AR23" s="154">
        <f t="shared" si="45"/>
        <v>1</v>
      </c>
      <c r="AS23" s="47">
        <f>MDL!$C25</f>
        <v>1.2237865785198683E-2</v>
      </c>
      <c r="AT23" s="47">
        <f t="shared" si="4"/>
        <v>1.2237865785198683E-2</v>
      </c>
      <c r="AU23" s="154" t="str">
        <f t="shared" si="5"/>
        <v>BDL</v>
      </c>
      <c r="BQ23" s="47" t="s">
        <v>34</v>
      </c>
      <c r="BR23" s="47">
        <v>22.800999999999998</v>
      </c>
      <c r="BS23" s="47">
        <v>51</v>
      </c>
      <c r="BT23" s="47">
        <v>222716</v>
      </c>
      <c r="BU23" s="47">
        <v>10.484</v>
      </c>
      <c r="BV23" s="47">
        <f t="shared" si="6"/>
        <v>10.484</v>
      </c>
      <c r="BW23" s="47" t="s">
        <v>13</v>
      </c>
      <c r="BX23" s="154">
        <f t="shared" si="46"/>
        <v>200</v>
      </c>
      <c r="BY23" s="154">
        <f t="shared" si="46"/>
        <v>1</v>
      </c>
      <c r="BZ23" s="154">
        <f t="shared" si="46"/>
        <v>1</v>
      </c>
      <c r="CA23" s="47">
        <f>MDL!$C25</f>
        <v>1.2237865785198683E-2</v>
      </c>
      <c r="CB23" s="47">
        <f t="shared" si="7"/>
        <v>1.2237865785198683E-2</v>
      </c>
      <c r="CC23" s="154">
        <f t="shared" si="8"/>
        <v>10.484</v>
      </c>
      <c r="CH23" s="47" t="s">
        <v>34</v>
      </c>
      <c r="CI23" s="47">
        <v>0</v>
      </c>
      <c r="CK23" s="47">
        <v>0</v>
      </c>
      <c r="CL23" s="47" t="s">
        <v>16</v>
      </c>
      <c r="CM23" s="47">
        <f t="shared" si="9"/>
        <v>0</v>
      </c>
      <c r="CN23" s="47" t="s">
        <v>13</v>
      </c>
      <c r="CO23" s="154">
        <f t="shared" si="47"/>
        <v>200</v>
      </c>
      <c r="CP23" s="154">
        <f t="shared" si="47"/>
        <v>1</v>
      </c>
      <c r="CQ23" s="154">
        <f t="shared" si="47"/>
        <v>1</v>
      </c>
      <c r="CR23" s="47">
        <f>MDL!$C25</f>
        <v>1.2237865785198683E-2</v>
      </c>
      <c r="CS23" s="47">
        <f t="shared" si="10"/>
        <v>1.2237865785198683E-2</v>
      </c>
      <c r="CT23" s="154" t="str">
        <f t="shared" si="11"/>
        <v>BDL</v>
      </c>
      <c r="DP23" s="47" t="s">
        <v>34</v>
      </c>
      <c r="DQ23" s="47">
        <v>0</v>
      </c>
      <c r="DS23" s="47">
        <v>0</v>
      </c>
      <c r="DT23" s="47" t="s">
        <v>16</v>
      </c>
      <c r="DU23" s="47">
        <f t="shared" si="12"/>
        <v>0</v>
      </c>
      <c r="DV23" s="47" t="s">
        <v>13</v>
      </c>
      <c r="DW23" s="154">
        <f t="shared" si="48"/>
        <v>200</v>
      </c>
      <c r="DX23" s="154">
        <f t="shared" si="48"/>
        <v>2.84375</v>
      </c>
      <c r="DY23" s="154">
        <f t="shared" si="48"/>
        <v>2.84375</v>
      </c>
      <c r="DZ23" s="47">
        <f>MDL!$C25</f>
        <v>1.2237865785198683E-2</v>
      </c>
      <c r="EA23" s="47">
        <f t="shared" si="13"/>
        <v>3.4801430826658757E-2</v>
      </c>
      <c r="EB23" s="154" t="str">
        <f t="shared" si="14"/>
        <v>BDL</v>
      </c>
      <c r="EX23" s="47" t="s">
        <v>34</v>
      </c>
      <c r="EY23" s="47">
        <v>0</v>
      </c>
      <c r="FA23" s="47">
        <v>0</v>
      </c>
      <c r="FB23" s="47" t="s">
        <v>16</v>
      </c>
      <c r="FC23" s="47">
        <f t="shared" si="15"/>
        <v>0</v>
      </c>
      <c r="FD23" s="47" t="s">
        <v>13</v>
      </c>
      <c r="FE23" s="154">
        <f t="shared" si="49"/>
        <v>200</v>
      </c>
      <c r="FF23" s="154">
        <f t="shared" si="49"/>
        <v>2.9040697674418601</v>
      </c>
      <c r="FG23" s="154">
        <f t="shared" si="49"/>
        <v>2.9040697674418601</v>
      </c>
      <c r="FH23" s="47">
        <f>MDL!$C25</f>
        <v>1.2237865785198683E-2</v>
      </c>
      <c r="FI23" s="47">
        <f t="shared" si="16"/>
        <v>3.5539616044806634E-2</v>
      </c>
      <c r="FJ23" s="154" t="str">
        <f t="shared" si="17"/>
        <v>BDL</v>
      </c>
      <c r="GF23" s="47" t="s">
        <v>34</v>
      </c>
      <c r="GG23" s="47">
        <v>0</v>
      </c>
      <c r="GI23" s="47">
        <v>0</v>
      </c>
      <c r="GJ23" s="47" t="s">
        <v>16</v>
      </c>
      <c r="GK23" s="47">
        <f t="shared" si="18"/>
        <v>0</v>
      </c>
      <c r="GL23" s="47" t="s">
        <v>13</v>
      </c>
      <c r="GM23" s="154">
        <f t="shared" si="50"/>
        <v>200</v>
      </c>
      <c r="GN23" s="154">
        <f t="shared" si="50"/>
        <v>2.9022265246853824</v>
      </c>
      <c r="GO23" s="154">
        <f t="shared" si="50"/>
        <v>2.9022265246853824</v>
      </c>
      <c r="GP23" s="47">
        <f>MDL!$C25</f>
        <v>1.2237865785198683E-2</v>
      </c>
      <c r="GQ23" s="47">
        <f t="shared" si="19"/>
        <v>3.5517058687343325E-2</v>
      </c>
      <c r="GR23" s="154" t="str">
        <f t="shared" si="20"/>
        <v>BDL</v>
      </c>
      <c r="HN23" s="47" t="s">
        <v>34</v>
      </c>
      <c r="HO23" s="47">
        <v>0</v>
      </c>
      <c r="HQ23" s="47">
        <v>0</v>
      </c>
      <c r="HR23" s="47" t="s">
        <v>16</v>
      </c>
      <c r="HS23" s="47">
        <f t="shared" si="21"/>
        <v>0</v>
      </c>
      <c r="HT23" s="47" t="s">
        <v>13</v>
      </c>
      <c r="HU23" s="154">
        <f t="shared" si="51"/>
        <v>200</v>
      </c>
      <c r="HV23" s="154">
        <f t="shared" si="51"/>
        <v>2.9022265246853824</v>
      </c>
      <c r="HW23" s="154">
        <f t="shared" si="51"/>
        <v>2.9022265246853824</v>
      </c>
      <c r="HX23" s="47">
        <f>MDL!$C25</f>
        <v>1.2237865785198683E-2</v>
      </c>
      <c r="HY23" s="47">
        <f t="shared" si="22"/>
        <v>3.5517058687343325E-2</v>
      </c>
      <c r="HZ23" s="154" t="str">
        <f t="shared" si="23"/>
        <v>BDL</v>
      </c>
      <c r="IV23" s="47" t="s">
        <v>34</v>
      </c>
      <c r="IW23" s="47">
        <v>22.802</v>
      </c>
      <c r="IX23" s="47">
        <v>51</v>
      </c>
      <c r="IY23" s="47">
        <v>25427</v>
      </c>
      <c r="IZ23" s="47">
        <v>1.1679999999999999</v>
      </c>
      <c r="JA23" s="47">
        <f t="shared" si="24"/>
        <v>1.1679999999999999</v>
      </c>
      <c r="JB23" s="47" t="s">
        <v>13</v>
      </c>
      <c r="JC23" s="154">
        <f t="shared" si="52"/>
        <v>200</v>
      </c>
      <c r="JD23" s="154">
        <f t="shared" si="52"/>
        <v>1</v>
      </c>
      <c r="JE23" s="154">
        <f t="shared" si="52"/>
        <v>1</v>
      </c>
      <c r="JF23" s="47">
        <f>MDL!$C25</f>
        <v>1.2237865785198683E-2</v>
      </c>
      <c r="JG23" s="47">
        <f t="shared" si="25"/>
        <v>1.2237865785198683E-2</v>
      </c>
      <c r="JH23" s="154">
        <f t="shared" si="26"/>
        <v>1.1679999999999999</v>
      </c>
      <c r="KD23" s="47" t="s">
        <v>34</v>
      </c>
      <c r="KE23" s="47">
        <v>22.802</v>
      </c>
      <c r="KF23" s="47">
        <v>51</v>
      </c>
      <c r="KG23" s="47">
        <v>597475</v>
      </c>
      <c r="KH23" s="47">
        <v>28.276</v>
      </c>
      <c r="KI23" s="47">
        <f t="shared" si="27"/>
        <v>28.276</v>
      </c>
      <c r="KJ23" s="47" t="s">
        <v>13</v>
      </c>
      <c r="KK23" s="154">
        <f t="shared" si="53"/>
        <v>200</v>
      </c>
      <c r="KL23" s="154">
        <f t="shared" si="53"/>
        <v>1</v>
      </c>
      <c r="KM23" s="154">
        <f t="shared" si="53"/>
        <v>1</v>
      </c>
      <c r="KN23" s="47">
        <f>MDL!$C25</f>
        <v>1.2237865785198683E-2</v>
      </c>
      <c r="KO23" s="47">
        <f t="shared" si="28"/>
        <v>1.2237865785198683E-2</v>
      </c>
      <c r="KP23" s="154">
        <f t="shared" si="29"/>
        <v>28.276</v>
      </c>
      <c r="LL23" s="47" t="s">
        <v>34</v>
      </c>
      <c r="LM23" s="47">
        <v>22.802</v>
      </c>
      <c r="LN23" s="47">
        <v>51</v>
      </c>
      <c r="LO23" s="47">
        <v>233362</v>
      </c>
      <c r="LP23" s="47">
        <v>10.933</v>
      </c>
      <c r="LQ23" s="47">
        <f t="shared" si="30"/>
        <v>10.933</v>
      </c>
      <c r="LR23" s="47" t="s">
        <v>13</v>
      </c>
      <c r="LS23" s="154">
        <f t="shared" si="54"/>
        <v>200</v>
      </c>
      <c r="LT23" s="154">
        <f t="shared" si="54"/>
        <v>1</v>
      </c>
      <c r="LU23" s="154">
        <f t="shared" si="54"/>
        <v>1</v>
      </c>
      <c r="LV23" s="47">
        <f>MDL!$C25</f>
        <v>1.2237865785198683E-2</v>
      </c>
      <c r="LW23" s="47">
        <f t="shared" si="31"/>
        <v>1.2237865785198683E-2</v>
      </c>
      <c r="LX23" s="154">
        <f t="shared" si="32"/>
        <v>10.933</v>
      </c>
    </row>
    <row r="24" spans="1:336" x14ac:dyDescent="0.35">
      <c r="A24" s="47" t="s">
        <v>35</v>
      </c>
      <c r="B24" s="47">
        <v>0</v>
      </c>
      <c r="D24" s="47">
        <v>0</v>
      </c>
      <c r="E24" s="47" t="s">
        <v>16</v>
      </c>
      <c r="F24" s="47">
        <f t="shared" si="0"/>
        <v>0</v>
      </c>
      <c r="G24" s="47" t="s">
        <v>13</v>
      </c>
      <c r="H24" s="154">
        <f t="shared" si="44"/>
        <v>200</v>
      </c>
      <c r="I24" s="154">
        <f t="shared" si="44"/>
        <v>1</v>
      </c>
      <c r="J24" s="154">
        <f t="shared" si="44"/>
        <v>1</v>
      </c>
      <c r="K24" s="47">
        <f>MDL!$C26</f>
        <v>4.5372314461784566E-2</v>
      </c>
      <c r="L24" s="47">
        <f t="shared" si="1"/>
        <v>4.5372314461784566E-2</v>
      </c>
      <c r="M24" s="154" t="str">
        <f t="shared" si="2"/>
        <v>BDL</v>
      </c>
      <c r="AI24" s="47" t="s">
        <v>35</v>
      </c>
      <c r="AJ24" s="47">
        <v>0</v>
      </c>
      <c r="AL24" s="47">
        <v>0</v>
      </c>
      <c r="AM24" s="47" t="s">
        <v>16</v>
      </c>
      <c r="AN24" s="47">
        <f t="shared" si="3"/>
        <v>0</v>
      </c>
      <c r="AO24" s="47" t="s">
        <v>13</v>
      </c>
      <c r="AP24" s="154">
        <f t="shared" si="45"/>
        <v>200</v>
      </c>
      <c r="AQ24" s="154">
        <f t="shared" si="45"/>
        <v>1</v>
      </c>
      <c r="AR24" s="154">
        <f t="shared" si="45"/>
        <v>1</v>
      </c>
      <c r="AS24" s="47">
        <f>MDL!$C26</f>
        <v>4.5372314461784566E-2</v>
      </c>
      <c r="AT24" s="47">
        <f t="shared" si="4"/>
        <v>4.5372314461784566E-2</v>
      </c>
      <c r="AU24" s="154" t="str">
        <f t="shared" si="5"/>
        <v>BDL</v>
      </c>
      <c r="BQ24" s="47" t="s">
        <v>35</v>
      </c>
      <c r="BR24" s="47">
        <v>24.454999999999998</v>
      </c>
      <c r="BS24" s="47">
        <v>69</v>
      </c>
      <c r="BT24" s="47" t="s">
        <v>483</v>
      </c>
      <c r="BU24" s="47">
        <v>9.8469999999999995</v>
      </c>
      <c r="BV24" s="47">
        <f t="shared" si="6"/>
        <v>9.8469999999999995</v>
      </c>
      <c r="BW24" s="47" t="s">
        <v>13</v>
      </c>
      <c r="BX24" s="154">
        <f t="shared" si="46"/>
        <v>200</v>
      </c>
      <c r="BY24" s="154">
        <f t="shared" si="46"/>
        <v>1</v>
      </c>
      <c r="BZ24" s="154">
        <f t="shared" si="46"/>
        <v>1</v>
      </c>
      <c r="CA24" s="47">
        <f>MDL!$C26</f>
        <v>4.5372314461784566E-2</v>
      </c>
      <c r="CB24" s="47">
        <f t="shared" si="7"/>
        <v>4.5372314461784566E-2</v>
      </c>
      <c r="CC24" s="154">
        <f t="shared" si="8"/>
        <v>9.8469999999999995</v>
      </c>
      <c r="CH24" s="47" t="s">
        <v>35</v>
      </c>
      <c r="CI24" s="47">
        <v>0</v>
      </c>
      <c r="CK24" s="47">
        <v>0</v>
      </c>
      <c r="CL24" s="47" t="s">
        <v>16</v>
      </c>
      <c r="CM24" s="47">
        <f t="shared" si="9"/>
        <v>0</v>
      </c>
      <c r="CN24" s="47" t="s">
        <v>13</v>
      </c>
      <c r="CO24" s="154">
        <f t="shared" si="47"/>
        <v>200</v>
      </c>
      <c r="CP24" s="154">
        <f t="shared" si="47"/>
        <v>1</v>
      </c>
      <c r="CQ24" s="154">
        <f t="shared" si="47"/>
        <v>1</v>
      </c>
      <c r="CR24" s="47">
        <f>MDL!$C26</f>
        <v>4.5372314461784566E-2</v>
      </c>
      <c r="CS24" s="47">
        <f t="shared" si="10"/>
        <v>4.5372314461784566E-2</v>
      </c>
      <c r="CT24" s="154" t="str">
        <f t="shared" si="11"/>
        <v>BDL</v>
      </c>
      <c r="DP24" s="47" t="s">
        <v>35</v>
      </c>
      <c r="DQ24" s="47">
        <v>0</v>
      </c>
      <c r="DS24" s="47">
        <v>0</v>
      </c>
      <c r="DT24" s="47" t="s">
        <v>16</v>
      </c>
      <c r="DU24" s="47">
        <f t="shared" si="12"/>
        <v>0</v>
      </c>
      <c r="DV24" s="47" t="s">
        <v>13</v>
      </c>
      <c r="DW24" s="154">
        <f t="shared" si="48"/>
        <v>200</v>
      </c>
      <c r="DX24" s="154">
        <f t="shared" si="48"/>
        <v>2.84375</v>
      </c>
      <c r="DY24" s="154">
        <f t="shared" si="48"/>
        <v>2.84375</v>
      </c>
      <c r="DZ24" s="47">
        <f>MDL!$C26</f>
        <v>4.5372314461784566E-2</v>
      </c>
      <c r="EA24" s="47">
        <f t="shared" si="13"/>
        <v>0.12902751925069986</v>
      </c>
      <c r="EB24" s="154" t="str">
        <f t="shared" si="14"/>
        <v>BDL</v>
      </c>
      <c r="EX24" s="47" t="s">
        <v>35</v>
      </c>
      <c r="EY24" s="47">
        <v>0</v>
      </c>
      <c r="FA24" s="47">
        <v>0</v>
      </c>
      <c r="FB24" s="47" t="s">
        <v>16</v>
      </c>
      <c r="FC24" s="47">
        <f t="shared" si="15"/>
        <v>0</v>
      </c>
      <c r="FD24" s="47" t="s">
        <v>13</v>
      </c>
      <c r="FE24" s="154">
        <f t="shared" si="49"/>
        <v>200</v>
      </c>
      <c r="FF24" s="154">
        <f t="shared" si="49"/>
        <v>2.9040697674418601</v>
      </c>
      <c r="FG24" s="154">
        <f t="shared" si="49"/>
        <v>2.9040697674418601</v>
      </c>
      <c r="FH24" s="47">
        <f>MDL!$C26</f>
        <v>4.5372314461784566E-2</v>
      </c>
      <c r="FI24" s="47">
        <f t="shared" si="16"/>
        <v>0.13176436670733366</v>
      </c>
      <c r="FJ24" s="154" t="str">
        <f t="shared" si="17"/>
        <v>BDL</v>
      </c>
      <c r="GF24" s="47" t="s">
        <v>35</v>
      </c>
      <c r="GG24" s="47">
        <v>0</v>
      </c>
      <c r="GI24" s="47">
        <v>0</v>
      </c>
      <c r="GJ24" s="47" t="s">
        <v>16</v>
      </c>
      <c r="GK24" s="47">
        <f t="shared" si="18"/>
        <v>0</v>
      </c>
      <c r="GL24" s="47" t="s">
        <v>13</v>
      </c>
      <c r="GM24" s="154">
        <f t="shared" si="50"/>
        <v>200</v>
      </c>
      <c r="GN24" s="154">
        <f t="shared" si="50"/>
        <v>2.9022265246853824</v>
      </c>
      <c r="GO24" s="154">
        <f t="shared" si="50"/>
        <v>2.9022265246853824</v>
      </c>
      <c r="GP24" s="47">
        <f>MDL!$C26</f>
        <v>4.5372314461784566E-2</v>
      </c>
      <c r="GQ24" s="47">
        <f t="shared" si="19"/>
        <v>0.13168073451735735</v>
      </c>
      <c r="GR24" s="154" t="str">
        <f t="shared" si="20"/>
        <v>BDL</v>
      </c>
      <c r="HN24" s="47" t="s">
        <v>35</v>
      </c>
      <c r="HO24" s="47">
        <v>0</v>
      </c>
      <c r="HQ24" s="47">
        <v>0</v>
      </c>
      <c r="HR24" s="47" t="s">
        <v>16</v>
      </c>
      <c r="HS24" s="47">
        <f t="shared" si="21"/>
        <v>0</v>
      </c>
      <c r="HT24" s="47" t="s">
        <v>13</v>
      </c>
      <c r="HU24" s="154">
        <f t="shared" si="51"/>
        <v>200</v>
      </c>
      <c r="HV24" s="154">
        <f t="shared" si="51"/>
        <v>2.9022265246853824</v>
      </c>
      <c r="HW24" s="154">
        <f t="shared" si="51"/>
        <v>2.9022265246853824</v>
      </c>
      <c r="HX24" s="47">
        <f>MDL!$C26</f>
        <v>4.5372314461784566E-2</v>
      </c>
      <c r="HY24" s="47">
        <f t="shared" si="22"/>
        <v>0.13168073451735735</v>
      </c>
      <c r="HZ24" s="154" t="str">
        <f t="shared" si="23"/>
        <v>BDL</v>
      </c>
      <c r="IV24" s="47" t="s">
        <v>35</v>
      </c>
      <c r="IW24" s="47">
        <v>24.518999999999998</v>
      </c>
      <c r="IX24" s="47">
        <v>69</v>
      </c>
      <c r="IY24" s="47" t="s">
        <v>484</v>
      </c>
      <c r="IZ24" s="47">
        <v>1.073</v>
      </c>
      <c r="JA24" s="47">
        <f t="shared" si="24"/>
        <v>1.073</v>
      </c>
      <c r="JB24" s="47" t="s">
        <v>13</v>
      </c>
      <c r="JC24" s="154">
        <f t="shared" si="52"/>
        <v>200</v>
      </c>
      <c r="JD24" s="154">
        <f t="shared" si="52"/>
        <v>1</v>
      </c>
      <c r="JE24" s="154">
        <f t="shared" si="52"/>
        <v>1</v>
      </c>
      <c r="JF24" s="47">
        <f>MDL!$C26</f>
        <v>4.5372314461784566E-2</v>
      </c>
      <c r="JG24" s="47">
        <f t="shared" si="25"/>
        <v>4.5372314461784566E-2</v>
      </c>
      <c r="JH24" s="154">
        <f t="shared" si="26"/>
        <v>1.073</v>
      </c>
      <c r="KD24" s="47" t="s">
        <v>35</v>
      </c>
      <c r="KE24" s="47">
        <v>24.495000000000001</v>
      </c>
      <c r="KF24" s="47">
        <v>69</v>
      </c>
      <c r="KG24" s="47" t="s">
        <v>485</v>
      </c>
      <c r="KH24" s="47">
        <v>27.861000000000001</v>
      </c>
      <c r="KI24" s="47">
        <f t="shared" si="27"/>
        <v>27.861000000000001</v>
      </c>
      <c r="KJ24" s="47" t="s">
        <v>13</v>
      </c>
      <c r="KK24" s="154">
        <f t="shared" si="53"/>
        <v>200</v>
      </c>
      <c r="KL24" s="154">
        <f t="shared" si="53"/>
        <v>1</v>
      </c>
      <c r="KM24" s="154">
        <f t="shared" si="53"/>
        <v>1</v>
      </c>
      <c r="KN24" s="47">
        <f>MDL!$C26</f>
        <v>4.5372314461784566E-2</v>
      </c>
      <c r="KO24" s="47">
        <f t="shared" si="28"/>
        <v>4.5372314461784566E-2</v>
      </c>
      <c r="KP24" s="154">
        <f t="shared" si="29"/>
        <v>27.861000000000001</v>
      </c>
      <c r="LL24" s="47" t="s">
        <v>35</v>
      </c>
      <c r="LM24" s="47">
        <v>24.456</v>
      </c>
      <c r="LN24" s="47">
        <v>69</v>
      </c>
      <c r="LO24" s="47" t="s">
        <v>486</v>
      </c>
      <c r="LP24" s="47">
        <v>10.098000000000001</v>
      </c>
      <c r="LQ24" s="47">
        <f t="shared" si="30"/>
        <v>10.098000000000001</v>
      </c>
      <c r="LR24" s="47" t="s">
        <v>13</v>
      </c>
      <c r="LS24" s="154">
        <f t="shared" si="54"/>
        <v>200</v>
      </c>
      <c r="LT24" s="154">
        <f t="shared" si="54"/>
        <v>1</v>
      </c>
      <c r="LU24" s="154">
        <f t="shared" si="54"/>
        <v>1</v>
      </c>
      <c r="LV24" s="47">
        <f>MDL!$C26</f>
        <v>4.5372314461784566E-2</v>
      </c>
      <c r="LW24" s="47">
        <f t="shared" si="31"/>
        <v>4.5372314461784566E-2</v>
      </c>
      <c r="LX24" s="154">
        <f t="shared" si="32"/>
        <v>10.098000000000001</v>
      </c>
    </row>
    <row r="25" spans="1:336" x14ac:dyDescent="0.35">
      <c r="A25" s="47" t="s">
        <v>36</v>
      </c>
      <c r="B25" s="47">
        <v>0</v>
      </c>
      <c r="D25" s="47">
        <v>0</v>
      </c>
      <c r="E25" s="47" t="s">
        <v>16</v>
      </c>
      <c r="F25" s="47">
        <f t="shared" si="0"/>
        <v>0</v>
      </c>
      <c r="G25" s="47" t="s">
        <v>13</v>
      </c>
      <c r="H25" s="154">
        <f t="shared" si="44"/>
        <v>200</v>
      </c>
      <c r="I25" s="154">
        <f t="shared" si="44"/>
        <v>1</v>
      </c>
      <c r="J25" s="154">
        <f t="shared" si="44"/>
        <v>1</v>
      </c>
      <c r="K25" s="47">
        <f>MDL!$C27</f>
        <v>2.5629567344879513E-2</v>
      </c>
      <c r="L25" s="47">
        <f t="shared" si="1"/>
        <v>2.5629567344879513E-2</v>
      </c>
      <c r="M25" s="154" t="str">
        <f t="shared" si="2"/>
        <v>BDL</v>
      </c>
      <c r="AI25" s="47" t="s">
        <v>36</v>
      </c>
      <c r="AJ25" s="47">
        <v>0</v>
      </c>
      <c r="AL25" s="47">
        <v>0</v>
      </c>
      <c r="AM25" s="47" t="s">
        <v>16</v>
      </c>
      <c r="AN25" s="47">
        <f t="shared" si="3"/>
        <v>0</v>
      </c>
      <c r="AO25" s="47" t="s">
        <v>13</v>
      </c>
      <c r="AP25" s="154">
        <f t="shared" si="45"/>
        <v>200</v>
      </c>
      <c r="AQ25" s="154">
        <f t="shared" si="45"/>
        <v>1</v>
      </c>
      <c r="AR25" s="154">
        <f t="shared" si="45"/>
        <v>1</v>
      </c>
      <c r="AS25" s="47">
        <f>MDL!$C27</f>
        <v>2.5629567344879513E-2</v>
      </c>
      <c r="AT25" s="47">
        <f t="shared" si="4"/>
        <v>2.5629567344879513E-2</v>
      </c>
      <c r="AU25" s="154" t="str">
        <f t="shared" si="5"/>
        <v>BDL</v>
      </c>
      <c r="BQ25" s="47" t="s">
        <v>36</v>
      </c>
      <c r="BR25" s="47">
        <v>26.105</v>
      </c>
      <c r="BS25" s="47">
        <v>69</v>
      </c>
      <c r="BT25" s="47">
        <v>186847</v>
      </c>
      <c r="BU25" s="47">
        <v>10.134</v>
      </c>
      <c r="BV25" s="47">
        <f t="shared" si="6"/>
        <v>10.134</v>
      </c>
      <c r="BW25" s="47" t="s">
        <v>13</v>
      </c>
      <c r="BX25" s="154">
        <f t="shared" si="46"/>
        <v>200</v>
      </c>
      <c r="BY25" s="154">
        <f t="shared" si="46"/>
        <v>1</v>
      </c>
      <c r="BZ25" s="154">
        <f t="shared" si="46"/>
        <v>1</v>
      </c>
      <c r="CA25" s="47">
        <f>MDL!$C27</f>
        <v>2.5629567344879513E-2</v>
      </c>
      <c r="CB25" s="47">
        <f t="shared" si="7"/>
        <v>2.5629567344879513E-2</v>
      </c>
      <c r="CC25" s="154">
        <f t="shared" si="8"/>
        <v>10.134</v>
      </c>
      <c r="CH25" s="47" t="s">
        <v>36</v>
      </c>
      <c r="CI25" s="47">
        <v>0</v>
      </c>
      <c r="CK25" s="47">
        <v>0</v>
      </c>
      <c r="CL25" s="47" t="s">
        <v>16</v>
      </c>
      <c r="CM25" s="47">
        <f t="shared" si="9"/>
        <v>0</v>
      </c>
      <c r="CN25" s="47" t="s">
        <v>13</v>
      </c>
      <c r="CO25" s="154">
        <f t="shared" si="47"/>
        <v>200</v>
      </c>
      <c r="CP25" s="154">
        <f t="shared" si="47"/>
        <v>1</v>
      </c>
      <c r="CQ25" s="154">
        <f t="shared" si="47"/>
        <v>1</v>
      </c>
      <c r="CR25" s="47">
        <f>MDL!$C27</f>
        <v>2.5629567344879513E-2</v>
      </c>
      <c r="CS25" s="47">
        <f t="shared" si="10"/>
        <v>2.5629567344879513E-2</v>
      </c>
      <c r="CT25" s="154" t="str">
        <f t="shared" si="11"/>
        <v>BDL</v>
      </c>
      <c r="DP25" s="47" t="s">
        <v>36</v>
      </c>
      <c r="DQ25" s="47">
        <v>0</v>
      </c>
      <c r="DS25" s="47">
        <v>0</v>
      </c>
      <c r="DT25" s="47" t="s">
        <v>16</v>
      </c>
      <c r="DU25" s="47">
        <f t="shared" si="12"/>
        <v>0</v>
      </c>
      <c r="DV25" s="47" t="s">
        <v>13</v>
      </c>
      <c r="DW25" s="154">
        <f t="shared" si="48"/>
        <v>200</v>
      </c>
      <c r="DX25" s="154">
        <f t="shared" si="48"/>
        <v>2.84375</v>
      </c>
      <c r="DY25" s="154">
        <f t="shared" si="48"/>
        <v>2.84375</v>
      </c>
      <c r="DZ25" s="47">
        <f>MDL!$C27</f>
        <v>2.5629567344879513E-2</v>
      </c>
      <c r="EA25" s="47">
        <f t="shared" si="13"/>
        <v>7.2884082137001108E-2</v>
      </c>
      <c r="EB25" s="154" t="str">
        <f t="shared" si="14"/>
        <v>BDL</v>
      </c>
      <c r="EX25" s="47" t="s">
        <v>36</v>
      </c>
      <c r="EY25" s="47">
        <v>0</v>
      </c>
      <c r="FA25" s="47">
        <v>0</v>
      </c>
      <c r="FB25" s="47" t="s">
        <v>16</v>
      </c>
      <c r="FC25" s="47">
        <f t="shared" si="15"/>
        <v>0</v>
      </c>
      <c r="FD25" s="47" t="s">
        <v>13</v>
      </c>
      <c r="FE25" s="154">
        <f t="shared" si="49"/>
        <v>200</v>
      </c>
      <c r="FF25" s="154">
        <f t="shared" si="49"/>
        <v>2.9040697674418601</v>
      </c>
      <c r="FG25" s="154">
        <f t="shared" si="49"/>
        <v>2.9040697674418601</v>
      </c>
      <c r="FH25" s="47">
        <f>MDL!$C27</f>
        <v>2.5629567344879513E-2</v>
      </c>
      <c r="FI25" s="47">
        <f t="shared" si="16"/>
        <v>7.4430051678879741E-2</v>
      </c>
      <c r="FJ25" s="154" t="str">
        <f t="shared" si="17"/>
        <v>BDL</v>
      </c>
      <c r="GF25" s="47" t="s">
        <v>36</v>
      </c>
      <c r="GG25" s="47">
        <v>0</v>
      </c>
      <c r="GI25" s="47">
        <v>0</v>
      </c>
      <c r="GJ25" s="47" t="s">
        <v>16</v>
      </c>
      <c r="GK25" s="47">
        <f t="shared" si="18"/>
        <v>0</v>
      </c>
      <c r="GL25" s="47" t="s">
        <v>13</v>
      </c>
      <c r="GM25" s="154">
        <f t="shared" si="50"/>
        <v>200</v>
      </c>
      <c r="GN25" s="154">
        <f t="shared" si="50"/>
        <v>2.9022265246853824</v>
      </c>
      <c r="GO25" s="154">
        <f t="shared" si="50"/>
        <v>2.9022265246853824</v>
      </c>
      <c r="GP25" s="47">
        <f>MDL!$C27</f>
        <v>2.5629567344879513E-2</v>
      </c>
      <c r="GQ25" s="47">
        <f t="shared" si="19"/>
        <v>7.4382810164519628E-2</v>
      </c>
      <c r="GR25" s="154" t="str">
        <f t="shared" si="20"/>
        <v>BDL</v>
      </c>
      <c r="HN25" s="47" t="s">
        <v>36</v>
      </c>
      <c r="HO25" s="47">
        <v>0</v>
      </c>
      <c r="HQ25" s="47">
        <v>0</v>
      </c>
      <c r="HR25" s="47" t="s">
        <v>16</v>
      </c>
      <c r="HS25" s="47">
        <f t="shared" si="21"/>
        <v>0</v>
      </c>
      <c r="HT25" s="47" t="s">
        <v>13</v>
      </c>
      <c r="HU25" s="154">
        <f t="shared" si="51"/>
        <v>200</v>
      </c>
      <c r="HV25" s="154">
        <f t="shared" si="51"/>
        <v>2.9022265246853824</v>
      </c>
      <c r="HW25" s="154">
        <f t="shared" si="51"/>
        <v>2.9022265246853824</v>
      </c>
      <c r="HX25" s="47">
        <f>MDL!$C27</f>
        <v>2.5629567344879513E-2</v>
      </c>
      <c r="HY25" s="47">
        <f t="shared" si="22"/>
        <v>7.4382810164519628E-2</v>
      </c>
      <c r="HZ25" s="154" t="str">
        <f t="shared" si="23"/>
        <v>BDL</v>
      </c>
      <c r="IV25" s="47" t="s">
        <v>36</v>
      </c>
      <c r="IW25" s="47">
        <v>26.134</v>
      </c>
      <c r="IX25" s="47">
        <v>69</v>
      </c>
      <c r="IY25" s="47" t="s">
        <v>487</v>
      </c>
      <c r="IZ25" s="47">
        <v>1.1459999999999999</v>
      </c>
      <c r="JA25" s="47">
        <f t="shared" si="24"/>
        <v>1.1459999999999999</v>
      </c>
      <c r="JB25" s="47" t="s">
        <v>13</v>
      </c>
      <c r="JC25" s="154">
        <f t="shared" si="52"/>
        <v>200</v>
      </c>
      <c r="JD25" s="154">
        <f t="shared" si="52"/>
        <v>1</v>
      </c>
      <c r="JE25" s="154">
        <f t="shared" si="52"/>
        <v>1</v>
      </c>
      <c r="JF25" s="47">
        <f>MDL!$C27</f>
        <v>2.5629567344879513E-2</v>
      </c>
      <c r="JG25" s="47">
        <f t="shared" si="25"/>
        <v>2.5629567344879513E-2</v>
      </c>
      <c r="JH25" s="154">
        <f t="shared" si="26"/>
        <v>1.1459999999999999</v>
      </c>
      <c r="KD25" s="47" t="s">
        <v>36</v>
      </c>
      <c r="KE25" s="47">
        <v>26.123999999999999</v>
      </c>
      <c r="KF25" s="47">
        <v>69</v>
      </c>
      <c r="KG25" s="47">
        <v>520346</v>
      </c>
      <c r="KH25" s="47">
        <v>28.372</v>
      </c>
      <c r="KI25" s="47">
        <f t="shared" si="27"/>
        <v>28.372</v>
      </c>
      <c r="KJ25" s="47" t="s">
        <v>13</v>
      </c>
      <c r="KK25" s="154">
        <f t="shared" si="53"/>
        <v>200</v>
      </c>
      <c r="KL25" s="154">
        <f t="shared" si="53"/>
        <v>1</v>
      </c>
      <c r="KM25" s="154">
        <f t="shared" si="53"/>
        <v>1</v>
      </c>
      <c r="KN25" s="47">
        <f>MDL!$C27</f>
        <v>2.5629567344879513E-2</v>
      </c>
      <c r="KO25" s="47">
        <f t="shared" si="28"/>
        <v>2.5629567344879513E-2</v>
      </c>
      <c r="KP25" s="154">
        <f t="shared" si="29"/>
        <v>28.372</v>
      </c>
      <c r="LL25" s="47" t="s">
        <v>36</v>
      </c>
      <c r="LM25" s="47">
        <v>26.105</v>
      </c>
      <c r="LN25" s="47">
        <v>69</v>
      </c>
      <c r="LO25" s="47">
        <v>196289</v>
      </c>
      <c r="LP25" s="47">
        <v>10.595000000000001</v>
      </c>
      <c r="LQ25" s="47">
        <f t="shared" si="30"/>
        <v>10.595000000000001</v>
      </c>
      <c r="LR25" s="47" t="s">
        <v>13</v>
      </c>
      <c r="LS25" s="154">
        <f t="shared" si="54"/>
        <v>200</v>
      </c>
      <c r="LT25" s="154">
        <f t="shared" si="54"/>
        <v>1</v>
      </c>
      <c r="LU25" s="154">
        <f t="shared" si="54"/>
        <v>1</v>
      </c>
      <c r="LV25" s="47">
        <f>MDL!$C27</f>
        <v>2.5629567344879513E-2</v>
      </c>
      <c r="LW25" s="47">
        <f t="shared" si="31"/>
        <v>2.5629567344879513E-2</v>
      </c>
      <c r="LX25" s="154">
        <f t="shared" si="32"/>
        <v>10.595000000000001</v>
      </c>
    </row>
    <row r="26" spans="1:336" x14ac:dyDescent="0.35">
      <c r="A26" s="47" t="s">
        <v>332</v>
      </c>
      <c r="B26" s="47">
        <v>0</v>
      </c>
      <c r="D26" s="47">
        <v>0</v>
      </c>
      <c r="E26" s="47" t="s">
        <v>16</v>
      </c>
      <c r="F26" s="47">
        <f t="shared" si="0"/>
        <v>0</v>
      </c>
      <c r="G26" s="47" t="s">
        <v>13</v>
      </c>
      <c r="H26" s="154">
        <f t="shared" si="44"/>
        <v>200</v>
      </c>
      <c r="I26" s="154">
        <f t="shared" si="44"/>
        <v>1</v>
      </c>
      <c r="J26" s="154">
        <f t="shared" si="44"/>
        <v>1</v>
      </c>
      <c r="K26" s="47">
        <f>MDL!$C28</f>
        <v>9.3935469846262547E-3</v>
      </c>
      <c r="L26" s="47">
        <f t="shared" si="1"/>
        <v>9.3935469846262547E-3</v>
      </c>
      <c r="M26" s="154" t="str">
        <f t="shared" si="2"/>
        <v>BDL</v>
      </c>
      <c r="AI26" s="47" t="s">
        <v>332</v>
      </c>
      <c r="AJ26" s="47">
        <v>0</v>
      </c>
      <c r="AL26" s="47">
        <v>0</v>
      </c>
      <c r="AM26" s="47" t="s">
        <v>16</v>
      </c>
      <c r="AN26" s="47">
        <f t="shared" si="3"/>
        <v>0</v>
      </c>
      <c r="AO26" s="47" t="s">
        <v>13</v>
      </c>
      <c r="AP26" s="154">
        <f t="shared" si="45"/>
        <v>200</v>
      </c>
      <c r="AQ26" s="154">
        <f t="shared" si="45"/>
        <v>1</v>
      </c>
      <c r="AR26" s="154">
        <f t="shared" si="45"/>
        <v>1</v>
      </c>
      <c r="AS26" s="47">
        <f>MDL!$C28</f>
        <v>9.3935469846262547E-3</v>
      </c>
      <c r="AT26" s="47">
        <f t="shared" si="4"/>
        <v>9.3935469846262547E-3</v>
      </c>
      <c r="AU26" s="154" t="str">
        <f t="shared" si="5"/>
        <v>BDL</v>
      </c>
      <c r="BQ26" s="47" t="s">
        <v>332</v>
      </c>
      <c r="BR26" s="47">
        <v>26.172999999999998</v>
      </c>
      <c r="BS26" s="47">
        <v>101</v>
      </c>
      <c r="BT26" s="47" t="s">
        <v>488</v>
      </c>
      <c r="BU26" s="47">
        <v>9.9550000000000001</v>
      </c>
      <c r="BV26" s="47">
        <f t="shared" si="6"/>
        <v>9.9550000000000001</v>
      </c>
      <c r="BW26" s="47" t="s">
        <v>13</v>
      </c>
      <c r="BX26" s="154">
        <f t="shared" si="46"/>
        <v>200</v>
      </c>
      <c r="BY26" s="154">
        <f t="shared" si="46"/>
        <v>1</v>
      </c>
      <c r="BZ26" s="154">
        <f t="shared" si="46"/>
        <v>1</v>
      </c>
      <c r="CA26" s="47">
        <f>MDL!$C28</f>
        <v>9.3935469846262547E-3</v>
      </c>
      <c r="CB26" s="47">
        <f t="shared" si="7"/>
        <v>9.3935469846262547E-3</v>
      </c>
      <c r="CC26" s="154">
        <f t="shared" si="8"/>
        <v>9.9550000000000001</v>
      </c>
      <c r="CH26" s="47" t="s">
        <v>332</v>
      </c>
      <c r="CI26" s="47">
        <v>0</v>
      </c>
      <c r="CK26" s="47">
        <v>0</v>
      </c>
      <c r="CL26" s="47" t="s">
        <v>16</v>
      </c>
      <c r="CM26" s="47">
        <f t="shared" si="9"/>
        <v>0</v>
      </c>
      <c r="CN26" s="47" t="s">
        <v>13</v>
      </c>
      <c r="CO26" s="154">
        <f t="shared" si="47"/>
        <v>200</v>
      </c>
      <c r="CP26" s="154">
        <f t="shared" si="47"/>
        <v>1</v>
      </c>
      <c r="CQ26" s="154">
        <f t="shared" si="47"/>
        <v>1</v>
      </c>
      <c r="CR26" s="47">
        <f>MDL!$C28</f>
        <v>9.3935469846262547E-3</v>
      </c>
      <c r="CS26" s="47">
        <f t="shared" si="10"/>
        <v>9.3935469846262547E-3</v>
      </c>
      <c r="CT26" s="154" t="str">
        <f t="shared" si="11"/>
        <v>BDL</v>
      </c>
      <c r="DP26" s="47" t="s">
        <v>332</v>
      </c>
      <c r="DQ26" s="47">
        <v>0</v>
      </c>
      <c r="DS26" s="47">
        <v>0</v>
      </c>
      <c r="DT26" s="47" t="s">
        <v>16</v>
      </c>
      <c r="DU26" s="47">
        <f t="shared" si="12"/>
        <v>0</v>
      </c>
      <c r="DV26" s="47" t="s">
        <v>13</v>
      </c>
      <c r="DW26" s="154">
        <f t="shared" si="48"/>
        <v>200</v>
      </c>
      <c r="DX26" s="154">
        <f t="shared" si="48"/>
        <v>2.84375</v>
      </c>
      <c r="DY26" s="154">
        <f t="shared" si="48"/>
        <v>2.84375</v>
      </c>
      <c r="DZ26" s="47">
        <f>MDL!$C28</f>
        <v>9.3935469846262547E-3</v>
      </c>
      <c r="EA26" s="47">
        <f t="shared" si="13"/>
        <v>2.6712899237530913E-2</v>
      </c>
      <c r="EB26" s="154" t="str">
        <f t="shared" si="14"/>
        <v>BDL</v>
      </c>
      <c r="EX26" s="47" t="s">
        <v>332</v>
      </c>
      <c r="EY26" s="47">
        <v>0</v>
      </c>
      <c r="FA26" s="47">
        <v>0</v>
      </c>
      <c r="FB26" s="47" t="s">
        <v>16</v>
      </c>
      <c r="FC26" s="47">
        <f t="shared" si="15"/>
        <v>0</v>
      </c>
      <c r="FD26" s="47" t="s">
        <v>13</v>
      </c>
      <c r="FE26" s="154">
        <f t="shared" si="49"/>
        <v>200</v>
      </c>
      <c r="FF26" s="154">
        <f t="shared" si="49"/>
        <v>2.9040697674418601</v>
      </c>
      <c r="FG26" s="154">
        <f t="shared" si="49"/>
        <v>2.9040697674418601</v>
      </c>
      <c r="FH26" s="47">
        <f>MDL!$C28</f>
        <v>9.3935469846262547E-3</v>
      </c>
      <c r="FI26" s="47">
        <f t="shared" si="16"/>
        <v>2.7279515807097754E-2</v>
      </c>
      <c r="FJ26" s="154" t="str">
        <f t="shared" si="17"/>
        <v>BDL</v>
      </c>
      <c r="GF26" s="47" t="s">
        <v>332</v>
      </c>
      <c r="GG26" s="47">
        <v>0</v>
      </c>
      <c r="GI26" s="47">
        <v>0</v>
      </c>
      <c r="GJ26" s="47" t="s">
        <v>16</v>
      </c>
      <c r="GK26" s="47">
        <f t="shared" si="18"/>
        <v>0</v>
      </c>
      <c r="GL26" s="47" t="s">
        <v>13</v>
      </c>
      <c r="GM26" s="154">
        <f t="shared" si="50"/>
        <v>200</v>
      </c>
      <c r="GN26" s="154">
        <f t="shared" si="50"/>
        <v>2.9022265246853824</v>
      </c>
      <c r="GO26" s="154">
        <f t="shared" si="50"/>
        <v>2.9022265246853824</v>
      </c>
      <c r="GP26" s="47">
        <f>MDL!$C28</f>
        <v>9.3935469846262547E-3</v>
      </c>
      <c r="GQ26" s="47">
        <f t="shared" si="19"/>
        <v>2.726220121966071E-2</v>
      </c>
      <c r="GR26" s="154" t="str">
        <f t="shared" si="20"/>
        <v>BDL</v>
      </c>
      <c r="HN26" s="47" t="s">
        <v>332</v>
      </c>
      <c r="HO26" s="47">
        <v>0</v>
      </c>
      <c r="HQ26" s="47">
        <v>0</v>
      </c>
      <c r="HR26" s="47" t="s">
        <v>16</v>
      </c>
      <c r="HS26" s="47">
        <f t="shared" si="21"/>
        <v>0</v>
      </c>
      <c r="HT26" s="47" t="s">
        <v>13</v>
      </c>
      <c r="HU26" s="154">
        <f t="shared" si="51"/>
        <v>200</v>
      </c>
      <c r="HV26" s="154">
        <f t="shared" si="51"/>
        <v>2.9022265246853824</v>
      </c>
      <c r="HW26" s="154">
        <f t="shared" si="51"/>
        <v>2.9022265246853824</v>
      </c>
      <c r="HX26" s="47">
        <f>MDL!$C28</f>
        <v>9.3935469846262547E-3</v>
      </c>
      <c r="HY26" s="47">
        <f t="shared" si="22"/>
        <v>2.726220121966071E-2</v>
      </c>
      <c r="HZ26" s="154" t="str">
        <f t="shared" si="23"/>
        <v>BDL</v>
      </c>
      <c r="IV26" s="47" t="s">
        <v>332</v>
      </c>
      <c r="IW26" s="47">
        <v>26.202000000000002</v>
      </c>
      <c r="IX26" s="47">
        <v>101</v>
      </c>
      <c r="IY26" s="47" t="s">
        <v>489</v>
      </c>
      <c r="IZ26" s="47">
        <v>1.099</v>
      </c>
      <c r="JA26" s="47">
        <f t="shared" si="24"/>
        <v>1.099</v>
      </c>
      <c r="JB26" s="47" t="s">
        <v>13</v>
      </c>
      <c r="JC26" s="154">
        <f t="shared" si="52"/>
        <v>200</v>
      </c>
      <c r="JD26" s="154">
        <f t="shared" si="52"/>
        <v>1</v>
      </c>
      <c r="JE26" s="154">
        <f t="shared" si="52"/>
        <v>1</v>
      </c>
      <c r="JF26" s="47">
        <f>MDL!$C28</f>
        <v>9.3935469846262547E-3</v>
      </c>
      <c r="JG26" s="47">
        <f t="shared" si="25"/>
        <v>9.3935469846262547E-3</v>
      </c>
      <c r="JH26" s="154">
        <f t="shared" si="26"/>
        <v>1.099</v>
      </c>
      <c r="KD26" s="47" t="s">
        <v>332</v>
      </c>
      <c r="KE26" s="47">
        <v>26.193000000000001</v>
      </c>
      <c r="KF26" s="47">
        <v>101</v>
      </c>
      <c r="KG26" s="47" t="s">
        <v>490</v>
      </c>
      <c r="KH26" s="47">
        <v>27.297999999999998</v>
      </c>
      <c r="KI26" s="47">
        <f t="shared" si="27"/>
        <v>27.297999999999998</v>
      </c>
      <c r="KJ26" s="47" t="s">
        <v>13</v>
      </c>
      <c r="KK26" s="154">
        <f t="shared" si="53"/>
        <v>200</v>
      </c>
      <c r="KL26" s="154">
        <f t="shared" si="53"/>
        <v>1</v>
      </c>
      <c r="KM26" s="154">
        <f t="shared" si="53"/>
        <v>1</v>
      </c>
      <c r="KN26" s="47">
        <f>MDL!$C28</f>
        <v>9.3935469846262547E-3</v>
      </c>
      <c r="KO26" s="47">
        <f t="shared" si="28"/>
        <v>9.3935469846262547E-3</v>
      </c>
      <c r="KP26" s="154">
        <f t="shared" si="29"/>
        <v>27.297999999999998</v>
      </c>
      <c r="LL26" s="47" t="s">
        <v>332</v>
      </c>
      <c r="LM26" s="47">
        <v>26.172999999999998</v>
      </c>
      <c r="LN26" s="47">
        <v>101</v>
      </c>
      <c r="LO26" s="47" t="s">
        <v>491</v>
      </c>
      <c r="LP26" s="47">
        <v>9.9329999999999998</v>
      </c>
      <c r="LQ26" s="47">
        <f t="shared" si="30"/>
        <v>9.9329999999999998</v>
      </c>
      <c r="LR26" s="47" t="s">
        <v>13</v>
      </c>
      <c r="LS26" s="154">
        <f t="shared" si="54"/>
        <v>200</v>
      </c>
      <c r="LT26" s="154">
        <f t="shared" si="54"/>
        <v>1</v>
      </c>
      <c r="LU26" s="154">
        <f t="shared" si="54"/>
        <v>1</v>
      </c>
      <c r="LV26" s="47">
        <f>MDL!$C28</f>
        <v>9.3935469846262547E-3</v>
      </c>
      <c r="LW26" s="47">
        <f t="shared" si="31"/>
        <v>9.3935469846262547E-3</v>
      </c>
      <c r="LX26" s="154">
        <f t="shared" si="32"/>
        <v>9.9329999999999998</v>
      </c>
    </row>
    <row r="27" spans="1:336" x14ac:dyDescent="0.35">
      <c r="A27" s="47" t="s">
        <v>37</v>
      </c>
      <c r="B27" s="47">
        <v>0</v>
      </c>
      <c r="D27" s="47">
        <v>0</v>
      </c>
      <c r="E27" s="47" t="s">
        <v>16</v>
      </c>
      <c r="F27" s="47">
        <f t="shared" si="0"/>
        <v>0</v>
      </c>
      <c r="G27" s="47" t="s">
        <v>13</v>
      </c>
      <c r="H27" s="154">
        <f t="shared" si="44"/>
        <v>200</v>
      </c>
      <c r="I27" s="154">
        <f t="shared" si="44"/>
        <v>1</v>
      </c>
      <c r="J27" s="154">
        <f t="shared" si="44"/>
        <v>1</v>
      </c>
      <c r="K27" s="47">
        <f>MDL!$C29</f>
        <v>7.1020346782755643E-3</v>
      </c>
      <c r="L27" s="47">
        <f t="shared" si="1"/>
        <v>7.1020346782755643E-3</v>
      </c>
      <c r="M27" s="154" t="str">
        <f t="shared" si="2"/>
        <v>BDL</v>
      </c>
      <c r="AI27" s="47" t="s">
        <v>37</v>
      </c>
      <c r="AJ27" s="47">
        <v>0</v>
      </c>
      <c r="AL27" s="47">
        <v>0</v>
      </c>
      <c r="AM27" s="47" t="s">
        <v>16</v>
      </c>
      <c r="AN27" s="47">
        <f t="shared" si="3"/>
        <v>0</v>
      </c>
      <c r="AO27" s="47" t="s">
        <v>13</v>
      </c>
      <c r="AP27" s="154">
        <f t="shared" si="45"/>
        <v>200</v>
      </c>
      <c r="AQ27" s="154">
        <f t="shared" si="45"/>
        <v>1</v>
      </c>
      <c r="AR27" s="154">
        <f t="shared" si="45"/>
        <v>1</v>
      </c>
      <c r="AS27" s="47">
        <f>MDL!$C29</f>
        <v>7.1020346782755643E-3</v>
      </c>
      <c r="AT27" s="47">
        <f t="shared" si="4"/>
        <v>7.1020346782755643E-3</v>
      </c>
      <c r="AU27" s="154" t="str">
        <f t="shared" si="5"/>
        <v>BDL</v>
      </c>
      <c r="BQ27" s="47" t="s">
        <v>37</v>
      </c>
      <c r="BR27" s="47">
        <v>27.274999999999999</v>
      </c>
      <c r="BS27" s="47">
        <v>69</v>
      </c>
      <c r="BT27" s="47">
        <v>673979</v>
      </c>
      <c r="BU27" s="47">
        <v>10.006</v>
      </c>
      <c r="BV27" s="47">
        <f t="shared" si="6"/>
        <v>10.006</v>
      </c>
      <c r="BW27" s="47" t="s">
        <v>13</v>
      </c>
      <c r="BX27" s="154">
        <f t="shared" si="46"/>
        <v>200</v>
      </c>
      <c r="BY27" s="154">
        <f t="shared" si="46"/>
        <v>1</v>
      </c>
      <c r="BZ27" s="154">
        <f t="shared" si="46"/>
        <v>1</v>
      </c>
      <c r="CA27" s="47">
        <f>MDL!$C29</f>
        <v>7.1020346782755643E-3</v>
      </c>
      <c r="CB27" s="47">
        <f t="shared" si="7"/>
        <v>7.1020346782755643E-3</v>
      </c>
      <c r="CC27" s="154">
        <f t="shared" si="8"/>
        <v>10.006</v>
      </c>
      <c r="CH27" s="47" t="s">
        <v>37</v>
      </c>
      <c r="CI27" s="47">
        <v>0</v>
      </c>
      <c r="CK27" s="47">
        <v>0</v>
      </c>
      <c r="CL27" s="47" t="s">
        <v>16</v>
      </c>
      <c r="CM27" s="47">
        <f t="shared" si="9"/>
        <v>0</v>
      </c>
      <c r="CN27" s="47" t="s">
        <v>13</v>
      </c>
      <c r="CO27" s="154">
        <f t="shared" si="47"/>
        <v>200</v>
      </c>
      <c r="CP27" s="154">
        <f t="shared" si="47"/>
        <v>1</v>
      </c>
      <c r="CQ27" s="154">
        <f t="shared" si="47"/>
        <v>1</v>
      </c>
      <c r="CR27" s="47">
        <f>MDL!$C29</f>
        <v>7.1020346782755643E-3</v>
      </c>
      <c r="CS27" s="47">
        <f t="shared" si="10"/>
        <v>7.1020346782755643E-3</v>
      </c>
      <c r="CT27" s="154" t="str">
        <f t="shared" si="11"/>
        <v>BDL</v>
      </c>
      <c r="DP27" s="47" t="s">
        <v>37</v>
      </c>
      <c r="DQ27" s="47">
        <v>0</v>
      </c>
      <c r="DS27" s="47">
        <v>0</v>
      </c>
      <c r="DT27" s="47" t="s">
        <v>16</v>
      </c>
      <c r="DU27" s="47">
        <f t="shared" si="12"/>
        <v>0</v>
      </c>
      <c r="DV27" s="47" t="s">
        <v>13</v>
      </c>
      <c r="DW27" s="154">
        <f t="shared" si="48"/>
        <v>200</v>
      </c>
      <c r="DX27" s="154">
        <f t="shared" si="48"/>
        <v>2.84375</v>
      </c>
      <c r="DY27" s="154">
        <f t="shared" si="48"/>
        <v>2.84375</v>
      </c>
      <c r="DZ27" s="47">
        <f>MDL!$C29</f>
        <v>7.1020346782755643E-3</v>
      </c>
      <c r="EA27" s="47">
        <f t="shared" si="13"/>
        <v>2.0196411116346135E-2</v>
      </c>
      <c r="EB27" s="154" t="str">
        <f t="shared" si="14"/>
        <v>BDL</v>
      </c>
      <c r="EX27" s="47" t="s">
        <v>37</v>
      </c>
      <c r="EY27" s="47">
        <v>0</v>
      </c>
      <c r="FA27" s="47">
        <v>0</v>
      </c>
      <c r="FB27" s="47" t="s">
        <v>16</v>
      </c>
      <c r="FC27" s="47">
        <f t="shared" si="15"/>
        <v>0</v>
      </c>
      <c r="FD27" s="47" t="s">
        <v>13</v>
      </c>
      <c r="FE27" s="154">
        <f t="shared" si="49"/>
        <v>200</v>
      </c>
      <c r="FF27" s="154">
        <f t="shared" si="49"/>
        <v>2.9040697674418601</v>
      </c>
      <c r="FG27" s="154">
        <f t="shared" si="49"/>
        <v>2.9040697674418601</v>
      </c>
      <c r="FH27" s="47">
        <f>MDL!$C29</f>
        <v>7.1020346782755643E-3</v>
      </c>
      <c r="FI27" s="47">
        <f t="shared" si="16"/>
        <v>2.0624804196503744E-2</v>
      </c>
      <c r="FJ27" s="154" t="str">
        <f t="shared" si="17"/>
        <v>BDL</v>
      </c>
      <c r="GF27" s="47" t="s">
        <v>37</v>
      </c>
      <c r="GG27" s="47">
        <v>0</v>
      </c>
      <c r="GI27" s="47">
        <v>0</v>
      </c>
      <c r="GJ27" s="47" t="s">
        <v>16</v>
      </c>
      <c r="GK27" s="47">
        <f t="shared" si="18"/>
        <v>0</v>
      </c>
      <c r="GL27" s="47" t="s">
        <v>13</v>
      </c>
      <c r="GM27" s="154">
        <f t="shared" si="50"/>
        <v>200</v>
      </c>
      <c r="GN27" s="154">
        <f t="shared" si="50"/>
        <v>2.9022265246853824</v>
      </c>
      <c r="GO27" s="154">
        <f t="shared" si="50"/>
        <v>2.9022265246853824</v>
      </c>
      <c r="GP27" s="47">
        <f>MDL!$C29</f>
        <v>7.1020346782755643E-3</v>
      </c>
      <c r="GQ27" s="47">
        <f t="shared" si="19"/>
        <v>2.061171342252676E-2</v>
      </c>
      <c r="GR27" s="154" t="str">
        <f t="shared" si="20"/>
        <v>BDL</v>
      </c>
      <c r="HN27" s="47" t="s">
        <v>37</v>
      </c>
      <c r="HO27" s="47">
        <v>0</v>
      </c>
      <c r="HQ27" s="47">
        <v>0</v>
      </c>
      <c r="HR27" s="47" t="s">
        <v>16</v>
      </c>
      <c r="HS27" s="47">
        <f t="shared" si="21"/>
        <v>0</v>
      </c>
      <c r="HT27" s="47" t="s">
        <v>13</v>
      </c>
      <c r="HU27" s="154">
        <f t="shared" si="51"/>
        <v>200</v>
      </c>
      <c r="HV27" s="154">
        <f t="shared" si="51"/>
        <v>2.9022265246853824</v>
      </c>
      <c r="HW27" s="154">
        <f t="shared" si="51"/>
        <v>2.9022265246853824</v>
      </c>
      <c r="HX27" s="47">
        <f>MDL!$C29</f>
        <v>7.1020346782755643E-3</v>
      </c>
      <c r="HY27" s="47">
        <f t="shared" si="22"/>
        <v>2.061171342252676E-2</v>
      </c>
      <c r="HZ27" s="154" t="str">
        <f t="shared" si="23"/>
        <v>BDL</v>
      </c>
      <c r="IV27" s="47" t="s">
        <v>37</v>
      </c>
      <c r="IW27" s="47">
        <v>27.314</v>
      </c>
      <c r="IX27" s="47">
        <v>69</v>
      </c>
      <c r="IY27" s="47">
        <v>78624</v>
      </c>
      <c r="IZ27" s="47">
        <v>1.139</v>
      </c>
      <c r="JA27" s="47">
        <f t="shared" si="24"/>
        <v>1.139</v>
      </c>
      <c r="JB27" s="47" t="s">
        <v>13</v>
      </c>
      <c r="JC27" s="154">
        <f t="shared" si="52"/>
        <v>200</v>
      </c>
      <c r="JD27" s="154">
        <f t="shared" si="52"/>
        <v>1</v>
      </c>
      <c r="JE27" s="154">
        <f t="shared" si="52"/>
        <v>1</v>
      </c>
      <c r="JF27" s="47">
        <f>MDL!$C29</f>
        <v>7.1020346782755643E-3</v>
      </c>
      <c r="JG27" s="47">
        <f t="shared" si="25"/>
        <v>7.1020346782755643E-3</v>
      </c>
      <c r="JH27" s="154">
        <f t="shared" si="26"/>
        <v>1.139</v>
      </c>
      <c r="KD27" s="47" t="s">
        <v>37</v>
      </c>
      <c r="KE27" s="47">
        <v>27.294</v>
      </c>
      <c r="KF27" s="47">
        <v>69</v>
      </c>
      <c r="KG27" s="47">
        <v>1821445</v>
      </c>
      <c r="KH27" s="47">
        <v>27.187000000000001</v>
      </c>
      <c r="KI27" s="47">
        <f t="shared" si="27"/>
        <v>27.187000000000001</v>
      </c>
      <c r="KJ27" s="47" t="s">
        <v>13</v>
      </c>
      <c r="KK27" s="154">
        <f t="shared" si="53"/>
        <v>200</v>
      </c>
      <c r="KL27" s="154">
        <f t="shared" si="53"/>
        <v>1</v>
      </c>
      <c r="KM27" s="154">
        <f t="shared" si="53"/>
        <v>1</v>
      </c>
      <c r="KN27" s="47">
        <f>MDL!$C29</f>
        <v>7.1020346782755643E-3</v>
      </c>
      <c r="KO27" s="47">
        <f t="shared" si="28"/>
        <v>7.1020346782755643E-3</v>
      </c>
      <c r="KP27" s="154">
        <f t="shared" si="29"/>
        <v>27.187000000000001</v>
      </c>
      <c r="LL27" s="47" t="s">
        <v>37</v>
      </c>
      <c r="LM27" s="47">
        <v>27.285</v>
      </c>
      <c r="LN27" s="47">
        <v>69</v>
      </c>
      <c r="LO27" s="47">
        <v>691987</v>
      </c>
      <c r="LP27" s="47">
        <v>10.225</v>
      </c>
      <c r="LQ27" s="47">
        <f t="shared" si="30"/>
        <v>10.225</v>
      </c>
      <c r="LR27" s="47" t="s">
        <v>13</v>
      </c>
      <c r="LS27" s="154">
        <f t="shared" si="54"/>
        <v>200</v>
      </c>
      <c r="LT27" s="154">
        <f t="shared" si="54"/>
        <v>1</v>
      </c>
      <c r="LU27" s="154">
        <f t="shared" si="54"/>
        <v>1</v>
      </c>
      <c r="LV27" s="47">
        <f>MDL!$C29</f>
        <v>7.1020346782755643E-3</v>
      </c>
      <c r="LW27" s="47">
        <f t="shared" si="31"/>
        <v>7.1020346782755643E-3</v>
      </c>
      <c r="LX27" s="154">
        <f t="shared" si="32"/>
        <v>10.225</v>
      </c>
    </row>
    <row r="28" spans="1:336" x14ac:dyDescent="0.35">
      <c r="A28" s="47" t="s">
        <v>38</v>
      </c>
      <c r="B28" s="47">
        <v>0</v>
      </c>
      <c r="D28" s="47">
        <v>0</v>
      </c>
      <c r="E28" s="47" t="s">
        <v>16</v>
      </c>
      <c r="F28" s="47">
        <f t="shared" si="0"/>
        <v>0</v>
      </c>
      <c r="G28" s="47" t="s">
        <v>13</v>
      </c>
      <c r="H28" s="154">
        <f t="shared" si="44"/>
        <v>200</v>
      </c>
      <c r="I28" s="154">
        <f t="shared" si="44"/>
        <v>1</v>
      </c>
      <c r="J28" s="154">
        <f t="shared" si="44"/>
        <v>1</v>
      </c>
      <c r="K28" s="47">
        <f>MDL!$C30</f>
        <v>8.3341786923601772E-3</v>
      </c>
      <c r="L28" s="47">
        <f t="shared" si="1"/>
        <v>8.3341786923601772E-3</v>
      </c>
      <c r="M28" s="154" t="str">
        <f t="shared" si="2"/>
        <v>BDL</v>
      </c>
      <c r="AI28" s="47" t="s">
        <v>38</v>
      </c>
      <c r="AJ28" s="47">
        <v>0</v>
      </c>
      <c r="AL28" s="47">
        <v>0</v>
      </c>
      <c r="AM28" s="47" t="s">
        <v>16</v>
      </c>
      <c r="AN28" s="47">
        <f t="shared" si="3"/>
        <v>0</v>
      </c>
      <c r="AO28" s="47" t="s">
        <v>13</v>
      </c>
      <c r="AP28" s="154">
        <f t="shared" si="45"/>
        <v>200</v>
      </c>
      <c r="AQ28" s="154">
        <f t="shared" si="45"/>
        <v>1</v>
      </c>
      <c r="AR28" s="154">
        <f t="shared" si="45"/>
        <v>1</v>
      </c>
      <c r="AS28" s="47">
        <f>MDL!$C30</f>
        <v>8.3341786923601772E-3</v>
      </c>
      <c r="AT28" s="47">
        <f t="shared" si="4"/>
        <v>8.3341786923601772E-3</v>
      </c>
      <c r="AU28" s="154" t="str">
        <f t="shared" si="5"/>
        <v>BDL</v>
      </c>
      <c r="BQ28" s="47" t="s">
        <v>38</v>
      </c>
      <c r="BR28" s="47">
        <v>28.747</v>
      </c>
      <c r="BS28" s="47">
        <v>51</v>
      </c>
      <c r="BT28" s="47">
        <v>325895</v>
      </c>
      <c r="BU28" s="47">
        <v>10.135999999999999</v>
      </c>
      <c r="BV28" s="47">
        <f t="shared" si="6"/>
        <v>10.135999999999999</v>
      </c>
      <c r="BW28" s="47" t="s">
        <v>13</v>
      </c>
      <c r="BX28" s="154">
        <f t="shared" si="46"/>
        <v>200</v>
      </c>
      <c r="BY28" s="154">
        <f t="shared" si="46"/>
        <v>1</v>
      </c>
      <c r="BZ28" s="154">
        <f t="shared" si="46"/>
        <v>1</v>
      </c>
      <c r="CA28" s="47">
        <f>MDL!$C30</f>
        <v>8.3341786923601772E-3</v>
      </c>
      <c r="CB28" s="47">
        <f t="shared" si="7"/>
        <v>8.3341786923601772E-3</v>
      </c>
      <c r="CC28" s="154">
        <f t="shared" si="8"/>
        <v>10.135999999999999</v>
      </c>
      <c r="CH28" s="47" t="s">
        <v>38</v>
      </c>
      <c r="CI28" s="47">
        <v>28.718</v>
      </c>
      <c r="CJ28" s="47">
        <v>51</v>
      </c>
      <c r="CK28" s="47" t="s">
        <v>492</v>
      </c>
      <c r="CL28" s="47">
        <v>7.0000000000000001E-3</v>
      </c>
      <c r="CM28" s="47">
        <f t="shared" si="9"/>
        <v>7.0000000000000001E-3</v>
      </c>
      <c r="CN28" s="47" t="s">
        <v>13</v>
      </c>
      <c r="CO28" s="154">
        <f t="shared" si="47"/>
        <v>200</v>
      </c>
      <c r="CP28" s="154">
        <f t="shared" si="47"/>
        <v>1</v>
      </c>
      <c r="CQ28" s="154">
        <f t="shared" si="47"/>
        <v>1</v>
      </c>
      <c r="CR28" s="47">
        <f>MDL!$C30</f>
        <v>8.3341786923601772E-3</v>
      </c>
      <c r="CS28" s="47">
        <f t="shared" si="10"/>
        <v>8.3341786923601772E-3</v>
      </c>
      <c r="CT28" s="154" t="str">
        <f t="shared" si="11"/>
        <v>BDL</v>
      </c>
      <c r="DP28" s="47" t="s">
        <v>38</v>
      </c>
      <c r="DQ28" s="47">
        <v>0</v>
      </c>
      <c r="DS28" s="47">
        <v>0</v>
      </c>
      <c r="DT28" s="47" t="s">
        <v>16</v>
      </c>
      <c r="DU28" s="47">
        <f t="shared" si="12"/>
        <v>0</v>
      </c>
      <c r="DV28" s="47" t="s">
        <v>13</v>
      </c>
      <c r="DW28" s="154">
        <f t="shared" si="48"/>
        <v>200</v>
      </c>
      <c r="DX28" s="154">
        <f t="shared" si="48"/>
        <v>2.84375</v>
      </c>
      <c r="DY28" s="154">
        <f t="shared" si="48"/>
        <v>2.84375</v>
      </c>
      <c r="DZ28" s="47">
        <f>MDL!$C30</f>
        <v>8.3341786923601772E-3</v>
      </c>
      <c r="EA28" s="47">
        <f t="shared" si="13"/>
        <v>2.3700320656399255E-2</v>
      </c>
      <c r="EB28" s="154" t="str">
        <f t="shared" si="14"/>
        <v>BDL</v>
      </c>
      <c r="EX28" s="47" t="s">
        <v>38</v>
      </c>
      <c r="EY28" s="47">
        <v>0</v>
      </c>
      <c r="FA28" s="47">
        <v>0</v>
      </c>
      <c r="FB28" s="47" t="s">
        <v>16</v>
      </c>
      <c r="FC28" s="47">
        <f t="shared" si="15"/>
        <v>0</v>
      </c>
      <c r="FD28" s="47" t="s">
        <v>13</v>
      </c>
      <c r="FE28" s="154">
        <f t="shared" si="49"/>
        <v>200</v>
      </c>
      <c r="FF28" s="154">
        <f t="shared" si="49"/>
        <v>2.9040697674418601</v>
      </c>
      <c r="FG28" s="154">
        <f t="shared" si="49"/>
        <v>2.9040697674418601</v>
      </c>
      <c r="FH28" s="47">
        <f>MDL!$C30</f>
        <v>8.3341786923601772E-3</v>
      </c>
      <c r="FI28" s="47">
        <f t="shared" si="16"/>
        <v>2.4203036376941326E-2</v>
      </c>
      <c r="FJ28" s="154" t="str">
        <f t="shared" si="17"/>
        <v>BDL</v>
      </c>
      <c r="GF28" s="47" t="s">
        <v>38</v>
      </c>
      <c r="GG28" s="47">
        <v>0</v>
      </c>
      <c r="GI28" s="47">
        <v>0</v>
      </c>
      <c r="GJ28" s="47" t="s">
        <v>16</v>
      </c>
      <c r="GK28" s="47">
        <f t="shared" si="18"/>
        <v>0</v>
      </c>
      <c r="GL28" s="47" t="s">
        <v>13</v>
      </c>
      <c r="GM28" s="154">
        <f t="shared" si="50"/>
        <v>200</v>
      </c>
      <c r="GN28" s="154">
        <f t="shared" si="50"/>
        <v>2.9022265246853824</v>
      </c>
      <c r="GO28" s="154">
        <f t="shared" si="50"/>
        <v>2.9022265246853824</v>
      </c>
      <c r="GP28" s="47">
        <f>MDL!$C30</f>
        <v>8.3341786923601772E-3</v>
      </c>
      <c r="GQ28" s="47">
        <f t="shared" si="19"/>
        <v>2.4187674462435443E-2</v>
      </c>
      <c r="GR28" s="154" t="str">
        <f t="shared" si="20"/>
        <v>BDL</v>
      </c>
      <c r="HN28" s="47" t="s">
        <v>38</v>
      </c>
      <c r="HO28" s="47">
        <v>0</v>
      </c>
      <c r="HQ28" s="47">
        <v>0</v>
      </c>
      <c r="HR28" s="47" t="s">
        <v>16</v>
      </c>
      <c r="HS28" s="47">
        <f t="shared" si="21"/>
        <v>0</v>
      </c>
      <c r="HT28" s="47" t="s">
        <v>13</v>
      </c>
      <c r="HU28" s="154">
        <f t="shared" si="51"/>
        <v>200</v>
      </c>
      <c r="HV28" s="154">
        <f t="shared" si="51"/>
        <v>2.9022265246853824</v>
      </c>
      <c r="HW28" s="154">
        <f t="shared" si="51"/>
        <v>2.9022265246853824</v>
      </c>
      <c r="HX28" s="47">
        <f>MDL!$C30</f>
        <v>8.3341786923601772E-3</v>
      </c>
      <c r="HY28" s="47">
        <f t="shared" si="22"/>
        <v>2.4187674462435443E-2</v>
      </c>
      <c r="HZ28" s="154" t="str">
        <f t="shared" si="23"/>
        <v>BDL</v>
      </c>
      <c r="IV28" s="47" t="s">
        <v>38</v>
      </c>
      <c r="IW28" s="47">
        <v>28.776</v>
      </c>
      <c r="IX28" s="47">
        <v>51</v>
      </c>
      <c r="IY28" s="47">
        <v>35462</v>
      </c>
      <c r="IZ28" s="47">
        <v>1.0760000000000001</v>
      </c>
      <c r="JA28" s="47">
        <f t="shared" si="24"/>
        <v>1.0760000000000001</v>
      </c>
      <c r="JB28" s="47" t="s">
        <v>13</v>
      </c>
      <c r="JC28" s="154">
        <f t="shared" si="52"/>
        <v>200</v>
      </c>
      <c r="JD28" s="154">
        <f t="shared" si="52"/>
        <v>1</v>
      </c>
      <c r="JE28" s="154">
        <f t="shared" si="52"/>
        <v>1</v>
      </c>
      <c r="JF28" s="47">
        <f>MDL!$C30</f>
        <v>8.3341786923601772E-3</v>
      </c>
      <c r="JG28" s="47">
        <f t="shared" si="25"/>
        <v>8.3341786923601772E-3</v>
      </c>
      <c r="JH28" s="154">
        <f t="shared" si="26"/>
        <v>1.0760000000000001</v>
      </c>
      <c r="KD28" s="47" t="s">
        <v>38</v>
      </c>
      <c r="KE28" s="47">
        <v>28.766999999999999</v>
      </c>
      <c r="KF28" s="47">
        <v>51</v>
      </c>
      <c r="KG28" s="47">
        <v>881997</v>
      </c>
      <c r="KH28" s="47">
        <v>27.579000000000001</v>
      </c>
      <c r="KI28" s="47">
        <f t="shared" si="27"/>
        <v>27.579000000000001</v>
      </c>
      <c r="KJ28" s="47" t="s">
        <v>13</v>
      </c>
      <c r="KK28" s="154">
        <f t="shared" si="53"/>
        <v>200</v>
      </c>
      <c r="KL28" s="154">
        <f t="shared" si="53"/>
        <v>1</v>
      </c>
      <c r="KM28" s="154">
        <f t="shared" si="53"/>
        <v>1</v>
      </c>
      <c r="KN28" s="47">
        <f>MDL!$C30</f>
        <v>8.3341786923601772E-3</v>
      </c>
      <c r="KO28" s="47">
        <f t="shared" si="28"/>
        <v>8.3341786923601772E-3</v>
      </c>
      <c r="KP28" s="154">
        <f t="shared" si="29"/>
        <v>27.579000000000001</v>
      </c>
      <c r="LL28" s="47" t="s">
        <v>38</v>
      </c>
      <c r="LM28" s="47">
        <v>28.757000000000001</v>
      </c>
      <c r="LN28" s="47">
        <v>51</v>
      </c>
      <c r="LO28" s="47">
        <v>337248</v>
      </c>
      <c r="LP28" s="47">
        <v>10.439</v>
      </c>
      <c r="LQ28" s="47">
        <f t="shared" si="30"/>
        <v>10.439</v>
      </c>
      <c r="LR28" s="47" t="s">
        <v>13</v>
      </c>
      <c r="LS28" s="154">
        <f t="shared" si="54"/>
        <v>200</v>
      </c>
      <c r="LT28" s="154">
        <f t="shared" si="54"/>
        <v>1</v>
      </c>
      <c r="LU28" s="154">
        <f t="shared" si="54"/>
        <v>1</v>
      </c>
      <c r="LV28" s="47">
        <f>MDL!$C30</f>
        <v>8.3341786923601772E-3</v>
      </c>
      <c r="LW28" s="47">
        <f t="shared" si="31"/>
        <v>8.3341786923601772E-3</v>
      </c>
      <c r="LX28" s="154">
        <f t="shared" si="32"/>
        <v>10.439</v>
      </c>
    </row>
    <row r="29" spans="1:336" x14ac:dyDescent="0.35">
      <c r="A29" s="47" t="s">
        <v>39</v>
      </c>
      <c r="B29" s="47">
        <v>0</v>
      </c>
      <c r="D29" s="47">
        <v>0</v>
      </c>
      <c r="E29" s="47" t="s">
        <v>16</v>
      </c>
      <c r="F29" s="47">
        <f t="shared" si="0"/>
        <v>0</v>
      </c>
      <c r="G29" s="47" t="s">
        <v>13</v>
      </c>
      <c r="H29" s="154">
        <f t="shared" si="44"/>
        <v>200</v>
      </c>
      <c r="I29" s="154">
        <f t="shared" si="44"/>
        <v>1</v>
      </c>
      <c r="J29" s="154">
        <f t="shared" si="44"/>
        <v>1</v>
      </c>
      <c r="K29" s="47">
        <f>MDL!$C31</f>
        <v>2.7692423113638287E-2</v>
      </c>
      <c r="L29" s="47">
        <f t="shared" si="1"/>
        <v>2.7692423113638287E-2</v>
      </c>
      <c r="M29" s="154" t="str">
        <f t="shared" si="2"/>
        <v>BDL</v>
      </c>
      <c r="AI29" s="47" t="s">
        <v>39</v>
      </c>
      <c r="AJ29" s="47">
        <v>0</v>
      </c>
      <c r="AL29" s="47">
        <v>0</v>
      </c>
      <c r="AM29" s="47" t="s">
        <v>16</v>
      </c>
      <c r="AN29" s="47">
        <f t="shared" si="3"/>
        <v>0</v>
      </c>
      <c r="AO29" s="47" t="s">
        <v>13</v>
      </c>
      <c r="AP29" s="154">
        <f t="shared" si="45"/>
        <v>200</v>
      </c>
      <c r="AQ29" s="154">
        <f t="shared" si="45"/>
        <v>1</v>
      </c>
      <c r="AR29" s="154">
        <f t="shared" si="45"/>
        <v>1</v>
      </c>
      <c r="AS29" s="47">
        <f>MDL!$C31</f>
        <v>2.7692423113638287E-2</v>
      </c>
      <c r="AT29" s="47">
        <f t="shared" si="4"/>
        <v>2.7692423113638287E-2</v>
      </c>
      <c r="AU29" s="154" t="str">
        <f t="shared" si="5"/>
        <v>BDL</v>
      </c>
      <c r="BQ29" s="47" t="s">
        <v>39</v>
      </c>
      <c r="BR29" s="47">
        <v>29.536999999999999</v>
      </c>
      <c r="BS29" s="47">
        <v>119</v>
      </c>
      <c r="BT29" s="47">
        <v>409773</v>
      </c>
      <c r="BU29" s="47">
        <v>9.8130000000000006</v>
      </c>
      <c r="BV29" s="47">
        <f t="shared" si="6"/>
        <v>9.8130000000000006</v>
      </c>
      <c r="BW29" s="47" t="s">
        <v>13</v>
      </c>
      <c r="BX29" s="154">
        <f t="shared" si="46"/>
        <v>200</v>
      </c>
      <c r="BY29" s="154">
        <f t="shared" si="46"/>
        <v>1</v>
      </c>
      <c r="BZ29" s="154">
        <f t="shared" si="46"/>
        <v>1</v>
      </c>
      <c r="CA29" s="47">
        <f>MDL!$C31</f>
        <v>2.7692423113638287E-2</v>
      </c>
      <c r="CB29" s="47">
        <f t="shared" si="7"/>
        <v>2.7692423113638287E-2</v>
      </c>
      <c r="CC29" s="154">
        <f t="shared" si="8"/>
        <v>9.8130000000000006</v>
      </c>
      <c r="CH29" s="47" t="s">
        <v>39</v>
      </c>
      <c r="CI29" s="47">
        <v>29.524999999999999</v>
      </c>
      <c r="CJ29" s="47">
        <v>119</v>
      </c>
      <c r="CK29" s="47">
        <v>482</v>
      </c>
      <c r="CL29" s="47">
        <v>1.0999999999999999E-2</v>
      </c>
      <c r="CM29" s="47">
        <f t="shared" si="9"/>
        <v>1.0999999999999999E-2</v>
      </c>
      <c r="CN29" s="47" t="s">
        <v>13</v>
      </c>
      <c r="CO29" s="154">
        <f t="shared" si="47"/>
        <v>200</v>
      </c>
      <c r="CP29" s="154">
        <f t="shared" si="47"/>
        <v>1</v>
      </c>
      <c r="CQ29" s="154">
        <f t="shared" si="47"/>
        <v>1</v>
      </c>
      <c r="CR29" s="47">
        <f>MDL!$C31</f>
        <v>2.7692423113638287E-2</v>
      </c>
      <c r="CS29" s="47">
        <f t="shared" si="10"/>
        <v>2.7692423113638287E-2</v>
      </c>
      <c r="CT29" s="154" t="str">
        <f t="shared" si="11"/>
        <v>BDL</v>
      </c>
      <c r="DP29" s="47" t="s">
        <v>39</v>
      </c>
      <c r="DQ29" s="47">
        <v>0</v>
      </c>
      <c r="DS29" s="47">
        <v>0</v>
      </c>
      <c r="DT29" s="47" t="s">
        <v>16</v>
      </c>
      <c r="DU29" s="47">
        <f t="shared" si="12"/>
        <v>0</v>
      </c>
      <c r="DV29" s="47" t="s">
        <v>13</v>
      </c>
      <c r="DW29" s="154">
        <f t="shared" si="48"/>
        <v>200</v>
      </c>
      <c r="DX29" s="154">
        <f t="shared" si="48"/>
        <v>2.84375</v>
      </c>
      <c r="DY29" s="154">
        <f t="shared" si="48"/>
        <v>2.84375</v>
      </c>
      <c r="DZ29" s="47">
        <f>MDL!$C31</f>
        <v>2.7692423113638287E-2</v>
      </c>
      <c r="EA29" s="47">
        <f t="shared" si="13"/>
        <v>7.8750328229408875E-2</v>
      </c>
      <c r="EB29" s="154" t="str">
        <f t="shared" si="14"/>
        <v>BDL</v>
      </c>
      <c r="EX29" s="47" t="s">
        <v>39</v>
      </c>
      <c r="EY29" s="47">
        <v>0</v>
      </c>
      <c r="FA29" s="47">
        <v>0</v>
      </c>
      <c r="FB29" s="47" t="s">
        <v>16</v>
      </c>
      <c r="FC29" s="47">
        <f t="shared" si="15"/>
        <v>0</v>
      </c>
      <c r="FD29" s="47" t="s">
        <v>13</v>
      </c>
      <c r="FE29" s="154">
        <f t="shared" si="49"/>
        <v>200</v>
      </c>
      <c r="FF29" s="154">
        <f t="shared" si="49"/>
        <v>2.9040697674418601</v>
      </c>
      <c r="FG29" s="154">
        <f t="shared" si="49"/>
        <v>2.9040697674418601</v>
      </c>
      <c r="FH29" s="47">
        <f>MDL!$C31</f>
        <v>2.7692423113638287E-2</v>
      </c>
      <c r="FI29" s="47">
        <f t="shared" si="16"/>
        <v>8.0420728751525131E-2</v>
      </c>
      <c r="FJ29" s="154" t="str">
        <f t="shared" si="17"/>
        <v>BDL</v>
      </c>
      <c r="GF29" s="47" t="s">
        <v>39</v>
      </c>
      <c r="GG29" s="47">
        <v>0</v>
      </c>
      <c r="GI29" s="47">
        <v>0</v>
      </c>
      <c r="GJ29" s="47" t="s">
        <v>16</v>
      </c>
      <c r="GK29" s="47">
        <f t="shared" si="18"/>
        <v>0</v>
      </c>
      <c r="GL29" s="47" t="s">
        <v>13</v>
      </c>
      <c r="GM29" s="154">
        <f t="shared" si="50"/>
        <v>200</v>
      </c>
      <c r="GN29" s="154">
        <f t="shared" si="50"/>
        <v>2.9022265246853824</v>
      </c>
      <c r="GO29" s="154">
        <f t="shared" si="50"/>
        <v>2.9022265246853824</v>
      </c>
      <c r="GP29" s="47">
        <f>MDL!$C31</f>
        <v>2.7692423113638287E-2</v>
      </c>
      <c r="GQ29" s="47">
        <f t="shared" si="19"/>
        <v>8.0369684893211599E-2</v>
      </c>
      <c r="GR29" s="154" t="str">
        <f t="shared" si="20"/>
        <v>BDL</v>
      </c>
      <c r="HN29" s="47" t="s">
        <v>39</v>
      </c>
      <c r="HO29" s="47">
        <v>0</v>
      </c>
      <c r="HQ29" s="47">
        <v>0</v>
      </c>
      <c r="HR29" s="47" t="s">
        <v>16</v>
      </c>
      <c r="HS29" s="47">
        <f t="shared" si="21"/>
        <v>0</v>
      </c>
      <c r="HT29" s="47" t="s">
        <v>13</v>
      </c>
      <c r="HU29" s="154">
        <f t="shared" si="51"/>
        <v>200</v>
      </c>
      <c r="HV29" s="154">
        <f t="shared" si="51"/>
        <v>2.9022265246853824</v>
      </c>
      <c r="HW29" s="154">
        <f t="shared" si="51"/>
        <v>2.9022265246853824</v>
      </c>
      <c r="HX29" s="47">
        <f>MDL!$C31</f>
        <v>2.7692423113638287E-2</v>
      </c>
      <c r="HY29" s="47">
        <f t="shared" si="22"/>
        <v>8.0369684893211599E-2</v>
      </c>
      <c r="HZ29" s="154" t="str">
        <f t="shared" si="23"/>
        <v>BDL</v>
      </c>
      <c r="IV29" s="47" t="s">
        <v>39</v>
      </c>
      <c r="IW29" s="47">
        <v>29.571999999999999</v>
      </c>
      <c r="IX29" s="47">
        <v>119</v>
      </c>
      <c r="IY29" s="47">
        <v>48975</v>
      </c>
      <c r="IZ29" s="47">
        <v>1.145</v>
      </c>
      <c r="JA29" s="47">
        <f t="shared" si="24"/>
        <v>1.145</v>
      </c>
      <c r="JB29" s="47" t="s">
        <v>13</v>
      </c>
      <c r="JC29" s="154">
        <f t="shared" si="52"/>
        <v>200</v>
      </c>
      <c r="JD29" s="154">
        <f t="shared" si="52"/>
        <v>1</v>
      </c>
      <c r="JE29" s="154">
        <f t="shared" si="52"/>
        <v>1</v>
      </c>
      <c r="JF29" s="47">
        <f>MDL!$C31</f>
        <v>2.7692423113638287E-2</v>
      </c>
      <c r="JG29" s="47">
        <f t="shared" si="25"/>
        <v>2.7692423113638287E-2</v>
      </c>
      <c r="JH29" s="154">
        <f t="shared" si="26"/>
        <v>1.145</v>
      </c>
      <c r="KD29" s="47" t="s">
        <v>39</v>
      </c>
      <c r="KE29" s="47">
        <v>29.548999999999999</v>
      </c>
      <c r="KF29" s="47">
        <v>119</v>
      </c>
      <c r="KG29" s="47">
        <v>1069808</v>
      </c>
      <c r="KH29" s="47">
        <v>25.756</v>
      </c>
      <c r="KI29" s="47">
        <f t="shared" si="27"/>
        <v>25.756</v>
      </c>
      <c r="KJ29" s="47" t="s">
        <v>13</v>
      </c>
      <c r="KK29" s="154">
        <f t="shared" si="53"/>
        <v>200</v>
      </c>
      <c r="KL29" s="154">
        <f t="shared" si="53"/>
        <v>1</v>
      </c>
      <c r="KM29" s="154">
        <f t="shared" si="53"/>
        <v>1</v>
      </c>
      <c r="KN29" s="47">
        <f>MDL!$C31</f>
        <v>2.7692423113638287E-2</v>
      </c>
      <c r="KO29" s="47">
        <f t="shared" si="28"/>
        <v>2.7692423113638287E-2</v>
      </c>
      <c r="KP29" s="154">
        <f t="shared" si="29"/>
        <v>25.756</v>
      </c>
      <c r="LL29" s="47" t="s">
        <v>39</v>
      </c>
      <c r="LM29" s="47">
        <v>29.547999999999998</v>
      </c>
      <c r="LN29" s="47">
        <v>119</v>
      </c>
      <c r="LO29" s="47">
        <v>407237</v>
      </c>
      <c r="LP29" s="47">
        <v>9.7059999999999995</v>
      </c>
      <c r="LQ29" s="47">
        <f t="shared" si="30"/>
        <v>9.7059999999999995</v>
      </c>
      <c r="LR29" s="47" t="s">
        <v>13</v>
      </c>
      <c r="LS29" s="154">
        <f t="shared" si="54"/>
        <v>200</v>
      </c>
      <c r="LT29" s="154">
        <f t="shared" si="54"/>
        <v>1</v>
      </c>
      <c r="LU29" s="154">
        <f t="shared" si="54"/>
        <v>1</v>
      </c>
      <c r="LV29" s="47">
        <f>MDL!$C31</f>
        <v>2.7692423113638287E-2</v>
      </c>
      <c r="LW29" s="47">
        <f t="shared" si="31"/>
        <v>2.7692423113638287E-2</v>
      </c>
      <c r="LX29" s="154">
        <f t="shared" si="32"/>
        <v>9.7059999999999995</v>
      </c>
    </row>
    <row r="30" spans="1:336" x14ac:dyDescent="0.35">
      <c r="A30" s="47" t="s">
        <v>40</v>
      </c>
      <c r="B30" s="47">
        <v>0</v>
      </c>
      <c r="D30" s="47">
        <v>0</v>
      </c>
      <c r="E30" s="47" t="s">
        <v>16</v>
      </c>
      <c r="F30" s="47">
        <f t="shared" si="0"/>
        <v>0</v>
      </c>
      <c r="G30" s="47" t="s">
        <v>13</v>
      </c>
      <c r="H30" s="154">
        <f t="shared" si="44"/>
        <v>200</v>
      </c>
      <c r="I30" s="154">
        <f t="shared" si="44"/>
        <v>1</v>
      </c>
      <c r="J30" s="154">
        <f t="shared" si="44"/>
        <v>1</v>
      </c>
      <c r="K30" s="47">
        <f>MDL!$C32</f>
        <v>1.0647376193669671E-2</v>
      </c>
      <c r="L30" s="47">
        <f t="shared" si="1"/>
        <v>1.0647376193669671E-2</v>
      </c>
      <c r="M30" s="154" t="str">
        <f t="shared" si="2"/>
        <v>BDL</v>
      </c>
      <c r="AI30" s="47" t="s">
        <v>40</v>
      </c>
      <c r="AJ30" s="47">
        <v>0</v>
      </c>
      <c r="AL30" s="47">
        <v>0</v>
      </c>
      <c r="AM30" s="47" t="s">
        <v>16</v>
      </c>
      <c r="AN30" s="47">
        <f t="shared" si="3"/>
        <v>0</v>
      </c>
      <c r="AO30" s="47" t="s">
        <v>13</v>
      </c>
      <c r="AP30" s="154">
        <f t="shared" si="45"/>
        <v>200</v>
      </c>
      <c r="AQ30" s="154">
        <f t="shared" si="45"/>
        <v>1</v>
      </c>
      <c r="AR30" s="154">
        <f t="shared" si="45"/>
        <v>1</v>
      </c>
      <c r="AS30" s="47">
        <f>MDL!$C32</f>
        <v>1.0647376193669671E-2</v>
      </c>
      <c r="AT30" s="47">
        <f t="shared" si="4"/>
        <v>1.0647376193669671E-2</v>
      </c>
      <c r="AU30" s="154" t="str">
        <f t="shared" si="5"/>
        <v>BDL</v>
      </c>
      <c r="BQ30" s="47" t="s">
        <v>40</v>
      </c>
      <c r="BR30" s="47">
        <v>31.065999999999999</v>
      </c>
      <c r="BS30" s="47">
        <v>51</v>
      </c>
      <c r="BT30" s="47">
        <v>894988</v>
      </c>
      <c r="BU30" s="47">
        <v>9.9939999999999998</v>
      </c>
      <c r="BV30" s="47">
        <f t="shared" si="6"/>
        <v>9.9939999999999998</v>
      </c>
      <c r="BW30" s="47" t="s">
        <v>13</v>
      </c>
      <c r="BX30" s="154">
        <f t="shared" si="46"/>
        <v>200</v>
      </c>
      <c r="BY30" s="154">
        <f t="shared" si="46"/>
        <v>1</v>
      </c>
      <c r="BZ30" s="154">
        <f t="shared" si="46"/>
        <v>1</v>
      </c>
      <c r="CA30" s="47">
        <f>MDL!$C32</f>
        <v>1.0647376193669671E-2</v>
      </c>
      <c r="CB30" s="47">
        <f t="shared" si="7"/>
        <v>1.0647376193669671E-2</v>
      </c>
      <c r="CC30" s="154">
        <f t="shared" si="8"/>
        <v>9.9939999999999998</v>
      </c>
      <c r="CH30" s="47" t="s">
        <v>40</v>
      </c>
      <c r="CI30" s="47">
        <v>31.077999999999999</v>
      </c>
      <c r="CJ30" s="47">
        <v>51</v>
      </c>
      <c r="CK30" s="47">
        <v>1328</v>
      </c>
      <c r="CL30" s="47">
        <v>1.4E-2</v>
      </c>
      <c r="CM30" s="47">
        <f t="shared" si="9"/>
        <v>1.4E-2</v>
      </c>
      <c r="CN30" s="47" t="s">
        <v>13</v>
      </c>
      <c r="CO30" s="154">
        <f t="shared" si="47"/>
        <v>200</v>
      </c>
      <c r="CP30" s="154">
        <f t="shared" si="47"/>
        <v>1</v>
      </c>
      <c r="CQ30" s="154">
        <f t="shared" si="47"/>
        <v>1</v>
      </c>
      <c r="CR30" s="47">
        <f>MDL!$C32</f>
        <v>1.0647376193669671E-2</v>
      </c>
      <c r="CS30" s="47">
        <f t="shared" si="10"/>
        <v>1.0647376193669671E-2</v>
      </c>
      <c r="CT30" s="154">
        <f t="shared" si="11"/>
        <v>1.4E-2</v>
      </c>
      <c r="DP30" s="47" t="s">
        <v>40</v>
      </c>
      <c r="DQ30" s="47">
        <v>0</v>
      </c>
      <c r="DS30" s="47">
        <v>0</v>
      </c>
      <c r="DT30" s="47" t="s">
        <v>16</v>
      </c>
      <c r="DU30" s="47">
        <f t="shared" si="12"/>
        <v>0</v>
      </c>
      <c r="DV30" s="47" t="s">
        <v>13</v>
      </c>
      <c r="DW30" s="154">
        <f t="shared" si="48"/>
        <v>200</v>
      </c>
      <c r="DX30" s="154">
        <f t="shared" si="48"/>
        <v>2.84375</v>
      </c>
      <c r="DY30" s="154">
        <f t="shared" si="48"/>
        <v>2.84375</v>
      </c>
      <c r="DZ30" s="47">
        <f>MDL!$C32</f>
        <v>1.0647376193669671E-2</v>
      </c>
      <c r="EA30" s="47">
        <f t="shared" si="13"/>
        <v>3.0278476050748127E-2</v>
      </c>
      <c r="EB30" s="154" t="str">
        <f t="shared" si="14"/>
        <v>BDL</v>
      </c>
      <c r="EX30" s="47" t="s">
        <v>40</v>
      </c>
      <c r="EY30" s="47">
        <v>0</v>
      </c>
      <c r="FA30" s="47">
        <v>0</v>
      </c>
      <c r="FB30" s="47" t="s">
        <v>16</v>
      </c>
      <c r="FC30" s="47">
        <f t="shared" si="15"/>
        <v>0</v>
      </c>
      <c r="FD30" s="47" t="s">
        <v>13</v>
      </c>
      <c r="FE30" s="154">
        <f t="shared" si="49"/>
        <v>200</v>
      </c>
      <c r="FF30" s="154">
        <f t="shared" si="49"/>
        <v>2.9040697674418601</v>
      </c>
      <c r="FG30" s="154">
        <f t="shared" si="49"/>
        <v>2.9040697674418601</v>
      </c>
      <c r="FH30" s="47">
        <f>MDL!$C32</f>
        <v>1.0647376193669671E-2</v>
      </c>
      <c r="FI30" s="47">
        <f t="shared" si="16"/>
        <v>3.0920723306616278E-2</v>
      </c>
      <c r="FJ30" s="154" t="str">
        <f t="shared" si="17"/>
        <v>BDL</v>
      </c>
      <c r="GF30" s="47" t="s">
        <v>40</v>
      </c>
      <c r="GG30" s="47">
        <v>0</v>
      </c>
      <c r="GI30" s="47">
        <v>0</v>
      </c>
      <c r="GJ30" s="47" t="s">
        <v>16</v>
      </c>
      <c r="GK30" s="47">
        <f t="shared" si="18"/>
        <v>0</v>
      </c>
      <c r="GL30" s="47" t="s">
        <v>13</v>
      </c>
      <c r="GM30" s="154">
        <f t="shared" si="50"/>
        <v>200</v>
      </c>
      <c r="GN30" s="154">
        <f t="shared" si="50"/>
        <v>2.9022265246853824</v>
      </c>
      <c r="GO30" s="154">
        <f t="shared" si="50"/>
        <v>2.9022265246853824</v>
      </c>
      <c r="GP30" s="47">
        <f>MDL!$C32</f>
        <v>1.0647376193669671E-2</v>
      </c>
      <c r="GQ30" s="47">
        <f t="shared" si="19"/>
        <v>3.0901097607571804E-2</v>
      </c>
      <c r="GR30" s="154" t="str">
        <f t="shared" si="20"/>
        <v>BDL</v>
      </c>
      <c r="HN30" s="47" t="s">
        <v>40</v>
      </c>
      <c r="HO30" s="47">
        <v>0</v>
      </c>
      <c r="HQ30" s="47">
        <v>0</v>
      </c>
      <c r="HR30" s="47" t="s">
        <v>16</v>
      </c>
      <c r="HS30" s="47">
        <f t="shared" si="21"/>
        <v>0</v>
      </c>
      <c r="HT30" s="47" t="s">
        <v>13</v>
      </c>
      <c r="HU30" s="154">
        <f t="shared" si="51"/>
        <v>200</v>
      </c>
      <c r="HV30" s="154">
        <f t="shared" si="51"/>
        <v>2.9022265246853824</v>
      </c>
      <c r="HW30" s="154">
        <f t="shared" si="51"/>
        <v>2.9022265246853824</v>
      </c>
      <c r="HX30" s="47">
        <f>MDL!$C32</f>
        <v>1.0647376193669671E-2</v>
      </c>
      <c r="HY30" s="47">
        <f t="shared" si="22"/>
        <v>3.0901097607571804E-2</v>
      </c>
      <c r="HZ30" s="154" t="str">
        <f t="shared" si="23"/>
        <v>BDL</v>
      </c>
      <c r="IV30" s="47" t="s">
        <v>40</v>
      </c>
      <c r="IW30" s="47">
        <v>31.09</v>
      </c>
      <c r="IX30" s="47">
        <v>51</v>
      </c>
      <c r="IY30" s="47">
        <v>108458</v>
      </c>
      <c r="IZ30" s="47">
        <v>1.1819999999999999</v>
      </c>
      <c r="JA30" s="47">
        <f t="shared" si="24"/>
        <v>1.1819999999999999</v>
      </c>
      <c r="JB30" s="47" t="s">
        <v>13</v>
      </c>
      <c r="JC30" s="154">
        <f t="shared" si="52"/>
        <v>200</v>
      </c>
      <c r="JD30" s="154">
        <f t="shared" si="52"/>
        <v>1</v>
      </c>
      <c r="JE30" s="154">
        <f t="shared" si="52"/>
        <v>1</v>
      </c>
      <c r="JF30" s="47">
        <f>MDL!$C32</f>
        <v>1.0647376193669671E-2</v>
      </c>
      <c r="JG30" s="47">
        <f t="shared" si="25"/>
        <v>1.0647376193669671E-2</v>
      </c>
      <c r="JH30" s="154">
        <f t="shared" si="26"/>
        <v>1.1819999999999999</v>
      </c>
      <c r="KD30" s="47" t="s">
        <v>40</v>
      </c>
      <c r="KE30" s="47">
        <v>31.077999999999999</v>
      </c>
      <c r="KF30" s="47">
        <v>51</v>
      </c>
      <c r="KG30" s="47">
        <v>2402975</v>
      </c>
      <c r="KH30" s="47">
        <v>26.977</v>
      </c>
      <c r="KI30" s="47">
        <f t="shared" si="27"/>
        <v>26.977</v>
      </c>
      <c r="KJ30" s="47" t="s">
        <v>13</v>
      </c>
      <c r="KK30" s="154">
        <f t="shared" si="53"/>
        <v>200</v>
      </c>
      <c r="KL30" s="154">
        <f t="shared" si="53"/>
        <v>1</v>
      </c>
      <c r="KM30" s="154">
        <f t="shared" si="53"/>
        <v>1</v>
      </c>
      <c r="KN30" s="47">
        <f>MDL!$C32</f>
        <v>1.0647376193669671E-2</v>
      </c>
      <c r="KO30" s="47">
        <f t="shared" si="28"/>
        <v>1.0647376193669671E-2</v>
      </c>
      <c r="KP30" s="154">
        <f t="shared" si="29"/>
        <v>26.977</v>
      </c>
      <c r="LL30" s="47" t="s">
        <v>40</v>
      </c>
      <c r="LM30" s="47">
        <v>31.09</v>
      </c>
      <c r="LN30" s="47">
        <v>51</v>
      </c>
      <c r="LO30" s="47">
        <v>923485</v>
      </c>
      <c r="LP30" s="47">
        <v>10.263</v>
      </c>
      <c r="LQ30" s="47">
        <f t="shared" si="30"/>
        <v>10.263</v>
      </c>
      <c r="LR30" s="47" t="s">
        <v>13</v>
      </c>
      <c r="LS30" s="154">
        <f t="shared" si="54"/>
        <v>200</v>
      </c>
      <c r="LT30" s="154">
        <f t="shared" si="54"/>
        <v>1</v>
      </c>
      <c r="LU30" s="154">
        <f t="shared" si="54"/>
        <v>1</v>
      </c>
      <c r="LV30" s="47">
        <f>MDL!$C32</f>
        <v>1.0647376193669671E-2</v>
      </c>
      <c r="LW30" s="47">
        <f t="shared" si="31"/>
        <v>1.0647376193669671E-2</v>
      </c>
      <c r="LX30" s="154">
        <f t="shared" si="32"/>
        <v>10.263</v>
      </c>
    </row>
    <row r="31" spans="1:336" x14ac:dyDescent="0.35">
      <c r="A31" s="47" t="s">
        <v>41</v>
      </c>
      <c r="B31" s="47">
        <v>33.505000000000003</v>
      </c>
      <c r="C31" s="47">
        <v>51</v>
      </c>
      <c r="D31" s="47" t="s">
        <v>493</v>
      </c>
      <c r="E31" s="47">
        <v>3.7999999999999999E-2</v>
      </c>
      <c r="F31" s="47">
        <f t="shared" si="0"/>
        <v>3.7999999999999999E-2</v>
      </c>
      <c r="G31" s="47" t="s">
        <v>13</v>
      </c>
      <c r="H31" s="154">
        <f t="shared" si="44"/>
        <v>200</v>
      </c>
      <c r="I31" s="154">
        <f t="shared" si="44"/>
        <v>1</v>
      </c>
      <c r="J31" s="154">
        <f t="shared" si="44"/>
        <v>1</v>
      </c>
      <c r="K31" s="47">
        <f>MDL!$C33</f>
        <v>2.8575643071545937E-2</v>
      </c>
      <c r="L31" s="47">
        <f t="shared" si="1"/>
        <v>2.8575643071545937E-2</v>
      </c>
      <c r="M31" s="154">
        <f t="shared" si="2"/>
        <v>3.7999999999999999E-2</v>
      </c>
      <c r="AI31" s="47" t="s">
        <v>41</v>
      </c>
      <c r="AJ31" s="47">
        <v>0</v>
      </c>
      <c r="AL31" s="47">
        <v>0</v>
      </c>
      <c r="AM31" s="47" t="s">
        <v>16</v>
      </c>
      <c r="AN31" s="47">
        <f t="shared" si="3"/>
        <v>0</v>
      </c>
      <c r="AO31" s="47" t="s">
        <v>13</v>
      </c>
      <c r="AP31" s="154">
        <f t="shared" si="45"/>
        <v>200</v>
      </c>
      <c r="AQ31" s="154">
        <f t="shared" si="45"/>
        <v>1</v>
      </c>
      <c r="AR31" s="154">
        <f t="shared" si="45"/>
        <v>1</v>
      </c>
      <c r="AS31" s="47">
        <f>MDL!$C33</f>
        <v>2.8575643071545937E-2</v>
      </c>
      <c r="AT31" s="47">
        <f t="shared" si="4"/>
        <v>2.8575643071545937E-2</v>
      </c>
      <c r="AU31" s="154" t="str">
        <f t="shared" si="5"/>
        <v>BDL</v>
      </c>
      <c r="BQ31" s="47" t="s">
        <v>41</v>
      </c>
      <c r="BR31" s="47">
        <v>33.481999999999999</v>
      </c>
      <c r="BS31" s="47">
        <v>51</v>
      </c>
      <c r="BT31" s="47">
        <v>688094</v>
      </c>
      <c r="BU31" s="47">
        <v>10.023999999999999</v>
      </c>
      <c r="BV31" s="47">
        <f t="shared" si="6"/>
        <v>10.023999999999999</v>
      </c>
      <c r="BW31" s="47" t="s">
        <v>13</v>
      </c>
      <c r="BX31" s="154">
        <f t="shared" si="46"/>
        <v>200</v>
      </c>
      <c r="BY31" s="154">
        <f t="shared" si="46"/>
        <v>1</v>
      </c>
      <c r="BZ31" s="154">
        <f t="shared" si="46"/>
        <v>1</v>
      </c>
      <c r="CA31" s="47">
        <f>MDL!$C33</f>
        <v>2.8575643071545937E-2</v>
      </c>
      <c r="CB31" s="47">
        <f t="shared" si="7"/>
        <v>2.8575643071545937E-2</v>
      </c>
      <c r="CC31" s="154">
        <f t="shared" si="8"/>
        <v>10.023999999999999</v>
      </c>
      <c r="CH31" s="47" t="s">
        <v>41</v>
      </c>
      <c r="CI31" s="47">
        <v>33.515999999999998</v>
      </c>
      <c r="CJ31" s="47">
        <v>51</v>
      </c>
      <c r="CK31" s="47">
        <v>3901</v>
      </c>
      <c r="CL31" s="47">
        <v>5.3999999999999999E-2</v>
      </c>
      <c r="CM31" s="47">
        <f t="shared" si="9"/>
        <v>5.3999999999999999E-2</v>
      </c>
      <c r="CN31" s="47" t="s">
        <v>13</v>
      </c>
      <c r="CO31" s="154">
        <f t="shared" si="47"/>
        <v>200</v>
      </c>
      <c r="CP31" s="154">
        <f t="shared" si="47"/>
        <v>1</v>
      </c>
      <c r="CQ31" s="154">
        <f t="shared" si="47"/>
        <v>1</v>
      </c>
      <c r="CR31" s="47">
        <f>MDL!$C33</f>
        <v>2.8575643071545937E-2</v>
      </c>
      <c r="CS31" s="47">
        <f t="shared" si="10"/>
        <v>2.8575643071545937E-2</v>
      </c>
      <c r="CT31" s="154">
        <f t="shared" si="11"/>
        <v>5.3999999999999999E-2</v>
      </c>
      <c r="DP31" s="47" t="s">
        <v>41</v>
      </c>
      <c r="DQ31" s="47">
        <v>0</v>
      </c>
      <c r="DS31" s="47">
        <v>0</v>
      </c>
      <c r="DT31" s="47" t="s">
        <v>16</v>
      </c>
      <c r="DU31" s="47">
        <f t="shared" si="12"/>
        <v>0</v>
      </c>
      <c r="DV31" s="47" t="s">
        <v>13</v>
      </c>
      <c r="DW31" s="154">
        <f t="shared" si="48"/>
        <v>200</v>
      </c>
      <c r="DX31" s="154">
        <f t="shared" si="48"/>
        <v>2.84375</v>
      </c>
      <c r="DY31" s="154">
        <f t="shared" si="48"/>
        <v>2.84375</v>
      </c>
      <c r="DZ31" s="47">
        <f>MDL!$C33</f>
        <v>2.8575643071545937E-2</v>
      </c>
      <c r="EA31" s="47">
        <f t="shared" si="13"/>
        <v>8.1261984984708754E-2</v>
      </c>
      <c r="EB31" s="154" t="str">
        <f t="shared" si="14"/>
        <v>BDL</v>
      </c>
      <c r="EX31" s="47" t="s">
        <v>41</v>
      </c>
      <c r="EY31" s="47">
        <v>0</v>
      </c>
      <c r="FA31" s="47">
        <v>0</v>
      </c>
      <c r="FB31" s="47" t="s">
        <v>16</v>
      </c>
      <c r="FC31" s="47">
        <f t="shared" si="15"/>
        <v>0</v>
      </c>
      <c r="FD31" s="47" t="s">
        <v>13</v>
      </c>
      <c r="FE31" s="154">
        <f t="shared" si="49"/>
        <v>200</v>
      </c>
      <c r="FF31" s="154">
        <f t="shared" si="49"/>
        <v>2.9040697674418601</v>
      </c>
      <c r="FG31" s="154">
        <f t="shared" si="49"/>
        <v>2.9040697674418601</v>
      </c>
      <c r="FH31" s="47">
        <f>MDL!$C33</f>
        <v>2.8575643071545937E-2</v>
      </c>
      <c r="FI31" s="47">
        <f t="shared" si="16"/>
        <v>8.2985661129286015E-2</v>
      </c>
      <c r="FJ31" s="154" t="str">
        <f t="shared" si="17"/>
        <v>BDL</v>
      </c>
      <c r="GF31" s="47" t="s">
        <v>41</v>
      </c>
      <c r="GG31" s="47">
        <v>0</v>
      </c>
      <c r="GI31" s="47">
        <v>0</v>
      </c>
      <c r="GJ31" s="47" t="s">
        <v>16</v>
      </c>
      <c r="GK31" s="47">
        <f t="shared" si="18"/>
        <v>0</v>
      </c>
      <c r="GL31" s="47" t="s">
        <v>13</v>
      </c>
      <c r="GM31" s="154">
        <f t="shared" si="50"/>
        <v>200</v>
      </c>
      <c r="GN31" s="154">
        <f t="shared" si="50"/>
        <v>2.9022265246853824</v>
      </c>
      <c r="GO31" s="154">
        <f t="shared" si="50"/>
        <v>2.9022265246853824</v>
      </c>
      <c r="GP31" s="47">
        <f>MDL!$C33</f>
        <v>2.8575643071545937E-2</v>
      </c>
      <c r="GQ31" s="47">
        <f t="shared" si="19"/>
        <v>8.2932989282182693E-2</v>
      </c>
      <c r="GR31" s="154" t="str">
        <f t="shared" si="20"/>
        <v>BDL</v>
      </c>
      <c r="HN31" s="47" t="s">
        <v>41</v>
      </c>
      <c r="HO31" s="47">
        <v>0</v>
      </c>
      <c r="HQ31" s="47">
        <v>0</v>
      </c>
      <c r="HR31" s="47" t="s">
        <v>16</v>
      </c>
      <c r="HS31" s="47">
        <f t="shared" si="21"/>
        <v>0</v>
      </c>
      <c r="HT31" s="47" t="s">
        <v>13</v>
      </c>
      <c r="HU31" s="154">
        <f t="shared" si="51"/>
        <v>200</v>
      </c>
      <c r="HV31" s="154">
        <f t="shared" si="51"/>
        <v>2.9022265246853824</v>
      </c>
      <c r="HW31" s="154">
        <f t="shared" si="51"/>
        <v>2.9022265246853824</v>
      </c>
      <c r="HX31" s="47">
        <f>MDL!$C33</f>
        <v>2.8575643071545937E-2</v>
      </c>
      <c r="HY31" s="47">
        <f t="shared" si="22"/>
        <v>8.2932989282182693E-2</v>
      </c>
      <c r="HZ31" s="154" t="str">
        <f t="shared" si="23"/>
        <v>BDL</v>
      </c>
      <c r="IV31" s="47" t="s">
        <v>41</v>
      </c>
      <c r="IW31" s="47">
        <v>33.515999999999998</v>
      </c>
      <c r="IX31" s="47">
        <v>51</v>
      </c>
      <c r="IY31" s="47" t="s">
        <v>494</v>
      </c>
      <c r="IZ31" s="47">
        <v>1.2170000000000001</v>
      </c>
      <c r="JA31" s="47">
        <f t="shared" si="24"/>
        <v>1.2170000000000001</v>
      </c>
      <c r="JB31" s="47" t="s">
        <v>13</v>
      </c>
      <c r="JC31" s="154">
        <f t="shared" si="52"/>
        <v>200</v>
      </c>
      <c r="JD31" s="154">
        <f t="shared" si="52"/>
        <v>1</v>
      </c>
      <c r="JE31" s="154">
        <f t="shared" si="52"/>
        <v>1</v>
      </c>
      <c r="JF31" s="47">
        <f>MDL!$C33</f>
        <v>2.8575643071545937E-2</v>
      </c>
      <c r="JG31" s="47">
        <f t="shared" si="25"/>
        <v>2.8575643071545937E-2</v>
      </c>
      <c r="JH31" s="154">
        <f t="shared" si="26"/>
        <v>1.2170000000000001</v>
      </c>
      <c r="KD31" s="47" t="s">
        <v>41</v>
      </c>
      <c r="KE31" s="47">
        <v>33.505000000000003</v>
      </c>
      <c r="KF31" s="47">
        <v>51</v>
      </c>
      <c r="KG31" s="47">
        <v>1823581</v>
      </c>
      <c r="KH31" s="47">
        <v>26.707999999999998</v>
      </c>
      <c r="KI31" s="47">
        <f t="shared" si="27"/>
        <v>26.707999999999998</v>
      </c>
      <c r="KJ31" s="47" t="s">
        <v>13</v>
      </c>
      <c r="KK31" s="154">
        <f t="shared" si="53"/>
        <v>200</v>
      </c>
      <c r="KL31" s="154">
        <f t="shared" si="53"/>
        <v>1</v>
      </c>
      <c r="KM31" s="154">
        <f t="shared" si="53"/>
        <v>1</v>
      </c>
      <c r="KN31" s="47">
        <f>MDL!$C33</f>
        <v>2.8575643071545937E-2</v>
      </c>
      <c r="KO31" s="47">
        <f t="shared" si="28"/>
        <v>2.8575643071545937E-2</v>
      </c>
      <c r="KP31" s="154">
        <f t="shared" si="29"/>
        <v>26.707999999999998</v>
      </c>
      <c r="LL31" s="47" t="s">
        <v>41</v>
      </c>
      <c r="LM31" s="47">
        <v>33.505000000000003</v>
      </c>
      <c r="LN31" s="47">
        <v>51</v>
      </c>
      <c r="LO31" s="47">
        <v>704508</v>
      </c>
      <c r="LP31" s="47">
        <v>10.214</v>
      </c>
      <c r="LQ31" s="47">
        <f t="shared" si="30"/>
        <v>10.214</v>
      </c>
      <c r="LR31" s="47" t="s">
        <v>13</v>
      </c>
      <c r="LS31" s="154">
        <f t="shared" si="54"/>
        <v>200</v>
      </c>
      <c r="LT31" s="154">
        <f t="shared" si="54"/>
        <v>1</v>
      </c>
      <c r="LU31" s="154">
        <f t="shared" si="54"/>
        <v>1</v>
      </c>
      <c r="LV31" s="47">
        <f>MDL!$C33</f>
        <v>2.8575643071545937E-2</v>
      </c>
      <c r="LW31" s="47">
        <f t="shared" si="31"/>
        <v>2.8575643071545937E-2</v>
      </c>
      <c r="LX31" s="154">
        <f t="shared" si="32"/>
        <v>10.214</v>
      </c>
    </row>
    <row r="32" spans="1:336" x14ac:dyDescent="0.35">
      <c r="A32" s="47" t="s">
        <v>333</v>
      </c>
      <c r="B32" s="47">
        <v>33.055999999999997</v>
      </c>
      <c r="C32" s="47">
        <v>169</v>
      </c>
      <c r="D32" s="47" t="s">
        <v>495</v>
      </c>
      <c r="E32" s="47">
        <v>8.0000000000000002E-3</v>
      </c>
      <c r="F32" s="47">
        <f t="shared" si="0"/>
        <v>8.0000000000000002E-3</v>
      </c>
      <c r="G32" s="47" t="s">
        <v>13</v>
      </c>
      <c r="H32" s="154">
        <f t="shared" si="44"/>
        <v>200</v>
      </c>
      <c r="I32" s="154">
        <f t="shared" si="44"/>
        <v>1</v>
      </c>
      <c r="J32" s="154">
        <f t="shared" si="44"/>
        <v>1</v>
      </c>
      <c r="K32" s="47">
        <f>MDL!$C34</f>
        <v>3.7129405425324051E-2</v>
      </c>
      <c r="L32" s="47">
        <f t="shared" si="1"/>
        <v>3.7129405425324051E-2</v>
      </c>
      <c r="M32" s="154" t="str">
        <f t="shared" si="2"/>
        <v>BDL</v>
      </c>
      <c r="AI32" s="47" t="s">
        <v>333</v>
      </c>
      <c r="AJ32" s="47">
        <v>0</v>
      </c>
      <c r="AL32" s="47">
        <v>0</v>
      </c>
      <c r="AM32" s="47" t="s">
        <v>16</v>
      </c>
      <c r="AN32" s="47">
        <f t="shared" si="3"/>
        <v>0</v>
      </c>
      <c r="AO32" s="47" t="s">
        <v>13</v>
      </c>
      <c r="AP32" s="154">
        <f t="shared" si="45"/>
        <v>200</v>
      </c>
      <c r="AQ32" s="154">
        <f t="shared" si="45"/>
        <v>1</v>
      </c>
      <c r="AR32" s="154">
        <f t="shared" si="45"/>
        <v>1</v>
      </c>
      <c r="AS32" s="47">
        <f>MDL!$C34</f>
        <v>3.7129405425324051E-2</v>
      </c>
      <c r="AT32" s="47">
        <f t="shared" si="4"/>
        <v>3.7129405425324051E-2</v>
      </c>
      <c r="AU32" s="154" t="str">
        <f t="shared" si="5"/>
        <v>BDL</v>
      </c>
      <c r="BQ32" s="47" t="s">
        <v>333</v>
      </c>
      <c r="BR32" s="47">
        <v>33.033000000000001</v>
      </c>
      <c r="BS32" s="47">
        <v>169</v>
      </c>
      <c r="BT32" s="47">
        <v>1860293</v>
      </c>
      <c r="BU32" s="47">
        <v>9.7970000000000006</v>
      </c>
      <c r="BV32" s="47">
        <f t="shared" si="6"/>
        <v>9.7970000000000006</v>
      </c>
      <c r="BW32" s="47" t="s">
        <v>13</v>
      </c>
      <c r="BX32" s="154">
        <f t="shared" si="46"/>
        <v>200</v>
      </c>
      <c r="BY32" s="154">
        <f t="shared" si="46"/>
        <v>1</v>
      </c>
      <c r="BZ32" s="154">
        <f t="shared" si="46"/>
        <v>1</v>
      </c>
      <c r="CA32" s="47">
        <f>MDL!$C34</f>
        <v>3.7129405425324051E-2</v>
      </c>
      <c r="CB32" s="47">
        <f t="shared" si="7"/>
        <v>3.7129405425324051E-2</v>
      </c>
      <c r="CC32" s="154">
        <f t="shared" si="8"/>
        <v>9.7970000000000006</v>
      </c>
      <c r="CH32" s="47" t="s">
        <v>333</v>
      </c>
      <c r="CI32" s="47">
        <v>33.055999999999997</v>
      </c>
      <c r="CJ32" s="47">
        <v>169</v>
      </c>
      <c r="CK32" s="47">
        <v>2902</v>
      </c>
      <c r="CL32" s="47">
        <v>1.4999999999999999E-2</v>
      </c>
      <c r="CM32" s="47">
        <f t="shared" si="9"/>
        <v>1.4999999999999999E-2</v>
      </c>
      <c r="CN32" s="47" t="s">
        <v>13</v>
      </c>
      <c r="CO32" s="154">
        <f t="shared" si="47"/>
        <v>200</v>
      </c>
      <c r="CP32" s="154">
        <f t="shared" si="47"/>
        <v>1</v>
      </c>
      <c r="CQ32" s="154">
        <f t="shared" si="47"/>
        <v>1</v>
      </c>
      <c r="CR32" s="47">
        <f>MDL!$C34</f>
        <v>3.7129405425324051E-2</v>
      </c>
      <c r="CS32" s="47">
        <f t="shared" si="10"/>
        <v>3.7129405425324051E-2</v>
      </c>
      <c r="CT32" s="154" t="str">
        <f t="shared" si="11"/>
        <v>BDL</v>
      </c>
      <c r="DP32" s="47" t="s">
        <v>333</v>
      </c>
      <c r="DQ32" s="47">
        <v>0</v>
      </c>
      <c r="DS32" s="47">
        <v>0</v>
      </c>
      <c r="DT32" s="47" t="s">
        <v>16</v>
      </c>
      <c r="DU32" s="47">
        <f t="shared" si="12"/>
        <v>0</v>
      </c>
      <c r="DV32" s="47" t="s">
        <v>13</v>
      </c>
      <c r="DW32" s="154">
        <f t="shared" si="48"/>
        <v>200</v>
      </c>
      <c r="DX32" s="154">
        <f t="shared" si="48"/>
        <v>2.84375</v>
      </c>
      <c r="DY32" s="154">
        <f t="shared" si="48"/>
        <v>2.84375</v>
      </c>
      <c r="DZ32" s="47">
        <f>MDL!$C34</f>
        <v>3.7129405425324051E-2</v>
      </c>
      <c r="EA32" s="47">
        <f t="shared" si="13"/>
        <v>0.10558674667826527</v>
      </c>
      <c r="EB32" s="154" t="str">
        <f t="shared" si="14"/>
        <v>BDL</v>
      </c>
      <c r="EX32" s="47" t="s">
        <v>333</v>
      </c>
      <c r="EY32" s="47">
        <v>0</v>
      </c>
      <c r="FA32" s="47">
        <v>0</v>
      </c>
      <c r="FB32" s="47" t="s">
        <v>16</v>
      </c>
      <c r="FC32" s="47">
        <f t="shared" si="15"/>
        <v>0</v>
      </c>
      <c r="FD32" s="47" t="s">
        <v>13</v>
      </c>
      <c r="FE32" s="154">
        <f t="shared" si="49"/>
        <v>200</v>
      </c>
      <c r="FF32" s="154">
        <f t="shared" si="49"/>
        <v>2.9040697674418601</v>
      </c>
      <c r="FG32" s="154">
        <f t="shared" si="49"/>
        <v>2.9040697674418601</v>
      </c>
      <c r="FH32" s="47">
        <f>MDL!$C34</f>
        <v>3.7129405425324051E-2</v>
      </c>
      <c r="FI32" s="47">
        <f t="shared" si="16"/>
        <v>0.10782638377877535</v>
      </c>
      <c r="FJ32" s="154" t="str">
        <f t="shared" si="17"/>
        <v>BDL</v>
      </c>
      <c r="GF32" s="47" t="s">
        <v>333</v>
      </c>
      <c r="GG32" s="47">
        <v>0</v>
      </c>
      <c r="GI32" s="47">
        <v>0</v>
      </c>
      <c r="GJ32" s="47" t="s">
        <v>16</v>
      </c>
      <c r="GK32" s="47">
        <f t="shared" si="18"/>
        <v>0</v>
      </c>
      <c r="GL32" s="47" t="s">
        <v>13</v>
      </c>
      <c r="GM32" s="154">
        <f t="shared" si="50"/>
        <v>200</v>
      </c>
      <c r="GN32" s="154">
        <f t="shared" si="50"/>
        <v>2.9022265246853824</v>
      </c>
      <c r="GO32" s="154">
        <f t="shared" si="50"/>
        <v>2.9022265246853824</v>
      </c>
      <c r="GP32" s="47">
        <f>MDL!$C34</f>
        <v>3.7129405425324051E-2</v>
      </c>
      <c r="GQ32" s="47">
        <f t="shared" si="19"/>
        <v>0.1077579452711728</v>
      </c>
      <c r="GR32" s="154" t="str">
        <f t="shared" si="20"/>
        <v>BDL</v>
      </c>
      <c r="HN32" s="47" t="s">
        <v>333</v>
      </c>
      <c r="HO32" s="47">
        <v>0</v>
      </c>
      <c r="HQ32" s="47">
        <v>0</v>
      </c>
      <c r="HR32" s="47" t="s">
        <v>16</v>
      </c>
      <c r="HS32" s="47">
        <f t="shared" si="21"/>
        <v>0</v>
      </c>
      <c r="HT32" s="47" t="s">
        <v>13</v>
      </c>
      <c r="HU32" s="154">
        <f t="shared" si="51"/>
        <v>200</v>
      </c>
      <c r="HV32" s="154">
        <f t="shared" si="51"/>
        <v>2.9022265246853824</v>
      </c>
      <c r="HW32" s="154">
        <f t="shared" si="51"/>
        <v>2.9022265246853824</v>
      </c>
      <c r="HX32" s="47">
        <f>MDL!$C34</f>
        <v>3.7129405425324051E-2</v>
      </c>
      <c r="HY32" s="47">
        <f t="shared" si="22"/>
        <v>0.1077579452711728</v>
      </c>
      <c r="HZ32" s="154" t="str">
        <f t="shared" si="23"/>
        <v>BDL</v>
      </c>
      <c r="IV32" s="47" t="s">
        <v>333</v>
      </c>
      <c r="IW32" s="47">
        <v>33.055999999999997</v>
      </c>
      <c r="IX32" s="47">
        <v>169</v>
      </c>
      <c r="IY32" s="47">
        <v>217362</v>
      </c>
      <c r="IZ32" s="47">
        <v>1.117</v>
      </c>
      <c r="JA32" s="47">
        <f t="shared" si="24"/>
        <v>1.117</v>
      </c>
      <c r="JB32" s="47" t="s">
        <v>13</v>
      </c>
      <c r="JC32" s="154">
        <f t="shared" si="52"/>
        <v>200</v>
      </c>
      <c r="JD32" s="154">
        <f t="shared" si="52"/>
        <v>1</v>
      </c>
      <c r="JE32" s="154">
        <f t="shared" si="52"/>
        <v>1</v>
      </c>
      <c r="JF32" s="47">
        <f>MDL!$C34</f>
        <v>3.7129405425324051E-2</v>
      </c>
      <c r="JG32" s="47">
        <f t="shared" si="25"/>
        <v>3.7129405425324051E-2</v>
      </c>
      <c r="JH32" s="154">
        <f t="shared" si="26"/>
        <v>1.117</v>
      </c>
      <c r="KD32" s="47" t="s">
        <v>333</v>
      </c>
      <c r="KE32" s="47">
        <v>33.045000000000002</v>
      </c>
      <c r="KF32" s="47">
        <v>169</v>
      </c>
      <c r="KG32" s="47">
        <v>4903077</v>
      </c>
      <c r="KH32" s="47">
        <v>25.96</v>
      </c>
      <c r="KI32" s="47">
        <f t="shared" si="27"/>
        <v>25.96</v>
      </c>
      <c r="KJ32" s="47" t="s">
        <v>13</v>
      </c>
      <c r="KK32" s="154">
        <f t="shared" si="53"/>
        <v>200</v>
      </c>
      <c r="KL32" s="154">
        <f t="shared" si="53"/>
        <v>1</v>
      </c>
      <c r="KM32" s="154">
        <f t="shared" si="53"/>
        <v>1</v>
      </c>
      <c r="KN32" s="47">
        <f>MDL!$C34</f>
        <v>3.7129405425324051E-2</v>
      </c>
      <c r="KO32" s="47">
        <f t="shared" si="28"/>
        <v>3.7129405425324051E-2</v>
      </c>
      <c r="KP32" s="154">
        <f t="shared" si="29"/>
        <v>25.96</v>
      </c>
      <c r="LL32" s="47" t="s">
        <v>333</v>
      </c>
      <c r="LM32" s="47">
        <v>33.055999999999997</v>
      </c>
      <c r="LN32" s="47">
        <v>169</v>
      </c>
      <c r="LO32" s="47">
        <v>1829586</v>
      </c>
      <c r="LP32" s="47">
        <v>9.5890000000000004</v>
      </c>
      <c r="LQ32" s="47">
        <f t="shared" si="30"/>
        <v>9.5890000000000004</v>
      </c>
      <c r="LR32" s="47" t="s">
        <v>13</v>
      </c>
      <c r="LS32" s="154">
        <f t="shared" si="54"/>
        <v>200</v>
      </c>
      <c r="LT32" s="154">
        <f t="shared" si="54"/>
        <v>1</v>
      </c>
      <c r="LU32" s="154">
        <f t="shared" si="54"/>
        <v>1</v>
      </c>
      <c r="LV32" s="47">
        <f>MDL!$C34</f>
        <v>3.7129405425324051E-2</v>
      </c>
      <c r="LW32" s="47">
        <f t="shared" si="31"/>
        <v>3.7129405425324051E-2</v>
      </c>
      <c r="LX32" s="154">
        <f t="shared" si="32"/>
        <v>9.5890000000000004</v>
      </c>
    </row>
  </sheetData>
  <conditionalFormatting sqref="N3:O4">
    <cfRule type="cellIs" dxfId="164" priority="42" operator="equal">
      <formula>"Fail"</formula>
    </cfRule>
    <cfRule type="cellIs" dxfId="163" priority="41" operator="equal">
      <formula>"Pass"</formula>
    </cfRule>
  </conditionalFormatting>
  <conditionalFormatting sqref="AE3:AF4">
    <cfRule type="cellIs" dxfId="162" priority="19" operator="equal">
      <formula>"Pass"</formula>
    </cfRule>
    <cfRule type="cellIs" dxfId="161" priority="20" operator="equal">
      <formula>"Fail"</formula>
    </cfRule>
  </conditionalFormatting>
  <conditionalFormatting sqref="AV3:AW4">
    <cfRule type="cellIs" dxfId="160" priority="39" operator="equal">
      <formula>"Pass"</formula>
    </cfRule>
    <cfRule type="cellIs" dxfId="159" priority="40" operator="equal">
      <formula>"Fail"</formula>
    </cfRule>
  </conditionalFormatting>
  <conditionalFormatting sqref="BM3:BN4">
    <cfRule type="cellIs" dxfId="158" priority="17" operator="equal">
      <formula>"Pass"</formula>
    </cfRule>
    <cfRule type="cellIs" dxfId="157" priority="18" operator="equal">
      <formula>"Fail"</formula>
    </cfRule>
  </conditionalFormatting>
  <conditionalFormatting sqref="CD3:CE4">
    <cfRule type="cellIs" dxfId="156" priority="37" operator="equal">
      <formula>"Pass"</formula>
    </cfRule>
    <cfRule type="cellIs" dxfId="155" priority="38" operator="equal">
      <formula>"Fail"</formula>
    </cfRule>
  </conditionalFormatting>
  <conditionalFormatting sqref="CU3:CV4">
    <cfRule type="cellIs" dxfId="154" priority="36" operator="equal">
      <formula>"Fail"</formula>
    </cfRule>
    <cfRule type="cellIs" dxfId="153" priority="35" operator="equal">
      <formula>"Pass"</formula>
    </cfRule>
  </conditionalFormatting>
  <conditionalFormatting sqref="DL3:DM4">
    <cfRule type="cellIs" dxfId="152" priority="15" operator="equal">
      <formula>"Pass"</formula>
    </cfRule>
    <cfRule type="cellIs" dxfId="151" priority="16" operator="equal">
      <formula>"Fail"</formula>
    </cfRule>
  </conditionalFormatting>
  <conditionalFormatting sqref="EC3:ED4">
    <cfRule type="cellIs" dxfId="150" priority="34" operator="equal">
      <formula>"Fail"</formula>
    </cfRule>
    <cfRule type="cellIs" dxfId="149" priority="33" operator="equal">
      <formula>"Pass"</formula>
    </cfRule>
  </conditionalFormatting>
  <conditionalFormatting sqref="ET3:EU4">
    <cfRule type="cellIs" dxfId="148" priority="13" operator="equal">
      <formula>"Pass"</formula>
    </cfRule>
    <cfRule type="cellIs" dxfId="147" priority="14" operator="equal">
      <formula>"Fail"</formula>
    </cfRule>
  </conditionalFormatting>
  <conditionalFormatting sqref="FK3:FL4">
    <cfRule type="cellIs" dxfId="146" priority="31" operator="equal">
      <formula>"Pass"</formula>
    </cfRule>
    <cfRule type="cellIs" dxfId="145" priority="32" operator="equal">
      <formula>"Fail"</formula>
    </cfRule>
  </conditionalFormatting>
  <conditionalFormatting sqref="GB3:GC4">
    <cfRule type="cellIs" dxfId="144" priority="11" operator="equal">
      <formula>"Pass"</formula>
    </cfRule>
    <cfRule type="cellIs" dxfId="143" priority="12" operator="equal">
      <formula>"Fail"</formula>
    </cfRule>
  </conditionalFormatting>
  <conditionalFormatting sqref="GS3:GT4">
    <cfRule type="cellIs" dxfId="142" priority="30" operator="equal">
      <formula>"Fail"</formula>
    </cfRule>
    <cfRule type="cellIs" dxfId="141" priority="29" operator="equal">
      <formula>"Pass"</formula>
    </cfRule>
  </conditionalFormatting>
  <conditionalFormatting sqref="HJ3:HK4">
    <cfRule type="cellIs" dxfId="140" priority="9" operator="equal">
      <formula>"Pass"</formula>
    </cfRule>
    <cfRule type="cellIs" dxfId="139" priority="10" operator="equal">
      <formula>"Fail"</formula>
    </cfRule>
  </conditionalFormatting>
  <conditionalFormatting sqref="IA3:IB4">
    <cfRule type="cellIs" dxfId="138" priority="28" operator="equal">
      <formula>"Fail"</formula>
    </cfRule>
    <cfRule type="cellIs" dxfId="137" priority="27" operator="equal">
      <formula>"Pass"</formula>
    </cfRule>
  </conditionalFormatting>
  <conditionalFormatting sqref="IR3:IS4">
    <cfRule type="cellIs" dxfId="136" priority="8" operator="equal">
      <formula>"Fail"</formula>
    </cfRule>
    <cfRule type="cellIs" dxfId="135" priority="7" operator="equal">
      <formula>"Pass"</formula>
    </cfRule>
  </conditionalFormatting>
  <conditionalFormatting sqref="JI3:JJ4">
    <cfRule type="cellIs" dxfId="134" priority="25" operator="equal">
      <formula>"Pass"</formula>
    </cfRule>
    <cfRule type="cellIs" dxfId="133" priority="26" operator="equal">
      <formula>"Fail"</formula>
    </cfRule>
  </conditionalFormatting>
  <conditionalFormatting sqref="JZ3:KA4">
    <cfRule type="cellIs" dxfId="132" priority="5" operator="equal">
      <formula>"Pass"</formula>
    </cfRule>
    <cfRule type="cellIs" dxfId="131" priority="6" operator="equal">
      <formula>"Fail"</formula>
    </cfRule>
  </conditionalFormatting>
  <conditionalFormatting sqref="KQ3:KR4">
    <cfRule type="cellIs" dxfId="130" priority="24" operator="equal">
      <formula>"Fail"</formula>
    </cfRule>
    <cfRule type="cellIs" dxfId="129" priority="23" operator="equal">
      <formula>"Pass"</formula>
    </cfRule>
  </conditionalFormatting>
  <conditionalFormatting sqref="LH3:LI4">
    <cfRule type="cellIs" dxfId="128" priority="4" operator="equal">
      <formula>"Fail"</formula>
    </cfRule>
    <cfRule type="cellIs" dxfId="127" priority="3" operator="equal">
      <formula>"Pass"</formula>
    </cfRule>
  </conditionalFormatting>
  <conditionalFormatting sqref="LY3:LZ4">
    <cfRule type="cellIs" dxfId="126" priority="21" operator="equal">
      <formula>"Pass"</formula>
    </cfRule>
    <cfRule type="cellIs" dxfId="125" priority="22" operator="equal">
      <formula>"Fail"</formula>
    </cfRule>
  </conditionalFormatting>
  <conditionalFormatting sqref="MP3:MQ4">
    <cfRule type="cellIs" dxfId="124" priority="1" operator="equal">
      <formula>"Pass"</formula>
    </cfRule>
    <cfRule type="cellIs" dxfId="123" priority="2" operator="equal">
      <formula>"Fail"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CAA01-1C49-4FA9-9EEE-16DD7FDA6212}">
  <dimension ref="A1:WE32"/>
  <sheetViews>
    <sheetView topLeftCell="CY1" zoomScale="80" zoomScaleNormal="80" workbookViewId="0">
      <selection activeCell="DK4" sqref="DK4"/>
    </sheetView>
  </sheetViews>
  <sheetFormatPr defaultRowHeight="14.5" x14ac:dyDescent="0.35"/>
  <cols>
    <col min="1" max="1" width="27.7265625" style="47" customWidth="1"/>
    <col min="2" max="2" width="8.7265625" style="47"/>
    <col min="3" max="3" width="6.7265625" style="47" customWidth="1"/>
    <col min="4" max="4" width="10.7265625" style="47" customWidth="1"/>
    <col min="5" max="5" width="7.7265625" style="47" customWidth="1"/>
    <col min="6" max="6" width="10.7265625" style="47" customWidth="1"/>
    <col min="7" max="7" width="7.7265625" style="47" customWidth="1"/>
    <col min="8" max="8" width="13.7265625" style="154" customWidth="1"/>
    <col min="9" max="9" width="17.7265625" style="154" customWidth="1"/>
    <col min="10" max="10" width="14.7265625" style="154" customWidth="1"/>
    <col min="11" max="11" width="5.7265625" style="47" customWidth="1"/>
    <col min="12" max="12" width="9.7265625" style="47" customWidth="1"/>
    <col min="13" max="13" width="12.7265625" style="47" customWidth="1"/>
    <col min="14" max="14" width="18.7265625" style="47" customWidth="1"/>
    <col min="15" max="15" width="16.7265625" style="47" customWidth="1"/>
    <col min="16" max="16" width="2.7265625" style="47" customWidth="1"/>
    <col min="17" max="17" width="8.7265625" style="47"/>
    <col min="18" max="18" width="21.7265625" style="47" customWidth="1"/>
    <col min="19" max="19" width="8.7265625" style="47"/>
    <col min="20" max="20" width="6.7265625" style="47" customWidth="1"/>
    <col min="21" max="21" width="10.7265625" style="47" customWidth="1"/>
    <col min="22" max="22" width="7.7265625" style="47" customWidth="1"/>
    <col min="23" max="23" width="10.7265625" style="47" customWidth="1"/>
    <col min="24" max="24" width="7.7265625" style="47" customWidth="1"/>
    <col min="25" max="25" width="13.7265625" style="47" customWidth="1"/>
    <col min="26" max="26" width="17.7265625" style="47" customWidth="1"/>
    <col min="27" max="27" width="14.7265625" style="47" customWidth="1"/>
    <col min="28" max="28" width="5.7265625" style="47" customWidth="1"/>
    <col min="29" max="29" width="9.7265625" style="47" customWidth="1"/>
    <col min="30" max="30" width="12.7265625" style="47" customWidth="1"/>
    <col min="31" max="31" width="18.7265625" style="47" customWidth="1"/>
    <col min="32" max="32" width="16.7265625" style="47" customWidth="1"/>
    <col min="33" max="33" width="2.7265625" style="47" customWidth="1"/>
    <col min="34" max="34" width="8.7265625" style="47"/>
    <col min="35" max="35" width="27.7265625" style="47" customWidth="1"/>
    <col min="36" max="36" width="8.7265625" style="47"/>
    <col min="37" max="37" width="6.7265625" style="47" customWidth="1"/>
    <col min="38" max="38" width="10.7265625" style="47" customWidth="1"/>
    <col min="39" max="39" width="7.7265625" style="47" customWidth="1"/>
    <col min="40" max="40" width="10.7265625" style="47" customWidth="1"/>
    <col min="41" max="41" width="7.7265625" style="47" customWidth="1"/>
    <col min="42" max="42" width="13.7265625" style="154" customWidth="1"/>
    <col min="43" max="43" width="17.7265625" style="154" customWidth="1"/>
    <col min="44" max="44" width="14.7265625" style="154" customWidth="1"/>
    <col min="45" max="45" width="5.7265625" style="47" customWidth="1"/>
    <col min="46" max="46" width="9.7265625" style="47" customWidth="1"/>
    <col min="47" max="47" width="12.7265625" style="47" customWidth="1"/>
    <col min="48" max="48" width="18.7265625" style="47" customWidth="1"/>
    <col min="49" max="49" width="16.7265625" style="47" customWidth="1"/>
    <col min="50" max="50" width="2.7265625" style="47" customWidth="1"/>
    <col min="51" max="51" width="8.7265625" style="47"/>
    <col min="52" max="52" width="21.7265625" style="47" customWidth="1"/>
    <col min="53" max="53" width="8.7265625" style="47"/>
    <col min="54" max="54" width="6.7265625" style="47" customWidth="1"/>
    <col min="55" max="55" width="10.7265625" style="47" customWidth="1"/>
    <col min="56" max="56" width="9.7265625" style="47" customWidth="1"/>
    <col min="57" max="57" width="10.7265625" style="47" customWidth="1"/>
    <col min="58" max="58" width="7.7265625" style="47" customWidth="1"/>
    <col min="59" max="59" width="13.7265625" style="47" customWidth="1"/>
    <col min="60" max="60" width="17.7265625" style="47" customWidth="1"/>
    <col min="61" max="61" width="14.7265625" style="47" customWidth="1"/>
    <col min="62" max="62" width="5.7265625" style="47" customWidth="1"/>
    <col min="63" max="63" width="9.7265625" style="47" customWidth="1"/>
    <col min="64" max="64" width="12.7265625" style="47" customWidth="1"/>
    <col min="65" max="65" width="18.7265625" style="47" customWidth="1"/>
    <col min="66" max="66" width="16.7265625" style="47" customWidth="1"/>
    <col min="67" max="67" width="2.7265625" style="47" customWidth="1"/>
    <col min="68" max="68" width="8.7265625" style="47"/>
    <col min="69" max="69" width="27.7265625" style="47" customWidth="1"/>
    <col min="70" max="70" width="8.7265625" style="47"/>
    <col min="71" max="71" width="6.7265625" style="47" customWidth="1"/>
    <col min="72" max="72" width="10.7265625" style="47" customWidth="1"/>
    <col min="73" max="73" width="8.7265625" style="47"/>
    <col min="74" max="74" width="10.7265625" style="47" customWidth="1"/>
    <col min="75" max="75" width="7.7265625" style="47" customWidth="1"/>
    <col min="76" max="76" width="13.7265625" style="154" customWidth="1"/>
    <col min="77" max="77" width="17.7265625" style="154" customWidth="1"/>
    <col min="78" max="78" width="14.7265625" style="154" customWidth="1"/>
    <col min="79" max="79" width="5.7265625" style="47" customWidth="1"/>
    <col min="80" max="80" width="9.7265625" style="47" customWidth="1"/>
    <col min="81" max="81" width="12.7265625" style="47" customWidth="1"/>
    <col min="82" max="82" width="18.7265625" style="47" customWidth="1"/>
    <col min="83" max="83" width="16.7265625" style="47" customWidth="1"/>
    <col min="84" max="84" width="2.7265625" style="47" customWidth="1"/>
    <col min="85" max="85" width="8.7265625" style="47"/>
    <col min="86" max="86" width="27.7265625" style="47" customWidth="1"/>
    <col min="87" max="87" width="8.7265625" style="47"/>
    <col min="88" max="88" width="6.7265625" style="47" customWidth="1"/>
    <col min="89" max="89" width="10.7265625" style="47" customWidth="1"/>
    <col min="90" max="90" width="7.7265625" style="47" customWidth="1"/>
    <col min="91" max="91" width="10.7265625" style="47" customWidth="1"/>
    <col min="92" max="92" width="7.7265625" style="47" customWidth="1"/>
    <col min="93" max="93" width="13.7265625" style="154" customWidth="1"/>
    <col min="94" max="94" width="17.7265625" style="154" customWidth="1"/>
    <col min="95" max="95" width="14.7265625" style="154" customWidth="1"/>
    <col min="96" max="96" width="5.7265625" style="47" customWidth="1"/>
    <col min="97" max="97" width="9.7265625" style="47" customWidth="1"/>
    <col min="98" max="98" width="12.7265625" style="47" customWidth="1"/>
    <col min="99" max="99" width="18.7265625" style="47" customWidth="1"/>
    <col min="100" max="100" width="16.7265625" style="47" customWidth="1"/>
    <col min="101" max="101" width="2.7265625" style="47" customWidth="1"/>
    <col min="102" max="102" width="8.7265625" style="47"/>
    <col min="103" max="103" width="21.7265625" style="47" customWidth="1"/>
    <col min="104" max="104" width="8.7265625" style="47"/>
    <col min="105" max="105" width="6.7265625" style="47" customWidth="1"/>
    <col min="106" max="106" width="10.7265625" style="47" customWidth="1"/>
    <col min="107" max="107" width="7.7265625" style="47" customWidth="1"/>
    <col min="108" max="108" width="10.7265625" style="47" customWidth="1"/>
    <col min="109" max="109" width="7.7265625" style="47" customWidth="1"/>
    <col min="110" max="110" width="13.7265625" style="47" customWidth="1"/>
    <col min="111" max="111" width="17.7265625" style="47" customWidth="1"/>
    <col min="112" max="112" width="14.7265625" style="47" customWidth="1"/>
    <col min="113" max="113" width="5.7265625" style="47" customWidth="1"/>
    <col min="114" max="114" width="9.7265625" style="47" customWidth="1"/>
    <col min="115" max="115" width="12.7265625" style="47" customWidth="1"/>
    <col min="116" max="116" width="18.7265625" style="47" customWidth="1"/>
    <col min="117" max="117" width="16.7265625" style="47" customWidth="1"/>
    <col min="118" max="118" width="2.7265625" style="47" customWidth="1"/>
    <col min="119" max="119" width="8.7265625" style="47"/>
    <col min="120" max="120" width="27.7265625" style="47" customWidth="1"/>
    <col min="121" max="121" width="8.7265625" style="47"/>
    <col min="122" max="122" width="6.7265625" style="47" customWidth="1"/>
    <col min="123" max="123" width="10.7265625" style="47" customWidth="1"/>
    <col min="124" max="124" width="7.7265625" style="47" customWidth="1"/>
    <col min="125" max="125" width="10.7265625" style="47" customWidth="1"/>
    <col min="126" max="126" width="7.7265625" style="47" customWidth="1"/>
    <col min="127" max="127" width="13.7265625" style="154" customWidth="1"/>
    <col min="128" max="128" width="17.7265625" style="154" customWidth="1"/>
    <col min="129" max="129" width="14.7265625" style="154" customWidth="1"/>
    <col min="130" max="130" width="5.7265625" style="47" customWidth="1"/>
    <col min="131" max="131" width="9.7265625" style="47" customWidth="1"/>
    <col min="132" max="132" width="12.7265625" style="47" customWidth="1"/>
    <col min="133" max="133" width="18.7265625" style="47" customWidth="1"/>
    <col min="134" max="134" width="16.7265625" style="47" customWidth="1"/>
    <col min="135" max="135" width="2.7265625" style="47" customWidth="1"/>
    <col min="136" max="136" width="8.7265625" style="47"/>
    <col min="137" max="137" width="21.7265625" style="47" customWidth="1"/>
    <col min="138" max="138" width="8.7265625" style="47"/>
    <col min="139" max="139" width="6.7265625" style="47" customWidth="1"/>
    <col min="140" max="140" width="10.7265625" style="47" customWidth="1"/>
    <col min="141" max="141" width="7.7265625" style="47" customWidth="1"/>
    <col min="142" max="142" width="10.7265625" style="47" customWidth="1"/>
    <col min="143" max="143" width="7.7265625" style="47" customWidth="1"/>
    <col min="144" max="144" width="13.7265625" style="47" customWidth="1"/>
    <col min="145" max="145" width="17.7265625" style="47" customWidth="1"/>
    <col min="146" max="146" width="14.7265625" style="47" customWidth="1"/>
    <col min="147" max="147" width="5.7265625" style="47" customWidth="1"/>
    <col min="148" max="148" width="9.7265625" style="47" customWidth="1"/>
    <col min="149" max="149" width="12.7265625" style="47" customWidth="1"/>
    <col min="150" max="150" width="18.7265625" style="47" customWidth="1"/>
    <col min="151" max="151" width="16.7265625" style="47" customWidth="1"/>
    <col min="152" max="152" width="2.7265625" style="47" customWidth="1"/>
    <col min="153" max="153" width="8.7265625" style="47"/>
    <col min="154" max="154" width="27.7265625" style="47" customWidth="1"/>
    <col min="155" max="155" width="8.7265625" style="47"/>
    <col min="156" max="156" width="6.7265625" style="47" customWidth="1"/>
    <col min="157" max="157" width="10.7265625" style="47" customWidth="1"/>
    <col min="158" max="158" width="7.7265625" style="47" customWidth="1"/>
    <col min="159" max="159" width="10.7265625" style="47" customWidth="1"/>
    <col min="160" max="160" width="7.7265625" style="47" customWidth="1"/>
    <col min="161" max="161" width="13.7265625" style="154" customWidth="1"/>
    <col min="162" max="162" width="17.7265625" style="154" customWidth="1"/>
    <col min="163" max="163" width="14.7265625" style="154" customWidth="1"/>
    <col min="164" max="164" width="5.7265625" style="47" customWidth="1"/>
    <col min="165" max="165" width="9.7265625" style="47" customWidth="1"/>
    <col min="166" max="166" width="12.7265625" style="47" customWidth="1"/>
    <col min="167" max="167" width="18.7265625" style="47" customWidth="1"/>
    <col min="168" max="168" width="16.7265625" style="47" customWidth="1"/>
    <col min="169" max="169" width="2.7265625" style="47" customWidth="1"/>
    <col min="170" max="170" width="8.7265625" style="47"/>
    <col min="171" max="171" width="21.7265625" style="170" customWidth="1"/>
    <col min="172" max="172" width="8.7265625" style="170"/>
    <col min="173" max="173" width="6.7265625" style="170" customWidth="1"/>
    <col min="174" max="174" width="10.7265625" style="170" customWidth="1"/>
    <col min="175" max="175" width="7.7265625" style="170" customWidth="1"/>
    <col min="176" max="176" width="10.7265625" style="170" customWidth="1"/>
    <col min="177" max="177" width="7.7265625" style="170" customWidth="1"/>
    <col min="178" max="178" width="13.7265625" style="170" customWidth="1"/>
    <col min="179" max="179" width="17.7265625" style="170" customWidth="1"/>
    <col min="180" max="180" width="14.7265625" style="170" customWidth="1"/>
    <col min="181" max="181" width="5.7265625" style="170" customWidth="1"/>
    <col min="182" max="182" width="9.7265625" style="170" customWidth="1"/>
    <col min="183" max="183" width="12.7265625" style="170" customWidth="1"/>
    <col min="184" max="184" width="18.7265625" style="170" customWidth="1"/>
    <col min="185" max="185" width="16.7265625" style="170" customWidth="1"/>
    <col min="186" max="186" width="2.7265625" style="170" customWidth="1"/>
    <col min="187" max="187" width="8.7265625" style="170"/>
    <col min="188" max="188" width="27.7265625" style="170" customWidth="1"/>
    <col min="189" max="189" width="8.7265625" style="170"/>
    <col min="190" max="190" width="6.7265625" style="170" customWidth="1"/>
    <col min="191" max="191" width="10.7265625" style="170" customWidth="1"/>
    <col min="192" max="192" width="7.7265625" style="170" customWidth="1"/>
    <col min="193" max="193" width="10.7265625" style="170" customWidth="1"/>
    <col min="194" max="194" width="7.7265625" style="170" customWidth="1"/>
    <col min="195" max="195" width="13.7265625" style="171" customWidth="1"/>
    <col min="196" max="196" width="17.7265625" style="171" customWidth="1"/>
    <col min="197" max="197" width="14.7265625" style="171" customWidth="1"/>
    <col min="198" max="198" width="5.7265625" style="170" customWidth="1"/>
    <col min="199" max="199" width="9.7265625" style="170" customWidth="1"/>
    <col min="200" max="200" width="12.7265625" style="170" customWidth="1"/>
    <col min="201" max="201" width="18.7265625" style="170" customWidth="1"/>
    <col min="202" max="202" width="16.7265625" style="170" customWidth="1"/>
    <col min="203" max="203" width="2.7265625" style="47" customWidth="1"/>
    <col min="204" max="204" width="8.7265625" style="47"/>
    <col min="205" max="205" width="21.7265625" style="47" customWidth="1"/>
    <col min="206" max="206" width="8.7265625" style="47"/>
    <col min="207" max="207" width="6.7265625" style="47" customWidth="1"/>
    <col min="208" max="208" width="10.7265625" style="47" customWidth="1"/>
    <col min="209" max="209" width="7.7265625" style="47" customWidth="1"/>
    <col min="210" max="210" width="10.7265625" style="47" customWidth="1"/>
    <col min="211" max="211" width="7.7265625" style="47" customWidth="1"/>
    <col min="212" max="212" width="13.7265625" style="47" customWidth="1"/>
    <col min="213" max="213" width="17.7265625" style="47" customWidth="1"/>
    <col min="214" max="214" width="14.7265625" style="47" customWidth="1"/>
    <col min="215" max="215" width="5.7265625" style="47" customWidth="1"/>
    <col min="216" max="216" width="9.7265625" style="47" customWidth="1"/>
    <col min="217" max="217" width="12.7265625" style="47" customWidth="1"/>
    <col min="218" max="218" width="18.7265625" style="47" customWidth="1"/>
    <col min="219" max="219" width="16.7265625" style="47" customWidth="1"/>
    <col min="220" max="220" width="2.7265625" style="47" customWidth="1"/>
    <col min="221" max="221" width="8.7265625" style="47"/>
    <col min="222" max="222" width="27.7265625" style="47" customWidth="1"/>
    <col min="223" max="223" width="8.7265625" style="47"/>
    <col min="224" max="224" width="6.7265625" style="47" customWidth="1"/>
    <col min="225" max="225" width="10.7265625" style="47" customWidth="1"/>
    <col min="226" max="226" width="7.7265625" style="47" customWidth="1"/>
    <col min="227" max="227" width="10.7265625" style="47" customWidth="1"/>
    <col min="228" max="228" width="7.7265625" style="47" customWidth="1"/>
    <col min="229" max="229" width="13.7265625" style="154" customWidth="1"/>
    <col min="230" max="230" width="17.7265625" style="154" customWidth="1"/>
    <col min="231" max="231" width="14.7265625" style="154" customWidth="1"/>
    <col min="232" max="232" width="5.7265625" style="47" customWidth="1"/>
    <col min="233" max="233" width="9.7265625" style="47" customWidth="1"/>
    <col min="234" max="234" width="12.7265625" style="47" customWidth="1"/>
    <col min="235" max="235" width="18.7265625" style="47" customWidth="1"/>
    <col min="236" max="236" width="16.7265625" style="47" customWidth="1"/>
    <col min="237" max="237" width="2.7265625" style="47" customWidth="1"/>
    <col min="238" max="238" width="8.7265625" style="47"/>
    <col min="239" max="239" width="21.7265625" style="47" customWidth="1"/>
    <col min="240" max="240" width="8.7265625" style="47"/>
    <col min="241" max="241" width="6.7265625" style="47" customWidth="1"/>
    <col min="242" max="242" width="10.7265625" style="47" customWidth="1"/>
    <col min="243" max="243" width="7.7265625" style="47" customWidth="1"/>
    <col min="244" max="244" width="10.7265625" style="47" customWidth="1"/>
    <col min="245" max="245" width="7.7265625" style="47" customWidth="1"/>
    <col min="246" max="246" width="13.7265625" style="47" customWidth="1"/>
    <col min="247" max="247" width="17.7265625" style="47" customWidth="1"/>
    <col min="248" max="248" width="14.7265625" style="47" customWidth="1"/>
    <col min="249" max="249" width="5.7265625" style="47" customWidth="1"/>
    <col min="250" max="250" width="9.7265625" style="47" customWidth="1"/>
    <col min="251" max="251" width="12.7265625" style="47" customWidth="1"/>
    <col min="252" max="252" width="18.7265625" style="47" customWidth="1"/>
    <col min="253" max="253" width="16.7265625" style="47" customWidth="1"/>
    <col min="254" max="254" width="2.7265625" style="47" customWidth="1"/>
    <col min="255" max="255" width="8.7265625" style="47"/>
    <col min="256" max="256" width="27.7265625" style="47" customWidth="1"/>
    <col min="257" max="257" width="8.7265625" style="47"/>
    <col min="258" max="258" width="6.7265625" style="47" customWidth="1"/>
    <col min="259" max="259" width="10.7265625" style="47" customWidth="1"/>
    <col min="260" max="260" width="8.7265625" style="47"/>
    <col min="261" max="261" width="10.7265625" style="47" customWidth="1"/>
    <col min="262" max="262" width="7.7265625" style="47" customWidth="1"/>
    <col min="263" max="263" width="13.7265625" style="154" customWidth="1"/>
    <col min="264" max="264" width="17.7265625" style="154" customWidth="1"/>
    <col min="265" max="265" width="14.7265625" style="154" customWidth="1"/>
    <col min="266" max="266" width="5.7265625" style="47" customWidth="1"/>
    <col min="267" max="267" width="9.7265625" style="47" customWidth="1"/>
    <col min="268" max="268" width="12.7265625" style="47" customWidth="1"/>
    <col min="269" max="269" width="18.7265625" style="47" customWidth="1"/>
    <col min="270" max="270" width="16.7265625" style="47" customWidth="1"/>
    <col min="271" max="271" width="2.7265625" style="47" customWidth="1"/>
    <col min="272" max="272" width="8.7265625" style="47"/>
    <col min="273" max="273" width="21.7265625" style="47" customWidth="1"/>
    <col min="274" max="274" width="8.7265625" style="47"/>
    <col min="275" max="275" width="6.7265625" style="47" customWidth="1"/>
    <col min="276" max="276" width="10.7265625" style="47" customWidth="1"/>
    <col min="277" max="277" width="8.7265625" style="47"/>
    <col min="278" max="278" width="10.7265625" style="47" customWidth="1"/>
    <col min="279" max="279" width="7.7265625" style="47" customWidth="1"/>
    <col min="280" max="280" width="13.7265625" style="47" customWidth="1"/>
    <col min="281" max="281" width="17.7265625" style="47" customWidth="1"/>
    <col min="282" max="282" width="14.7265625" style="47" customWidth="1"/>
    <col min="283" max="283" width="5.7265625" style="47" customWidth="1"/>
    <col min="284" max="284" width="9.7265625" style="47" customWidth="1"/>
    <col min="285" max="285" width="12.7265625" style="47" customWidth="1"/>
    <col min="286" max="286" width="18.7265625" style="47" customWidth="1"/>
    <col min="287" max="287" width="16.7265625" style="47" customWidth="1"/>
    <col min="288" max="288" width="2.7265625" style="47" customWidth="1"/>
    <col min="289" max="289" width="8.7265625" style="47"/>
    <col min="290" max="290" width="27.7265625" style="47" customWidth="1"/>
    <col min="291" max="291" width="8.7265625" style="47"/>
    <col min="292" max="292" width="6.7265625" style="47" customWidth="1"/>
    <col min="293" max="293" width="10.7265625" style="47" customWidth="1"/>
    <col min="294" max="294" width="8.7265625" style="47"/>
    <col min="295" max="295" width="10.7265625" style="47" customWidth="1"/>
    <col min="296" max="296" width="7.7265625" style="47" customWidth="1"/>
    <col min="297" max="297" width="13.7265625" style="154" customWidth="1"/>
    <col min="298" max="298" width="17.7265625" style="154" customWidth="1"/>
    <col min="299" max="299" width="14.7265625" style="154" customWidth="1"/>
    <col min="300" max="300" width="5.7265625" style="47" customWidth="1"/>
    <col min="301" max="301" width="9.7265625" style="47" customWidth="1"/>
    <col min="302" max="302" width="12.7265625" style="47" customWidth="1"/>
    <col min="303" max="303" width="18.7265625" style="47" customWidth="1"/>
    <col min="304" max="304" width="16.7265625" style="47" customWidth="1"/>
    <col min="305" max="305" width="2.7265625" style="47" customWidth="1"/>
    <col min="306" max="306" width="8.7265625" style="47"/>
    <col min="307" max="307" width="21.7265625" style="47" customWidth="1"/>
    <col min="308" max="308" width="8.7265625" style="47"/>
    <col min="309" max="309" width="6.7265625" style="47" customWidth="1"/>
    <col min="310" max="310" width="10.7265625" style="47" customWidth="1"/>
    <col min="311" max="311" width="7.7265625" style="47" customWidth="1"/>
    <col min="312" max="312" width="10.7265625" style="47" customWidth="1"/>
    <col min="313" max="313" width="7.7265625" style="47" customWidth="1"/>
    <col min="314" max="314" width="13.7265625" style="47" customWidth="1"/>
    <col min="315" max="315" width="17.7265625" style="47" customWidth="1"/>
    <col min="316" max="316" width="14.7265625" style="47" customWidth="1"/>
    <col min="317" max="317" width="5.7265625" style="47" customWidth="1"/>
    <col min="318" max="318" width="9.7265625" style="47" customWidth="1"/>
    <col min="319" max="319" width="12.7265625" style="47" customWidth="1"/>
    <col min="320" max="320" width="18.7265625" style="47" customWidth="1"/>
    <col min="321" max="321" width="16.7265625" style="47" customWidth="1"/>
    <col min="322" max="322" width="2.7265625" style="47" customWidth="1"/>
    <col min="323" max="424" width="8.7265625" style="47"/>
    <col min="595" max="595" width="18.54296875" style="47" customWidth="1"/>
    <col min="596" max="596" width="17.08984375" style="47" customWidth="1"/>
    <col min="597" max="597" width="14.54296875" style="47" customWidth="1"/>
    <col min="598" max="598" width="13.81640625" style="47" customWidth="1"/>
    <col min="599" max="599" width="8.7265625" style="47"/>
    <col min="600" max="600" width="15.54296875" style="47" customWidth="1"/>
    <col min="601" max="601" width="8.7265625" style="47"/>
    <col min="602" max="602" width="17.81640625" style="47" customWidth="1"/>
    <col min="603" max="603" width="13.1796875" style="47" customWidth="1"/>
  </cols>
  <sheetData>
    <row r="1" spans="1:603" x14ac:dyDescent="0.35">
      <c r="A1" s="1" t="s">
        <v>496</v>
      </c>
      <c r="R1" s="1" t="s">
        <v>497</v>
      </c>
      <c r="AI1" s="1" t="s">
        <v>498</v>
      </c>
      <c r="AZ1" s="1" t="s">
        <v>499</v>
      </c>
      <c r="BQ1" s="1" t="s">
        <v>500</v>
      </c>
      <c r="CH1" s="1" t="s">
        <v>501</v>
      </c>
      <c r="CY1" s="1" t="s">
        <v>502</v>
      </c>
      <c r="DP1" s="1" t="s">
        <v>503</v>
      </c>
      <c r="EG1" s="1" t="s">
        <v>504</v>
      </c>
      <c r="EX1" s="1" t="s">
        <v>505</v>
      </c>
      <c r="FO1" s="169" t="s">
        <v>506</v>
      </c>
      <c r="GF1" s="169" t="s">
        <v>507</v>
      </c>
      <c r="GW1" s="1" t="s">
        <v>508</v>
      </c>
      <c r="HN1" s="1" t="s">
        <v>509</v>
      </c>
      <c r="IE1" s="1" t="s">
        <v>510</v>
      </c>
      <c r="IV1" s="1" t="s">
        <v>511</v>
      </c>
      <c r="JM1" s="1" t="s">
        <v>512</v>
      </c>
      <c r="KD1" s="1" t="s">
        <v>513</v>
      </c>
      <c r="KU1" s="1" t="s">
        <v>514</v>
      </c>
      <c r="VW1" s="47" t="s">
        <v>406</v>
      </c>
      <c r="VY1" s="47" t="s">
        <v>375</v>
      </c>
      <c r="VZ1" s="47" t="s">
        <v>376</v>
      </c>
      <c r="WB1" s="47" t="s">
        <v>409</v>
      </c>
      <c r="WD1" s="47" t="s">
        <v>375</v>
      </c>
      <c r="WE1" s="47" t="s">
        <v>376</v>
      </c>
    </row>
    <row r="2" spans="1:603" x14ac:dyDescent="0.35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154" t="s">
        <v>7</v>
      </c>
      <c r="I2" s="154" t="s">
        <v>8</v>
      </c>
      <c r="J2" s="154" t="s">
        <v>9</v>
      </c>
      <c r="K2" s="47" t="s">
        <v>10</v>
      </c>
      <c r="L2" s="47" t="s">
        <v>11</v>
      </c>
      <c r="M2" s="47" t="s">
        <v>12</v>
      </c>
      <c r="N2" s="47" t="s">
        <v>326</v>
      </c>
      <c r="O2" s="47" t="s">
        <v>327</v>
      </c>
      <c r="R2" s="47" t="s">
        <v>0</v>
      </c>
      <c r="S2" s="47" t="s">
        <v>1</v>
      </c>
      <c r="T2" s="47" t="s">
        <v>2</v>
      </c>
      <c r="U2" s="47" t="s">
        <v>3</v>
      </c>
      <c r="V2" s="47" t="s">
        <v>4</v>
      </c>
      <c r="W2" s="47" t="s">
        <v>5</v>
      </c>
      <c r="X2" s="47" t="s">
        <v>6</v>
      </c>
      <c r="Y2" s="47" t="s">
        <v>7</v>
      </c>
      <c r="Z2" s="47" t="s">
        <v>8</v>
      </c>
      <c r="AA2" s="47" t="s">
        <v>9</v>
      </c>
      <c r="AB2" s="47" t="s">
        <v>10</v>
      </c>
      <c r="AC2" s="47" t="s">
        <v>11</v>
      </c>
      <c r="AD2" s="47" t="s">
        <v>12</v>
      </c>
      <c r="AE2" s="47" t="s">
        <v>326</v>
      </c>
      <c r="AF2" s="47" t="s">
        <v>327</v>
      </c>
      <c r="AI2" s="47" t="s">
        <v>0</v>
      </c>
      <c r="AJ2" s="47" t="s">
        <v>1</v>
      </c>
      <c r="AK2" s="47" t="s">
        <v>2</v>
      </c>
      <c r="AL2" s="47" t="s">
        <v>3</v>
      </c>
      <c r="AM2" s="47" t="s">
        <v>4</v>
      </c>
      <c r="AN2" s="47" t="s">
        <v>5</v>
      </c>
      <c r="AO2" s="47" t="s">
        <v>6</v>
      </c>
      <c r="AP2" s="154" t="s">
        <v>7</v>
      </c>
      <c r="AQ2" s="154" t="s">
        <v>8</v>
      </c>
      <c r="AR2" s="154" t="s">
        <v>9</v>
      </c>
      <c r="AS2" s="47" t="s">
        <v>10</v>
      </c>
      <c r="AT2" s="47" t="s">
        <v>11</v>
      </c>
      <c r="AU2" s="47" t="s">
        <v>12</v>
      </c>
      <c r="AV2" s="47" t="s">
        <v>326</v>
      </c>
      <c r="AW2" s="47" t="s">
        <v>327</v>
      </c>
      <c r="AZ2" s="47" t="s">
        <v>0</v>
      </c>
      <c r="BA2" s="47" t="s">
        <v>1</v>
      </c>
      <c r="BB2" s="47" t="s">
        <v>2</v>
      </c>
      <c r="BC2" s="47" t="s">
        <v>3</v>
      </c>
      <c r="BD2" s="47" t="s">
        <v>4</v>
      </c>
      <c r="BE2" s="47" t="s">
        <v>5</v>
      </c>
      <c r="BF2" s="47" t="s">
        <v>6</v>
      </c>
      <c r="BG2" s="47" t="s">
        <v>7</v>
      </c>
      <c r="BH2" s="47" t="s">
        <v>8</v>
      </c>
      <c r="BI2" s="47" t="s">
        <v>9</v>
      </c>
      <c r="BJ2" s="47" t="s">
        <v>10</v>
      </c>
      <c r="BK2" s="47" t="s">
        <v>11</v>
      </c>
      <c r="BL2" s="47" t="s">
        <v>12</v>
      </c>
      <c r="BM2" s="47" t="s">
        <v>326</v>
      </c>
      <c r="BN2" s="47" t="s">
        <v>327</v>
      </c>
      <c r="BQ2" s="47" t="s">
        <v>0</v>
      </c>
      <c r="BR2" s="47" t="s">
        <v>1</v>
      </c>
      <c r="BS2" s="47" t="s">
        <v>2</v>
      </c>
      <c r="BT2" s="47" t="s">
        <v>3</v>
      </c>
      <c r="BU2" s="47" t="s">
        <v>4</v>
      </c>
      <c r="BV2" s="47" t="s">
        <v>5</v>
      </c>
      <c r="BW2" s="47" t="s">
        <v>6</v>
      </c>
      <c r="BX2" s="154" t="s">
        <v>7</v>
      </c>
      <c r="BY2" s="154" t="s">
        <v>8</v>
      </c>
      <c r="BZ2" s="154" t="s">
        <v>9</v>
      </c>
      <c r="CA2" s="47" t="s">
        <v>10</v>
      </c>
      <c r="CB2" s="47" t="s">
        <v>11</v>
      </c>
      <c r="CC2" s="47" t="s">
        <v>12</v>
      </c>
      <c r="CD2" s="47" t="s">
        <v>326</v>
      </c>
      <c r="CE2" s="47" t="s">
        <v>327</v>
      </c>
      <c r="CH2" s="47" t="s">
        <v>0</v>
      </c>
      <c r="CI2" s="47" t="s">
        <v>1</v>
      </c>
      <c r="CJ2" s="47" t="s">
        <v>2</v>
      </c>
      <c r="CK2" s="47" t="s">
        <v>3</v>
      </c>
      <c r="CL2" s="47" t="s">
        <v>4</v>
      </c>
      <c r="CM2" s="47" t="s">
        <v>5</v>
      </c>
      <c r="CN2" s="47" t="s">
        <v>6</v>
      </c>
      <c r="CO2" s="154" t="s">
        <v>7</v>
      </c>
      <c r="CP2" s="154" t="s">
        <v>8</v>
      </c>
      <c r="CQ2" s="154" t="s">
        <v>9</v>
      </c>
      <c r="CR2" s="47" t="s">
        <v>10</v>
      </c>
      <c r="CS2" s="47" t="s">
        <v>11</v>
      </c>
      <c r="CT2" s="47" t="s">
        <v>12</v>
      </c>
      <c r="CU2" s="47" t="s">
        <v>326</v>
      </c>
      <c r="CV2" s="47" t="s">
        <v>327</v>
      </c>
      <c r="CY2" s="47" t="s">
        <v>0</v>
      </c>
      <c r="CZ2" s="47" t="s">
        <v>1</v>
      </c>
      <c r="DA2" s="47" t="s">
        <v>2</v>
      </c>
      <c r="DB2" s="47" t="s">
        <v>3</v>
      </c>
      <c r="DC2" s="47" t="s">
        <v>4</v>
      </c>
      <c r="DD2" s="47" t="s">
        <v>5</v>
      </c>
      <c r="DE2" s="47" t="s">
        <v>6</v>
      </c>
      <c r="DF2" s="47" t="s">
        <v>7</v>
      </c>
      <c r="DG2" s="47" t="s">
        <v>8</v>
      </c>
      <c r="DH2" s="47" t="s">
        <v>9</v>
      </c>
      <c r="DI2" s="47" t="s">
        <v>10</v>
      </c>
      <c r="DJ2" s="47" t="s">
        <v>11</v>
      </c>
      <c r="DK2" s="47" t="s">
        <v>12</v>
      </c>
      <c r="DL2" s="47" t="s">
        <v>326</v>
      </c>
      <c r="DM2" s="47" t="s">
        <v>327</v>
      </c>
      <c r="DP2" s="47" t="s">
        <v>0</v>
      </c>
      <c r="DQ2" s="47" t="s">
        <v>1</v>
      </c>
      <c r="DR2" s="47" t="s">
        <v>2</v>
      </c>
      <c r="DS2" s="47" t="s">
        <v>3</v>
      </c>
      <c r="DT2" s="47" t="s">
        <v>4</v>
      </c>
      <c r="DU2" s="47" t="s">
        <v>5</v>
      </c>
      <c r="DV2" s="47" t="s">
        <v>6</v>
      </c>
      <c r="DW2" s="154" t="s">
        <v>7</v>
      </c>
      <c r="DX2" s="154" t="s">
        <v>8</v>
      </c>
      <c r="DY2" s="154" t="s">
        <v>9</v>
      </c>
      <c r="DZ2" s="47" t="s">
        <v>10</v>
      </c>
      <c r="EA2" s="47" t="s">
        <v>11</v>
      </c>
      <c r="EB2" s="47" t="s">
        <v>12</v>
      </c>
      <c r="EC2" s="47" t="s">
        <v>326</v>
      </c>
      <c r="ED2" s="47" t="s">
        <v>327</v>
      </c>
      <c r="EG2" s="47" t="s">
        <v>0</v>
      </c>
      <c r="EH2" s="47" t="s">
        <v>1</v>
      </c>
      <c r="EI2" s="47" t="s">
        <v>2</v>
      </c>
      <c r="EJ2" s="47" t="s">
        <v>3</v>
      </c>
      <c r="EK2" s="47" t="s">
        <v>4</v>
      </c>
      <c r="EL2" s="47" t="s">
        <v>5</v>
      </c>
      <c r="EM2" s="47" t="s">
        <v>6</v>
      </c>
      <c r="EN2" s="47" t="s">
        <v>7</v>
      </c>
      <c r="EO2" s="47" t="s">
        <v>8</v>
      </c>
      <c r="EP2" s="47" t="s">
        <v>9</v>
      </c>
      <c r="EQ2" s="47" t="s">
        <v>10</v>
      </c>
      <c r="ER2" s="47" t="s">
        <v>11</v>
      </c>
      <c r="ES2" s="47" t="s">
        <v>12</v>
      </c>
      <c r="ET2" s="47" t="s">
        <v>326</v>
      </c>
      <c r="EU2" s="47" t="s">
        <v>327</v>
      </c>
      <c r="EX2" s="47" t="s">
        <v>0</v>
      </c>
      <c r="EY2" s="47" t="s">
        <v>1</v>
      </c>
      <c r="EZ2" s="47" t="s">
        <v>2</v>
      </c>
      <c r="FA2" s="47" t="s">
        <v>3</v>
      </c>
      <c r="FB2" s="47" t="s">
        <v>4</v>
      </c>
      <c r="FC2" s="47" t="s">
        <v>5</v>
      </c>
      <c r="FD2" s="47" t="s">
        <v>6</v>
      </c>
      <c r="FE2" s="154" t="s">
        <v>7</v>
      </c>
      <c r="FF2" s="154" t="s">
        <v>8</v>
      </c>
      <c r="FG2" s="154" t="s">
        <v>9</v>
      </c>
      <c r="FH2" s="47" t="s">
        <v>10</v>
      </c>
      <c r="FI2" s="47" t="s">
        <v>11</v>
      </c>
      <c r="FJ2" s="47" t="s">
        <v>12</v>
      </c>
      <c r="FK2" s="47" t="s">
        <v>326</v>
      </c>
      <c r="FL2" s="47" t="s">
        <v>327</v>
      </c>
      <c r="FO2" s="170" t="s">
        <v>0</v>
      </c>
      <c r="FP2" s="170" t="s">
        <v>1</v>
      </c>
      <c r="FQ2" s="170" t="s">
        <v>2</v>
      </c>
      <c r="FR2" s="170" t="s">
        <v>3</v>
      </c>
      <c r="FS2" s="170" t="s">
        <v>4</v>
      </c>
      <c r="FT2" s="170" t="s">
        <v>5</v>
      </c>
      <c r="FU2" s="170" t="s">
        <v>6</v>
      </c>
      <c r="FV2" s="170" t="s">
        <v>7</v>
      </c>
      <c r="FW2" s="170" t="s">
        <v>8</v>
      </c>
      <c r="FX2" s="170" t="s">
        <v>9</v>
      </c>
      <c r="FY2" s="170" t="s">
        <v>10</v>
      </c>
      <c r="FZ2" s="170" t="s">
        <v>11</v>
      </c>
      <c r="GA2" s="170" t="s">
        <v>12</v>
      </c>
      <c r="GB2" s="170" t="s">
        <v>326</v>
      </c>
      <c r="GC2" s="170" t="s">
        <v>327</v>
      </c>
      <c r="GF2" s="170" t="s">
        <v>0</v>
      </c>
      <c r="GG2" s="170" t="s">
        <v>1</v>
      </c>
      <c r="GH2" s="170" t="s">
        <v>2</v>
      </c>
      <c r="GI2" s="170" t="s">
        <v>3</v>
      </c>
      <c r="GJ2" s="170" t="s">
        <v>4</v>
      </c>
      <c r="GK2" s="170" t="s">
        <v>5</v>
      </c>
      <c r="GL2" s="170" t="s">
        <v>6</v>
      </c>
      <c r="GM2" s="171" t="s">
        <v>7</v>
      </c>
      <c r="GN2" s="171" t="s">
        <v>8</v>
      </c>
      <c r="GO2" s="171" t="s">
        <v>9</v>
      </c>
      <c r="GP2" s="170" t="s">
        <v>10</v>
      </c>
      <c r="GQ2" s="170" t="s">
        <v>11</v>
      </c>
      <c r="GR2" s="170" t="s">
        <v>12</v>
      </c>
      <c r="GS2" s="170" t="s">
        <v>326</v>
      </c>
      <c r="GT2" s="170" t="s">
        <v>327</v>
      </c>
      <c r="GW2" s="47" t="s">
        <v>0</v>
      </c>
      <c r="GX2" s="47" t="s">
        <v>1</v>
      </c>
      <c r="GY2" s="47" t="s">
        <v>2</v>
      </c>
      <c r="GZ2" s="47" t="s">
        <v>3</v>
      </c>
      <c r="HA2" s="47" t="s">
        <v>4</v>
      </c>
      <c r="HB2" s="47" t="s">
        <v>5</v>
      </c>
      <c r="HC2" s="47" t="s">
        <v>6</v>
      </c>
      <c r="HD2" s="47" t="s">
        <v>7</v>
      </c>
      <c r="HE2" s="47" t="s">
        <v>8</v>
      </c>
      <c r="HF2" s="47" t="s">
        <v>9</v>
      </c>
      <c r="HG2" s="47" t="s">
        <v>10</v>
      </c>
      <c r="HH2" s="47" t="s">
        <v>11</v>
      </c>
      <c r="HI2" s="47" t="s">
        <v>12</v>
      </c>
      <c r="HJ2" s="47" t="s">
        <v>326</v>
      </c>
      <c r="HK2" s="47" t="s">
        <v>327</v>
      </c>
      <c r="HN2" s="47" t="s">
        <v>0</v>
      </c>
      <c r="HO2" s="47" t="s">
        <v>1</v>
      </c>
      <c r="HP2" s="47" t="s">
        <v>2</v>
      </c>
      <c r="HQ2" s="47" t="s">
        <v>3</v>
      </c>
      <c r="HR2" s="47" t="s">
        <v>4</v>
      </c>
      <c r="HS2" s="47" t="s">
        <v>5</v>
      </c>
      <c r="HT2" s="47" t="s">
        <v>6</v>
      </c>
      <c r="HU2" s="154" t="s">
        <v>7</v>
      </c>
      <c r="HV2" s="154" t="s">
        <v>8</v>
      </c>
      <c r="HW2" s="154" t="s">
        <v>9</v>
      </c>
      <c r="HX2" s="47" t="s">
        <v>10</v>
      </c>
      <c r="HY2" s="47" t="s">
        <v>11</v>
      </c>
      <c r="HZ2" s="47" t="s">
        <v>12</v>
      </c>
      <c r="IA2" s="47" t="s">
        <v>326</v>
      </c>
      <c r="IB2" s="47" t="s">
        <v>327</v>
      </c>
      <c r="IE2" s="47" t="s">
        <v>0</v>
      </c>
      <c r="IF2" s="47" t="s">
        <v>1</v>
      </c>
      <c r="IG2" s="47" t="s">
        <v>2</v>
      </c>
      <c r="IH2" s="47" t="s">
        <v>3</v>
      </c>
      <c r="II2" s="47" t="s">
        <v>4</v>
      </c>
      <c r="IJ2" s="47" t="s">
        <v>5</v>
      </c>
      <c r="IK2" s="47" t="s">
        <v>6</v>
      </c>
      <c r="IL2" s="47" t="s">
        <v>7</v>
      </c>
      <c r="IM2" s="47" t="s">
        <v>8</v>
      </c>
      <c r="IN2" s="47" t="s">
        <v>9</v>
      </c>
      <c r="IO2" s="47" t="s">
        <v>10</v>
      </c>
      <c r="IP2" s="47" t="s">
        <v>11</v>
      </c>
      <c r="IQ2" s="47" t="s">
        <v>12</v>
      </c>
      <c r="IR2" s="47" t="s">
        <v>326</v>
      </c>
      <c r="IS2" s="47" t="s">
        <v>327</v>
      </c>
      <c r="IV2" s="47" t="s">
        <v>0</v>
      </c>
      <c r="IW2" s="47" t="s">
        <v>1</v>
      </c>
      <c r="IX2" s="47" t="s">
        <v>2</v>
      </c>
      <c r="IY2" s="47" t="s">
        <v>3</v>
      </c>
      <c r="IZ2" s="47" t="s">
        <v>4</v>
      </c>
      <c r="JA2" s="47" t="s">
        <v>5</v>
      </c>
      <c r="JB2" s="47" t="s">
        <v>6</v>
      </c>
      <c r="JC2" s="154" t="s">
        <v>7</v>
      </c>
      <c r="JD2" s="154" t="s">
        <v>8</v>
      </c>
      <c r="JE2" s="154" t="s">
        <v>9</v>
      </c>
      <c r="JF2" s="47" t="s">
        <v>10</v>
      </c>
      <c r="JG2" s="47" t="s">
        <v>11</v>
      </c>
      <c r="JH2" s="47" t="s">
        <v>12</v>
      </c>
      <c r="JI2" s="47" t="s">
        <v>326</v>
      </c>
      <c r="JJ2" s="47" t="s">
        <v>327</v>
      </c>
      <c r="JM2" s="47" t="s">
        <v>0</v>
      </c>
      <c r="JN2" s="47" t="s">
        <v>1</v>
      </c>
      <c r="JO2" s="47" t="s">
        <v>2</v>
      </c>
      <c r="JP2" s="47" t="s">
        <v>3</v>
      </c>
      <c r="JQ2" s="47" t="s">
        <v>4</v>
      </c>
      <c r="JR2" s="47" t="s">
        <v>5</v>
      </c>
      <c r="JS2" s="47" t="s">
        <v>6</v>
      </c>
      <c r="JT2" s="47" t="s">
        <v>7</v>
      </c>
      <c r="JU2" s="47" t="s">
        <v>8</v>
      </c>
      <c r="JV2" s="47" t="s">
        <v>9</v>
      </c>
      <c r="JW2" s="47" t="s">
        <v>10</v>
      </c>
      <c r="JX2" s="47" t="s">
        <v>11</v>
      </c>
      <c r="JY2" s="47" t="s">
        <v>12</v>
      </c>
      <c r="JZ2" s="47" t="s">
        <v>326</v>
      </c>
      <c r="KA2" s="47" t="s">
        <v>327</v>
      </c>
      <c r="KD2" s="47" t="s">
        <v>0</v>
      </c>
      <c r="KE2" s="47" t="s">
        <v>1</v>
      </c>
      <c r="KF2" s="47" t="s">
        <v>2</v>
      </c>
      <c r="KG2" s="47" t="s">
        <v>3</v>
      </c>
      <c r="KH2" s="47" t="s">
        <v>4</v>
      </c>
      <c r="KI2" s="47" t="s">
        <v>5</v>
      </c>
      <c r="KJ2" s="47" t="s">
        <v>6</v>
      </c>
      <c r="KK2" s="154" t="s">
        <v>7</v>
      </c>
      <c r="KL2" s="154" t="s">
        <v>8</v>
      </c>
      <c r="KM2" s="154" t="s">
        <v>9</v>
      </c>
      <c r="KN2" s="47" t="s">
        <v>10</v>
      </c>
      <c r="KO2" s="47" t="s">
        <v>11</v>
      </c>
      <c r="KP2" s="47" t="s">
        <v>12</v>
      </c>
      <c r="KQ2" s="47" t="s">
        <v>326</v>
      </c>
      <c r="KR2" s="47" t="s">
        <v>327</v>
      </c>
      <c r="KU2" s="47" t="s">
        <v>0</v>
      </c>
      <c r="KV2" s="47" t="s">
        <v>1</v>
      </c>
      <c r="KW2" s="47" t="s">
        <v>2</v>
      </c>
      <c r="KX2" s="47" t="s">
        <v>3</v>
      </c>
      <c r="KY2" s="47" t="s">
        <v>4</v>
      </c>
      <c r="KZ2" s="47" t="s">
        <v>5</v>
      </c>
      <c r="LA2" s="47" t="s">
        <v>6</v>
      </c>
      <c r="LB2" s="47" t="s">
        <v>7</v>
      </c>
      <c r="LC2" s="47" t="s">
        <v>8</v>
      </c>
      <c r="LD2" s="47" t="s">
        <v>9</v>
      </c>
      <c r="LE2" s="47" t="s">
        <v>10</v>
      </c>
      <c r="LF2" s="47" t="s">
        <v>11</v>
      </c>
      <c r="LG2" s="47" t="s">
        <v>12</v>
      </c>
      <c r="LH2" s="47" t="s">
        <v>326</v>
      </c>
      <c r="LI2" s="47" t="s">
        <v>327</v>
      </c>
      <c r="VW2" s="47" t="s">
        <v>407</v>
      </c>
      <c r="VX2" s="47">
        <f>'112524'!$CK$3</f>
        <v>1053174</v>
      </c>
      <c r="VY2" s="47">
        <f>$VX$2*0.6</f>
        <v>631904.4</v>
      </c>
      <c r="VZ2" s="47">
        <f>$VX$2*1.4</f>
        <v>1474443.5999999999</v>
      </c>
      <c r="WB2" s="47" t="s">
        <v>407</v>
      </c>
      <c r="WC2" s="47">
        <f>'112524'!$BC$3</f>
        <v>1032225</v>
      </c>
      <c r="WD2" s="47">
        <f>$WC$2*0.6</f>
        <v>619335</v>
      </c>
      <c r="WE2" s="47">
        <f>$WC$2*1.4</f>
        <v>1445115</v>
      </c>
    </row>
    <row r="3" spans="1:603" x14ac:dyDescent="0.35">
      <c r="A3" s="47" t="s">
        <v>14</v>
      </c>
      <c r="B3" s="47">
        <v>30.353000000000002</v>
      </c>
      <c r="C3" s="47">
        <v>114</v>
      </c>
      <c r="D3" s="47">
        <v>1092895</v>
      </c>
      <c r="E3" s="47">
        <v>5</v>
      </c>
      <c r="G3" s="47" t="s">
        <v>13</v>
      </c>
      <c r="N3" s="47" t="str">
        <f>IF(D3/$WC$2&gt;1.4,"Fail","Pass")</f>
        <v>Pass</v>
      </c>
      <c r="O3" s="47" t="str">
        <f>IF(B3&gt;$WE$3,"Fail","Pass")</f>
        <v>Pass</v>
      </c>
      <c r="R3" s="47" t="s">
        <v>14</v>
      </c>
      <c r="S3" s="47">
        <v>30.469000000000001</v>
      </c>
      <c r="T3" s="47">
        <v>114</v>
      </c>
      <c r="U3" s="47">
        <v>1074385</v>
      </c>
      <c r="V3" s="47">
        <v>50</v>
      </c>
      <c r="X3" s="47" t="s">
        <v>13</v>
      </c>
      <c r="AE3" s="47" t="str">
        <f>IF(U3/$VX$2&gt;1.4,"Fail","Pass")</f>
        <v>Pass</v>
      </c>
      <c r="AF3" s="47" t="str">
        <f>IF(S3&gt;$VZ$3,"Fail","Pass")</f>
        <v>Pass</v>
      </c>
      <c r="AI3" s="47" t="s">
        <v>14</v>
      </c>
      <c r="AJ3" s="47">
        <v>30.341999999999999</v>
      </c>
      <c r="AK3" s="47">
        <v>114</v>
      </c>
      <c r="AL3" s="47">
        <v>1088855</v>
      </c>
      <c r="AM3" s="47">
        <v>5</v>
      </c>
      <c r="AO3" s="47" t="s">
        <v>13</v>
      </c>
      <c r="AV3" s="47" t="str">
        <f>IF(AL3/$WC$2&gt;1.4,"Fail","Pass")</f>
        <v>Pass</v>
      </c>
      <c r="AW3" s="47" t="str">
        <f>IF(AJ3&gt;$WE$3,"Fail","Pass")</f>
        <v>Pass</v>
      </c>
      <c r="AZ3" s="47" t="s">
        <v>14</v>
      </c>
      <c r="BA3" s="47">
        <v>30.48</v>
      </c>
      <c r="BB3" s="47">
        <v>114</v>
      </c>
      <c r="BC3" s="47">
        <v>1063940</v>
      </c>
      <c r="BD3" s="47">
        <v>50</v>
      </c>
      <c r="BF3" s="47" t="s">
        <v>13</v>
      </c>
      <c r="BM3" s="47" t="str">
        <f>IF(BC3/$VX$2&gt;1.4,"Fail","Pass")</f>
        <v>Pass</v>
      </c>
      <c r="BN3" s="47" t="str">
        <f>IF(BA3&gt;$VZ$3,"Fail","Pass")</f>
        <v>Pass</v>
      </c>
      <c r="BQ3" s="47" t="s">
        <v>14</v>
      </c>
      <c r="BR3" s="47">
        <v>30.388000000000002</v>
      </c>
      <c r="BS3" s="47">
        <v>114</v>
      </c>
      <c r="BT3" s="47">
        <v>1049943</v>
      </c>
      <c r="BU3" s="47">
        <v>5</v>
      </c>
      <c r="BW3" s="47" t="s">
        <v>13</v>
      </c>
      <c r="CD3" s="47" t="str">
        <f>IF(BT3/$WC$2&gt;1.4,"Fail","Pass")</f>
        <v>Pass</v>
      </c>
      <c r="CE3" s="47" t="str">
        <f>IF(BR3&gt;$WE$3,"Fail","Pass")</f>
        <v>Pass</v>
      </c>
      <c r="CH3" s="47" t="s">
        <v>14</v>
      </c>
      <c r="CI3" s="47">
        <v>30.327999999999999</v>
      </c>
      <c r="CJ3" s="47">
        <v>114</v>
      </c>
      <c r="CK3" s="47">
        <v>1097937</v>
      </c>
      <c r="CL3" s="47">
        <v>5</v>
      </c>
      <c r="CN3" s="47" t="s">
        <v>13</v>
      </c>
      <c r="CU3" s="47" t="str">
        <f>IF(CK3/$WC$2&gt;1.4,"Fail","Pass")</f>
        <v>Pass</v>
      </c>
      <c r="CV3" s="47" t="str">
        <f>IF(CI3&gt;$WE$3,"Fail","Pass")</f>
        <v>Pass</v>
      </c>
      <c r="CY3" s="47" t="s">
        <v>14</v>
      </c>
      <c r="CZ3" s="47">
        <v>30.48</v>
      </c>
      <c r="DA3" s="47">
        <v>114</v>
      </c>
      <c r="DB3" s="47">
        <v>1086135</v>
      </c>
      <c r="DC3" s="47">
        <v>50</v>
      </c>
      <c r="DE3" s="47" t="s">
        <v>13</v>
      </c>
      <c r="DL3" s="47" t="str">
        <f>IF(DB3/$VX$2&gt;1.4,"Fail","Pass")</f>
        <v>Pass</v>
      </c>
      <c r="DM3" s="47" t="str">
        <f>IF(CZ3&gt;$VZ$3,"Fail","Pass")</f>
        <v>Pass</v>
      </c>
      <c r="DP3" s="47" t="s">
        <v>14</v>
      </c>
      <c r="DQ3" s="47">
        <v>30.399000000000001</v>
      </c>
      <c r="DR3" s="47">
        <v>114</v>
      </c>
      <c r="DS3" s="47">
        <v>1077707</v>
      </c>
      <c r="DT3" s="47">
        <v>5</v>
      </c>
      <c r="DV3" s="47" t="s">
        <v>13</v>
      </c>
      <c r="EC3" s="47" t="str">
        <f>IF(DS3/$WC$2&gt;1.4,"Fail","Pass")</f>
        <v>Pass</v>
      </c>
      <c r="ED3" s="47" t="str">
        <f>IF(DQ3&gt;$WE$3,"Fail","Pass")</f>
        <v>Pass</v>
      </c>
      <c r="EG3" s="47" t="s">
        <v>14</v>
      </c>
      <c r="EH3" s="47">
        <v>30.469000000000001</v>
      </c>
      <c r="EI3" s="47">
        <v>114</v>
      </c>
      <c r="EJ3" s="47">
        <v>1093978</v>
      </c>
      <c r="EK3" s="47">
        <v>50</v>
      </c>
      <c r="EM3" s="47" t="s">
        <v>13</v>
      </c>
      <c r="ET3" s="47" t="str">
        <f>IF(EJ3/$VX$2&gt;1.4,"Fail","Pass")</f>
        <v>Pass</v>
      </c>
      <c r="EU3" s="47" t="str">
        <f>IF(EH3&gt;$VZ$3,"Fail","Pass")</f>
        <v>Pass</v>
      </c>
      <c r="EX3" s="47" t="s">
        <v>14</v>
      </c>
      <c r="EY3" s="47">
        <v>30.399000000000001</v>
      </c>
      <c r="EZ3" s="47">
        <v>114</v>
      </c>
      <c r="FA3" s="47">
        <v>1083116</v>
      </c>
      <c r="FB3" s="47">
        <v>5</v>
      </c>
      <c r="FD3" s="47" t="s">
        <v>13</v>
      </c>
      <c r="FK3" s="47" t="str">
        <f>IF(FA3/$WC$2&gt;1.4,"Fail","Pass")</f>
        <v>Pass</v>
      </c>
      <c r="FL3" s="47" t="str">
        <f>IF(EY3&gt;$WE$3,"Fail","Pass")</f>
        <v>Pass</v>
      </c>
      <c r="FO3" s="170" t="s">
        <v>14</v>
      </c>
      <c r="FP3" s="170">
        <v>30.469000000000001</v>
      </c>
      <c r="FQ3" s="170">
        <v>114</v>
      </c>
      <c r="FR3" s="170">
        <v>1091153</v>
      </c>
      <c r="FS3" s="170">
        <v>50</v>
      </c>
      <c r="FU3" s="170" t="s">
        <v>13</v>
      </c>
      <c r="GB3" s="170" t="str">
        <f>IF(FR3/$VX$2&gt;1.4,"Fail","Pass")</f>
        <v>Pass</v>
      </c>
      <c r="GC3" s="170" t="str">
        <f>IF(FP3&gt;$VZ$3,"Fail","Pass")</f>
        <v>Pass</v>
      </c>
      <c r="GF3" s="170" t="s">
        <v>14</v>
      </c>
      <c r="GG3" s="170">
        <v>30.399000000000001</v>
      </c>
      <c r="GH3" s="170">
        <v>114</v>
      </c>
      <c r="GI3" s="170">
        <v>1090366</v>
      </c>
      <c r="GJ3" s="170">
        <v>5</v>
      </c>
      <c r="GL3" s="170" t="s">
        <v>13</v>
      </c>
      <c r="GS3" s="170" t="str">
        <f>IF(GI3/$WC$2&gt;1.4,"Fail","Pass")</f>
        <v>Pass</v>
      </c>
      <c r="GT3" s="170" t="str">
        <f>IF(GG3&gt;$WE$3,"Fail","Pass")</f>
        <v>Pass</v>
      </c>
      <c r="GW3" s="47" t="s">
        <v>14</v>
      </c>
      <c r="GX3" s="47">
        <v>30.469000000000001</v>
      </c>
      <c r="GY3" s="47">
        <v>114</v>
      </c>
      <c r="GZ3" s="47">
        <v>1204173</v>
      </c>
      <c r="HA3" s="47">
        <v>50</v>
      </c>
      <c r="HC3" s="47" t="s">
        <v>13</v>
      </c>
      <c r="HJ3" s="47" t="str">
        <f>IF(GZ3/$VX$2&gt;1.4,"Fail","Pass")</f>
        <v>Pass</v>
      </c>
      <c r="HK3" s="47" t="str">
        <f>IF(GX3&gt;$VZ$3,"Fail","Pass")</f>
        <v>Pass</v>
      </c>
      <c r="HN3" s="47" t="s">
        <v>14</v>
      </c>
      <c r="HO3" s="47">
        <v>30.4</v>
      </c>
      <c r="HP3" s="47">
        <v>114</v>
      </c>
      <c r="HQ3" s="47">
        <v>1044161</v>
      </c>
      <c r="HR3" s="47">
        <v>5</v>
      </c>
      <c r="HT3" s="47" t="s">
        <v>13</v>
      </c>
      <c r="IA3" s="47" t="str">
        <f>IF(HQ3/$WC$2&gt;1.4,"Fail","Pass")</f>
        <v>Pass</v>
      </c>
      <c r="IB3" s="47" t="str">
        <f>IF(HO3&gt;$WE$3,"Fail","Pass")</f>
        <v>Pass</v>
      </c>
      <c r="IE3" s="47" t="s">
        <v>14</v>
      </c>
      <c r="IF3" s="47">
        <v>30.469000000000001</v>
      </c>
      <c r="IG3" s="47">
        <v>114</v>
      </c>
      <c r="IH3" s="47">
        <v>1212225</v>
      </c>
      <c r="II3" s="47">
        <v>50</v>
      </c>
      <c r="IK3" s="47" t="s">
        <v>13</v>
      </c>
      <c r="IR3" s="47" t="str">
        <f>IF(IH3/$VX$2&gt;1.4,"Fail","Pass")</f>
        <v>Pass</v>
      </c>
      <c r="IS3" s="47" t="str">
        <f>IF(IF3&gt;$VZ$3,"Fail","Pass")</f>
        <v>Pass</v>
      </c>
      <c r="IV3" s="47" t="s">
        <v>14</v>
      </c>
      <c r="IW3" s="47">
        <v>30.388000000000002</v>
      </c>
      <c r="IX3" s="47">
        <v>114</v>
      </c>
      <c r="IY3" s="47">
        <v>1026452</v>
      </c>
      <c r="IZ3" s="47">
        <v>5</v>
      </c>
      <c r="JB3" s="47" t="s">
        <v>13</v>
      </c>
      <c r="JI3" s="47" t="str">
        <f>IF(IY3/$WC$2&gt;1.4,"Fail","Pass")</f>
        <v>Pass</v>
      </c>
      <c r="JJ3" s="47" t="str">
        <f>IF(IW3&gt;$WE$3,"Fail","Pass")</f>
        <v>Pass</v>
      </c>
      <c r="JM3" s="47" t="s">
        <v>14</v>
      </c>
      <c r="JN3" s="47">
        <v>30.469000000000001</v>
      </c>
      <c r="JO3" s="47">
        <v>114</v>
      </c>
      <c r="JP3" s="47">
        <v>1094387</v>
      </c>
      <c r="JQ3" s="47">
        <v>50</v>
      </c>
      <c r="JS3" s="47" t="s">
        <v>13</v>
      </c>
      <c r="JZ3" s="47" t="str">
        <f>IF(JP3/$VX$2&gt;1.4,"Fail","Pass")</f>
        <v>Pass</v>
      </c>
      <c r="KA3" s="47" t="str">
        <f>IF(JN3&gt;$VZ$3,"Fail","Pass")</f>
        <v>Pass</v>
      </c>
      <c r="KD3" s="47" t="s">
        <v>14</v>
      </c>
      <c r="KE3" s="47">
        <v>30.388000000000002</v>
      </c>
      <c r="KF3" s="47">
        <v>114</v>
      </c>
      <c r="KG3" s="47">
        <v>1059081</v>
      </c>
      <c r="KH3" s="47">
        <v>5</v>
      </c>
      <c r="KJ3" s="47" t="s">
        <v>13</v>
      </c>
      <c r="KQ3" s="47" t="str">
        <f>IF(KG3/$WC$2&gt;1.4,"Fail","Pass")</f>
        <v>Pass</v>
      </c>
      <c r="KR3" s="47" t="str">
        <f>IF(KE3&gt;$WE$3,"Fail","Pass")</f>
        <v>Pass</v>
      </c>
      <c r="KU3" s="47" t="s">
        <v>14</v>
      </c>
      <c r="KV3" s="47">
        <v>30.492000000000001</v>
      </c>
      <c r="KW3" s="47">
        <v>114</v>
      </c>
      <c r="KX3" s="47">
        <v>1084513</v>
      </c>
      <c r="KY3" s="47">
        <v>50</v>
      </c>
      <c r="LA3" s="47" t="s">
        <v>13</v>
      </c>
      <c r="LH3" s="47" t="str">
        <f>IF(KX3/$VX$2&gt;1.4,"Fail","Pass")</f>
        <v>Pass</v>
      </c>
      <c r="LI3" s="47" t="str">
        <f>IF(KV3&gt;$VZ$3,"Fail","Pass")</f>
        <v>Pass</v>
      </c>
      <c r="VW3" s="47" t="s">
        <v>408</v>
      </c>
      <c r="VX3" s="47">
        <f>'112524'!$CI$3</f>
        <v>30.503</v>
      </c>
      <c r="VY3" s="47">
        <f>$VX$3-(5/60)</f>
        <v>30.419666666666668</v>
      </c>
      <c r="VZ3" s="47">
        <f>$VX$3+(5/60)</f>
        <v>30.586333333333332</v>
      </c>
      <c r="WB3" s="47" t="s">
        <v>408</v>
      </c>
      <c r="WC3" s="47">
        <f>'112524'!$BA$3</f>
        <v>30.411000000000001</v>
      </c>
      <c r="WD3" s="47">
        <f>$WC$3-(5/60)</f>
        <v>30.327666666666669</v>
      </c>
      <c r="WE3" s="47">
        <f>$WC$3+(5/60)</f>
        <v>30.494333333333334</v>
      </c>
    </row>
    <row r="4" spans="1:603" x14ac:dyDescent="0.35">
      <c r="A4" s="47" t="s">
        <v>17</v>
      </c>
      <c r="B4" s="47">
        <v>0</v>
      </c>
      <c r="D4" s="47">
        <v>0</v>
      </c>
      <c r="E4" s="47" t="s">
        <v>16</v>
      </c>
      <c r="F4" s="47">
        <f>IF(E4="N.D.",0,E4)</f>
        <v>0</v>
      </c>
      <c r="G4" s="47" t="s">
        <v>13</v>
      </c>
      <c r="H4" s="154">
        <v>200</v>
      </c>
      <c r="I4" s="154">
        <v>1</v>
      </c>
      <c r="J4" s="154">
        <f>200/H4*I4</f>
        <v>1</v>
      </c>
      <c r="K4" s="47">
        <f>MDL!$C6</f>
        <v>8.4458189938093255E-3</v>
      </c>
      <c r="L4" s="47">
        <f>J4*K4</f>
        <v>8.4458189938093255E-3</v>
      </c>
      <c r="M4" s="154" t="str">
        <f>IF(F4*J4&lt;L4,"BDL",F4*J4)</f>
        <v>BDL</v>
      </c>
      <c r="N4" s="47" t="str">
        <f>IF(D3/$WC$2&lt;0.6,"Fail","Pass")</f>
        <v>Pass</v>
      </c>
      <c r="O4" s="47" t="str">
        <f>IF(B3&lt;$WD$3,"Fail","Pass")</f>
        <v>Pass</v>
      </c>
      <c r="R4" s="47" t="s">
        <v>15</v>
      </c>
      <c r="S4" s="47">
        <v>0</v>
      </c>
      <c r="U4" s="47">
        <v>0</v>
      </c>
      <c r="V4" s="47" t="s">
        <v>16</v>
      </c>
      <c r="W4" s="47">
        <f>IF(V4="N.D.",0,V4)</f>
        <v>0</v>
      </c>
      <c r="X4" s="47" t="s">
        <v>13</v>
      </c>
      <c r="Y4" s="47">
        <v>20</v>
      </c>
      <c r="Z4" s="83">
        <v>1</v>
      </c>
      <c r="AA4" s="47">
        <f>20/Y4*Z4</f>
        <v>1</v>
      </c>
      <c r="AB4" s="47">
        <f>MDL!$C5</f>
        <v>8.9699246096529184E-2</v>
      </c>
      <c r="AC4" s="47">
        <f>AA4*AB4</f>
        <v>8.9699246096529184E-2</v>
      </c>
      <c r="AD4" s="154" t="str">
        <f>IF(W4*AA4&lt;AC4,"BDL",W4*AA4)</f>
        <v>BDL</v>
      </c>
      <c r="AE4" s="47" t="str">
        <f>IF(U3/$VX$2&lt;0.6,"Fail","Pass")</f>
        <v>Pass</v>
      </c>
      <c r="AF4" s="47" t="str">
        <f>IF(S3&lt;$VY$3,"Fail","Pass")</f>
        <v>Pass</v>
      </c>
      <c r="AI4" s="47" t="s">
        <v>17</v>
      </c>
      <c r="AJ4" s="47">
        <v>0</v>
      </c>
      <c r="AL4" s="47">
        <v>0</v>
      </c>
      <c r="AM4" s="47" t="s">
        <v>16</v>
      </c>
      <c r="AN4" s="47">
        <f>IF(AM4="N.D.",0,AM4)</f>
        <v>0</v>
      </c>
      <c r="AO4" s="47" t="s">
        <v>13</v>
      </c>
      <c r="AP4" s="154">
        <v>200</v>
      </c>
      <c r="AQ4" s="154">
        <v>1</v>
      </c>
      <c r="AR4" s="154">
        <f>200/AP4*AQ4</f>
        <v>1</v>
      </c>
      <c r="AS4" s="47">
        <f>MDL!$C6</f>
        <v>8.4458189938093255E-3</v>
      </c>
      <c r="AT4" s="47">
        <f>AR4*AS4</f>
        <v>8.4458189938093255E-3</v>
      </c>
      <c r="AU4" s="154" t="str">
        <f>IF(AN4*AR4&lt;AT4,"BDL",AN4*AR4)</f>
        <v>BDL</v>
      </c>
      <c r="AV4" s="47" t="str">
        <f>IF(AL3/$WC$2&lt;0.6,"Fail","Pass")</f>
        <v>Pass</v>
      </c>
      <c r="AW4" s="47" t="str">
        <f>IF(AJ3&lt;$WD$3,"Fail","Pass")</f>
        <v>Pass</v>
      </c>
      <c r="AZ4" s="47" t="s">
        <v>15</v>
      </c>
      <c r="BA4" s="47">
        <v>6.9939999999999998</v>
      </c>
      <c r="BB4" s="47">
        <v>69</v>
      </c>
      <c r="BC4" s="47">
        <v>82247</v>
      </c>
      <c r="BD4" s="47">
        <v>100.583</v>
      </c>
      <c r="BE4" s="47">
        <f>IF(BD4="N.D.",0,BD4)</f>
        <v>100.583</v>
      </c>
      <c r="BF4" s="47" t="s">
        <v>13</v>
      </c>
      <c r="BG4" s="47">
        <v>20</v>
      </c>
      <c r="BH4" s="83">
        <v>1</v>
      </c>
      <c r="BI4" s="47">
        <f>20/BG4*BH4</f>
        <v>1</v>
      </c>
      <c r="BJ4" s="47">
        <f>MDL!$C5</f>
        <v>8.9699246096529184E-2</v>
      </c>
      <c r="BK4" s="47">
        <f>BI4*BJ4</f>
        <v>8.9699246096529184E-2</v>
      </c>
      <c r="BL4" s="154">
        <f>IF(BE4*BI4&lt;BK4,"BDL",BE4*BI4)</f>
        <v>100.583</v>
      </c>
      <c r="BM4" s="47" t="str">
        <f>IF(BC3/$VX$2&lt;0.6,"Fail","Pass")</f>
        <v>Pass</v>
      </c>
      <c r="BN4" s="47" t="str">
        <f>IF(BA3&lt;$VY$3,"Fail","Pass")</f>
        <v>Pass</v>
      </c>
      <c r="BQ4" s="47" t="s">
        <v>17</v>
      </c>
      <c r="BR4" s="47">
        <v>8.093</v>
      </c>
      <c r="BS4" s="47">
        <v>119</v>
      </c>
      <c r="BT4" s="47">
        <v>166556</v>
      </c>
      <c r="BU4" s="47">
        <v>9.8160000000000007</v>
      </c>
      <c r="BV4" s="47">
        <f>IF(BU4="N.D.",0,BU4)</f>
        <v>9.8160000000000007</v>
      </c>
      <c r="BW4" s="47" t="s">
        <v>13</v>
      </c>
      <c r="BX4" s="154">
        <v>200</v>
      </c>
      <c r="BY4" s="154">
        <v>1</v>
      </c>
      <c r="BZ4" s="154">
        <f>200/BX4*BY4</f>
        <v>1</v>
      </c>
      <c r="CA4" s="47">
        <f>MDL!$C6</f>
        <v>8.4458189938093255E-3</v>
      </c>
      <c r="CB4" s="47">
        <f>BZ4*CA4</f>
        <v>8.4458189938093255E-3</v>
      </c>
      <c r="CC4" s="154">
        <f>IF(BV4*BZ4&lt;CB4,"BDL",BV4*BZ4)</f>
        <v>9.8160000000000007</v>
      </c>
      <c r="CD4" s="47" t="str">
        <f>IF(BT3/$WC$2&lt;0.6,"Fail","Pass")</f>
        <v>Pass</v>
      </c>
      <c r="CE4" s="47" t="str">
        <f>IF(BR3&lt;$WD$3,"Fail","Pass")</f>
        <v>Pass</v>
      </c>
      <c r="CH4" s="47" t="s">
        <v>17</v>
      </c>
      <c r="CI4" s="47">
        <v>0</v>
      </c>
      <c r="CK4" s="47">
        <v>0</v>
      </c>
      <c r="CL4" s="47" t="s">
        <v>16</v>
      </c>
      <c r="CM4" s="47">
        <f>IF(CL4="N.D.",0,CL4)</f>
        <v>0</v>
      </c>
      <c r="CN4" s="47" t="s">
        <v>13</v>
      </c>
      <c r="CO4" s="154">
        <v>200</v>
      </c>
      <c r="CP4" s="154">
        <v>1</v>
      </c>
      <c r="CQ4" s="154">
        <f>200/CO4*CP4</f>
        <v>1</v>
      </c>
      <c r="CR4" s="47">
        <f>MDL!$C6</f>
        <v>8.4458189938093255E-3</v>
      </c>
      <c r="CS4" s="47">
        <f>CQ4*CR4</f>
        <v>8.4458189938093255E-3</v>
      </c>
      <c r="CT4" s="154" t="str">
        <f>IF(CM4*CQ4&lt;CS4,"BDL",CM4*CQ4)</f>
        <v>BDL</v>
      </c>
      <c r="CU4" s="47" t="str">
        <f>IF(CK3/$WC$2&lt;0.6,"Fail","Pass")</f>
        <v>Pass</v>
      </c>
      <c r="CV4" s="47" t="str">
        <f>IF(CI3&lt;$WD$3,"Fail","Pass")</f>
        <v>Pass</v>
      </c>
      <c r="CY4" s="47" t="s">
        <v>15</v>
      </c>
      <c r="CZ4" s="47">
        <v>0</v>
      </c>
      <c r="DB4" s="47">
        <v>0</v>
      </c>
      <c r="DC4" s="47" t="s">
        <v>16</v>
      </c>
      <c r="DD4" s="47">
        <f>IF(DC4="N.D.",0,DC4)</f>
        <v>0</v>
      </c>
      <c r="DE4" s="47" t="s">
        <v>13</v>
      </c>
      <c r="DF4" s="47">
        <v>20</v>
      </c>
      <c r="DG4" s="83">
        <f>'Sample log Rainbow'!O14</f>
        <v>2.1776649746192898</v>
      </c>
      <c r="DH4" s="47">
        <f>20/DF4*DG4</f>
        <v>2.1776649746192898</v>
      </c>
      <c r="DI4" s="47">
        <f>MDL!$C5</f>
        <v>8.9699246096529184E-2</v>
      </c>
      <c r="DJ4" s="47">
        <f>DH4*DI4</f>
        <v>0.19533490647416765</v>
      </c>
      <c r="DK4" s="154" t="str">
        <f>IF(DD4*DH4&lt;DJ4,"BDL",DD4*DH4)</f>
        <v>BDL</v>
      </c>
      <c r="DL4" s="47" t="str">
        <f>IF(DB3/$VX$2&lt;0.6,"Fail","Pass")</f>
        <v>Pass</v>
      </c>
      <c r="DM4" s="47" t="str">
        <f>IF(CZ3&lt;$VY$3,"Fail","Pass")</f>
        <v>Pass</v>
      </c>
      <c r="DP4" s="47" t="s">
        <v>17</v>
      </c>
      <c r="DQ4" s="47">
        <v>8.1050000000000004</v>
      </c>
      <c r="DR4" s="47">
        <v>119</v>
      </c>
      <c r="DS4" s="47" t="s">
        <v>515</v>
      </c>
      <c r="DT4" s="47">
        <v>4.0000000000000001E-3</v>
      </c>
      <c r="DU4" s="47">
        <f>IF(DT4="N.D.",0,DT4)</f>
        <v>4.0000000000000001E-3</v>
      </c>
      <c r="DV4" s="47" t="s">
        <v>13</v>
      </c>
      <c r="DW4" s="154">
        <v>200</v>
      </c>
      <c r="DX4" s="50">
        <f>'Sample log Rainbow'!O14</f>
        <v>2.1776649746192898</v>
      </c>
      <c r="DY4" s="154">
        <f>200/DW4*DX4</f>
        <v>2.1776649746192898</v>
      </c>
      <c r="DZ4" s="47">
        <f>MDL!$C6</f>
        <v>8.4458189938093255E-3</v>
      </c>
      <c r="EA4" s="47">
        <f>DY4*DZ4</f>
        <v>1.83921642047929E-2</v>
      </c>
      <c r="EB4" s="154" t="str">
        <f>IF(DU4*DY4&lt;EA4,"BDL",DU4*DY4)</f>
        <v>BDL</v>
      </c>
      <c r="EC4" s="47" t="str">
        <f>IF(DS3/$WC$2&lt;0.6,"Fail","Pass")</f>
        <v>Pass</v>
      </c>
      <c r="ED4" s="47" t="str">
        <f>IF(DQ3&lt;$WD$3,"Fail","Pass")</f>
        <v>Pass</v>
      </c>
      <c r="EG4" s="47" t="s">
        <v>15</v>
      </c>
      <c r="EH4" s="47">
        <v>0</v>
      </c>
      <c r="EJ4" s="47">
        <v>0</v>
      </c>
      <c r="EK4" s="47" t="s">
        <v>16</v>
      </c>
      <c r="EL4" s="47">
        <f>IF(EK4="N.D.",0,EK4)</f>
        <v>0</v>
      </c>
      <c r="EM4" s="47" t="s">
        <v>13</v>
      </c>
      <c r="EN4" s="47">
        <v>20</v>
      </c>
      <c r="EO4" s="83">
        <f>'Sample log Rainbow'!O15</f>
        <v>2.8691499522445079</v>
      </c>
      <c r="EP4" s="47">
        <f>20/EN4*EO4</f>
        <v>2.8691499522445079</v>
      </c>
      <c r="EQ4" s="47">
        <f>MDL!$C5</f>
        <v>8.9699246096529184E-2</v>
      </c>
      <c r="ER4" s="47">
        <f>EP4*EQ4</f>
        <v>0.25736058765422509</v>
      </c>
      <c r="ES4" s="154" t="str">
        <f>IF(EL4*EP4&lt;ER4,"BDL",EL4*EP4)</f>
        <v>BDL</v>
      </c>
      <c r="ET4" s="47" t="str">
        <f>IF(EJ3/$VX$2&lt;0.6,"Fail","Pass")</f>
        <v>Pass</v>
      </c>
      <c r="EU4" s="47" t="str">
        <f>IF(EH3&lt;$VY$3,"Fail","Pass")</f>
        <v>Pass</v>
      </c>
      <c r="EX4" s="47" t="s">
        <v>17</v>
      </c>
      <c r="EY4" s="47">
        <v>0</v>
      </c>
      <c r="FA4" s="47">
        <v>0</v>
      </c>
      <c r="FB4" s="47" t="s">
        <v>16</v>
      </c>
      <c r="FC4" s="47">
        <f>IF(FB4="N.D.",0,FB4)</f>
        <v>0</v>
      </c>
      <c r="FD4" s="47" t="s">
        <v>13</v>
      </c>
      <c r="FE4" s="154">
        <v>200</v>
      </c>
      <c r="FF4" s="50">
        <f>'Sample log Rainbow'!O15</f>
        <v>2.8691499522445079</v>
      </c>
      <c r="FG4" s="154">
        <f>200/FE4*FF4</f>
        <v>2.8691499522445079</v>
      </c>
      <c r="FH4" s="47">
        <f>MDL!$C6</f>
        <v>8.4458189938093255E-3</v>
      </c>
      <c r="FI4" s="47">
        <f>FG4*FH4</f>
        <v>2.4232321162753784E-2</v>
      </c>
      <c r="FJ4" s="154" t="str">
        <f>IF(FC4*FG4&lt;FI4,"BDL",FC4*FG4)</f>
        <v>BDL</v>
      </c>
      <c r="FK4" s="47" t="str">
        <f>IF(FA3/$WC$2&lt;0.6,"Fail","Pass")</f>
        <v>Pass</v>
      </c>
      <c r="FL4" s="47" t="str">
        <f>IF(EY3&lt;$WD$3,"Fail","Pass")</f>
        <v>Pass</v>
      </c>
      <c r="FO4" s="170" t="s">
        <v>15</v>
      </c>
      <c r="FP4" s="170">
        <v>0</v>
      </c>
      <c r="FR4" s="170">
        <v>0</v>
      </c>
      <c r="FS4" s="170" t="s">
        <v>16</v>
      </c>
      <c r="FT4" s="170">
        <f>IF(FS4="N.D.",0,FS4)</f>
        <v>0</v>
      </c>
      <c r="FU4" s="170" t="s">
        <v>13</v>
      </c>
      <c r="FV4" s="170">
        <v>20</v>
      </c>
      <c r="FW4" s="172">
        <v>1</v>
      </c>
      <c r="FX4" s="170">
        <f>20/FV4*FW4</f>
        <v>1</v>
      </c>
      <c r="FY4" s="170">
        <f>MDL!$C5</f>
        <v>8.9699246096529184E-2</v>
      </c>
      <c r="FZ4" s="170">
        <f>FX4*FY4</f>
        <v>8.9699246096529184E-2</v>
      </c>
      <c r="GA4" s="171" t="str">
        <f>IF(FT4*FX4&lt;FZ4,"BDL",FT4*FX4)</f>
        <v>BDL</v>
      </c>
      <c r="GB4" s="170" t="str">
        <f>IF(FR3/$VX$2&lt;0.6,"Fail","Pass")</f>
        <v>Pass</v>
      </c>
      <c r="GC4" s="170" t="str">
        <f>IF(FP3&lt;$VY$3,"Fail","Pass")</f>
        <v>Pass</v>
      </c>
      <c r="GF4" s="170" t="s">
        <v>17</v>
      </c>
      <c r="GG4" s="170">
        <v>0</v>
      </c>
      <c r="GI4" s="170">
        <v>0</v>
      </c>
      <c r="GJ4" s="170" t="s">
        <v>16</v>
      </c>
      <c r="GK4" s="170">
        <f>IF(GJ4="N.D.",0,GJ4)</f>
        <v>0</v>
      </c>
      <c r="GL4" s="170" t="s">
        <v>13</v>
      </c>
      <c r="GM4" s="171">
        <v>200</v>
      </c>
      <c r="GN4" s="171">
        <v>1</v>
      </c>
      <c r="GO4" s="171">
        <f>200/GM4*GN4</f>
        <v>1</v>
      </c>
      <c r="GP4" s="170">
        <f>MDL!$C6</f>
        <v>8.4458189938093255E-3</v>
      </c>
      <c r="GQ4" s="170">
        <f>GO4*GP4</f>
        <v>8.4458189938093255E-3</v>
      </c>
      <c r="GR4" s="171" t="str">
        <f>IF(GK4*GO4&lt;GQ4,"BDL",GK4*GO4)</f>
        <v>BDL</v>
      </c>
      <c r="GS4" s="170" t="str">
        <f>IF(GI3/$WC$2&lt;0.6,"Fail","Pass")</f>
        <v>Pass</v>
      </c>
      <c r="GT4" s="170" t="str">
        <f>IF(GG3&lt;$WD$3,"Fail","Pass")</f>
        <v>Pass</v>
      </c>
      <c r="GW4" s="47" t="s">
        <v>15</v>
      </c>
      <c r="GX4" s="47">
        <v>0</v>
      </c>
      <c r="GZ4" s="47">
        <v>0</v>
      </c>
      <c r="HA4" s="47" t="s">
        <v>16</v>
      </c>
      <c r="HB4" s="47">
        <f>IF(HA4="N.D.",0,HA4)</f>
        <v>0</v>
      </c>
      <c r="HC4" s="47" t="s">
        <v>13</v>
      </c>
      <c r="HD4" s="47">
        <v>20</v>
      </c>
      <c r="HE4" s="83">
        <f>'Sample log Rainbow'!O7</f>
        <v>2.8986486486486491</v>
      </c>
      <c r="HF4" s="47">
        <f>20/HD4*HE4</f>
        <v>2.8986486486486491</v>
      </c>
      <c r="HG4" s="47">
        <f>MDL!$C5</f>
        <v>8.9699246096529184E-2</v>
      </c>
      <c r="HH4" s="47">
        <f>HF4*HG4</f>
        <v>0.26000659848250696</v>
      </c>
      <c r="HI4" s="154" t="str">
        <f>IF(HB4*HF4&lt;HH4,"BDL",HB4*HF4)</f>
        <v>BDL</v>
      </c>
      <c r="HJ4" s="47" t="str">
        <f>IF(GZ3/$VX$2&lt;0.6,"Fail","Pass")</f>
        <v>Pass</v>
      </c>
      <c r="HK4" s="47" t="str">
        <f>IF(GX3&lt;$VY$3,"Fail","Pass")</f>
        <v>Pass</v>
      </c>
      <c r="HN4" s="47" t="s">
        <v>17</v>
      </c>
      <c r="HO4" s="47">
        <v>8.093</v>
      </c>
      <c r="HP4" s="47">
        <v>119</v>
      </c>
      <c r="HQ4" s="47">
        <v>10304</v>
      </c>
      <c r="HR4" s="47">
        <v>0.61099999999999999</v>
      </c>
      <c r="HS4" s="47">
        <f>IF(HR4="N.D.",0,HR4)</f>
        <v>0.61099999999999999</v>
      </c>
      <c r="HT4" s="47" t="s">
        <v>13</v>
      </c>
      <c r="HU4" s="154">
        <v>200</v>
      </c>
      <c r="HV4" s="50">
        <f>'Sample log Rainbow'!O7</f>
        <v>2.8986486486486491</v>
      </c>
      <c r="HW4" s="154">
        <f>200/HU4*HV4</f>
        <v>2.8986486486486491</v>
      </c>
      <c r="HX4" s="47">
        <f>MDL!$C6</f>
        <v>8.4458189938093255E-3</v>
      </c>
      <c r="HY4" s="47">
        <f>HW4*HX4</f>
        <v>2.4481461813136495E-2</v>
      </c>
      <c r="HZ4" s="154">
        <f>IF(HS4*HW4&lt;HY4,"BDL",HS4*HW4)</f>
        <v>1.7710743243243245</v>
      </c>
      <c r="IA4" s="47" t="str">
        <f>IF(HQ3/$WC$2&lt;0.6,"Fail","Pass")</f>
        <v>Pass</v>
      </c>
      <c r="IB4" s="47" t="str">
        <f>IF(HO3&lt;$WD$3,"Fail","Pass")</f>
        <v>Pass</v>
      </c>
      <c r="IE4" s="47" t="s">
        <v>15</v>
      </c>
      <c r="IF4" s="47">
        <v>0</v>
      </c>
      <c r="IH4" s="47">
        <v>0</v>
      </c>
      <c r="II4" s="47" t="s">
        <v>16</v>
      </c>
      <c r="IJ4" s="47">
        <f>IF(II4="N.D.",0,II4)</f>
        <v>0</v>
      </c>
      <c r="IK4" s="47" t="s">
        <v>13</v>
      </c>
      <c r="IL4" s="47">
        <v>20</v>
      </c>
      <c r="IM4" s="83">
        <f>'Sample log Rainbow'!O8</f>
        <v>2.8771593090211134</v>
      </c>
      <c r="IN4" s="47">
        <f>20/IL4*IM4</f>
        <v>2.8771593090211134</v>
      </c>
      <c r="IO4" s="47">
        <f>MDL!$C5</f>
        <v>8.9699246096529184E-2</v>
      </c>
      <c r="IP4" s="47">
        <f>IN4*IO4</f>
        <v>0.25807902091880469</v>
      </c>
      <c r="IQ4" s="154" t="str">
        <f>IF(IJ4*IN4&lt;IP4,"BDL",IJ4*IN4)</f>
        <v>BDL</v>
      </c>
      <c r="IR4" s="47" t="str">
        <f>IF(IH3/$VX$2&lt;0.6,"Fail","Pass")</f>
        <v>Pass</v>
      </c>
      <c r="IS4" s="47" t="str">
        <f>IF(IF3&lt;$VY$3,"Fail","Pass")</f>
        <v>Pass</v>
      </c>
      <c r="IV4" s="47" t="s">
        <v>17</v>
      </c>
      <c r="IW4" s="47">
        <v>8.093</v>
      </c>
      <c r="IX4" s="47">
        <v>119</v>
      </c>
      <c r="IY4" s="47">
        <v>7551</v>
      </c>
      <c r="IZ4" s="47">
        <v>0.45500000000000002</v>
      </c>
      <c r="JA4" s="47">
        <f>IF(IZ4="N.D.",0,IZ4)</f>
        <v>0.45500000000000002</v>
      </c>
      <c r="JB4" s="47" t="s">
        <v>13</v>
      </c>
      <c r="JC4" s="154">
        <v>200</v>
      </c>
      <c r="JD4" s="50">
        <f>'Sample log Rainbow'!O8</f>
        <v>2.8771593090211134</v>
      </c>
      <c r="JE4" s="154">
        <f>200/JC4*JD4</f>
        <v>2.8771593090211134</v>
      </c>
      <c r="JF4" s="47">
        <f>MDL!$C6</f>
        <v>8.4458189938093255E-3</v>
      </c>
      <c r="JG4" s="47">
        <f>JE4*JF4</f>
        <v>2.4299966740345832E-2</v>
      </c>
      <c r="JH4" s="154">
        <f>IF(JA4*JE4&lt;JG4,"BDL",JA4*JE4)</f>
        <v>1.3091074856046065</v>
      </c>
      <c r="JI4" s="47" t="str">
        <f>IF(IY3/$WC$2&lt;0.6,"Fail","Pass")</f>
        <v>Pass</v>
      </c>
      <c r="JJ4" s="47" t="str">
        <f>IF(IW3&lt;$WD$3,"Fail","Pass")</f>
        <v>Pass</v>
      </c>
      <c r="JM4" s="47" t="s">
        <v>15</v>
      </c>
      <c r="JN4" s="47">
        <v>6.9950000000000001</v>
      </c>
      <c r="JO4" s="47">
        <v>69</v>
      </c>
      <c r="JP4" s="47">
        <v>80568</v>
      </c>
      <c r="JQ4" s="47">
        <v>95.787999999999997</v>
      </c>
      <c r="JR4" s="47">
        <f>IF(JQ4="N.D.",0,JQ4)</f>
        <v>95.787999999999997</v>
      </c>
      <c r="JS4" s="47" t="s">
        <v>13</v>
      </c>
      <c r="JT4" s="47">
        <v>20</v>
      </c>
      <c r="JU4" s="83">
        <v>1</v>
      </c>
      <c r="JV4" s="47">
        <f>20/JT4*JU4</f>
        <v>1</v>
      </c>
      <c r="JW4" s="47">
        <f>MDL!$C5</f>
        <v>8.9699246096529184E-2</v>
      </c>
      <c r="JX4" s="47">
        <f>JV4*JW4</f>
        <v>8.9699246096529184E-2</v>
      </c>
      <c r="JY4" s="154">
        <f>IF(JR4*JV4&lt;JX4,"BDL",JR4*JV4)</f>
        <v>95.787999999999997</v>
      </c>
      <c r="JZ4" s="47" t="str">
        <f>IF(JP3/$VX$2&lt;0.6,"Fail","Pass")</f>
        <v>Pass</v>
      </c>
      <c r="KA4" s="47" t="str">
        <f>IF(JN3&lt;$VY$3,"Fail","Pass")</f>
        <v>Pass</v>
      </c>
      <c r="KD4" s="47" t="s">
        <v>17</v>
      </c>
      <c r="KE4" s="47">
        <v>8.093</v>
      </c>
      <c r="KF4" s="47">
        <v>119</v>
      </c>
      <c r="KG4" s="47">
        <v>168067</v>
      </c>
      <c r="KH4" s="47">
        <v>9.82</v>
      </c>
      <c r="KI4" s="47">
        <f>IF(KH4="N.D.",0,KH4)</f>
        <v>9.82</v>
      </c>
      <c r="KJ4" s="47" t="s">
        <v>13</v>
      </c>
      <c r="KK4" s="154">
        <v>200</v>
      </c>
      <c r="KL4" s="154">
        <v>1</v>
      </c>
      <c r="KM4" s="154">
        <f>200/KK4*KL4</f>
        <v>1</v>
      </c>
      <c r="KN4" s="47">
        <f>MDL!$C6</f>
        <v>8.4458189938093255E-3</v>
      </c>
      <c r="KO4" s="47">
        <f>KM4*KN4</f>
        <v>8.4458189938093255E-3</v>
      </c>
      <c r="KP4" s="154">
        <f>IF(KI4*KM4&lt;KO4,"BDL",KI4*KM4)</f>
        <v>9.82</v>
      </c>
      <c r="KQ4" s="47" t="str">
        <f>IF(KG3/$WC$2&lt;0.6,"Fail","Pass")</f>
        <v>Pass</v>
      </c>
      <c r="KR4" s="47" t="str">
        <f>IF(KE3&lt;$WD$3,"Fail","Pass")</f>
        <v>Pass</v>
      </c>
      <c r="KU4" s="47" t="s">
        <v>15</v>
      </c>
      <c r="KV4" s="47">
        <v>0</v>
      </c>
      <c r="KX4" s="47">
        <v>0</v>
      </c>
      <c r="KY4" s="47" t="s">
        <v>16</v>
      </c>
      <c r="KZ4" s="47">
        <f>IF(KY4="N.D.",0,KY4)</f>
        <v>0</v>
      </c>
      <c r="LA4" s="47" t="s">
        <v>13</v>
      </c>
      <c r="LB4" s="47">
        <v>20</v>
      </c>
      <c r="LC4" s="83">
        <v>1</v>
      </c>
      <c r="LD4" s="47">
        <f>20/LB4*LC4</f>
        <v>1</v>
      </c>
      <c r="LE4" s="47">
        <f>MDL!$C5</f>
        <v>8.9699246096529184E-2</v>
      </c>
      <c r="LF4" s="47">
        <f>LD4*LE4</f>
        <v>8.9699246096529184E-2</v>
      </c>
      <c r="LG4" s="154" t="str">
        <f>IF(KZ4*LD4&lt;LF4,"BDL",KZ4*LD4)</f>
        <v>BDL</v>
      </c>
      <c r="LH4" s="47" t="str">
        <f>IF(KX3/$VX$2&lt;0.6,"Fail","Pass")</f>
        <v>Pass</v>
      </c>
      <c r="LI4" s="47" t="str">
        <f>IF(KV3&lt;$VY$3,"Fail","Pass")</f>
        <v>Pass</v>
      </c>
    </row>
    <row r="5" spans="1:603" x14ac:dyDescent="0.35">
      <c r="A5" s="47" t="s">
        <v>18</v>
      </c>
      <c r="B5" s="47">
        <v>0</v>
      </c>
      <c r="D5" s="47">
        <v>0</v>
      </c>
      <c r="E5" s="47" t="s">
        <v>16</v>
      </c>
      <c r="F5" s="47">
        <f t="shared" ref="F5:F32" si="0">IF(E5="N.D.",0,E5)</f>
        <v>0</v>
      </c>
      <c r="G5" s="47" t="s">
        <v>13</v>
      </c>
      <c r="H5" s="154">
        <f>H4</f>
        <v>200</v>
      </c>
      <c r="I5" s="154">
        <f>I4</f>
        <v>1</v>
      </c>
      <c r="J5" s="154">
        <f>J4</f>
        <v>1</v>
      </c>
      <c r="K5" s="47">
        <f>MDL!$C7</f>
        <v>2.9884408526058896E-2</v>
      </c>
      <c r="L5" s="47">
        <f t="shared" ref="L5:L32" si="1">J5*K5</f>
        <v>2.9884408526058896E-2</v>
      </c>
      <c r="M5" s="154" t="str">
        <f t="shared" ref="M5:M32" si="2">IF(F5*J5&lt;L5,"BDL",F5*J5)</f>
        <v>BDL</v>
      </c>
      <c r="AI5" s="47" t="s">
        <v>18</v>
      </c>
      <c r="AJ5" s="47">
        <v>0</v>
      </c>
      <c r="AL5" s="47">
        <v>0</v>
      </c>
      <c r="AM5" s="47" t="s">
        <v>16</v>
      </c>
      <c r="AN5" s="47">
        <f t="shared" ref="AN5:AN32" si="3">IF(AM5="N.D.",0,AM5)</f>
        <v>0</v>
      </c>
      <c r="AO5" s="47" t="s">
        <v>13</v>
      </c>
      <c r="AP5" s="154">
        <f>AP4</f>
        <v>200</v>
      </c>
      <c r="AQ5" s="154">
        <f>AQ4</f>
        <v>1</v>
      </c>
      <c r="AR5" s="154">
        <f>AR4</f>
        <v>1</v>
      </c>
      <c r="AS5" s="47">
        <f>MDL!$C7</f>
        <v>2.9884408526058896E-2</v>
      </c>
      <c r="AT5" s="47">
        <f t="shared" ref="AT5:AT32" si="4">AR5*AS5</f>
        <v>2.9884408526058896E-2</v>
      </c>
      <c r="AU5" s="154" t="str">
        <f t="shared" ref="AU5:AU32" si="5">IF(AN5*AR5&lt;AT5,"BDL",AN5*AR5)</f>
        <v>BDL</v>
      </c>
      <c r="BQ5" s="47" t="s">
        <v>18</v>
      </c>
      <c r="BR5" s="47">
        <v>8.5150000000000006</v>
      </c>
      <c r="BS5" s="47">
        <v>85</v>
      </c>
      <c r="BT5" s="47">
        <v>44539</v>
      </c>
      <c r="BU5" s="47">
        <v>10.101000000000001</v>
      </c>
      <c r="BV5" s="47">
        <f t="shared" ref="BV5:BV32" si="6">IF(BU5="N.D.",0,BU5)</f>
        <v>10.101000000000001</v>
      </c>
      <c r="BW5" s="47" t="s">
        <v>13</v>
      </c>
      <c r="BX5" s="154">
        <f>BX4</f>
        <v>200</v>
      </c>
      <c r="BY5" s="154">
        <f>BY4</f>
        <v>1</v>
      </c>
      <c r="BZ5" s="154">
        <f>BZ4</f>
        <v>1</v>
      </c>
      <c r="CA5" s="47">
        <f>MDL!$C7</f>
        <v>2.9884408526058896E-2</v>
      </c>
      <c r="CB5" s="47">
        <f t="shared" ref="CB5:CB32" si="7">BZ5*CA5</f>
        <v>2.9884408526058896E-2</v>
      </c>
      <c r="CC5" s="154">
        <f t="shared" ref="CC5:CC32" si="8">IF(BV5*BZ5&lt;CB5,"BDL",BV5*BZ5)</f>
        <v>10.101000000000001</v>
      </c>
      <c r="CH5" s="47" t="s">
        <v>18</v>
      </c>
      <c r="CI5" s="47">
        <v>0</v>
      </c>
      <c r="CK5" s="47">
        <v>0</v>
      </c>
      <c r="CL5" s="47" t="s">
        <v>16</v>
      </c>
      <c r="CM5" s="47">
        <f t="shared" ref="CM5:CM32" si="9">IF(CL5="N.D.",0,CL5)</f>
        <v>0</v>
      </c>
      <c r="CN5" s="47" t="s">
        <v>13</v>
      </c>
      <c r="CO5" s="154">
        <f>CO4</f>
        <v>200</v>
      </c>
      <c r="CP5" s="154">
        <f>CP4</f>
        <v>1</v>
      </c>
      <c r="CQ5" s="154">
        <f>CQ4</f>
        <v>1</v>
      </c>
      <c r="CR5" s="47">
        <f>MDL!$C7</f>
        <v>2.9884408526058896E-2</v>
      </c>
      <c r="CS5" s="47">
        <f t="shared" ref="CS5:CS32" si="10">CQ5*CR5</f>
        <v>2.9884408526058896E-2</v>
      </c>
      <c r="CT5" s="154" t="str">
        <f t="shared" ref="CT5:CT32" si="11">IF(CM5*CQ5&lt;CS5,"BDL",CM5*CQ5)</f>
        <v>BDL</v>
      </c>
      <c r="DP5" s="47" t="s">
        <v>18</v>
      </c>
      <c r="DQ5" s="47">
        <v>0</v>
      </c>
      <c r="DS5" s="47">
        <v>0</v>
      </c>
      <c r="DT5" s="47" t="s">
        <v>16</v>
      </c>
      <c r="DU5" s="47">
        <f t="shared" ref="DU5:DU32" si="12">IF(DT5="N.D.",0,DT5)</f>
        <v>0</v>
      </c>
      <c r="DV5" s="47" t="s">
        <v>13</v>
      </c>
      <c r="DW5" s="154">
        <f>DW4</f>
        <v>200</v>
      </c>
      <c r="DX5" s="154">
        <f>DX4</f>
        <v>2.1776649746192898</v>
      </c>
      <c r="DY5" s="154">
        <f>DY4</f>
        <v>2.1776649746192898</v>
      </c>
      <c r="DZ5" s="47">
        <f>MDL!$C7</f>
        <v>2.9884408526058896E-2</v>
      </c>
      <c r="EA5" s="47">
        <f t="shared" ref="EA5:EA32" si="13">DY5*DZ5</f>
        <v>6.5078229734412532E-2</v>
      </c>
      <c r="EB5" s="154" t="str">
        <f t="shared" ref="EB5:EB32" si="14">IF(DU5*DY5&lt;EA5,"BDL",DU5*DY5)</f>
        <v>BDL</v>
      </c>
      <c r="EX5" s="47" t="s">
        <v>18</v>
      </c>
      <c r="EY5" s="47">
        <v>0</v>
      </c>
      <c r="FA5" s="47">
        <v>0</v>
      </c>
      <c r="FB5" s="47" t="s">
        <v>16</v>
      </c>
      <c r="FC5" s="47">
        <f t="shared" ref="FC5:FC32" si="15">IF(FB5="N.D.",0,FB5)</f>
        <v>0</v>
      </c>
      <c r="FD5" s="47" t="s">
        <v>13</v>
      </c>
      <c r="FE5" s="154">
        <f>FE4</f>
        <v>200</v>
      </c>
      <c r="FF5" s="154">
        <f>FF4</f>
        <v>2.8691499522445079</v>
      </c>
      <c r="FG5" s="154">
        <f>FG4</f>
        <v>2.8691499522445079</v>
      </c>
      <c r="FH5" s="47">
        <f>MDL!$C7</f>
        <v>2.9884408526058896E-2</v>
      </c>
      <c r="FI5" s="47">
        <f t="shared" ref="FI5:FI32" si="16">FG5*FH5</f>
        <v>8.5742849295397244E-2</v>
      </c>
      <c r="FJ5" s="154" t="str">
        <f t="shared" ref="FJ5:FJ32" si="17">IF(FC5*FG5&lt;FI5,"BDL",FC5*FG5)</f>
        <v>BDL</v>
      </c>
      <c r="GF5" s="170" t="s">
        <v>18</v>
      </c>
      <c r="GG5" s="170">
        <v>0</v>
      </c>
      <c r="GI5" s="170">
        <v>0</v>
      </c>
      <c r="GJ5" s="170" t="s">
        <v>16</v>
      </c>
      <c r="GK5" s="170">
        <f t="shared" ref="GK5:GK32" si="18">IF(GJ5="N.D.",0,GJ5)</f>
        <v>0</v>
      </c>
      <c r="GL5" s="170" t="s">
        <v>13</v>
      </c>
      <c r="GM5" s="171">
        <f>GM4</f>
        <v>200</v>
      </c>
      <c r="GN5" s="171">
        <f>GN4</f>
        <v>1</v>
      </c>
      <c r="GO5" s="171">
        <f>GO4</f>
        <v>1</v>
      </c>
      <c r="GP5" s="170">
        <f>MDL!$C7</f>
        <v>2.9884408526058896E-2</v>
      </c>
      <c r="GQ5" s="170">
        <f t="shared" ref="GQ5:GQ32" si="19">GO5*GP5</f>
        <v>2.9884408526058896E-2</v>
      </c>
      <c r="GR5" s="171" t="str">
        <f t="shared" ref="GR5:GR32" si="20">IF(GK5*GO5&lt;GQ5,"BDL",GK5*GO5)</f>
        <v>BDL</v>
      </c>
      <c r="HN5" s="47" t="s">
        <v>18</v>
      </c>
      <c r="HO5" s="47">
        <v>0</v>
      </c>
      <c r="HQ5" s="47">
        <v>0</v>
      </c>
      <c r="HR5" s="47" t="s">
        <v>16</v>
      </c>
      <c r="HS5" s="47">
        <f t="shared" ref="HS5:HS32" si="21">IF(HR5="N.D.",0,HR5)</f>
        <v>0</v>
      </c>
      <c r="HT5" s="47" t="s">
        <v>13</v>
      </c>
      <c r="HU5" s="154">
        <f>HU4</f>
        <v>200</v>
      </c>
      <c r="HV5" s="154">
        <f>HV4</f>
        <v>2.8986486486486491</v>
      </c>
      <c r="HW5" s="154">
        <f>HW4</f>
        <v>2.8986486486486491</v>
      </c>
      <c r="HX5" s="47">
        <f>MDL!$C7</f>
        <v>2.9884408526058896E-2</v>
      </c>
      <c r="HY5" s="47">
        <f t="shared" ref="HY5:HY32" si="22">HW5*HX5</f>
        <v>8.6624400389724784E-2</v>
      </c>
      <c r="HZ5" s="154" t="str">
        <f t="shared" ref="HZ5:HZ32" si="23">IF(HS5*HW5&lt;HY5,"BDL",HS5*HW5)</f>
        <v>BDL</v>
      </c>
      <c r="IV5" s="47" t="s">
        <v>18</v>
      </c>
      <c r="IW5" s="47">
        <v>0</v>
      </c>
      <c r="IY5" s="47">
        <v>0</v>
      </c>
      <c r="IZ5" s="47" t="s">
        <v>16</v>
      </c>
      <c r="JA5" s="47">
        <f t="shared" ref="JA5:JA32" si="24">IF(IZ5="N.D.",0,IZ5)</f>
        <v>0</v>
      </c>
      <c r="JB5" s="47" t="s">
        <v>13</v>
      </c>
      <c r="JC5" s="154">
        <f>JC4</f>
        <v>200</v>
      </c>
      <c r="JD5" s="154">
        <f>JD4</f>
        <v>2.8771593090211134</v>
      </c>
      <c r="JE5" s="154">
        <f>JE4</f>
        <v>2.8771593090211134</v>
      </c>
      <c r="JF5" s="47">
        <f>MDL!$C7</f>
        <v>2.9884408526058896E-2</v>
      </c>
      <c r="JG5" s="47">
        <f t="shared" ref="JG5:JG32" si="25">JE5*JF5</f>
        <v>8.5982204185340277E-2</v>
      </c>
      <c r="JH5" s="154" t="str">
        <f t="shared" ref="JH5:JH32" si="26">IF(JA5*JE5&lt;JG5,"BDL",JA5*JE5)</f>
        <v>BDL</v>
      </c>
      <c r="KD5" s="47" t="s">
        <v>18</v>
      </c>
      <c r="KE5" s="47">
        <v>8.5150000000000006</v>
      </c>
      <c r="KF5" s="47">
        <v>85</v>
      </c>
      <c r="KG5" s="47">
        <v>45132</v>
      </c>
      <c r="KH5" s="47">
        <v>10.147</v>
      </c>
      <c r="KI5" s="47">
        <f t="shared" ref="KI5:KI32" si="27">IF(KH5="N.D.",0,KH5)</f>
        <v>10.147</v>
      </c>
      <c r="KJ5" s="47" t="s">
        <v>13</v>
      </c>
      <c r="KK5" s="154">
        <f>KK4</f>
        <v>200</v>
      </c>
      <c r="KL5" s="154">
        <f>KL4</f>
        <v>1</v>
      </c>
      <c r="KM5" s="154">
        <f>KM4</f>
        <v>1</v>
      </c>
      <c r="KN5" s="47">
        <f>MDL!$C7</f>
        <v>2.9884408526058896E-2</v>
      </c>
      <c r="KO5" s="47">
        <f t="shared" ref="KO5:KO32" si="28">KM5*KN5</f>
        <v>2.9884408526058896E-2</v>
      </c>
      <c r="KP5" s="154">
        <f t="shared" ref="KP5:KP32" si="29">IF(KI5*KM5&lt;KO5,"BDL",KI5*KM5)</f>
        <v>10.147</v>
      </c>
    </row>
    <row r="6" spans="1:603" x14ac:dyDescent="0.35">
      <c r="A6" s="47" t="s">
        <v>19</v>
      </c>
      <c r="B6" s="47">
        <v>8.7200000000000006</v>
      </c>
      <c r="C6" s="47">
        <v>69</v>
      </c>
      <c r="D6" s="47" t="s">
        <v>516</v>
      </c>
      <c r="E6" s="47">
        <v>5.5E-2</v>
      </c>
      <c r="F6" s="47">
        <f t="shared" si="0"/>
        <v>5.5E-2</v>
      </c>
      <c r="G6" s="47" t="s">
        <v>13</v>
      </c>
      <c r="H6" s="154">
        <f t="shared" ref="H6:J21" si="30">H5</f>
        <v>200</v>
      </c>
      <c r="I6" s="154">
        <f t="shared" si="30"/>
        <v>1</v>
      </c>
      <c r="J6" s="154">
        <f t="shared" si="30"/>
        <v>1</v>
      </c>
      <c r="K6" s="47">
        <f>MDL!$C8</f>
        <v>3.56E-2</v>
      </c>
      <c r="L6" s="47">
        <f t="shared" si="1"/>
        <v>3.56E-2</v>
      </c>
      <c r="M6" s="154">
        <f t="shared" si="2"/>
        <v>5.5E-2</v>
      </c>
      <c r="AI6" s="47" t="s">
        <v>19</v>
      </c>
      <c r="AJ6" s="47">
        <v>0</v>
      </c>
      <c r="AL6" s="47">
        <v>0</v>
      </c>
      <c r="AM6" s="47" t="s">
        <v>16</v>
      </c>
      <c r="AN6" s="47">
        <f t="shared" si="3"/>
        <v>0</v>
      </c>
      <c r="AO6" s="47" t="s">
        <v>13</v>
      </c>
      <c r="AP6" s="154">
        <f t="shared" ref="AP6:AR21" si="31">AP5</f>
        <v>200</v>
      </c>
      <c r="AQ6" s="154">
        <f t="shared" si="31"/>
        <v>1</v>
      </c>
      <c r="AR6" s="154">
        <f t="shared" si="31"/>
        <v>1</v>
      </c>
      <c r="AS6" s="47">
        <f>MDL!$C8</f>
        <v>3.56E-2</v>
      </c>
      <c r="AT6" s="47">
        <f t="shared" si="4"/>
        <v>3.56E-2</v>
      </c>
      <c r="AU6" s="154" t="str">
        <f t="shared" si="5"/>
        <v>BDL</v>
      </c>
      <c r="BQ6" s="47" t="s">
        <v>19</v>
      </c>
      <c r="BR6" s="47">
        <v>8.7080000000000002</v>
      </c>
      <c r="BS6" s="47">
        <v>69</v>
      </c>
      <c r="BT6" s="47">
        <v>39839</v>
      </c>
      <c r="BU6" s="47">
        <v>10.433999999999999</v>
      </c>
      <c r="BV6" s="47">
        <f t="shared" si="6"/>
        <v>10.433999999999999</v>
      </c>
      <c r="BW6" s="47" t="s">
        <v>13</v>
      </c>
      <c r="BX6" s="154">
        <f t="shared" ref="BX6:BZ21" si="32">BX5</f>
        <v>200</v>
      </c>
      <c r="BY6" s="154">
        <f t="shared" si="32"/>
        <v>1</v>
      </c>
      <c r="BZ6" s="154">
        <f t="shared" si="32"/>
        <v>1</v>
      </c>
      <c r="CA6" s="47">
        <f>MDL!$C8</f>
        <v>3.56E-2</v>
      </c>
      <c r="CB6" s="47">
        <f t="shared" si="7"/>
        <v>3.56E-2</v>
      </c>
      <c r="CC6" s="154">
        <f t="shared" si="8"/>
        <v>10.433999999999999</v>
      </c>
      <c r="CH6" s="47" t="s">
        <v>19</v>
      </c>
      <c r="CI6" s="47">
        <v>0</v>
      </c>
      <c r="CK6" s="47">
        <v>0</v>
      </c>
      <c r="CL6" s="47" t="s">
        <v>16</v>
      </c>
      <c r="CM6" s="47">
        <f t="shared" si="9"/>
        <v>0</v>
      </c>
      <c r="CN6" s="47" t="s">
        <v>13</v>
      </c>
      <c r="CO6" s="154">
        <f t="shared" ref="CO6:CQ21" si="33">CO5</f>
        <v>200</v>
      </c>
      <c r="CP6" s="154">
        <f t="shared" si="33"/>
        <v>1</v>
      </c>
      <c r="CQ6" s="154">
        <f t="shared" si="33"/>
        <v>1</v>
      </c>
      <c r="CR6" s="47">
        <f>MDL!$C8</f>
        <v>3.56E-2</v>
      </c>
      <c r="CS6" s="47">
        <f t="shared" si="10"/>
        <v>3.56E-2</v>
      </c>
      <c r="CT6" s="154" t="str">
        <f t="shared" si="11"/>
        <v>BDL</v>
      </c>
      <c r="DP6" s="47" t="s">
        <v>19</v>
      </c>
      <c r="DQ6" s="47">
        <v>8.7080000000000002</v>
      </c>
      <c r="DR6" s="47">
        <v>69</v>
      </c>
      <c r="DS6" s="47" t="s">
        <v>517</v>
      </c>
      <c r="DT6" s="47">
        <v>2.7E-2</v>
      </c>
      <c r="DU6" s="47">
        <f t="shared" si="12"/>
        <v>2.7E-2</v>
      </c>
      <c r="DV6" s="47" t="s">
        <v>13</v>
      </c>
      <c r="DW6" s="154">
        <f t="shared" ref="DW6:DY21" si="34">DW5</f>
        <v>200</v>
      </c>
      <c r="DX6" s="154">
        <f t="shared" si="34"/>
        <v>2.1776649746192898</v>
      </c>
      <c r="DY6" s="154">
        <f t="shared" si="34"/>
        <v>2.1776649746192898</v>
      </c>
      <c r="DZ6" s="47">
        <f>MDL!$C8</f>
        <v>3.56E-2</v>
      </c>
      <c r="EA6" s="47">
        <f t="shared" si="13"/>
        <v>7.752487309644672E-2</v>
      </c>
      <c r="EB6" s="154" t="str">
        <f t="shared" si="14"/>
        <v>BDL</v>
      </c>
      <c r="EX6" s="47" t="s">
        <v>19</v>
      </c>
      <c r="EY6" s="47">
        <v>0</v>
      </c>
      <c r="FA6" s="47">
        <v>0</v>
      </c>
      <c r="FB6" s="47" t="s">
        <v>16</v>
      </c>
      <c r="FC6" s="47">
        <f t="shared" si="15"/>
        <v>0</v>
      </c>
      <c r="FD6" s="47" t="s">
        <v>13</v>
      </c>
      <c r="FE6" s="154">
        <f t="shared" ref="FE6:FG21" si="35">FE5</f>
        <v>200</v>
      </c>
      <c r="FF6" s="154">
        <f t="shared" si="35"/>
        <v>2.8691499522445079</v>
      </c>
      <c r="FG6" s="154">
        <f t="shared" si="35"/>
        <v>2.8691499522445079</v>
      </c>
      <c r="FH6" s="47">
        <f>MDL!$C8</f>
        <v>3.56E-2</v>
      </c>
      <c r="FI6" s="47">
        <f t="shared" si="16"/>
        <v>0.10214173829990449</v>
      </c>
      <c r="FJ6" s="154" t="str">
        <f t="shared" si="17"/>
        <v>BDL</v>
      </c>
      <c r="GF6" s="170" t="s">
        <v>19</v>
      </c>
      <c r="GG6" s="170">
        <v>8.6959999999999997</v>
      </c>
      <c r="GH6" s="170">
        <v>69</v>
      </c>
      <c r="GI6" s="170" t="s">
        <v>450</v>
      </c>
      <c r="GJ6" s="170">
        <v>2.4E-2</v>
      </c>
      <c r="GK6" s="170">
        <f t="shared" si="18"/>
        <v>2.4E-2</v>
      </c>
      <c r="GL6" s="170" t="s">
        <v>13</v>
      </c>
      <c r="GM6" s="171">
        <f t="shared" ref="GM6:GO21" si="36">GM5</f>
        <v>200</v>
      </c>
      <c r="GN6" s="171">
        <f t="shared" si="36"/>
        <v>1</v>
      </c>
      <c r="GO6" s="171">
        <f t="shared" si="36"/>
        <v>1</v>
      </c>
      <c r="GP6" s="170">
        <f>MDL!$C8</f>
        <v>3.56E-2</v>
      </c>
      <c r="GQ6" s="170">
        <f t="shared" si="19"/>
        <v>3.56E-2</v>
      </c>
      <c r="GR6" s="171" t="str">
        <f t="shared" si="20"/>
        <v>BDL</v>
      </c>
      <c r="HN6" s="47" t="s">
        <v>19</v>
      </c>
      <c r="HO6" s="47">
        <v>8.7080000000000002</v>
      </c>
      <c r="HP6" s="47">
        <v>69</v>
      </c>
      <c r="HQ6" s="47">
        <v>5662</v>
      </c>
      <c r="HR6" s="47">
        <v>1.4910000000000001</v>
      </c>
      <c r="HS6" s="47">
        <f t="shared" si="21"/>
        <v>1.4910000000000001</v>
      </c>
      <c r="HT6" s="47" t="s">
        <v>13</v>
      </c>
      <c r="HU6" s="154">
        <f t="shared" ref="HU6:HW21" si="37">HU5</f>
        <v>200</v>
      </c>
      <c r="HV6" s="154">
        <f t="shared" si="37"/>
        <v>2.8986486486486491</v>
      </c>
      <c r="HW6" s="154">
        <f t="shared" si="37"/>
        <v>2.8986486486486491</v>
      </c>
      <c r="HX6" s="47">
        <f>MDL!$C8</f>
        <v>3.56E-2</v>
      </c>
      <c r="HY6" s="47">
        <f t="shared" si="22"/>
        <v>0.1031918918918919</v>
      </c>
      <c r="HZ6" s="154">
        <f t="shared" si="23"/>
        <v>4.3218851351351359</v>
      </c>
      <c r="IV6" s="47" t="s">
        <v>19</v>
      </c>
      <c r="IW6" s="47">
        <v>8.7089999999999996</v>
      </c>
      <c r="IX6" s="47">
        <v>69</v>
      </c>
      <c r="IY6" s="47">
        <v>83518</v>
      </c>
      <c r="IZ6" s="47">
        <v>22.373999999999999</v>
      </c>
      <c r="JA6" s="47">
        <f t="shared" si="24"/>
        <v>22.373999999999999</v>
      </c>
      <c r="JB6" s="47" t="s">
        <v>13</v>
      </c>
      <c r="JC6" s="154">
        <f t="shared" ref="JC6:JE21" si="38">JC5</f>
        <v>200</v>
      </c>
      <c r="JD6" s="154">
        <f t="shared" si="38"/>
        <v>2.8771593090211134</v>
      </c>
      <c r="JE6" s="154">
        <f t="shared" si="38"/>
        <v>2.8771593090211134</v>
      </c>
      <c r="JF6" s="47">
        <f>MDL!$C8</f>
        <v>3.56E-2</v>
      </c>
      <c r="JG6" s="47">
        <f t="shared" si="25"/>
        <v>0.10242687140115164</v>
      </c>
      <c r="JH6" s="154">
        <f t="shared" si="26"/>
        <v>64.373562380038393</v>
      </c>
      <c r="KD6" s="47" t="s">
        <v>19</v>
      </c>
      <c r="KE6" s="47">
        <v>8.7080000000000002</v>
      </c>
      <c r="KF6" s="47">
        <v>69</v>
      </c>
      <c r="KG6" s="47">
        <v>39903</v>
      </c>
      <c r="KH6" s="47">
        <v>10.36</v>
      </c>
      <c r="KI6" s="47">
        <f t="shared" si="27"/>
        <v>10.36</v>
      </c>
      <c r="KJ6" s="47" t="s">
        <v>13</v>
      </c>
      <c r="KK6" s="154">
        <f t="shared" ref="KK6:KM21" si="39">KK5</f>
        <v>200</v>
      </c>
      <c r="KL6" s="154">
        <f t="shared" si="39"/>
        <v>1</v>
      </c>
      <c r="KM6" s="154">
        <f t="shared" si="39"/>
        <v>1</v>
      </c>
      <c r="KN6" s="47">
        <f>MDL!$C8</f>
        <v>3.56E-2</v>
      </c>
      <c r="KO6" s="47">
        <f t="shared" si="28"/>
        <v>3.56E-2</v>
      </c>
      <c r="KP6" s="154">
        <f t="shared" si="29"/>
        <v>10.36</v>
      </c>
    </row>
    <row r="7" spans="1:603" x14ac:dyDescent="0.35">
      <c r="A7" s="47" t="s">
        <v>20</v>
      </c>
      <c r="B7" s="47">
        <v>0</v>
      </c>
      <c r="D7" s="47">
        <v>0</v>
      </c>
      <c r="E7" s="47" t="s">
        <v>16</v>
      </c>
      <c r="F7" s="47">
        <f t="shared" si="0"/>
        <v>0</v>
      </c>
      <c r="G7" s="47" t="s">
        <v>13</v>
      </c>
      <c r="H7" s="154">
        <f t="shared" si="30"/>
        <v>200</v>
      </c>
      <c r="I7" s="154">
        <f t="shared" si="30"/>
        <v>1</v>
      </c>
      <c r="J7" s="154">
        <f t="shared" si="30"/>
        <v>1</v>
      </c>
      <c r="K7" s="47">
        <f>MDL!$C9</f>
        <v>1.5821689350532766E-2</v>
      </c>
      <c r="L7" s="47">
        <f t="shared" si="1"/>
        <v>1.5821689350532766E-2</v>
      </c>
      <c r="M7" s="154" t="str">
        <f t="shared" si="2"/>
        <v>BDL</v>
      </c>
      <c r="AI7" s="47" t="s">
        <v>20</v>
      </c>
      <c r="AJ7" s="47">
        <v>0</v>
      </c>
      <c r="AL7" s="47">
        <v>0</v>
      </c>
      <c r="AM7" s="47" t="s">
        <v>16</v>
      </c>
      <c r="AN7" s="47">
        <f t="shared" si="3"/>
        <v>0</v>
      </c>
      <c r="AO7" s="47" t="s">
        <v>13</v>
      </c>
      <c r="AP7" s="154">
        <f t="shared" si="31"/>
        <v>200</v>
      </c>
      <c r="AQ7" s="154">
        <f t="shared" si="31"/>
        <v>1</v>
      </c>
      <c r="AR7" s="154">
        <f t="shared" si="31"/>
        <v>1</v>
      </c>
      <c r="AS7" s="47">
        <f>MDL!$C9</f>
        <v>1.5821689350532766E-2</v>
      </c>
      <c r="AT7" s="47">
        <f t="shared" si="4"/>
        <v>1.5821689350532766E-2</v>
      </c>
      <c r="AU7" s="154" t="str">
        <f t="shared" si="5"/>
        <v>BDL</v>
      </c>
      <c r="BQ7" s="47" t="s">
        <v>20</v>
      </c>
      <c r="BR7" s="47">
        <v>11.178000000000001</v>
      </c>
      <c r="BS7" s="47">
        <v>69</v>
      </c>
      <c r="BT7" s="47">
        <v>350883</v>
      </c>
      <c r="BU7" s="47">
        <v>10.273</v>
      </c>
      <c r="BV7" s="47">
        <f t="shared" si="6"/>
        <v>10.273</v>
      </c>
      <c r="BW7" s="47" t="s">
        <v>13</v>
      </c>
      <c r="BX7" s="154">
        <f t="shared" si="32"/>
        <v>200</v>
      </c>
      <c r="BY7" s="154">
        <f t="shared" si="32"/>
        <v>1</v>
      </c>
      <c r="BZ7" s="154">
        <f t="shared" si="32"/>
        <v>1</v>
      </c>
      <c r="CA7" s="47">
        <f>MDL!$C9</f>
        <v>1.5821689350532766E-2</v>
      </c>
      <c r="CB7" s="47">
        <f t="shared" si="7"/>
        <v>1.5821689350532766E-2</v>
      </c>
      <c r="CC7" s="154">
        <f t="shared" si="8"/>
        <v>10.273</v>
      </c>
      <c r="CH7" s="47" t="s">
        <v>20</v>
      </c>
      <c r="CI7" s="47">
        <v>11.178000000000001</v>
      </c>
      <c r="CJ7" s="47">
        <v>69</v>
      </c>
      <c r="CK7" s="47" t="s">
        <v>518</v>
      </c>
      <c r="CL7" s="47">
        <v>1.0999999999999999E-2</v>
      </c>
      <c r="CM7" s="47">
        <f t="shared" si="9"/>
        <v>1.0999999999999999E-2</v>
      </c>
      <c r="CN7" s="47" t="s">
        <v>13</v>
      </c>
      <c r="CO7" s="154">
        <f t="shared" si="33"/>
        <v>200</v>
      </c>
      <c r="CP7" s="154">
        <f t="shared" si="33"/>
        <v>1</v>
      </c>
      <c r="CQ7" s="154">
        <f t="shared" si="33"/>
        <v>1</v>
      </c>
      <c r="CR7" s="47">
        <f>MDL!$C9</f>
        <v>1.5821689350532766E-2</v>
      </c>
      <c r="CS7" s="47">
        <f t="shared" si="10"/>
        <v>1.5821689350532766E-2</v>
      </c>
      <c r="CT7" s="154" t="str">
        <f t="shared" si="11"/>
        <v>BDL</v>
      </c>
      <c r="DP7" s="47" t="s">
        <v>20</v>
      </c>
      <c r="DQ7" s="47">
        <v>11.192</v>
      </c>
      <c r="DR7" s="47">
        <v>69</v>
      </c>
      <c r="DS7" s="47">
        <v>558</v>
      </c>
      <c r="DT7" s="47">
        <v>1.6E-2</v>
      </c>
      <c r="DU7" s="47">
        <f t="shared" si="12"/>
        <v>1.6E-2</v>
      </c>
      <c r="DV7" s="47" t="s">
        <v>13</v>
      </c>
      <c r="DW7" s="154">
        <f t="shared" si="34"/>
        <v>200</v>
      </c>
      <c r="DX7" s="154">
        <f t="shared" si="34"/>
        <v>2.1776649746192898</v>
      </c>
      <c r="DY7" s="154">
        <f t="shared" si="34"/>
        <v>2.1776649746192898</v>
      </c>
      <c r="DZ7" s="47">
        <f>MDL!$C9</f>
        <v>1.5821689350532766E-2</v>
      </c>
      <c r="EA7" s="47">
        <f t="shared" si="13"/>
        <v>3.445433873796222E-2</v>
      </c>
      <c r="EB7" s="154">
        <f t="shared" si="14"/>
        <v>3.4842639593908639E-2</v>
      </c>
      <c r="EX7" s="47" t="s">
        <v>20</v>
      </c>
      <c r="EY7" s="47">
        <v>11.192</v>
      </c>
      <c r="EZ7" s="47">
        <v>69</v>
      </c>
      <c r="FA7" s="47" t="s">
        <v>519</v>
      </c>
      <c r="FB7" s="47">
        <v>0.02</v>
      </c>
      <c r="FC7" s="47">
        <f t="shared" si="15"/>
        <v>0.02</v>
      </c>
      <c r="FD7" s="47" t="s">
        <v>13</v>
      </c>
      <c r="FE7" s="154">
        <f t="shared" si="35"/>
        <v>200</v>
      </c>
      <c r="FF7" s="154">
        <f t="shared" si="35"/>
        <v>2.8691499522445079</v>
      </c>
      <c r="FG7" s="154">
        <f t="shared" si="35"/>
        <v>2.8691499522445079</v>
      </c>
      <c r="FH7" s="47">
        <f>MDL!$C9</f>
        <v>1.5821689350532766E-2</v>
      </c>
      <c r="FI7" s="47">
        <f t="shared" si="16"/>
        <v>4.5394799244508524E-2</v>
      </c>
      <c r="FJ7" s="154">
        <f t="shared" si="17"/>
        <v>5.7382999044890158E-2</v>
      </c>
      <c r="GF7" s="170" t="s">
        <v>20</v>
      </c>
      <c r="GG7" s="170">
        <v>0</v>
      </c>
      <c r="GI7" s="170">
        <v>0</v>
      </c>
      <c r="GJ7" s="170" t="s">
        <v>16</v>
      </c>
      <c r="GK7" s="170">
        <f t="shared" si="18"/>
        <v>0</v>
      </c>
      <c r="GL7" s="170" t="s">
        <v>13</v>
      </c>
      <c r="GM7" s="171">
        <f t="shared" si="36"/>
        <v>200</v>
      </c>
      <c r="GN7" s="171">
        <f t="shared" si="36"/>
        <v>1</v>
      </c>
      <c r="GO7" s="171">
        <f t="shared" si="36"/>
        <v>1</v>
      </c>
      <c r="GP7" s="170">
        <f>MDL!$C9</f>
        <v>1.5821689350532766E-2</v>
      </c>
      <c r="GQ7" s="170">
        <f t="shared" si="19"/>
        <v>1.5821689350532766E-2</v>
      </c>
      <c r="GR7" s="171" t="str">
        <f t="shared" si="20"/>
        <v>BDL</v>
      </c>
      <c r="HN7" s="47" t="s">
        <v>20</v>
      </c>
      <c r="HO7" s="47">
        <v>0</v>
      </c>
      <c r="HQ7" s="47">
        <v>0</v>
      </c>
      <c r="HR7" s="47" t="s">
        <v>16</v>
      </c>
      <c r="HS7" s="47">
        <f t="shared" si="21"/>
        <v>0</v>
      </c>
      <c r="HT7" s="47" t="s">
        <v>13</v>
      </c>
      <c r="HU7" s="154">
        <f t="shared" si="37"/>
        <v>200</v>
      </c>
      <c r="HV7" s="154">
        <f t="shared" si="37"/>
        <v>2.8986486486486491</v>
      </c>
      <c r="HW7" s="154">
        <f t="shared" si="37"/>
        <v>2.8986486486486491</v>
      </c>
      <c r="HX7" s="47">
        <f>MDL!$C9</f>
        <v>1.5821689350532766E-2</v>
      </c>
      <c r="HY7" s="47">
        <f t="shared" si="22"/>
        <v>4.5861518455260528E-2</v>
      </c>
      <c r="HZ7" s="154" t="str">
        <f t="shared" si="23"/>
        <v>BDL</v>
      </c>
      <c r="IV7" s="47" t="s">
        <v>20</v>
      </c>
      <c r="IW7" s="47">
        <v>11.192</v>
      </c>
      <c r="IX7" s="47">
        <v>69</v>
      </c>
      <c r="IY7" s="47" t="s">
        <v>520</v>
      </c>
      <c r="IZ7" s="47">
        <v>2.1000000000000001E-2</v>
      </c>
      <c r="JA7" s="47">
        <f t="shared" si="24"/>
        <v>2.1000000000000001E-2</v>
      </c>
      <c r="JB7" s="47" t="s">
        <v>13</v>
      </c>
      <c r="JC7" s="154">
        <f t="shared" si="38"/>
        <v>200</v>
      </c>
      <c r="JD7" s="154">
        <f t="shared" si="38"/>
        <v>2.8771593090211134</v>
      </c>
      <c r="JE7" s="154">
        <f t="shared" si="38"/>
        <v>2.8771593090211134</v>
      </c>
      <c r="JF7" s="47">
        <f>MDL!$C9</f>
        <v>1.5821689350532766E-2</v>
      </c>
      <c r="JG7" s="47">
        <f t="shared" si="25"/>
        <v>4.552152079932556E-2</v>
      </c>
      <c r="JH7" s="154">
        <f t="shared" si="26"/>
        <v>6.0420345489443382E-2</v>
      </c>
      <c r="KD7" s="47" t="s">
        <v>20</v>
      </c>
      <c r="KE7" s="47">
        <v>11.178000000000001</v>
      </c>
      <c r="KF7" s="47">
        <v>69</v>
      </c>
      <c r="KG7" s="47">
        <v>355402</v>
      </c>
      <c r="KH7" s="47">
        <v>10.315</v>
      </c>
      <c r="KI7" s="47">
        <f t="shared" si="27"/>
        <v>10.315</v>
      </c>
      <c r="KJ7" s="47" t="s">
        <v>13</v>
      </c>
      <c r="KK7" s="154">
        <f t="shared" si="39"/>
        <v>200</v>
      </c>
      <c r="KL7" s="154">
        <f t="shared" si="39"/>
        <v>1</v>
      </c>
      <c r="KM7" s="154">
        <f t="shared" si="39"/>
        <v>1</v>
      </c>
      <c r="KN7" s="47">
        <f>MDL!$C9</f>
        <v>1.5821689350532766E-2</v>
      </c>
      <c r="KO7" s="47">
        <f t="shared" si="28"/>
        <v>1.5821689350532766E-2</v>
      </c>
      <c r="KP7" s="154">
        <f t="shared" si="29"/>
        <v>10.315</v>
      </c>
    </row>
    <row r="8" spans="1:603" x14ac:dyDescent="0.35">
      <c r="A8" s="47" t="s">
        <v>21</v>
      </c>
      <c r="B8" s="47">
        <v>10.961</v>
      </c>
      <c r="C8" s="47">
        <v>51</v>
      </c>
      <c r="D8" s="47">
        <v>418</v>
      </c>
      <c r="E8" s="47">
        <v>0.156</v>
      </c>
      <c r="F8" s="47">
        <f t="shared" si="0"/>
        <v>0.156</v>
      </c>
      <c r="G8" s="47" t="s">
        <v>13</v>
      </c>
      <c r="H8" s="154">
        <f t="shared" si="30"/>
        <v>200</v>
      </c>
      <c r="I8" s="154">
        <f t="shared" si="30"/>
        <v>1</v>
      </c>
      <c r="J8" s="154">
        <f t="shared" si="30"/>
        <v>1</v>
      </c>
      <c r="K8" s="47">
        <f>MDL!$C10</f>
        <v>7.3550213233318793E-3</v>
      </c>
      <c r="L8" s="47">
        <f t="shared" si="1"/>
        <v>7.3550213233318793E-3</v>
      </c>
      <c r="M8" s="154">
        <f t="shared" si="2"/>
        <v>0.156</v>
      </c>
      <c r="AI8" s="47" t="s">
        <v>21</v>
      </c>
      <c r="AJ8" s="47">
        <v>0</v>
      </c>
      <c r="AL8" s="47">
        <v>0</v>
      </c>
      <c r="AM8" s="47" t="s">
        <v>16</v>
      </c>
      <c r="AN8" s="47">
        <f t="shared" si="3"/>
        <v>0</v>
      </c>
      <c r="AO8" s="47" t="s">
        <v>13</v>
      </c>
      <c r="AP8" s="154">
        <f t="shared" si="31"/>
        <v>200</v>
      </c>
      <c r="AQ8" s="154">
        <f t="shared" si="31"/>
        <v>1</v>
      </c>
      <c r="AR8" s="154">
        <f t="shared" si="31"/>
        <v>1</v>
      </c>
      <c r="AS8" s="47">
        <f>MDL!$C10</f>
        <v>7.3550213233318793E-3</v>
      </c>
      <c r="AT8" s="47">
        <f t="shared" si="4"/>
        <v>7.3550213233318793E-3</v>
      </c>
      <c r="AU8" s="154" t="str">
        <f t="shared" si="5"/>
        <v>BDL</v>
      </c>
      <c r="BQ8" s="47" t="s">
        <v>21</v>
      </c>
      <c r="BR8" s="47">
        <v>10.975</v>
      </c>
      <c r="BS8" s="47">
        <v>51</v>
      </c>
      <c r="BT8" s="47">
        <v>26313</v>
      </c>
      <c r="BU8" s="47">
        <v>10.226000000000001</v>
      </c>
      <c r="BV8" s="47">
        <f t="shared" si="6"/>
        <v>10.226000000000001</v>
      </c>
      <c r="BW8" s="47" t="s">
        <v>13</v>
      </c>
      <c r="BX8" s="154">
        <f t="shared" si="32"/>
        <v>200</v>
      </c>
      <c r="BY8" s="154">
        <f t="shared" si="32"/>
        <v>1</v>
      </c>
      <c r="BZ8" s="154">
        <f t="shared" si="32"/>
        <v>1</v>
      </c>
      <c r="CA8" s="47">
        <f>MDL!$C10</f>
        <v>7.3550213233318793E-3</v>
      </c>
      <c r="CB8" s="47">
        <f t="shared" si="7"/>
        <v>7.3550213233318793E-3</v>
      </c>
      <c r="CC8" s="154">
        <f t="shared" si="8"/>
        <v>10.226000000000001</v>
      </c>
      <c r="CH8" s="47" t="s">
        <v>21</v>
      </c>
      <c r="CI8" s="47">
        <v>0</v>
      </c>
      <c r="CK8" s="47">
        <v>0</v>
      </c>
      <c r="CL8" s="47" t="s">
        <v>16</v>
      </c>
      <c r="CM8" s="47">
        <f t="shared" si="9"/>
        <v>0</v>
      </c>
      <c r="CN8" s="47" t="s">
        <v>13</v>
      </c>
      <c r="CO8" s="154">
        <f t="shared" si="33"/>
        <v>200</v>
      </c>
      <c r="CP8" s="154">
        <f t="shared" si="33"/>
        <v>1</v>
      </c>
      <c r="CQ8" s="154">
        <f t="shared" si="33"/>
        <v>1</v>
      </c>
      <c r="CR8" s="47">
        <f>MDL!$C10</f>
        <v>7.3550213233318793E-3</v>
      </c>
      <c r="CS8" s="47">
        <f t="shared" si="10"/>
        <v>7.3550213233318793E-3</v>
      </c>
      <c r="CT8" s="154" t="str">
        <f t="shared" si="11"/>
        <v>BDL</v>
      </c>
      <c r="DP8" s="47" t="s">
        <v>21</v>
      </c>
      <c r="DQ8" s="47">
        <v>0</v>
      </c>
      <c r="DS8" s="47">
        <v>0</v>
      </c>
      <c r="DT8" s="47" t="s">
        <v>16</v>
      </c>
      <c r="DU8" s="47">
        <f t="shared" si="12"/>
        <v>0</v>
      </c>
      <c r="DV8" s="47" t="s">
        <v>13</v>
      </c>
      <c r="DW8" s="154">
        <f t="shared" si="34"/>
        <v>200</v>
      </c>
      <c r="DX8" s="154">
        <f t="shared" si="34"/>
        <v>2.1776649746192898</v>
      </c>
      <c r="DY8" s="154">
        <f t="shared" si="34"/>
        <v>2.1776649746192898</v>
      </c>
      <c r="DZ8" s="47">
        <f>MDL!$C10</f>
        <v>7.3550213233318793E-3</v>
      </c>
      <c r="EA8" s="47">
        <f t="shared" si="13"/>
        <v>1.6016772323397852E-2</v>
      </c>
      <c r="EB8" s="154" t="str">
        <f t="shared" si="14"/>
        <v>BDL</v>
      </c>
      <c r="EX8" s="47" t="s">
        <v>21</v>
      </c>
      <c r="EY8" s="47">
        <v>0</v>
      </c>
      <c r="FA8" s="47">
        <v>0</v>
      </c>
      <c r="FB8" s="47" t="s">
        <v>16</v>
      </c>
      <c r="FC8" s="47">
        <f t="shared" si="15"/>
        <v>0</v>
      </c>
      <c r="FD8" s="47" t="s">
        <v>13</v>
      </c>
      <c r="FE8" s="154">
        <f t="shared" si="35"/>
        <v>200</v>
      </c>
      <c r="FF8" s="154">
        <f t="shared" si="35"/>
        <v>2.8691499522445079</v>
      </c>
      <c r="FG8" s="154">
        <f t="shared" si="35"/>
        <v>2.8691499522445079</v>
      </c>
      <c r="FH8" s="47">
        <f>MDL!$C10</f>
        <v>7.3550213233318793E-3</v>
      </c>
      <c r="FI8" s="47">
        <f t="shared" si="16"/>
        <v>2.1102659078594998E-2</v>
      </c>
      <c r="FJ8" s="154" t="str">
        <f t="shared" si="17"/>
        <v>BDL</v>
      </c>
      <c r="GF8" s="170" t="s">
        <v>21</v>
      </c>
      <c r="GG8" s="170">
        <v>0</v>
      </c>
      <c r="GI8" s="170">
        <v>0</v>
      </c>
      <c r="GJ8" s="170" t="s">
        <v>16</v>
      </c>
      <c r="GK8" s="170">
        <f t="shared" si="18"/>
        <v>0</v>
      </c>
      <c r="GL8" s="170" t="s">
        <v>13</v>
      </c>
      <c r="GM8" s="171">
        <f t="shared" si="36"/>
        <v>200</v>
      </c>
      <c r="GN8" s="171">
        <f t="shared" si="36"/>
        <v>1</v>
      </c>
      <c r="GO8" s="171">
        <f t="shared" si="36"/>
        <v>1</v>
      </c>
      <c r="GP8" s="170">
        <f>MDL!$C10</f>
        <v>7.3550213233318793E-3</v>
      </c>
      <c r="GQ8" s="170">
        <f t="shared" si="19"/>
        <v>7.3550213233318793E-3</v>
      </c>
      <c r="GR8" s="171" t="str">
        <f t="shared" si="20"/>
        <v>BDL</v>
      </c>
      <c r="HN8" s="47" t="s">
        <v>21</v>
      </c>
      <c r="HO8" s="47">
        <v>0</v>
      </c>
      <c r="HQ8" s="47">
        <v>0</v>
      </c>
      <c r="HR8" s="47" t="s">
        <v>16</v>
      </c>
      <c r="HS8" s="47">
        <f t="shared" si="21"/>
        <v>0</v>
      </c>
      <c r="HT8" s="47" t="s">
        <v>13</v>
      </c>
      <c r="HU8" s="154">
        <f t="shared" si="37"/>
        <v>200</v>
      </c>
      <c r="HV8" s="154">
        <f t="shared" si="37"/>
        <v>2.8986486486486491</v>
      </c>
      <c r="HW8" s="154">
        <f t="shared" si="37"/>
        <v>2.8986486486486491</v>
      </c>
      <c r="HX8" s="47">
        <f>MDL!$C10</f>
        <v>7.3550213233318793E-3</v>
      </c>
      <c r="HY8" s="47">
        <f t="shared" si="22"/>
        <v>2.131962261965795E-2</v>
      </c>
      <c r="HZ8" s="154" t="str">
        <f t="shared" si="23"/>
        <v>BDL</v>
      </c>
      <c r="IV8" s="47" t="s">
        <v>21</v>
      </c>
      <c r="IW8" s="47">
        <v>0</v>
      </c>
      <c r="IY8" s="47">
        <v>0</v>
      </c>
      <c r="IZ8" s="47" t="s">
        <v>16</v>
      </c>
      <c r="JA8" s="47">
        <f t="shared" si="24"/>
        <v>0</v>
      </c>
      <c r="JB8" s="47" t="s">
        <v>13</v>
      </c>
      <c r="JC8" s="154">
        <f t="shared" si="38"/>
        <v>200</v>
      </c>
      <c r="JD8" s="154">
        <f t="shared" si="38"/>
        <v>2.8771593090211134</v>
      </c>
      <c r="JE8" s="154">
        <f t="shared" si="38"/>
        <v>2.8771593090211134</v>
      </c>
      <c r="JF8" s="47">
        <f>MDL!$C10</f>
        <v>7.3550213233318793E-3</v>
      </c>
      <c r="JG8" s="47">
        <f t="shared" si="25"/>
        <v>2.1161568068473104E-2</v>
      </c>
      <c r="JH8" s="154" t="str">
        <f t="shared" si="26"/>
        <v>BDL</v>
      </c>
      <c r="KD8" s="47" t="s">
        <v>21</v>
      </c>
      <c r="KE8" s="47">
        <v>10.961</v>
      </c>
      <c r="KF8" s="47">
        <v>51</v>
      </c>
      <c r="KG8" s="47">
        <v>26740</v>
      </c>
      <c r="KH8" s="47">
        <v>10.303000000000001</v>
      </c>
      <c r="KI8" s="47">
        <f t="shared" si="27"/>
        <v>10.303000000000001</v>
      </c>
      <c r="KJ8" s="47" t="s">
        <v>13</v>
      </c>
      <c r="KK8" s="154">
        <f t="shared" si="39"/>
        <v>200</v>
      </c>
      <c r="KL8" s="154">
        <f t="shared" si="39"/>
        <v>1</v>
      </c>
      <c r="KM8" s="154">
        <f t="shared" si="39"/>
        <v>1</v>
      </c>
      <c r="KN8" s="47">
        <f>MDL!$C10</f>
        <v>7.3550213233318793E-3</v>
      </c>
      <c r="KO8" s="47">
        <f t="shared" si="28"/>
        <v>7.3550213233318793E-3</v>
      </c>
      <c r="KP8" s="154">
        <f t="shared" si="29"/>
        <v>10.303000000000001</v>
      </c>
    </row>
    <row r="9" spans="1:603" x14ac:dyDescent="0.35">
      <c r="A9" s="47" t="s">
        <v>329</v>
      </c>
      <c r="B9" s="47">
        <v>12.842000000000001</v>
      </c>
      <c r="C9" s="47">
        <v>51</v>
      </c>
      <c r="D9" s="47" t="s">
        <v>521</v>
      </c>
      <c r="E9" s="47">
        <v>0.13100000000000001</v>
      </c>
      <c r="F9" s="47">
        <f t="shared" si="0"/>
        <v>0.13100000000000001</v>
      </c>
      <c r="G9" s="47" t="s">
        <v>13</v>
      </c>
      <c r="H9" s="154">
        <f t="shared" si="30"/>
        <v>200</v>
      </c>
      <c r="I9" s="154">
        <f t="shared" si="30"/>
        <v>1</v>
      </c>
      <c r="J9" s="154">
        <f t="shared" si="30"/>
        <v>1</v>
      </c>
      <c r="K9" s="47">
        <f>MDL!$C11</f>
        <v>1.3842989871101864E-2</v>
      </c>
      <c r="L9" s="47">
        <f t="shared" si="1"/>
        <v>1.3842989871101864E-2</v>
      </c>
      <c r="M9" s="154">
        <f t="shared" si="2"/>
        <v>0.13100000000000001</v>
      </c>
      <c r="AI9" s="47" t="s">
        <v>329</v>
      </c>
      <c r="AJ9" s="47">
        <v>0</v>
      </c>
      <c r="AL9" s="47">
        <v>0</v>
      </c>
      <c r="AM9" s="47" t="s">
        <v>16</v>
      </c>
      <c r="AN9" s="47">
        <f t="shared" si="3"/>
        <v>0</v>
      </c>
      <c r="AO9" s="47" t="s">
        <v>13</v>
      </c>
      <c r="AP9" s="154">
        <f t="shared" si="31"/>
        <v>200</v>
      </c>
      <c r="AQ9" s="154">
        <f t="shared" si="31"/>
        <v>1</v>
      </c>
      <c r="AR9" s="154">
        <f t="shared" si="31"/>
        <v>1</v>
      </c>
      <c r="AS9" s="47">
        <f>MDL!$C11</f>
        <v>1.3842989871101864E-2</v>
      </c>
      <c r="AT9" s="47">
        <f t="shared" si="4"/>
        <v>1.3842989871101864E-2</v>
      </c>
      <c r="AU9" s="154" t="str">
        <f t="shared" si="5"/>
        <v>BDL</v>
      </c>
      <c r="BQ9" s="47" t="s">
        <v>329</v>
      </c>
      <c r="BR9" s="47">
        <v>12.842000000000001</v>
      </c>
      <c r="BS9" s="47">
        <v>51</v>
      </c>
      <c r="BT9" s="47">
        <v>101499</v>
      </c>
      <c r="BU9" s="47">
        <v>10.593999999999999</v>
      </c>
      <c r="BV9" s="47">
        <f t="shared" si="6"/>
        <v>10.593999999999999</v>
      </c>
      <c r="BW9" s="47" t="s">
        <v>13</v>
      </c>
      <c r="BX9" s="154">
        <f t="shared" si="32"/>
        <v>200</v>
      </c>
      <c r="BY9" s="154">
        <f t="shared" si="32"/>
        <v>1</v>
      </c>
      <c r="BZ9" s="154">
        <f t="shared" si="32"/>
        <v>1</v>
      </c>
      <c r="CA9" s="47">
        <f>MDL!$C11</f>
        <v>1.3842989871101864E-2</v>
      </c>
      <c r="CB9" s="47">
        <f t="shared" si="7"/>
        <v>1.3842989871101864E-2</v>
      </c>
      <c r="CC9" s="154">
        <f t="shared" si="8"/>
        <v>10.593999999999999</v>
      </c>
      <c r="CH9" s="47" t="s">
        <v>329</v>
      </c>
      <c r="CI9" s="47">
        <v>12.827</v>
      </c>
      <c r="CJ9" s="47">
        <v>51</v>
      </c>
      <c r="CK9" s="47" t="s">
        <v>328</v>
      </c>
      <c r="CL9" s="47">
        <v>1.6E-2</v>
      </c>
      <c r="CM9" s="47">
        <f t="shared" si="9"/>
        <v>1.6E-2</v>
      </c>
      <c r="CN9" s="47" t="s">
        <v>13</v>
      </c>
      <c r="CO9" s="154">
        <f t="shared" si="33"/>
        <v>200</v>
      </c>
      <c r="CP9" s="154">
        <f t="shared" si="33"/>
        <v>1</v>
      </c>
      <c r="CQ9" s="154">
        <f t="shared" si="33"/>
        <v>1</v>
      </c>
      <c r="CR9" s="47">
        <f>MDL!$C11</f>
        <v>1.3842989871101864E-2</v>
      </c>
      <c r="CS9" s="47">
        <f t="shared" si="10"/>
        <v>1.3842989871101864E-2</v>
      </c>
      <c r="CT9" s="154">
        <f t="shared" si="11"/>
        <v>1.6E-2</v>
      </c>
      <c r="DP9" s="47" t="s">
        <v>329</v>
      </c>
      <c r="DQ9" s="47">
        <v>12.842000000000001</v>
      </c>
      <c r="DR9" s="47">
        <v>51</v>
      </c>
      <c r="DS9" s="47" t="s">
        <v>522</v>
      </c>
      <c r="DT9" s="47">
        <v>2.5999999999999999E-2</v>
      </c>
      <c r="DU9" s="47">
        <f t="shared" si="12"/>
        <v>2.5999999999999999E-2</v>
      </c>
      <c r="DV9" s="47" t="s">
        <v>13</v>
      </c>
      <c r="DW9" s="154">
        <f t="shared" si="34"/>
        <v>200</v>
      </c>
      <c r="DX9" s="154">
        <f t="shared" si="34"/>
        <v>2.1776649746192898</v>
      </c>
      <c r="DY9" s="154">
        <f t="shared" si="34"/>
        <v>2.1776649746192898</v>
      </c>
      <c r="DZ9" s="47">
        <f>MDL!$C11</f>
        <v>1.3842989871101864E-2</v>
      </c>
      <c r="EA9" s="47">
        <f t="shared" si="13"/>
        <v>3.0145394186308128E-2</v>
      </c>
      <c r="EB9" s="154">
        <f t="shared" si="14"/>
        <v>5.6619289340101533E-2</v>
      </c>
      <c r="EX9" s="47" t="s">
        <v>329</v>
      </c>
      <c r="EY9" s="47">
        <v>0</v>
      </c>
      <c r="FA9" s="47">
        <v>0</v>
      </c>
      <c r="FB9" s="47" t="s">
        <v>16</v>
      </c>
      <c r="FC9" s="47">
        <f t="shared" si="15"/>
        <v>0</v>
      </c>
      <c r="FD9" s="47" t="s">
        <v>13</v>
      </c>
      <c r="FE9" s="154">
        <f t="shared" si="35"/>
        <v>200</v>
      </c>
      <c r="FF9" s="154">
        <f t="shared" si="35"/>
        <v>2.8691499522445079</v>
      </c>
      <c r="FG9" s="154">
        <f t="shared" si="35"/>
        <v>2.8691499522445079</v>
      </c>
      <c r="FH9" s="47">
        <f>MDL!$C11</f>
        <v>1.3842989871101864E-2</v>
      </c>
      <c r="FI9" s="47">
        <f t="shared" si="16"/>
        <v>3.9717613727593117E-2</v>
      </c>
      <c r="FJ9" s="154" t="str">
        <f t="shared" si="17"/>
        <v>BDL</v>
      </c>
      <c r="GF9" s="170" t="s">
        <v>329</v>
      </c>
      <c r="GG9" s="170">
        <v>12.842000000000001</v>
      </c>
      <c r="GH9" s="170">
        <v>51</v>
      </c>
      <c r="GI9" s="170" t="s">
        <v>523</v>
      </c>
      <c r="GJ9" s="170">
        <v>2.7E-2</v>
      </c>
      <c r="GK9" s="170">
        <f t="shared" si="18"/>
        <v>2.7E-2</v>
      </c>
      <c r="GL9" s="170" t="s">
        <v>13</v>
      </c>
      <c r="GM9" s="171">
        <f t="shared" si="36"/>
        <v>200</v>
      </c>
      <c r="GN9" s="171">
        <f t="shared" si="36"/>
        <v>1</v>
      </c>
      <c r="GO9" s="171">
        <f t="shared" si="36"/>
        <v>1</v>
      </c>
      <c r="GP9" s="170">
        <f>MDL!$C11</f>
        <v>1.3842989871101864E-2</v>
      </c>
      <c r="GQ9" s="170">
        <f t="shared" si="19"/>
        <v>1.3842989871101864E-2</v>
      </c>
      <c r="GR9" s="171">
        <f t="shared" si="20"/>
        <v>2.7E-2</v>
      </c>
      <c r="HN9" s="47" t="s">
        <v>329</v>
      </c>
      <c r="HO9" s="47">
        <v>12.842000000000001</v>
      </c>
      <c r="HP9" s="47">
        <v>51</v>
      </c>
      <c r="HQ9" s="47" t="s">
        <v>524</v>
      </c>
      <c r="HR9" s="47">
        <v>2.7E-2</v>
      </c>
      <c r="HS9" s="47">
        <f t="shared" si="21"/>
        <v>2.7E-2</v>
      </c>
      <c r="HT9" s="47" t="s">
        <v>13</v>
      </c>
      <c r="HU9" s="154">
        <f t="shared" si="37"/>
        <v>200</v>
      </c>
      <c r="HV9" s="154">
        <f t="shared" si="37"/>
        <v>2.8986486486486491</v>
      </c>
      <c r="HW9" s="154">
        <f t="shared" si="37"/>
        <v>2.8986486486486491</v>
      </c>
      <c r="HX9" s="47">
        <f>MDL!$C11</f>
        <v>1.3842989871101864E-2</v>
      </c>
      <c r="HY9" s="47">
        <f t="shared" si="22"/>
        <v>4.0125963883126357E-2</v>
      </c>
      <c r="HZ9" s="154">
        <f t="shared" si="23"/>
        <v>7.826351351351353E-2</v>
      </c>
      <c r="IV9" s="47" t="s">
        <v>329</v>
      </c>
      <c r="IW9" s="47">
        <v>12.842000000000001</v>
      </c>
      <c r="IX9" s="47">
        <v>51</v>
      </c>
      <c r="IY9" s="47">
        <v>21229</v>
      </c>
      <c r="IZ9" s="47">
        <v>2.2669999999999999</v>
      </c>
      <c r="JA9" s="47">
        <f t="shared" si="24"/>
        <v>2.2669999999999999</v>
      </c>
      <c r="JB9" s="47" t="s">
        <v>13</v>
      </c>
      <c r="JC9" s="154">
        <f t="shared" si="38"/>
        <v>200</v>
      </c>
      <c r="JD9" s="154">
        <f t="shared" si="38"/>
        <v>2.8771593090211134</v>
      </c>
      <c r="JE9" s="154">
        <f t="shared" si="38"/>
        <v>2.8771593090211134</v>
      </c>
      <c r="JF9" s="47">
        <f>MDL!$C11</f>
        <v>1.3842989871101864E-2</v>
      </c>
      <c r="JG9" s="47">
        <f t="shared" si="25"/>
        <v>3.9828487172325712E-2</v>
      </c>
      <c r="JH9" s="154">
        <f t="shared" si="26"/>
        <v>6.5225201535508637</v>
      </c>
      <c r="KD9" s="47" t="s">
        <v>329</v>
      </c>
      <c r="KE9" s="47">
        <v>12.842000000000001</v>
      </c>
      <c r="KF9" s="47">
        <v>51</v>
      </c>
      <c r="KG9" s="47">
        <v>103038</v>
      </c>
      <c r="KH9" s="47">
        <v>10.662000000000001</v>
      </c>
      <c r="KI9" s="47">
        <f t="shared" si="27"/>
        <v>10.662000000000001</v>
      </c>
      <c r="KJ9" s="47" t="s">
        <v>13</v>
      </c>
      <c r="KK9" s="154">
        <f t="shared" si="39"/>
        <v>200</v>
      </c>
      <c r="KL9" s="154">
        <f t="shared" si="39"/>
        <v>1</v>
      </c>
      <c r="KM9" s="154">
        <f t="shared" si="39"/>
        <v>1</v>
      </c>
      <c r="KN9" s="47">
        <f>MDL!$C11</f>
        <v>1.3842989871101864E-2</v>
      </c>
      <c r="KO9" s="47">
        <f t="shared" si="28"/>
        <v>1.3842989871101864E-2</v>
      </c>
      <c r="KP9" s="154">
        <f t="shared" si="29"/>
        <v>10.662000000000001</v>
      </c>
    </row>
    <row r="10" spans="1:603" x14ac:dyDescent="0.35">
      <c r="A10" s="47" t="s">
        <v>331</v>
      </c>
      <c r="B10" s="47">
        <v>15.952999999999999</v>
      </c>
      <c r="C10" s="47">
        <v>100</v>
      </c>
      <c r="D10" s="47" t="s">
        <v>525</v>
      </c>
      <c r="E10" s="47">
        <v>1.6E-2</v>
      </c>
      <c r="F10" s="47">
        <f t="shared" si="0"/>
        <v>1.6E-2</v>
      </c>
      <c r="G10" s="47" t="s">
        <v>13</v>
      </c>
      <c r="H10" s="154">
        <f t="shared" si="30"/>
        <v>200</v>
      </c>
      <c r="I10" s="154">
        <f t="shared" si="30"/>
        <v>1</v>
      </c>
      <c r="J10" s="154">
        <f t="shared" si="30"/>
        <v>1</v>
      </c>
      <c r="K10" s="47">
        <f>MDL!$C12</f>
        <v>1.3562543110311121E-2</v>
      </c>
      <c r="L10" s="47">
        <f t="shared" si="1"/>
        <v>1.3562543110311121E-2</v>
      </c>
      <c r="M10" s="154">
        <f t="shared" si="2"/>
        <v>1.6E-2</v>
      </c>
      <c r="AI10" s="47" t="s">
        <v>331</v>
      </c>
      <c r="AJ10" s="47">
        <v>15.939</v>
      </c>
      <c r="AK10" s="47">
        <v>100</v>
      </c>
      <c r="AL10" s="47">
        <v>316</v>
      </c>
      <c r="AM10" s="47">
        <v>8.9999999999999993E-3</v>
      </c>
      <c r="AN10" s="47">
        <f t="shared" si="3"/>
        <v>8.9999999999999993E-3</v>
      </c>
      <c r="AO10" s="47" t="s">
        <v>13</v>
      </c>
      <c r="AP10" s="154">
        <f t="shared" si="31"/>
        <v>200</v>
      </c>
      <c r="AQ10" s="154">
        <f t="shared" si="31"/>
        <v>1</v>
      </c>
      <c r="AR10" s="154">
        <f t="shared" si="31"/>
        <v>1</v>
      </c>
      <c r="AS10" s="47">
        <f>MDL!$C12</f>
        <v>1.3562543110311121E-2</v>
      </c>
      <c r="AT10" s="47">
        <f t="shared" si="4"/>
        <v>1.3562543110311121E-2</v>
      </c>
      <c r="AU10" s="154" t="str">
        <f t="shared" si="5"/>
        <v>BDL</v>
      </c>
      <c r="BQ10" s="47" t="s">
        <v>331</v>
      </c>
      <c r="BR10" s="47">
        <v>15.939</v>
      </c>
      <c r="BS10" s="47">
        <v>100</v>
      </c>
      <c r="BT10" s="47">
        <v>339554</v>
      </c>
      <c r="BU10" s="47">
        <v>10.347</v>
      </c>
      <c r="BV10" s="47">
        <f t="shared" si="6"/>
        <v>10.347</v>
      </c>
      <c r="BW10" s="47" t="s">
        <v>13</v>
      </c>
      <c r="BX10" s="154">
        <f t="shared" si="32"/>
        <v>200</v>
      </c>
      <c r="BY10" s="154">
        <f t="shared" si="32"/>
        <v>1</v>
      </c>
      <c r="BZ10" s="154">
        <f t="shared" si="32"/>
        <v>1</v>
      </c>
      <c r="CA10" s="47">
        <f>MDL!$C12</f>
        <v>1.3562543110311121E-2</v>
      </c>
      <c r="CB10" s="47">
        <f t="shared" si="7"/>
        <v>1.3562543110311121E-2</v>
      </c>
      <c r="CC10" s="154">
        <f t="shared" si="8"/>
        <v>10.347</v>
      </c>
      <c r="CH10" s="47" t="s">
        <v>331</v>
      </c>
      <c r="CI10" s="47">
        <v>15.939</v>
      </c>
      <c r="CJ10" s="47">
        <v>100</v>
      </c>
      <c r="CK10" s="47" t="s">
        <v>526</v>
      </c>
      <c r="CL10" s="47">
        <v>1.6E-2</v>
      </c>
      <c r="CM10" s="47">
        <f t="shared" si="9"/>
        <v>1.6E-2</v>
      </c>
      <c r="CN10" s="47" t="s">
        <v>13</v>
      </c>
      <c r="CO10" s="154">
        <f t="shared" si="33"/>
        <v>200</v>
      </c>
      <c r="CP10" s="154">
        <f t="shared" si="33"/>
        <v>1</v>
      </c>
      <c r="CQ10" s="154">
        <f t="shared" si="33"/>
        <v>1</v>
      </c>
      <c r="CR10" s="47">
        <f>MDL!$C12</f>
        <v>1.3562543110311121E-2</v>
      </c>
      <c r="CS10" s="47">
        <f t="shared" si="10"/>
        <v>1.3562543110311121E-2</v>
      </c>
      <c r="CT10" s="154">
        <f t="shared" si="11"/>
        <v>1.6E-2</v>
      </c>
      <c r="DP10" s="47" t="s">
        <v>331</v>
      </c>
      <c r="DQ10" s="47">
        <v>15.939</v>
      </c>
      <c r="DR10" s="47">
        <v>100</v>
      </c>
      <c r="DS10" s="47" t="s">
        <v>392</v>
      </c>
      <c r="DT10" s="47">
        <v>4.0000000000000001E-3</v>
      </c>
      <c r="DU10" s="47">
        <f t="shared" si="12"/>
        <v>4.0000000000000001E-3</v>
      </c>
      <c r="DV10" s="47" t="s">
        <v>13</v>
      </c>
      <c r="DW10" s="154">
        <f t="shared" si="34"/>
        <v>200</v>
      </c>
      <c r="DX10" s="154">
        <f t="shared" si="34"/>
        <v>2.1776649746192898</v>
      </c>
      <c r="DY10" s="154">
        <f t="shared" si="34"/>
        <v>2.1776649746192898</v>
      </c>
      <c r="DZ10" s="47">
        <f>MDL!$C12</f>
        <v>1.3562543110311121E-2</v>
      </c>
      <c r="EA10" s="47">
        <f t="shared" si="13"/>
        <v>2.953467509808869E-2</v>
      </c>
      <c r="EB10" s="154" t="str">
        <f t="shared" si="14"/>
        <v>BDL</v>
      </c>
      <c r="EX10" s="47" t="s">
        <v>331</v>
      </c>
      <c r="EY10" s="47">
        <v>15.925000000000001</v>
      </c>
      <c r="EZ10" s="47">
        <v>100</v>
      </c>
      <c r="FA10" s="47" t="s">
        <v>527</v>
      </c>
      <c r="FB10" s="47">
        <v>4.0000000000000001E-3</v>
      </c>
      <c r="FC10" s="47">
        <f t="shared" si="15"/>
        <v>4.0000000000000001E-3</v>
      </c>
      <c r="FD10" s="47" t="s">
        <v>13</v>
      </c>
      <c r="FE10" s="154">
        <f t="shared" si="35"/>
        <v>200</v>
      </c>
      <c r="FF10" s="154">
        <f t="shared" si="35"/>
        <v>2.8691499522445079</v>
      </c>
      <c r="FG10" s="154">
        <f t="shared" si="35"/>
        <v>2.8691499522445079</v>
      </c>
      <c r="FH10" s="47">
        <f>MDL!$C12</f>
        <v>1.3562543110311121E-2</v>
      </c>
      <c r="FI10" s="47">
        <f t="shared" si="16"/>
        <v>3.8912969917263229E-2</v>
      </c>
      <c r="FJ10" s="154" t="str">
        <f t="shared" si="17"/>
        <v>BDL</v>
      </c>
      <c r="GF10" s="170" t="s">
        <v>331</v>
      </c>
      <c r="GG10" s="170">
        <v>0</v>
      </c>
      <c r="GI10" s="170">
        <v>0</v>
      </c>
      <c r="GJ10" s="170" t="s">
        <v>16</v>
      </c>
      <c r="GK10" s="170">
        <f t="shared" si="18"/>
        <v>0</v>
      </c>
      <c r="GL10" s="170" t="s">
        <v>13</v>
      </c>
      <c r="GM10" s="171">
        <f t="shared" si="36"/>
        <v>200</v>
      </c>
      <c r="GN10" s="171">
        <f t="shared" si="36"/>
        <v>1</v>
      </c>
      <c r="GO10" s="171">
        <f t="shared" si="36"/>
        <v>1</v>
      </c>
      <c r="GP10" s="170">
        <f>MDL!$C12</f>
        <v>1.3562543110311121E-2</v>
      </c>
      <c r="GQ10" s="170">
        <f t="shared" si="19"/>
        <v>1.3562543110311121E-2</v>
      </c>
      <c r="GR10" s="171" t="str">
        <f t="shared" si="20"/>
        <v>BDL</v>
      </c>
      <c r="HN10" s="47" t="s">
        <v>331</v>
      </c>
      <c r="HO10" s="47">
        <v>0</v>
      </c>
      <c r="HQ10" s="47">
        <v>0</v>
      </c>
      <c r="HR10" s="47" t="s">
        <v>16</v>
      </c>
      <c r="HS10" s="47">
        <f t="shared" si="21"/>
        <v>0</v>
      </c>
      <c r="HT10" s="47" t="s">
        <v>13</v>
      </c>
      <c r="HU10" s="154">
        <f t="shared" si="37"/>
        <v>200</v>
      </c>
      <c r="HV10" s="154">
        <f t="shared" si="37"/>
        <v>2.8986486486486491</v>
      </c>
      <c r="HW10" s="154">
        <f t="shared" si="37"/>
        <v>2.8986486486486491</v>
      </c>
      <c r="HX10" s="47">
        <f>MDL!$C12</f>
        <v>1.3562543110311121E-2</v>
      </c>
      <c r="HY10" s="47">
        <f t="shared" si="22"/>
        <v>3.9313047258942378E-2</v>
      </c>
      <c r="HZ10" s="154" t="str">
        <f t="shared" si="23"/>
        <v>BDL</v>
      </c>
      <c r="IV10" s="47" t="s">
        <v>331</v>
      </c>
      <c r="IW10" s="47">
        <v>0</v>
      </c>
      <c r="IY10" s="47">
        <v>0</v>
      </c>
      <c r="IZ10" s="47" t="s">
        <v>16</v>
      </c>
      <c r="JA10" s="47">
        <f t="shared" si="24"/>
        <v>0</v>
      </c>
      <c r="JB10" s="47" t="s">
        <v>13</v>
      </c>
      <c r="JC10" s="154">
        <f t="shared" si="38"/>
        <v>200</v>
      </c>
      <c r="JD10" s="154">
        <f t="shared" si="38"/>
        <v>2.8771593090211134</v>
      </c>
      <c r="JE10" s="154">
        <f t="shared" si="38"/>
        <v>2.8771593090211134</v>
      </c>
      <c r="JF10" s="47">
        <f>MDL!$C12</f>
        <v>1.3562543110311121E-2</v>
      </c>
      <c r="JG10" s="47">
        <f t="shared" si="25"/>
        <v>3.9021597163831807E-2</v>
      </c>
      <c r="JH10" s="154" t="str">
        <f t="shared" si="26"/>
        <v>BDL</v>
      </c>
      <c r="KD10" s="47" t="s">
        <v>331</v>
      </c>
      <c r="KE10" s="47">
        <v>15.925000000000001</v>
      </c>
      <c r="KF10" s="47">
        <v>100</v>
      </c>
      <c r="KG10" s="47">
        <v>342381</v>
      </c>
      <c r="KH10" s="47">
        <v>10.343</v>
      </c>
      <c r="KI10" s="47">
        <f t="shared" si="27"/>
        <v>10.343</v>
      </c>
      <c r="KJ10" s="47" t="s">
        <v>13</v>
      </c>
      <c r="KK10" s="154">
        <f t="shared" si="39"/>
        <v>200</v>
      </c>
      <c r="KL10" s="154">
        <f t="shared" si="39"/>
        <v>1</v>
      </c>
      <c r="KM10" s="154">
        <f t="shared" si="39"/>
        <v>1</v>
      </c>
      <c r="KN10" s="47">
        <f>MDL!$C12</f>
        <v>1.3562543110311121E-2</v>
      </c>
      <c r="KO10" s="47">
        <f t="shared" si="28"/>
        <v>1.3562543110311121E-2</v>
      </c>
      <c r="KP10" s="154">
        <f t="shared" si="29"/>
        <v>10.343</v>
      </c>
    </row>
    <row r="11" spans="1:603" x14ac:dyDescent="0.35">
      <c r="A11" s="47" t="s">
        <v>22</v>
      </c>
      <c r="B11" s="47">
        <v>0</v>
      </c>
      <c r="D11" s="47">
        <v>0</v>
      </c>
      <c r="E11" s="47" t="s">
        <v>16</v>
      </c>
      <c r="F11" s="47">
        <f t="shared" si="0"/>
        <v>0</v>
      </c>
      <c r="G11" s="47" t="s">
        <v>13</v>
      </c>
      <c r="H11" s="154">
        <f t="shared" si="30"/>
        <v>200</v>
      </c>
      <c r="I11" s="154">
        <f t="shared" si="30"/>
        <v>1</v>
      </c>
      <c r="J11" s="154">
        <f t="shared" si="30"/>
        <v>1</v>
      </c>
      <c r="K11" s="47">
        <f>MDL!$C$13</f>
        <v>0.33300000000000002</v>
      </c>
      <c r="L11" s="47">
        <f t="shared" si="1"/>
        <v>0.33300000000000002</v>
      </c>
      <c r="M11" s="154" t="str">
        <f t="shared" si="2"/>
        <v>BDL</v>
      </c>
      <c r="AI11" s="47" t="s">
        <v>22</v>
      </c>
      <c r="AJ11" s="47">
        <v>0</v>
      </c>
      <c r="AL11" s="47">
        <v>0</v>
      </c>
      <c r="AM11" s="47" t="s">
        <v>16</v>
      </c>
      <c r="AN11" s="47">
        <f t="shared" si="3"/>
        <v>0</v>
      </c>
      <c r="AO11" s="47" t="s">
        <v>13</v>
      </c>
      <c r="AP11" s="154">
        <f t="shared" si="31"/>
        <v>200</v>
      </c>
      <c r="AQ11" s="154">
        <f t="shared" si="31"/>
        <v>1</v>
      </c>
      <c r="AR11" s="154">
        <f t="shared" si="31"/>
        <v>1</v>
      </c>
      <c r="AS11" s="47">
        <f>MDL!$C$13</f>
        <v>0.33300000000000002</v>
      </c>
      <c r="AT11" s="47">
        <f t="shared" si="4"/>
        <v>0.33300000000000002</v>
      </c>
      <c r="AU11" s="154" t="str">
        <f t="shared" si="5"/>
        <v>BDL</v>
      </c>
      <c r="BQ11" s="47" t="s">
        <v>22</v>
      </c>
      <c r="BR11" s="47">
        <v>11.409000000000001</v>
      </c>
      <c r="BS11" s="47">
        <v>33</v>
      </c>
      <c r="BT11" s="47">
        <v>11952</v>
      </c>
      <c r="BU11" s="47">
        <v>10.707000000000001</v>
      </c>
      <c r="BV11" s="47">
        <f t="shared" si="6"/>
        <v>10.707000000000001</v>
      </c>
      <c r="BW11" s="47" t="s">
        <v>13</v>
      </c>
      <c r="BX11" s="154">
        <f t="shared" si="32"/>
        <v>200</v>
      </c>
      <c r="BY11" s="154">
        <f t="shared" si="32"/>
        <v>1</v>
      </c>
      <c r="BZ11" s="154">
        <f t="shared" si="32"/>
        <v>1</v>
      </c>
      <c r="CA11" s="47">
        <f>MDL!$C$13</f>
        <v>0.33300000000000002</v>
      </c>
      <c r="CB11" s="47">
        <f t="shared" si="7"/>
        <v>0.33300000000000002</v>
      </c>
      <c r="CC11" s="154">
        <f t="shared" si="8"/>
        <v>10.707000000000001</v>
      </c>
      <c r="CH11" s="47" t="s">
        <v>22</v>
      </c>
      <c r="CI11" s="47">
        <v>0</v>
      </c>
      <c r="CK11" s="47">
        <v>0</v>
      </c>
      <c r="CL11" s="47" t="s">
        <v>16</v>
      </c>
      <c r="CM11" s="47">
        <f t="shared" si="9"/>
        <v>0</v>
      </c>
      <c r="CN11" s="47" t="s">
        <v>13</v>
      </c>
      <c r="CO11" s="154">
        <f t="shared" si="33"/>
        <v>200</v>
      </c>
      <c r="CP11" s="154">
        <f t="shared" si="33"/>
        <v>1</v>
      </c>
      <c r="CQ11" s="154">
        <f t="shared" si="33"/>
        <v>1</v>
      </c>
      <c r="CR11" s="47">
        <f>MDL!$C$13</f>
        <v>0.33300000000000002</v>
      </c>
      <c r="CS11" s="47">
        <f t="shared" si="10"/>
        <v>0.33300000000000002</v>
      </c>
      <c r="CT11" s="154" t="str">
        <f t="shared" si="11"/>
        <v>BDL</v>
      </c>
      <c r="DP11" s="47" t="s">
        <v>22</v>
      </c>
      <c r="DQ11" s="47">
        <v>0</v>
      </c>
      <c r="DS11" s="47">
        <v>0</v>
      </c>
      <c r="DT11" s="47" t="s">
        <v>16</v>
      </c>
      <c r="DU11" s="47">
        <f t="shared" si="12"/>
        <v>0</v>
      </c>
      <c r="DV11" s="47" t="s">
        <v>13</v>
      </c>
      <c r="DW11" s="154">
        <f t="shared" si="34"/>
        <v>200</v>
      </c>
      <c r="DX11" s="154">
        <f t="shared" si="34"/>
        <v>2.1776649746192898</v>
      </c>
      <c r="DY11" s="154">
        <f t="shared" si="34"/>
        <v>2.1776649746192898</v>
      </c>
      <c r="DZ11" s="47">
        <f>MDL!$C$13</f>
        <v>0.33300000000000002</v>
      </c>
      <c r="EA11" s="47">
        <f t="shared" si="13"/>
        <v>0.72516243654822354</v>
      </c>
      <c r="EB11" s="154" t="str">
        <f t="shared" si="14"/>
        <v>BDL</v>
      </c>
      <c r="EX11" s="47" t="s">
        <v>22</v>
      </c>
      <c r="EY11" s="47">
        <v>0</v>
      </c>
      <c r="FA11" s="47">
        <v>0</v>
      </c>
      <c r="FB11" s="47" t="s">
        <v>16</v>
      </c>
      <c r="FC11" s="47">
        <f t="shared" si="15"/>
        <v>0</v>
      </c>
      <c r="FD11" s="47" t="s">
        <v>13</v>
      </c>
      <c r="FE11" s="154">
        <f t="shared" si="35"/>
        <v>200</v>
      </c>
      <c r="FF11" s="154">
        <f t="shared" si="35"/>
        <v>2.8691499522445079</v>
      </c>
      <c r="FG11" s="154">
        <f t="shared" si="35"/>
        <v>2.8691499522445079</v>
      </c>
      <c r="FH11" s="47">
        <f>MDL!$C$13</f>
        <v>0.33300000000000002</v>
      </c>
      <c r="FI11" s="47">
        <f t="shared" si="16"/>
        <v>0.95542693409742119</v>
      </c>
      <c r="FJ11" s="154" t="str">
        <f t="shared" si="17"/>
        <v>BDL</v>
      </c>
      <c r="GF11" s="170" t="s">
        <v>22</v>
      </c>
      <c r="GG11" s="170">
        <v>0</v>
      </c>
      <c r="GI11" s="170">
        <v>0</v>
      </c>
      <c r="GJ11" s="170" t="s">
        <v>16</v>
      </c>
      <c r="GK11" s="170">
        <f t="shared" si="18"/>
        <v>0</v>
      </c>
      <c r="GL11" s="170" t="s">
        <v>13</v>
      </c>
      <c r="GM11" s="171">
        <f t="shared" si="36"/>
        <v>200</v>
      </c>
      <c r="GN11" s="171">
        <f t="shared" si="36"/>
        <v>1</v>
      </c>
      <c r="GO11" s="171">
        <f t="shared" si="36"/>
        <v>1</v>
      </c>
      <c r="GP11" s="170">
        <f>MDL!$C$13</f>
        <v>0.33300000000000002</v>
      </c>
      <c r="GQ11" s="170">
        <f t="shared" si="19"/>
        <v>0.33300000000000002</v>
      </c>
      <c r="GR11" s="171" t="str">
        <f t="shared" si="20"/>
        <v>BDL</v>
      </c>
      <c r="HN11" s="47" t="s">
        <v>22</v>
      </c>
      <c r="HO11" s="47">
        <v>0</v>
      </c>
      <c r="HQ11" s="47">
        <v>0</v>
      </c>
      <c r="HR11" s="47" t="s">
        <v>16</v>
      </c>
      <c r="HS11" s="47">
        <f t="shared" si="21"/>
        <v>0</v>
      </c>
      <c r="HT11" s="47" t="s">
        <v>13</v>
      </c>
      <c r="HU11" s="154">
        <f t="shared" si="37"/>
        <v>200</v>
      </c>
      <c r="HV11" s="154">
        <f t="shared" si="37"/>
        <v>2.8986486486486491</v>
      </c>
      <c r="HW11" s="154">
        <f t="shared" si="37"/>
        <v>2.8986486486486491</v>
      </c>
      <c r="HX11" s="47">
        <f>MDL!$C$13</f>
        <v>0.33300000000000002</v>
      </c>
      <c r="HY11" s="47">
        <f t="shared" si="22"/>
        <v>0.96525000000000016</v>
      </c>
      <c r="HZ11" s="154" t="str">
        <f t="shared" si="23"/>
        <v>BDL</v>
      </c>
      <c r="IV11" s="47" t="s">
        <v>22</v>
      </c>
      <c r="IW11" s="47">
        <v>0</v>
      </c>
      <c r="IY11" s="47">
        <v>0</v>
      </c>
      <c r="IZ11" s="47" t="s">
        <v>16</v>
      </c>
      <c r="JA11" s="47">
        <f t="shared" si="24"/>
        <v>0</v>
      </c>
      <c r="JB11" s="47" t="s">
        <v>13</v>
      </c>
      <c r="JC11" s="154">
        <f t="shared" si="38"/>
        <v>200</v>
      </c>
      <c r="JD11" s="154">
        <f t="shared" si="38"/>
        <v>2.8771593090211134</v>
      </c>
      <c r="JE11" s="154">
        <f t="shared" si="38"/>
        <v>2.8771593090211134</v>
      </c>
      <c r="JF11" s="47">
        <f>MDL!$C$13</f>
        <v>0.33300000000000002</v>
      </c>
      <c r="JG11" s="47">
        <f t="shared" si="25"/>
        <v>0.9580940499040308</v>
      </c>
      <c r="JH11" s="154" t="str">
        <f t="shared" si="26"/>
        <v>BDL</v>
      </c>
      <c r="KD11" s="47" t="s">
        <v>22</v>
      </c>
      <c r="KE11" s="47">
        <v>11.409000000000001</v>
      </c>
      <c r="KF11" s="47">
        <v>33</v>
      </c>
      <c r="KG11" s="47">
        <v>12430</v>
      </c>
      <c r="KH11" s="47">
        <v>11.039</v>
      </c>
      <c r="KI11" s="47">
        <f t="shared" si="27"/>
        <v>11.039</v>
      </c>
      <c r="KJ11" s="47" t="s">
        <v>13</v>
      </c>
      <c r="KK11" s="154">
        <f t="shared" si="39"/>
        <v>200</v>
      </c>
      <c r="KL11" s="154">
        <f t="shared" si="39"/>
        <v>1</v>
      </c>
      <c r="KM11" s="154">
        <f t="shared" si="39"/>
        <v>1</v>
      </c>
      <c r="KN11" s="47">
        <f>MDL!$C$13</f>
        <v>0.33300000000000002</v>
      </c>
      <c r="KO11" s="47">
        <f t="shared" si="28"/>
        <v>0.33300000000000002</v>
      </c>
      <c r="KP11" s="154">
        <f t="shared" si="29"/>
        <v>11.039</v>
      </c>
    </row>
    <row r="12" spans="1:603" x14ac:dyDescent="0.35">
      <c r="A12" s="47" t="s">
        <v>23</v>
      </c>
      <c r="B12" s="47">
        <v>0</v>
      </c>
      <c r="D12" s="47">
        <v>0</v>
      </c>
      <c r="E12" s="47" t="s">
        <v>16</v>
      </c>
      <c r="F12" s="47">
        <f t="shared" si="0"/>
        <v>0</v>
      </c>
      <c r="G12" s="47" t="s">
        <v>13</v>
      </c>
      <c r="H12" s="154">
        <f t="shared" si="30"/>
        <v>200</v>
      </c>
      <c r="I12" s="154">
        <f t="shared" si="30"/>
        <v>1</v>
      </c>
      <c r="J12" s="154">
        <f t="shared" si="30"/>
        <v>1</v>
      </c>
      <c r="K12" s="47">
        <f>MDL!$C14</f>
        <v>1.9103684107422591E-2</v>
      </c>
      <c r="L12" s="47">
        <f t="shared" si="1"/>
        <v>1.9103684107422591E-2</v>
      </c>
      <c r="M12" s="154" t="str">
        <f t="shared" si="2"/>
        <v>BDL</v>
      </c>
      <c r="AI12" s="47" t="s">
        <v>23</v>
      </c>
      <c r="AJ12" s="47">
        <v>0</v>
      </c>
      <c r="AL12" s="47">
        <v>0</v>
      </c>
      <c r="AM12" s="47" t="s">
        <v>16</v>
      </c>
      <c r="AN12" s="47">
        <f t="shared" si="3"/>
        <v>0</v>
      </c>
      <c r="AO12" s="47" t="s">
        <v>13</v>
      </c>
      <c r="AP12" s="154">
        <f t="shared" si="31"/>
        <v>200</v>
      </c>
      <c r="AQ12" s="154">
        <f t="shared" si="31"/>
        <v>1</v>
      </c>
      <c r="AR12" s="154">
        <f t="shared" si="31"/>
        <v>1</v>
      </c>
      <c r="AS12" s="47">
        <f>MDL!$C14</f>
        <v>1.9103684107422591E-2</v>
      </c>
      <c r="AT12" s="47">
        <f t="shared" si="4"/>
        <v>1.9103684107422591E-2</v>
      </c>
      <c r="AU12" s="154" t="str">
        <f t="shared" si="5"/>
        <v>BDL</v>
      </c>
      <c r="BQ12" s="47" t="s">
        <v>23</v>
      </c>
      <c r="BR12" s="47">
        <v>8.5030000000000001</v>
      </c>
      <c r="BS12" s="47">
        <v>81</v>
      </c>
      <c r="BT12" s="47">
        <v>74938</v>
      </c>
      <c r="BU12" s="47">
        <v>10.162000000000001</v>
      </c>
      <c r="BV12" s="47">
        <f t="shared" si="6"/>
        <v>10.162000000000001</v>
      </c>
      <c r="BW12" s="47" t="s">
        <v>13</v>
      </c>
      <c r="BX12" s="154">
        <f t="shared" si="32"/>
        <v>200</v>
      </c>
      <c r="BY12" s="154">
        <f t="shared" si="32"/>
        <v>1</v>
      </c>
      <c r="BZ12" s="154">
        <f t="shared" si="32"/>
        <v>1</v>
      </c>
      <c r="CA12" s="47">
        <f>MDL!$C14</f>
        <v>1.9103684107422591E-2</v>
      </c>
      <c r="CB12" s="47">
        <f t="shared" si="7"/>
        <v>1.9103684107422591E-2</v>
      </c>
      <c r="CC12" s="154">
        <f t="shared" si="8"/>
        <v>10.162000000000001</v>
      </c>
      <c r="CH12" s="47" t="s">
        <v>23</v>
      </c>
      <c r="CI12" s="47">
        <v>0</v>
      </c>
      <c r="CK12" s="47">
        <v>0</v>
      </c>
      <c r="CL12" s="47" t="s">
        <v>16</v>
      </c>
      <c r="CM12" s="47">
        <f t="shared" si="9"/>
        <v>0</v>
      </c>
      <c r="CN12" s="47" t="s">
        <v>13</v>
      </c>
      <c r="CO12" s="154">
        <f t="shared" si="33"/>
        <v>200</v>
      </c>
      <c r="CP12" s="154">
        <f t="shared" si="33"/>
        <v>1</v>
      </c>
      <c r="CQ12" s="154">
        <f t="shared" si="33"/>
        <v>1</v>
      </c>
      <c r="CR12" s="47">
        <f>MDL!$C14</f>
        <v>1.9103684107422591E-2</v>
      </c>
      <c r="CS12" s="47">
        <f t="shared" si="10"/>
        <v>1.9103684107422591E-2</v>
      </c>
      <c r="CT12" s="154" t="str">
        <f t="shared" si="11"/>
        <v>BDL</v>
      </c>
      <c r="DP12" s="47" t="s">
        <v>23</v>
      </c>
      <c r="DQ12" s="47">
        <v>0</v>
      </c>
      <c r="DS12" s="47">
        <v>0</v>
      </c>
      <c r="DT12" s="47" t="s">
        <v>16</v>
      </c>
      <c r="DU12" s="47">
        <f t="shared" si="12"/>
        <v>0</v>
      </c>
      <c r="DV12" s="47" t="s">
        <v>13</v>
      </c>
      <c r="DW12" s="154">
        <f t="shared" si="34"/>
        <v>200</v>
      </c>
      <c r="DX12" s="154">
        <f t="shared" si="34"/>
        <v>2.1776649746192898</v>
      </c>
      <c r="DY12" s="154">
        <f t="shared" si="34"/>
        <v>2.1776649746192898</v>
      </c>
      <c r="DZ12" s="47">
        <f>MDL!$C14</f>
        <v>1.9103684107422591E-2</v>
      </c>
      <c r="EA12" s="47">
        <f t="shared" si="13"/>
        <v>4.1601423766925348E-2</v>
      </c>
      <c r="EB12" s="154" t="str">
        <f t="shared" si="14"/>
        <v>BDL</v>
      </c>
      <c r="EX12" s="47" t="s">
        <v>23</v>
      </c>
      <c r="EY12" s="47">
        <v>0</v>
      </c>
      <c r="FA12" s="47">
        <v>0</v>
      </c>
      <c r="FB12" s="47" t="s">
        <v>16</v>
      </c>
      <c r="FC12" s="47">
        <f t="shared" si="15"/>
        <v>0</v>
      </c>
      <c r="FD12" s="47" t="s">
        <v>13</v>
      </c>
      <c r="FE12" s="154">
        <f t="shared" si="35"/>
        <v>200</v>
      </c>
      <c r="FF12" s="154">
        <f t="shared" si="35"/>
        <v>2.8691499522445079</v>
      </c>
      <c r="FG12" s="154">
        <f t="shared" si="35"/>
        <v>2.8691499522445079</v>
      </c>
      <c r="FH12" s="47">
        <f>MDL!$C14</f>
        <v>1.9103684107422591E-2</v>
      </c>
      <c r="FI12" s="47">
        <f t="shared" si="16"/>
        <v>5.4811334344505691E-2</v>
      </c>
      <c r="FJ12" s="154" t="str">
        <f t="shared" si="17"/>
        <v>BDL</v>
      </c>
      <c r="GF12" s="170" t="s">
        <v>23</v>
      </c>
      <c r="GG12" s="170">
        <v>0</v>
      </c>
      <c r="GI12" s="170">
        <v>0</v>
      </c>
      <c r="GJ12" s="170" t="s">
        <v>16</v>
      </c>
      <c r="GK12" s="170">
        <f t="shared" si="18"/>
        <v>0</v>
      </c>
      <c r="GL12" s="170" t="s">
        <v>13</v>
      </c>
      <c r="GM12" s="171">
        <f t="shared" si="36"/>
        <v>200</v>
      </c>
      <c r="GN12" s="171">
        <f t="shared" si="36"/>
        <v>1</v>
      </c>
      <c r="GO12" s="171">
        <f t="shared" si="36"/>
        <v>1</v>
      </c>
      <c r="GP12" s="170">
        <f>MDL!$C14</f>
        <v>1.9103684107422591E-2</v>
      </c>
      <c r="GQ12" s="170">
        <f t="shared" si="19"/>
        <v>1.9103684107422591E-2</v>
      </c>
      <c r="GR12" s="171" t="str">
        <f t="shared" si="20"/>
        <v>BDL</v>
      </c>
      <c r="HN12" s="47" t="s">
        <v>23</v>
      </c>
      <c r="HO12" s="47">
        <v>0</v>
      </c>
      <c r="HQ12" s="47">
        <v>0</v>
      </c>
      <c r="HR12" s="47" t="s">
        <v>16</v>
      </c>
      <c r="HS12" s="47">
        <f t="shared" si="21"/>
        <v>0</v>
      </c>
      <c r="HT12" s="47" t="s">
        <v>13</v>
      </c>
      <c r="HU12" s="154">
        <f t="shared" si="37"/>
        <v>200</v>
      </c>
      <c r="HV12" s="154">
        <f t="shared" si="37"/>
        <v>2.8986486486486491</v>
      </c>
      <c r="HW12" s="154">
        <f t="shared" si="37"/>
        <v>2.8986486486486491</v>
      </c>
      <c r="HX12" s="47">
        <f>MDL!$C14</f>
        <v>1.9103684107422591E-2</v>
      </c>
      <c r="HY12" s="47">
        <f t="shared" si="22"/>
        <v>5.5374868122191168E-2</v>
      </c>
      <c r="HZ12" s="154" t="str">
        <f t="shared" si="23"/>
        <v>BDL</v>
      </c>
      <c r="IV12" s="47" t="s">
        <v>23</v>
      </c>
      <c r="IW12" s="47">
        <v>8.5030000000000001</v>
      </c>
      <c r="IX12" s="47">
        <v>81</v>
      </c>
      <c r="IY12" s="47">
        <v>1397</v>
      </c>
      <c r="IZ12" s="47">
        <v>0.19400000000000001</v>
      </c>
      <c r="JA12" s="47">
        <f t="shared" si="24"/>
        <v>0.19400000000000001</v>
      </c>
      <c r="JB12" s="47" t="s">
        <v>13</v>
      </c>
      <c r="JC12" s="154">
        <f t="shared" si="38"/>
        <v>200</v>
      </c>
      <c r="JD12" s="154">
        <f t="shared" si="38"/>
        <v>2.8771593090211134</v>
      </c>
      <c r="JE12" s="154">
        <f t="shared" si="38"/>
        <v>2.8771593090211134</v>
      </c>
      <c r="JF12" s="47">
        <f>MDL!$C14</f>
        <v>1.9103684107422591E-2</v>
      </c>
      <c r="JG12" s="47">
        <f t="shared" si="25"/>
        <v>5.4964342566269607E-2</v>
      </c>
      <c r="JH12" s="154">
        <f t="shared" si="26"/>
        <v>0.55816890595009605</v>
      </c>
      <c r="KD12" s="47" t="s">
        <v>23</v>
      </c>
      <c r="KE12" s="47">
        <v>8.4909999999999997</v>
      </c>
      <c r="KF12" s="47">
        <v>81</v>
      </c>
      <c r="KG12" s="47">
        <v>75945</v>
      </c>
      <c r="KH12" s="47">
        <v>10.210000000000001</v>
      </c>
      <c r="KI12" s="47">
        <f t="shared" si="27"/>
        <v>10.210000000000001</v>
      </c>
      <c r="KJ12" s="47" t="s">
        <v>13</v>
      </c>
      <c r="KK12" s="154">
        <f t="shared" si="39"/>
        <v>200</v>
      </c>
      <c r="KL12" s="154">
        <f t="shared" si="39"/>
        <v>1</v>
      </c>
      <c r="KM12" s="154">
        <f t="shared" si="39"/>
        <v>1</v>
      </c>
      <c r="KN12" s="47">
        <f>MDL!$C14</f>
        <v>1.9103684107422591E-2</v>
      </c>
      <c r="KO12" s="47">
        <f t="shared" si="28"/>
        <v>1.9103684107422591E-2</v>
      </c>
      <c r="KP12" s="154">
        <f t="shared" si="29"/>
        <v>10.210000000000001</v>
      </c>
    </row>
    <row r="13" spans="1:603" x14ac:dyDescent="0.35">
      <c r="A13" s="47" t="s">
        <v>24</v>
      </c>
      <c r="B13" s="47">
        <v>0</v>
      </c>
      <c r="D13" s="47">
        <v>0</v>
      </c>
      <c r="E13" s="47" t="s">
        <v>16</v>
      </c>
      <c r="F13" s="47">
        <f t="shared" si="0"/>
        <v>0</v>
      </c>
      <c r="G13" s="47" t="s">
        <v>13</v>
      </c>
      <c r="H13" s="154">
        <f t="shared" si="30"/>
        <v>200</v>
      </c>
      <c r="I13" s="154">
        <f t="shared" si="30"/>
        <v>1</v>
      </c>
      <c r="J13" s="154">
        <f t="shared" si="30"/>
        <v>1</v>
      </c>
      <c r="K13" s="47">
        <f>MDL!$C15</f>
        <v>8.6848108787699017E-3</v>
      </c>
      <c r="L13" s="47">
        <f t="shared" si="1"/>
        <v>8.6848108787699017E-3</v>
      </c>
      <c r="M13" s="154" t="str">
        <f t="shared" si="2"/>
        <v>BDL</v>
      </c>
      <c r="AI13" s="47" t="s">
        <v>24</v>
      </c>
      <c r="AJ13" s="47">
        <v>0</v>
      </c>
      <c r="AL13" s="47">
        <v>0</v>
      </c>
      <c r="AM13" s="47" t="s">
        <v>16</v>
      </c>
      <c r="AN13" s="47">
        <f t="shared" si="3"/>
        <v>0</v>
      </c>
      <c r="AO13" s="47" t="s">
        <v>13</v>
      </c>
      <c r="AP13" s="154">
        <f t="shared" si="31"/>
        <v>200</v>
      </c>
      <c r="AQ13" s="154">
        <f t="shared" si="31"/>
        <v>1</v>
      </c>
      <c r="AR13" s="154">
        <f t="shared" si="31"/>
        <v>1</v>
      </c>
      <c r="AS13" s="47">
        <f>MDL!$C15</f>
        <v>8.6848108787699017E-3</v>
      </c>
      <c r="AT13" s="47">
        <f t="shared" si="4"/>
        <v>8.6848108787699017E-3</v>
      </c>
      <c r="AU13" s="154" t="str">
        <f t="shared" si="5"/>
        <v>BDL</v>
      </c>
      <c r="BQ13" s="47" t="s">
        <v>24</v>
      </c>
      <c r="BR13" s="47">
        <v>13.247999999999999</v>
      </c>
      <c r="BS13" s="47">
        <v>131</v>
      </c>
      <c r="BT13" s="47">
        <v>158162</v>
      </c>
      <c r="BU13" s="47">
        <v>9.6820000000000004</v>
      </c>
      <c r="BV13" s="47">
        <f t="shared" si="6"/>
        <v>9.6820000000000004</v>
      </c>
      <c r="BW13" s="47" t="s">
        <v>13</v>
      </c>
      <c r="BX13" s="154">
        <f t="shared" si="32"/>
        <v>200</v>
      </c>
      <c r="BY13" s="154">
        <f t="shared" si="32"/>
        <v>1</v>
      </c>
      <c r="BZ13" s="154">
        <f t="shared" si="32"/>
        <v>1</v>
      </c>
      <c r="CA13" s="47">
        <f>MDL!$C15</f>
        <v>8.6848108787699017E-3</v>
      </c>
      <c r="CB13" s="47">
        <f t="shared" si="7"/>
        <v>8.6848108787699017E-3</v>
      </c>
      <c r="CC13" s="154">
        <f t="shared" si="8"/>
        <v>9.6820000000000004</v>
      </c>
      <c r="CH13" s="47" t="s">
        <v>24</v>
      </c>
      <c r="CI13" s="47">
        <v>0</v>
      </c>
      <c r="CK13" s="47">
        <v>0</v>
      </c>
      <c r="CL13" s="47" t="s">
        <v>16</v>
      </c>
      <c r="CM13" s="47">
        <f t="shared" si="9"/>
        <v>0</v>
      </c>
      <c r="CN13" s="47" t="s">
        <v>13</v>
      </c>
      <c r="CO13" s="154">
        <f t="shared" si="33"/>
        <v>200</v>
      </c>
      <c r="CP13" s="154">
        <f t="shared" si="33"/>
        <v>1</v>
      </c>
      <c r="CQ13" s="154">
        <f t="shared" si="33"/>
        <v>1</v>
      </c>
      <c r="CR13" s="47">
        <f>MDL!$C15</f>
        <v>8.6848108787699017E-3</v>
      </c>
      <c r="CS13" s="47">
        <f t="shared" si="10"/>
        <v>8.6848108787699017E-3</v>
      </c>
      <c r="CT13" s="154" t="str">
        <f t="shared" si="11"/>
        <v>BDL</v>
      </c>
      <c r="DP13" s="47" t="s">
        <v>24</v>
      </c>
      <c r="DQ13" s="47">
        <v>0</v>
      </c>
      <c r="DS13" s="47">
        <v>0</v>
      </c>
      <c r="DT13" s="47" t="s">
        <v>16</v>
      </c>
      <c r="DU13" s="47">
        <f t="shared" si="12"/>
        <v>0</v>
      </c>
      <c r="DV13" s="47" t="s">
        <v>13</v>
      </c>
      <c r="DW13" s="154">
        <f t="shared" si="34"/>
        <v>200</v>
      </c>
      <c r="DX13" s="154">
        <f t="shared" si="34"/>
        <v>2.1776649746192898</v>
      </c>
      <c r="DY13" s="154">
        <f t="shared" si="34"/>
        <v>2.1776649746192898</v>
      </c>
      <c r="DZ13" s="47">
        <f>MDL!$C15</f>
        <v>8.6848108787699017E-3</v>
      </c>
      <c r="EA13" s="47">
        <f t="shared" si="13"/>
        <v>1.8912608461889791E-2</v>
      </c>
      <c r="EB13" s="154" t="str">
        <f t="shared" si="14"/>
        <v>BDL</v>
      </c>
      <c r="EX13" s="47" t="s">
        <v>24</v>
      </c>
      <c r="EY13" s="47">
        <v>0</v>
      </c>
      <c r="FA13" s="47">
        <v>0</v>
      </c>
      <c r="FB13" s="47" t="s">
        <v>16</v>
      </c>
      <c r="FC13" s="47">
        <f t="shared" si="15"/>
        <v>0</v>
      </c>
      <c r="FD13" s="47" t="s">
        <v>13</v>
      </c>
      <c r="FE13" s="154">
        <f t="shared" si="35"/>
        <v>200</v>
      </c>
      <c r="FF13" s="154">
        <f t="shared" si="35"/>
        <v>2.8691499522445079</v>
      </c>
      <c r="FG13" s="154">
        <f t="shared" si="35"/>
        <v>2.8691499522445079</v>
      </c>
      <c r="FH13" s="47">
        <f>MDL!$C15</f>
        <v>8.6848108787699017E-3</v>
      </c>
      <c r="FI13" s="47">
        <f t="shared" si="16"/>
        <v>2.4918024718075246E-2</v>
      </c>
      <c r="FJ13" s="154" t="str">
        <f t="shared" si="17"/>
        <v>BDL</v>
      </c>
      <c r="GF13" s="170" t="s">
        <v>24</v>
      </c>
      <c r="GG13" s="170">
        <v>0</v>
      </c>
      <c r="GI13" s="170">
        <v>0</v>
      </c>
      <c r="GJ13" s="170" t="s">
        <v>16</v>
      </c>
      <c r="GK13" s="170">
        <f t="shared" si="18"/>
        <v>0</v>
      </c>
      <c r="GL13" s="170" t="s">
        <v>13</v>
      </c>
      <c r="GM13" s="171">
        <f t="shared" si="36"/>
        <v>200</v>
      </c>
      <c r="GN13" s="171">
        <f t="shared" si="36"/>
        <v>1</v>
      </c>
      <c r="GO13" s="171">
        <f t="shared" si="36"/>
        <v>1</v>
      </c>
      <c r="GP13" s="170">
        <f>MDL!$C15</f>
        <v>8.6848108787699017E-3</v>
      </c>
      <c r="GQ13" s="170">
        <f t="shared" si="19"/>
        <v>8.6848108787699017E-3</v>
      </c>
      <c r="GR13" s="171" t="str">
        <f t="shared" si="20"/>
        <v>BDL</v>
      </c>
      <c r="HN13" s="47" t="s">
        <v>24</v>
      </c>
      <c r="HO13" s="47">
        <v>0</v>
      </c>
      <c r="HQ13" s="47">
        <v>0</v>
      </c>
      <c r="HR13" s="47" t="s">
        <v>16</v>
      </c>
      <c r="HS13" s="47">
        <f t="shared" si="21"/>
        <v>0</v>
      </c>
      <c r="HT13" s="47" t="s">
        <v>13</v>
      </c>
      <c r="HU13" s="154">
        <f t="shared" si="37"/>
        <v>200</v>
      </c>
      <c r="HV13" s="154">
        <f t="shared" si="37"/>
        <v>2.8986486486486491</v>
      </c>
      <c r="HW13" s="154">
        <f t="shared" si="37"/>
        <v>2.8986486486486491</v>
      </c>
      <c r="HX13" s="47">
        <f>MDL!$C15</f>
        <v>8.6848108787699017E-3</v>
      </c>
      <c r="HY13" s="47">
        <f t="shared" si="22"/>
        <v>2.5174215317515462E-2</v>
      </c>
      <c r="HZ13" s="154" t="str">
        <f t="shared" si="23"/>
        <v>BDL</v>
      </c>
      <c r="IV13" s="47" t="s">
        <v>24</v>
      </c>
      <c r="IW13" s="47">
        <v>13.247999999999999</v>
      </c>
      <c r="IX13" s="47">
        <v>131</v>
      </c>
      <c r="IY13" s="47" t="s">
        <v>528</v>
      </c>
      <c r="IZ13" s="47">
        <v>1.0999999999999999E-2</v>
      </c>
      <c r="JA13" s="47">
        <f t="shared" si="24"/>
        <v>1.0999999999999999E-2</v>
      </c>
      <c r="JB13" s="47" t="s">
        <v>13</v>
      </c>
      <c r="JC13" s="154">
        <f t="shared" si="38"/>
        <v>200</v>
      </c>
      <c r="JD13" s="154">
        <f t="shared" si="38"/>
        <v>2.8771593090211134</v>
      </c>
      <c r="JE13" s="154">
        <f t="shared" si="38"/>
        <v>2.8771593090211134</v>
      </c>
      <c r="JF13" s="47">
        <f>MDL!$C15</f>
        <v>8.6848108787699017E-3</v>
      </c>
      <c r="JG13" s="47">
        <f t="shared" si="25"/>
        <v>2.498758446694066E-2</v>
      </c>
      <c r="JH13" s="154">
        <f t="shared" si="26"/>
        <v>3.1648752399232247E-2</v>
      </c>
      <c r="KD13" s="47" t="s">
        <v>24</v>
      </c>
      <c r="KE13" s="47">
        <v>13.247999999999999</v>
      </c>
      <c r="KF13" s="47">
        <v>131</v>
      </c>
      <c r="KG13" s="47">
        <v>157747</v>
      </c>
      <c r="KH13" s="47">
        <v>9.5730000000000004</v>
      </c>
      <c r="KI13" s="47">
        <f t="shared" si="27"/>
        <v>9.5730000000000004</v>
      </c>
      <c r="KJ13" s="47" t="s">
        <v>13</v>
      </c>
      <c r="KK13" s="154">
        <f t="shared" si="39"/>
        <v>200</v>
      </c>
      <c r="KL13" s="154">
        <f t="shared" si="39"/>
        <v>1</v>
      </c>
      <c r="KM13" s="154">
        <f t="shared" si="39"/>
        <v>1</v>
      </c>
      <c r="KN13" s="47">
        <f>MDL!$C15</f>
        <v>8.6848108787699017E-3</v>
      </c>
      <c r="KO13" s="47">
        <f t="shared" si="28"/>
        <v>8.6848108787699017E-3</v>
      </c>
      <c r="KP13" s="154">
        <f t="shared" si="29"/>
        <v>9.5730000000000004</v>
      </c>
    </row>
    <row r="14" spans="1:603" x14ac:dyDescent="0.35">
      <c r="A14" s="47" t="s">
        <v>25</v>
      </c>
      <c r="B14" s="47">
        <v>0</v>
      </c>
      <c r="D14" s="47">
        <v>0</v>
      </c>
      <c r="E14" s="47" t="s">
        <v>16</v>
      </c>
      <c r="F14" s="47">
        <f t="shared" si="0"/>
        <v>0</v>
      </c>
      <c r="G14" s="47" t="s">
        <v>13</v>
      </c>
      <c r="H14" s="154">
        <f t="shared" si="30"/>
        <v>200</v>
      </c>
      <c r="I14" s="154">
        <f t="shared" si="30"/>
        <v>1</v>
      </c>
      <c r="J14" s="154">
        <f t="shared" si="30"/>
        <v>1</v>
      </c>
      <c r="K14" s="47">
        <f>MDL!$C16</f>
        <v>3.4251162877721564E-2</v>
      </c>
      <c r="L14" s="47">
        <f t="shared" si="1"/>
        <v>3.4251162877721564E-2</v>
      </c>
      <c r="M14" s="154" t="str">
        <f t="shared" si="2"/>
        <v>BDL</v>
      </c>
      <c r="AI14" s="47" t="s">
        <v>25</v>
      </c>
      <c r="AJ14" s="47">
        <v>0</v>
      </c>
      <c r="AL14" s="47">
        <v>0</v>
      </c>
      <c r="AM14" s="47" t="s">
        <v>16</v>
      </c>
      <c r="AN14" s="47">
        <f t="shared" si="3"/>
        <v>0</v>
      </c>
      <c r="AO14" s="47" t="s">
        <v>13</v>
      </c>
      <c r="AP14" s="154">
        <f t="shared" si="31"/>
        <v>200</v>
      </c>
      <c r="AQ14" s="154">
        <f t="shared" si="31"/>
        <v>1</v>
      </c>
      <c r="AR14" s="154">
        <f t="shared" si="31"/>
        <v>1</v>
      </c>
      <c r="AS14" s="47">
        <f>MDL!$C16</f>
        <v>3.4251162877721564E-2</v>
      </c>
      <c r="AT14" s="47">
        <f t="shared" si="4"/>
        <v>3.4251162877721564E-2</v>
      </c>
      <c r="AU14" s="154" t="str">
        <f t="shared" si="5"/>
        <v>BDL</v>
      </c>
      <c r="BQ14" s="47" t="s">
        <v>25</v>
      </c>
      <c r="BR14" s="47">
        <v>13.233000000000001</v>
      </c>
      <c r="BS14" s="47">
        <v>64</v>
      </c>
      <c r="BT14" s="47">
        <v>10109</v>
      </c>
      <c r="BU14" s="47">
        <v>10.151</v>
      </c>
      <c r="BV14" s="47">
        <f t="shared" si="6"/>
        <v>10.151</v>
      </c>
      <c r="BW14" s="47" t="s">
        <v>13</v>
      </c>
      <c r="BX14" s="154">
        <f t="shared" si="32"/>
        <v>200</v>
      </c>
      <c r="BY14" s="154">
        <f t="shared" si="32"/>
        <v>1</v>
      </c>
      <c r="BZ14" s="154">
        <f t="shared" si="32"/>
        <v>1</v>
      </c>
      <c r="CA14" s="47">
        <f>MDL!$C16</f>
        <v>3.4251162877721564E-2</v>
      </c>
      <c r="CB14" s="47">
        <f t="shared" si="7"/>
        <v>3.4251162877721564E-2</v>
      </c>
      <c r="CC14" s="154">
        <f t="shared" si="8"/>
        <v>10.151</v>
      </c>
      <c r="CH14" s="47" t="s">
        <v>25</v>
      </c>
      <c r="CI14" s="47">
        <v>0</v>
      </c>
      <c r="CK14" s="47">
        <v>0</v>
      </c>
      <c r="CL14" s="47" t="s">
        <v>16</v>
      </c>
      <c r="CM14" s="47">
        <f t="shared" si="9"/>
        <v>0</v>
      </c>
      <c r="CN14" s="47" t="s">
        <v>13</v>
      </c>
      <c r="CO14" s="154">
        <f t="shared" si="33"/>
        <v>200</v>
      </c>
      <c r="CP14" s="154">
        <f t="shared" si="33"/>
        <v>1</v>
      </c>
      <c r="CQ14" s="154">
        <f t="shared" si="33"/>
        <v>1</v>
      </c>
      <c r="CR14" s="47">
        <f>MDL!$C16</f>
        <v>3.4251162877721564E-2</v>
      </c>
      <c r="CS14" s="47">
        <f t="shared" si="10"/>
        <v>3.4251162877721564E-2</v>
      </c>
      <c r="CT14" s="154" t="str">
        <f t="shared" si="11"/>
        <v>BDL</v>
      </c>
      <c r="DP14" s="47" t="s">
        <v>25</v>
      </c>
      <c r="DQ14" s="47">
        <v>0</v>
      </c>
      <c r="DS14" s="47">
        <v>0</v>
      </c>
      <c r="DT14" s="47" t="s">
        <v>16</v>
      </c>
      <c r="DU14" s="47">
        <f t="shared" si="12"/>
        <v>0</v>
      </c>
      <c r="DV14" s="47" t="s">
        <v>13</v>
      </c>
      <c r="DW14" s="154">
        <f t="shared" si="34"/>
        <v>200</v>
      </c>
      <c r="DX14" s="154">
        <f t="shared" si="34"/>
        <v>2.1776649746192898</v>
      </c>
      <c r="DY14" s="154">
        <f t="shared" si="34"/>
        <v>2.1776649746192898</v>
      </c>
      <c r="DZ14" s="47">
        <f>MDL!$C16</f>
        <v>3.4251162877721564E-2</v>
      </c>
      <c r="EA14" s="47">
        <f t="shared" si="13"/>
        <v>7.4587557738794691E-2</v>
      </c>
      <c r="EB14" s="154" t="str">
        <f t="shared" si="14"/>
        <v>BDL</v>
      </c>
      <c r="EX14" s="47" t="s">
        <v>25</v>
      </c>
      <c r="EY14" s="47">
        <v>0</v>
      </c>
      <c r="FA14" s="47">
        <v>0</v>
      </c>
      <c r="FB14" s="47" t="s">
        <v>16</v>
      </c>
      <c r="FC14" s="47">
        <f t="shared" si="15"/>
        <v>0</v>
      </c>
      <c r="FD14" s="47" t="s">
        <v>13</v>
      </c>
      <c r="FE14" s="154">
        <f t="shared" si="35"/>
        <v>200</v>
      </c>
      <c r="FF14" s="154">
        <f t="shared" si="35"/>
        <v>2.8691499522445079</v>
      </c>
      <c r="FG14" s="154">
        <f t="shared" si="35"/>
        <v>2.8691499522445079</v>
      </c>
      <c r="FH14" s="47">
        <f>MDL!$C16</f>
        <v>3.4251162877721564E-2</v>
      </c>
      <c r="FI14" s="47">
        <f t="shared" si="16"/>
        <v>9.8271722334933684E-2</v>
      </c>
      <c r="FJ14" s="154" t="str">
        <f t="shared" si="17"/>
        <v>BDL</v>
      </c>
      <c r="GF14" s="170" t="s">
        <v>25</v>
      </c>
      <c r="GG14" s="170">
        <v>0</v>
      </c>
      <c r="GI14" s="170">
        <v>0</v>
      </c>
      <c r="GJ14" s="170" t="s">
        <v>16</v>
      </c>
      <c r="GK14" s="170">
        <f t="shared" si="18"/>
        <v>0</v>
      </c>
      <c r="GL14" s="170" t="s">
        <v>13</v>
      </c>
      <c r="GM14" s="171">
        <f t="shared" si="36"/>
        <v>200</v>
      </c>
      <c r="GN14" s="171">
        <f t="shared" si="36"/>
        <v>1</v>
      </c>
      <c r="GO14" s="171">
        <f t="shared" si="36"/>
        <v>1</v>
      </c>
      <c r="GP14" s="170">
        <f>MDL!$C16</f>
        <v>3.4251162877721564E-2</v>
      </c>
      <c r="GQ14" s="170">
        <f t="shared" si="19"/>
        <v>3.4251162877721564E-2</v>
      </c>
      <c r="GR14" s="171" t="str">
        <f t="shared" si="20"/>
        <v>BDL</v>
      </c>
      <c r="HN14" s="47" t="s">
        <v>25</v>
      </c>
      <c r="HO14" s="47">
        <v>0</v>
      </c>
      <c r="HQ14" s="47">
        <v>0</v>
      </c>
      <c r="HR14" s="47" t="s">
        <v>16</v>
      </c>
      <c r="HS14" s="47">
        <f t="shared" si="21"/>
        <v>0</v>
      </c>
      <c r="HT14" s="47" t="s">
        <v>13</v>
      </c>
      <c r="HU14" s="154">
        <f t="shared" si="37"/>
        <v>200</v>
      </c>
      <c r="HV14" s="154">
        <f t="shared" si="37"/>
        <v>2.8986486486486491</v>
      </c>
      <c r="HW14" s="154">
        <f t="shared" si="37"/>
        <v>2.8986486486486491</v>
      </c>
      <c r="HX14" s="47">
        <f>MDL!$C16</f>
        <v>3.4251162877721564E-2</v>
      </c>
      <c r="HY14" s="47">
        <f t="shared" si="22"/>
        <v>9.9282086990152382E-2</v>
      </c>
      <c r="HZ14" s="154" t="str">
        <f t="shared" si="23"/>
        <v>BDL</v>
      </c>
      <c r="IV14" s="47" t="s">
        <v>25</v>
      </c>
      <c r="IW14" s="47">
        <v>0</v>
      </c>
      <c r="IY14" s="47">
        <v>0</v>
      </c>
      <c r="IZ14" s="47" t="s">
        <v>16</v>
      </c>
      <c r="JA14" s="47">
        <f t="shared" si="24"/>
        <v>0</v>
      </c>
      <c r="JB14" s="47" t="s">
        <v>13</v>
      </c>
      <c r="JC14" s="154">
        <f t="shared" si="38"/>
        <v>200</v>
      </c>
      <c r="JD14" s="154">
        <f t="shared" si="38"/>
        <v>2.8771593090211134</v>
      </c>
      <c r="JE14" s="154">
        <f t="shared" si="38"/>
        <v>2.8771593090211134</v>
      </c>
      <c r="JF14" s="47">
        <f>MDL!$C16</f>
        <v>3.4251162877721564E-2</v>
      </c>
      <c r="JG14" s="47">
        <f t="shared" si="25"/>
        <v>9.8546052118434979E-2</v>
      </c>
      <c r="JH14" s="154" t="str">
        <f t="shared" si="26"/>
        <v>BDL</v>
      </c>
      <c r="KD14" s="47" t="s">
        <v>25</v>
      </c>
      <c r="KE14" s="47">
        <v>13.233000000000001</v>
      </c>
      <c r="KF14" s="47">
        <v>64</v>
      </c>
      <c r="KG14" s="47">
        <v>9975</v>
      </c>
      <c r="KH14" s="47">
        <v>9.93</v>
      </c>
      <c r="KI14" s="47">
        <f t="shared" si="27"/>
        <v>9.93</v>
      </c>
      <c r="KJ14" s="47" t="s">
        <v>13</v>
      </c>
      <c r="KK14" s="154">
        <f t="shared" si="39"/>
        <v>200</v>
      </c>
      <c r="KL14" s="154">
        <f t="shared" si="39"/>
        <v>1</v>
      </c>
      <c r="KM14" s="154">
        <f t="shared" si="39"/>
        <v>1</v>
      </c>
      <c r="KN14" s="47">
        <f>MDL!$C16</f>
        <v>3.4251162877721564E-2</v>
      </c>
      <c r="KO14" s="47">
        <f t="shared" si="28"/>
        <v>3.4251162877721564E-2</v>
      </c>
      <c r="KP14" s="154">
        <f t="shared" si="29"/>
        <v>9.93</v>
      </c>
    </row>
    <row r="15" spans="1:603" x14ac:dyDescent="0.35">
      <c r="A15" s="47" t="s">
        <v>26</v>
      </c>
      <c r="B15" s="47">
        <v>0</v>
      </c>
      <c r="D15" s="47">
        <v>0</v>
      </c>
      <c r="E15" s="47" t="s">
        <v>16</v>
      </c>
      <c r="F15" s="47">
        <f t="shared" si="0"/>
        <v>0</v>
      </c>
      <c r="G15" s="47" t="s">
        <v>13</v>
      </c>
      <c r="H15" s="154">
        <f t="shared" si="30"/>
        <v>200</v>
      </c>
      <c r="I15" s="154">
        <f t="shared" si="30"/>
        <v>1</v>
      </c>
      <c r="J15" s="154">
        <f t="shared" si="30"/>
        <v>1</v>
      </c>
      <c r="K15" s="47">
        <f>MDL!$C17</f>
        <v>0.33918310563638476</v>
      </c>
      <c r="L15" s="47">
        <f t="shared" si="1"/>
        <v>0.33918310563638476</v>
      </c>
      <c r="M15" s="154" t="str">
        <f t="shared" si="2"/>
        <v>BDL</v>
      </c>
      <c r="AI15" s="47" t="s">
        <v>26</v>
      </c>
      <c r="AJ15" s="47">
        <v>0</v>
      </c>
      <c r="AL15" s="47">
        <v>0</v>
      </c>
      <c r="AM15" s="47" t="s">
        <v>16</v>
      </c>
      <c r="AN15" s="47">
        <f t="shared" si="3"/>
        <v>0</v>
      </c>
      <c r="AO15" s="47" t="s">
        <v>13</v>
      </c>
      <c r="AP15" s="154">
        <f t="shared" si="31"/>
        <v>200</v>
      </c>
      <c r="AQ15" s="154">
        <f t="shared" si="31"/>
        <v>1</v>
      </c>
      <c r="AR15" s="154">
        <f t="shared" si="31"/>
        <v>1</v>
      </c>
      <c r="AS15" s="47">
        <f>MDL!$C17</f>
        <v>0.33918310563638476</v>
      </c>
      <c r="AT15" s="47">
        <f t="shared" si="4"/>
        <v>0.33918310563638476</v>
      </c>
      <c r="AU15" s="154" t="str">
        <f t="shared" si="5"/>
        <v>BDL</v>
      </c>
      <c r="BQ15" s="47" t="s">
        <v>26</v>
      </c>
      <c r="BR15" s="47">
        <v>13.436</v>
      </c>
      <c r="BS15" s="47">
        <v>69</v>
      </c>
      <c r="BT15" s="47">
        <v>11453</v>
      </c>
      <c r="BU15" s="47">
        <v>10.893000000000001</v>
      </c>
      <c r="BV15" s="47">
        <f t="shared" si="6"/>
        <v>10.893000000000001</v>
      </c>
      <c r="BW15" s="47" t="s">
        <v>13</v>
      </c>
      <c r="BX15" s="154">
        <f t="shared" si="32"/>
        <v>200</v>
      </c>
      <c r="BY15" s="154">
        <f t="shared" si="32"/>
        <v>1</v>
      </c>
      <c r="BZ15" s="154">
        <f t="shared" si="32"/>
        <v>1</v>
      </c>
      <c r="CA15" s="47">
        <f>MDL!$C17</f>
        <v>0.33918310563638476</v>
      </c>
      <c r="CB15" s="47">
        <f t="shared" si="7"/>
        <v>0.33918310563638476</v>
      </c>
      <c r="CC15" s="154">
        <f t="shared" si="8"/>
        <v>10.893000000000001</v>
      </c>
      <c r="CH15" s="47" t="s">
        <v>26</v>
      </c>
      <c r="CI15" s="47">
        <v>0</v>
      </c>
      <c r="CK15" s="47">
        <v>0</v>
      </c>
      <c r="CL15" s="47" t="s">
        <v>16</v>
      </c>
      <c r="CM15" s="47">
        <f t="shared" si="9"/>
        <v>0</v>
      </c>
      <c r="CN15" s="47" t="s">
        <v>13</v>
      </c>
      <c r="CO15" s="154">
        <f t="shared" si="33"/>
        <v>200</v>
      </c>
      <c r="CP15" s="154">
        <f t="shared" si="33"/>
        <v>1</v>
      </c>
      <c r="CQ15" s="154">
        <f t="shared" si="33"/>
        <v>1</v>
      </c>
      <c r="CR15" s="47">
        <f>MDL!$C17</f>
        <v>0.33918310563638476</v>
      </c>
      <c r="CS15" s="47">
        <f t="shared" si="10"/>
        <v>0.33918310563638476</v>
      </c>
      <c r="CT15" s="154" t="str">
        <f t="shared" si="11"/>
        <v>BDL</v>
      </c>
      <c r="DP15" s="47" t="s">
        <v>26</v>
      </c>
      <c r="DQ15" s="47">
        <v>0</v>
      </c>
      <c r="DS15" s="47">
        <v>0</v>
      </c>
      <c r="DT15" s="47" t="s">
        <v>16</v>
      </c>
      <c r="DU15" s="47">
        <f t="shared" si="12"/>
        <v>0</v>
      </c>
      <c r="DV15" s="47" t="s">
        <v>13</v>
      </c>
      <c r="DW15" s="154">
        <f t="shared" si="34"/>
        <v>200</v>
      </c>
      <c r="DX15" s="154">
        <f t="shared" si="34"/>
        <v>2.1776649746192898</v>
      </c>
      <c r="DY15" s="154">
        <f t="shared" si="34"/>
        <v>2.1776649746192898</v>
      </c>
      <c r="DZ15" s="47">
        <f>MDL!$C17</f>
        <v>0.33918310563638476</v>
      </c>
      <c r="EA15" s="47">
        <f t="shared" si="13"/>
        <v>0.7386271691269497</v>
      </c>
      <c r="EB15" s="154" t="str">
        <f t="shared" si="14"/>
        <v>BDL</v>
      </c>
      <c r="EX15" s="47" t="s">
        <v>26</v>
      </c>
      <c r="EY15" s="47">
        <v>0</v>
      </c>
      <c r="FA15" s="47">
        <v>0</v>
      </c>
      <c r="FB15" s="47" t="s">
        <v>16</v>
      </c>
      <c r="FC15" s="47">
        <f t="shared" si="15"/>
        <v>0</v>
      </c>
      <c r="FD15" s="47" t="s">
        <v>13</v>
      </c>
      <c r="FE15" s="154">
        <f t="shared" si="35"/>
        <v>200</v>
      </c>
      <c r="FF15" s="154">
        <f t="shared" si="35"/>
        <v>2.8691499522445079</v>
      </c>
      <c r="FG15" s="154">
        <f t="shared" si="35"/>
        <v>2.8691499522445079</v>
      </c>
      <c r="FH15" s="47">
        <f>MDL!$C17</f>
        <v>0.33918310563638476</v>
      </c>
      <c r="FI15" s="47">
        <f t="shared" si="16"/>
        <v>0.97316719133877716</v>
      </c>
      <c r="FJ15" s="154" t="str">
        <f t="shared" si="17"/>
        <v>BDL</v>
      </c>
      <c r="GF15" s="170" t="s">
        <v>26</v>
      </c>
      <c r="GG15" s="170">
        <v>0</v>
      </c>
      <c r="GI15" s="170">
        <v>0</v>
      </c>
      <c r="GJ15" s="170" t="s">
        <v>16</v>
      </c>
      <c r="GK15" s="170">
        <f t="shared" si="18"/>
        <v>0</v>
      </c>
      <c r="GL15" s="170" t="s">
        <v>13</v>
      </c>
      <c r="GM15" s="171">
        <f t="shared" si="36"/>
        <v>200</v>
      </c>
      <c r="GN15" s="171">
        <f t="shared" si="36"/>
        <v>1</v>
      </c>
      <c r="GO15" s="171">
        <f t="shared" si="36"/>
        <v>1</v>
      </c>
      <c r="GP15" s="170">
        <f>MDL!$C17</f>
        <v>0.33918310563638476</v>
      </c>
      <c r="GQ15" s="170">
        <f t="shared" si="19"/>
        <v>0.33918310563638476</v>
      </c>
      <c r="GR15" s="171" t="str">
        <f t="shared" si="20"/>
        <v>BDL</v>
      </c>
      <c r="HN15" s="47" t="s">
        <v>26</v>
      </c>
      <c r="HO15" s="47">
        <v>0</v>
      </c>
      <c r="HQ15" s="47">
        <v>0</v>
      </c>
      <c r="HR15" s="47" t="s">
        <v>16</v>
      </c>
      <c r="HS15" s="47">
        <f t="shared" si="21"/>
        <v>0</v>
      </c>
      <c r="HT15" s="47" t="s">
        <v>13</v>
      </c>
      <c r="HU15" s="154">
        <f t="shared" si="37"/>
        <v>200</v>
      </c>
      <c r="HV15" s="154">
        <f t="shared" si="37"/>
        <v>2.8986486486486491</v>
      </c>
      <c r="HW15" s="154">
        <f t="shared" si="37"/>
        <v>2.8986486486486491</v>
      </c>
      <c r="HX15" s="47">
        <f>MDL!$C17</f>
        <v>0.33918310563638476</v>
      </c>
      <c r="HY15" s="47">
        <f t="shared" si="22"/>
        <v>0.98317265079735872</v>
      </c>
      <c r="HZ15" s="154" t="str">
        <f t="shared" si="23"/>
        <v>BDL</v>
      </c>
      <c r="IV15" s="47" t="s">
        <v>26</v>
      </c>
      <c r="IW15" s="47">
        <v>0</v>
      </c>
      <c r="IY15" s="47">
        <v>0</v>
      </c>
      <c r="IZ15" s="47" t="s">
        <v>16</v>
      </c>
      <c r="JA15" s="47">
        <f t="shared" si="24"/>
        <v>0</v>
      </c>
      <c r="JB15" s="47" t="s">
        <v>13</v>
      </c>
      <c r="JC15" s="154">
        <f t="shared" si="38"/>
        <v>200</v>
      </c>
      <c r="JD15" s="154">
        <f t="shared" si="38"/>
        <v>2.8771593090211134</v>
      </c>
      <c r="JE15" s="154">
        <f t="shared" si="38"/>
        <v>2.8771593090211134</v>
      </c>
      <c r="JF15" s="47">
        <f>MDL!$C17</f>
        <v>0.33918310563638476</v>
      </c>
      <c r="JG15" s="47">
        <f t="shared" si="25"/>
        <v>0.97588382984441613</v>
      </c>
      <c r="JH15" s="154" t="str">
        <f t="shared" si="26"/>
        <v>BDL</v>
      </c>
      <c r="KD15" s="47" t="s">
        <v>26</v>
      </c>
      <c r="KE15" s="47">
        <v>13.436</v>
      </c>
      <c r="KF15" s="47">
        <v>69</v>
      </c>
      <c r="KG15" s="47">
        <v>11018</v>
      </c>
      <c r="KH15" s="47">
        <v>10.388999999999999</v>
      </c>
      <c r="KI15" s="47">
        <f t="shared" si="27"/>
        <v>10.388999999999999</v>
      </c>
      <c r="KJ15" s="47" t="s">
        <v>13</v>
      </c>
      <c r="KK15" s="154">
        <f t="shared" si="39"/>
        <v>200</v>
      </c>
      <c r="KL15" s="154">
        <f t="shared" si="39"/>
        <v>1</v>
      </c>
      <c r="KM15" s="154">
        <f t="shared" si="39"/>
        <v>1</v>
      </c>
      <c r="KN15" s="47">
        <f>MDL!$C17</f>
        <v>0.33918310563638476</v>
      </c>
      <c r="KO15" s="47">
        <f t="shared" si="28"/>
        <v>0.33918310563638476</v>
      </c>
      <c r="KP15" s="154">
        <f t="shared" si="29"/>
        <v>10.388999999999999</v>
      </c>
    </row>
    <row r="16" spans="1:603" x14ac:dyDescent="0.35">
      <c r="A16" s="47" t="s">
        <v>27</v>
      </c>
      <c r="B16" s="47">
        <v>13.739000000000001</v>
      </c>
      <c r="C16" s="47">
        <v>51</v>
      </c>
      <c r="D16" s="47" t="s">
        <v>529</v>
      </c>
      <c r="E16" s="47">
        <v>0.28999999999999998</v>
      </c>
      <c r="F16" s="47">
        <f t="shared" si="0"/>
        <v>0.28999999999999998</v>
      </c>
      <c r="G16" s="47" t="s">
        <v>13</v>
      </c>
      <c r="H16" s="154">
        <f t="shared" si="30"/>
        <v>200</v>
      </c>
      <c r="I16" s="154">
        <f t="shared" si="30"/>
        <v>1</v>
      </c>
      <c r="J16" s="154">
        <f t="shared" si="30"/>
        <v>1</v>
      </c>
      <c r="K16" s="47">
        <f>MDL!$C18</f>
        <v>2.4043735428034754E-2</v>
      </c>
      <c r="L16" s="47">
        <f t="shared" si="1"/>
        <v>2.4043735428034754E-2</v>
      </c>
      <c r="M16" s="154">
        <f t="shared" si="2"/>
        <v>0.28999999999999998</v>
      </c>
      <c r="AI16" s="47" t="s">
        <v>27</v>
      </c>
      <c r="AJ16" s="47">
        <v>0</v>
      </c>
      <c r="AL16" s="47">
        <v>0</v>
      </c>
      <c r="AM16" s="47" t="s">
        <v>16</v>
      </c>
      <c r="AN16" s="47">
        <f t="shared" si="3"/>
        <v>0</v>
      </c>
      <c r="AO16" s="47" t="s">
        <v>13</v>
      </c>
      <c r="AP16" s="154">
        <f t="shared" si="31"/>
        <v>200</v>
      </c>
      <c r="AQ16" s="154">
        <f t="shared" si="31"/>
        <v>1</v>
      </c>
      <c r="AR16" s="154">
        <f t="shared" si="31"/>
        <v>1</v>
      </c>
      <c r="AS16" s="47">
        <f>MDL!$C18</f>
        <v>2.4043735428034754E-2</v>
      </c>
      <c r="AT16" s="47">
        <f t="shared" si="4"/>
        <v>2.4043735428034754E-2</v>
      </c>
      <c r="AU16" s="154" t="str">
        <f t="shared" si="5"/>
        <v>BDL</v>
      </c>
      <c r="BQ16" s="47" t="s">
        <v>27</v>
      </c>
      <c r="BR16" s="47">
        <v>13.74</v>
      </c>
      <c r="BS16" s="47">
        <v>51</v>
      </c>
      <c r="BT16" s="47">
        <v>102717</v>
      </c>
      <c r="BU16" s="47">
        <v>10.532999999999999</v>
      </c>
      <c r="BV16" s="47">
        <f t="shared" si="6"/>
        <v>10.532999999999999</v>
      </c>
      <c r="BW16" s="47" t="s">
        <v>13</v>
      </c>
      <c r="BX16" s="154">
        <f t="shared" si="32"/>
        <v>200</v>
      </c>
      <c r="BY16" s="154">
        <f t="shared" si="32"/>
        <v>1</v>
      </c>
      <c r="BZ16" s="154">
        <f t="shared" si="32"/>
        <v>1</v>
      </c>
      <c r="CA16" s="47">
        <f>MDL!$C18</f>
        <v>2.4043735428034754E-2</v>
      </c>
      <c r="CB16" s="47">
        <f t="shared" si="7"/>
        <v>2.4043735428034754E-2</v>
      </c>
      <c r="CC16" s="154">
        <f t="shared" si="8"/>
        <v>10.532999999999999</v>
      </c>
      <c r="CH16" s="47" t="s">
        <v>27</v>
      </c>
      <c r="CI16" s="47">
        <v>13.739000000000001</v>
      </c>
      <c r="CJ16" s="47">
        <v>51</v>
      </c>
      <c r="CK16" s="47" t="s">
        <v>530</v>
      </c>
      <c r="CL16" s="47">
        <v>2.9000000000000001E-2</v>
      </c>
      <c r="CM16" s="47">
        <f t="shared" si="9"/>
        <v>2.9000000000000001E-2</v>
      </c>
      <c r="CN16" s="47" t="s">
        <v>13</v>
      </c>
      <c r="CO16" s="154">
        <f t="shared" si="33"/>
        <v>200</v>
      </c>
      <c r="CP16" s="154">
        <f t="shared" si="33"/>
        <v>1</v>
      </c>
      <c r="CQ16" s="154">
        <f t="shared" si="33"/>
        <v>1</v>
      </c>
      <c r="CR16" s="47">
        <f>MDL!$C18</f>
        <v>2.4043735428034754E-2</v>
      </c>
      <c r="CS16" s="47">
        <f t="shared" si="10"/>
        <v>2.4043735428034754E-2</v>
      </c>
      <c r="CT16" s="154">
        <f t="shared" si="11"/>
        <v>2.9000000000000001E-2</v>
      </c>
      <c r="DP16" s="47" t="s">
        <v>27</v>
      </c>
      <c r="DQ16" s="47">
        <v>13.74</v>
      </c>
      <c r="DR16" s="47">
        <v>51</v>
      </c>
      <c r="DS16" s="47" t="s">
        <v>531</v>
      </c>
      <c r="DT16" s="47">
        <v>9.4E-2</v>
      </c>
      <c r="DU16" s="47">
        <f t="shared" si="12"/>
        <v>9.4E-2</v>
      </c>
      <c r="DV16" s="47" t="s">
        <v>13</v>
      </c>
      <c r="DW16" s="154">
        <f t="shared" si="34"/>
        <v>200</v>
      </c>
      <c r="DX16" s="154">
        <f t="shared" si="34"/>
        <v>2.1776649746192898</v>
      </c>
      <c r="DY16" s="154">
        <f t="shared" si="34"/>
        <v>2.1776649746192898</v>
      </c>
      <c r="DZ16" s="47">
        <f>MDL!$C18</f>
        <v>2.4043735428034754E-2</v>
      </c>
      <c r="EA16" s="47">
        <f t="shared" si="13"/>
        <v>5.2359200500644222E-2</v>
      </c>
      <c r="EB16" s="154">
        <f t="shared" si="14"/>
        <v>0.20470050761421324</v>
      </c>
      <c r="EX16" s="47" t="s">
        <v>27</v>
      </c>
      <c r="EY16" s="47">
        <v>0</v>
      </c>
      <c r="FA16" s="47">
        <v>0</v>
      </c>
      <c r="FB16" s="47" t="s">
        <v>16</v>
      </c>
      <c r="FC16" s="47">
        <f t="shared" si="15"/>
        <v>0</v>
      </c>
      <c r="FD16" s="47" t="s">
        <v>13</v>
      </c>
      <c r="FE16" s="154">
        <f t="shared" si="35"/>
        <v>200</v>
      </c>
      <c r="FF16" s="154">
        <f t="shared" si="35"/>
        <v>2.8691499522445079</v>
      </c>
      <c r="FG16" s="154">
        <f t="shared" si="35"/>
        <v>2.8691499522445079</v>
      </c>
      <c r="FH16" s="47">
        <f>MDL!$C18</f>
        <v>2.4043735428034754E-2</v>
      </c>
      <c r="FI16" s="47">
        <f t="shared" si="16"/>
        <v>6.8985082355125502E-2</v>
      </c>
      <c r="FJ16" s="154" t="str">
        <f t="shared" si="17"/>
        <v>BDL</v>
      </c>
      <c r="GF16" s="170" t="s">
        <v>27</v>
      </c>
      <c r="GG16" s="170">
        <v>13.725</v>
      </c>
      <c r="GH16" s="170">
        <v>51</v>
      </c>
      <c r="GI16" s="170">
        <v>1085</v>
      </c>
      <c r="GJ16" s="170">
        <v>0.107</v>
      </c>
      <c r="GK16" s="170">
        <f t="shared" si="18"/>
        <v>0.107</v>
      </c>
      <c r="GL16" s="170" t="s">
        <v>13</v>
      </c>
      <c r="GM16" s="171">
        <f t="shared" si="36"/>
        <v>200</v>
      </c>
      <c r="GN16" s="171">
        <f t="shared" si="36"/>
        <v>1</v>
      </c>
      <c r="GO16" s="171">
        <f t="shared" si="36"/>
        <v>1</v>
      </c>
      <c r="GP16" s="170">
        <f>MDL!$C18</f>
        <v>2.4043735428034754E-2</v>
      </c>
      <c r="GQ16" s="170">
        <f t="shared" si="19"/>
        <v>2.4043735428034754E-2</v>
      </c>
      <c r="GR16" s="171">
        <f t="shared" si="20"/>
        <v>0.107</v>
      </c>
      <c r="HN16" s="47" t="s">
        <v>27</v>
      </c>
      <c r="HO16" s="47">
        <v>13.74</v>
      </c>
      <c r="HP16" s="47">
        <v>51</v>
      </c>
      <c r="HQ16" s="47" t="s">
        <v>532</v>
      </c>
      <c r="HR16" s="47">
        <v>5.3999999999999999E-2</v>
      </c>
      <c r="HS16" s="47">
        <f t="shared" si="21"/>
        <v>5.3999999999999999E-2</v>
      </c>
      <c r="HT16" s="47" t="s">
        <v>13</v>
      </c>
      <c r="HU16" s="154">
        <f t="shared" si="37"/>
        <v>200</v>
      </c>
      <c r="HV16" s="154">
        <f t="shared" si="37"/>
        <v>2.8986486486486491</v>
      </c>
      <c r="HW16" s="154">
        <f t="shared" si="37"/>
        <v>2.8986486486486491</v>
      </c>
      <c r="HX16" s="47">
        <f>MDL!$C18</f>
        <v>2.4043735428034754E-2</v>
      </c>
      <c r="HY16" s="47">
        <f t="shared" si="22"/>
        <v>6.9694341206938584E-2</v>
      </c>
      <c r="HZ16" s="154">
        <f t="shared" si="23"/>
        <v>0.15652702702702706</v>
      </c>
      <c r="IV16" s="47" t="s">
        <v>27</v>
      </c>
      <c r="IW16" s="47">
        <v>13.725</v>
      </c>
      <c r="IX16" s="47">
        <v>51</v>
      </c>
      <c r="IY16" s="47" t="s">
        <v>533</v>
      </c>
      <c r="IZ16" s="47">
        <v>4.8000000000000001E-2</v>
      </c>
      <c r="JA16" s="47">
        <f t="shared" si="24"/>
        <v>4.8000000000000001E-2</v>
      </c>
      <c r="JB16" s="47" t="s">
        <v>13</v>
      </c>
      <c r="JC16" s="154">
        <f t="shared" si="38"/>
        <v>200</v>
      </c>
      <c r="JD16" s="154">
        <f t="shared" si="38"/>
        <v>2.8771593090211134</v>
      </c>
      <c r="JE16" s="154">
        <f t="shared" si="38"/>
        <v>2.8771593090211134</v>
      </c>
      <c r="JF16" s="47">
        <f>MDL!$C18</f>
        <v>2.4043735428034754E-2</v>
      </c>
      <c r="JG16" s="47">
        <f t="shared" si="25"/>
        <v>6.9177657210410942E-2</v>
      </c>
      <c r="JH16" s="154">
        <f t="shared" si="26"/>
        <v>0.13810364683301343</v>
      </c>
      <c r="KD16" s="47" t="s">
        <v>27</v>
      </c>
      <c r="KE16" s="47">
        <v>13.74</v>
      </c>
      <c r="KF16" s="47">
        <v>51</v>
      </c>
      <c r="KG16" s="47">
        <v>104406</v>
      </c>
      <c r="KH16" s="47">
        <v>10.614000000000001</v>
      </c>
      <c r="KI16" s="47">
        <f t="shared" si="27"/>
        <v>10.614000000000001</v>
      </c>
      <c r="KJ16" s="47" t="s">
        <v>13</v>
      </c>
      <c r="KK16" s="154">
        <f t="shared" si="39"/>
        <v>200</v>
      </c>
      <c r="KL16" s="154">
        <f t="shared" si="39"/>
        <v>1</v>
      </c>
      <c r="KM16" s="154">
        <f t="shared" si="39"/>
        <v>1</v>
      </c>
      <c r="KN16" s="47">
        <f>MDL!$C18</f>
        <v>2.4043735428034754E-2</v>
      </c>
      <c r="KO16" s="47">
        <f t="shared" si="28"/>
        <v>2.4043735428034754E-2</v>
      </c>
      <c r="KP16" s="154">
        <f t="shared" si="29"/>
        <v>10.614000000000001</v>
      </c>
    </row>
    <row r="17" spans="1:302" x14ac:dyDescent="0.35">
      <c r="A17" s="47" t="s">
        <v>28</v>
      </c>
      <c r="B17" s="47">
        <v>15.939</v>
      </c>
      <c r="C17" s="47">
        <v>33</v>
      </c>
      <c r="D17" s="47">
        <v>1109</v>
      </c>
      <c r="E17" s="47">
        <v>0.33</v>
      </c>
      <c r="F17" s="47">
        <f t="shared" si="0"/>
        <v>0.33</v>
      </c>
      <c r="G17" s="47" t="s">
        <v>13</v>
      </c>
      <c r="H17" s="154">
        <f t="shared" si="30"/>
        <v>200</v>
      </c>
      <c r="I17" s="154">
        <f t="shared" si="30"/>
        <v>1</v>
      </c>
      <c r="J17" s="154">
        <f t="shared" si="30"/>
        <v>1</v>
      </c>
      <c r="K17" s="47">
        <f>MDL!$C19</f>
        <v>2.8150385828363243E-2</v>
      </c>
      <c r="L17" s="47">
        <f t="shared" si="1"/>
        <v>2.8150385828363243E-2</v>
      </c>
      <c r="M17" s="154">
        <f t="shared" si="2"/>
        <v>0.33</v>
      </c>
      <c r="AI17" s="47" t="s">
        <v>28</v>
      </c>
      <c r="AJ17" s="47">
        <v>0</v>
      </c>
      <c r="AL17" s="47">
        <v>0</v>
      </c>
      <c r="AM17" s="47" t="s">
        <v>16</v>
      </c>
      <c r="AN17" s="47">
        <f t="shared" si="3"/>
        <v>0</v>
      </c>
      <c r="AO17" s="47" t="s">
        <v>13</v>
      </c>
      <c r="AP17" s="154">
        <f t="shared" si="31"/>
        <v>200</v>
      </c>
      <c r="AQ17" s="154">
        <f t="shared" si="31"/>
        <v>1</v>
      </c>
      <c r="AR17" s="154">
        <f t="shared" si="31"/>
        <v>1</v>
      </c>
      <c r="AS17" s="47">
        <f>MDL!$C19</f>
        <v>2.8150385828363243E-2</v>
      </c>
      <c r="AT17" s="47">
        <f t="shared" si="4"/>
        <v>2.8150385828363243E-2</v>
      </c>
      <c r="AU17" s="154" t="str">
        <f t="shared" si="5"/>
        <v>BDL</v>
      </c>
      <c r="BQ17" s="47" t="s">
        <v>28</v>
      </c>
      <c r="BR17" s="47">
        <v>15.939</v>
      </c>
      <c r="BS17" s="47">
        <v>33</v>
      </c>
      <c r="BT17" s="47">
        <v>35066</v>
      </c>
      <c r="BU17" s="47">
        <v>10.875999999999999</v>
      </c>
      <c r="BV17" s="47">
        <f t="shared" si="6"/>
        <v>10.875999999999999</v>
      </c>
      <c r="BW17" s="47" t="s">
        <v>13</v>
      </c>
      <c r="BX17" s="154">
        <f t="shared" si="32"/>
        <v>200</v>
      </c>
      <c r="BY17" s="154">
        <f t="shared" si="32"/>
        <v>1</v>
      </c>
      <c r="BZ17" s="154">
        <f t="shared" si="32"/>
        <v>1</v>
      </c>
      <c r="CA17" s="47">
        <f>MDL!$C19</f>
        <v>2.8150385828363243E-2</v>
      </c>
      <c r="CB17" s="47">
        <f t="shared" si="7"/>
        <v>2.8150385828363243E-2</v>
      </c>
      <c r="CC17" s="154">
        <f t="shared" si="8"/>
        <v>10.875999999999999</v>
      </c>
      <c r="CH17" s="47" t="s">
        <v>28</v>
      </c>
      <c r="CI17" s="47">
        <v>0</v>
      </c>
      <c r="CK17" s="47">
        <v>0</v>
      </c>
      <c r="CL17" s="47" t="s">
        <v>16</v>
      </c>
      <c r="CM17" s="47">
        <f t="shared" si="9"/>
        <v>0</v>
      </c>
      <c r="CN17" s="47" t="s">
        <v>13</v>
      </c>
      <c r="CO17" s="154">
        <f t="shared" si="33"/>
        <v>200</v>
      </c>
      <c r="CP17" s="154">
        <f t="shared" si="33"/>
        <v>1</v>
      </c>
      <c r="CQ17" s="154">
        <f t="shared" si="33"/>
        <v>1</v>
      </c>
      <c r="CR17" s="47">
        <f>MDL!$C19</f>
        <v>2.8150385828363243E-2</v>
      </c>
      <c r="CS17" s="47">
        <f t="shared" si="10"/>
        <v>2.8150385828363243E-2</v>
      </c>
      <c r="CT17" s="154" t="str">
        <f t="shared" si="11"/>
        <v>BDL</v>
      </c>
      <c r="DP17" s="47" t="s">
        <v>28</v>
      </c>
      <c r="DQ17" s="47">
        <v>15.939</v>
      </c>
      <c r="DR17" s="47">
        <v>33</v>
      </c>
      <c r="DS17" s="47" t="s">
        <v>534</v>
      </c>
      <c r="DT17" s="47">
        <v>7.5999999999999998E-2</v>
      </c>
      <c r="DU17" s="47">
        <f t="shared" si="12"/>
        <v>7.5999999999999998E-2</v>
      </c>
      <c r="DV17" s="47" t="s">
        <v>13</v>
      </c>
      <c r="DW17" s="154">
        <f t="shared" si="34"/>
        <v>200</v>
      </c>
      <c r="DX17" s="154">
        <f t="shared" si="34"/>
        <v>2.1776649746192898</v>
      </c>
      <c r="DY17" s="154">
        <f t="shared" si="34"/>
        <v>2.1776649746192898</v>
      </c>
      <c r="DZ17" s="47">
        <f>MDL!$C19</f>
        <v>2.8150385828363243E-2</v>
      </c>
      <c r="EA17" s="47">
        <f t="shared" si="13"/>
        <v>6.1302109240445858E-2</v>
      </c>
      <c r="EB17" s="154">
        <f t="shared" si="14"/>
        <v>0.16550253807106602</v>
      </c>
      <c r="EX17" s="47" t="s">
        <v>28</v>
      </c>
      <c r="EY17" s="47">
        <v>0</v>
      </c>
      <c r="FA17" s="47">
        <v>0</v>
      </c>
      <c r="FB17" s="47" t="s">
        <v>16</v>
      </c>
      <c r="FC17" s="47">
        <f t="shared" si="15"/>
        <v>0</v>
      </c>
      <c r="FD17" s="47" t="s">
        <v>13</v>
      </c>
      <c r="FE17" s="154">
        <f t="shared" si="35"/>
        <v>200</v>
      </c>
      <c r="FF17" s="154">
        <f t="shared" si="35"/>
        <v>2.8691499522445079</v>
      </c>
      <c r="FG17" s="154">
        <f t="shared" si="35"/>
        <v>2.8691499522445079</v>
      </c>
      <c r="FH17" s="47">
        <f>MDL!$C19</f>
        <v>2.8150385828363243E-2</v>
      </c>
      <c r="FI17" s="47">
        <f t="shared" si="16"/>
        <v>8.0767678155112863E-2</v>
      </c>
      <c r="FJ17" s="154" t="str">
        <f t="shared" si="17"/>
        <v>BDL</v>
      </c>
      <c r="GF17" s="170" t="s">
        <v>28</v>
      </c>
      <c r="GG17" s="170">
        <v>15.939</v>
      </c>
      <c r="GH17" s="170">
        <v>33</v>
      </c>
      <c r="GI17" s="170" t="s">
        <v>394</v>
      </c>
      <c r="GJ17" s="170">
        <v>6.8000000000000005E-2</v>
      </c>
      <c r="GK17" s="170">
        <f t="shared" si="18"/>
        <v>6.8000000000000005E-2</v>
      </c>
      <c r="GL17" s="170" t="s">
        <v>13</v>
      </c>
      <c r="GM17" s="171">
        <f t="shared" si="36"/>
        <v>200</v>
      </c>
      <c r="GN17" s="171">
        <f t="shared" si="36"/>
        <v>1</v>
      </c>
      <c r="GO17" s="171">
        <f t="shared" si="36"/>
        <v>1</v>
      </c>
      <c r="GP17" s="170">
        <f>MDL!$C19</f>
        <v>2.8150385828363243E-2</v>
      </c>
      <c r="GQ17" s="170">
        <f t="shared" si="19"/>
        <v>2.8150385828363243E-2</v>
      </c>
      <c r="GR17" s="171">
        <f t="shared" si="20"/>
        <v>6.8000000000000005E-2</v>
      </c>
      <c r="HN17" s="47" t="s">
        <v>28</v>
      </c>
      <c r="HO17" s="47">
        <v>0</v>
      </c>
      <c r="HQ17" s="47">
        <v>0</v>
      </c>
      <c r="HR17" s="47" t="s">
        <v>16</v>
      </c>
      <c r="HS17" s="47">
        <f t="shared" si="21"/>
        <v>0</v>
      </c>
      <c r="HT17" s="47" t="s">
        <v>13</v>
      </c>
      <c r="HU17" s="154">
        <f t="shared" si="37"/>
        <v>200</v>
      </c>
      <c r="HV17" s="154">
        <f t="shared" si="37"/>
        <v>2.8986486486486491</v>
      </c>
      <c r="HW17" s="154">
        <f t="shared" si="37"/>
        <v>2.8986486486486491</v>
      </c>
      <c r="HX17" s="47">
        <f>MDL!$C19</f>
        <v>2.8150385828363243E-2</v>
      </c>
      <c r="HY17" s="47">
        <f t="shared" si="22"/>
        <v>8.1598077840323191E-2</v>
      </c>
      <c r="HZ17" s="154" t="str">
        <f t="shared" si="23"/>
        <v>BDL</v>
      </c>
      <c r="IV17" s="47" t="s">
        <v>28</v>
      </c>
      <c r="IW17" s="47">
        <v>15.952999999999999</v>
      </c>
      <c r="IX17" s="47">
        <v>33</v>
      </c>
      <c r="IY17" s="47" t="s">
        <v>535</v>
      </c>
      <c r="IZ17" s="47">
        <v>5.0999999999999997E-2</v>
      </c>
      <c r="JA17" s="47">
        <f t="shared" si="24"/>
        <v>5.0999999999999997E-2</v>
      </c>
      <c r="JB17" s="47" t="s">
        <v>13</v>
      </c>
      <c r="JC17" s="154">
        <f t="shared" si="38"/>
        <v>200</v>
      </c>
      <c r="JD17" s="154">
        <f t="shared" si="38"/>
        <v>2.8771593090211134</v>
      </c>
      <c r="JE17" s="154">
        <f t="shared" si="38"/>
        <v>2.8771593090211134</v>
      </c>
      <c r="JF17" s="47">
        <f>MDL!$C19</f>
        <v>2.8150385828363243E-2</v>
      </c>
      <c r="JG17" s="47">
        <f t="shared" si="25"/>
        <v>8.0993144638611334E-2</v>
      </c>
      <c r="JH17" s="154">
        <f t="shared" si="26"/>
        <v>0.14673512476007677</v>
      </c>
      <c r="KD17" s="47" t="s">
        <v>28</v>
      </c>
      <c r="KE17" s="47">
        <v>15.925000000000001</v>
      </c>
      <c r="KF17" s="47">
        <v>33</v>
      </c>
      <c r="KG17" s="47">
        <v>35875</v>
      </c>
      <c r="KH17" s="47">
        <v>11.031000000000001</v>
      </c>
      <c r="KI17" s="47">
        <f t="shared" si="27"/>
        <v>11.031000000000001</v>
      </c>
      <c r="KJ17" s="47" t="s">
        <v>13</v>
      </c>
      <c r="KK17" s="154">
        <f t="shared" si="39"/>
        <v>200</v>
      </c>
      <c r="KL17" s="154">
        <f t="shared" si="39"/>
        <v>1</v>
      </c>
      <c r="KM17" s="154">
        <f t="shared" si="39"/>
        <v>1</v>
      </c>
      <c r="KN17" s="47">
        <f>MDL!$C19</f>
        <v>2.8150385828363243E-2</v>
      </c>
      <c r="KO17" s="47">
        <f t="shared" si="28"/>
        <v>2.8150385828363243E-2</v>
      </c>
      <c r="KP17" s="154">
        <f t="shared" si="29"/>
        <v>11.031000000000001</v>
      </c>
    </row>
    <row r="18" spans="1:302" x14ac:dyDescent="0.35">
      <c r="A18" s="47" t="s">
        <v>29</v>
      </c>
      <c r="B18" s="47">
        <v>16.175000000000001</v>
      </c>
      <c r="C18" s="47">
        <v>119</v>
      </c>
      <c r="D18" s="47" t="s">
        <v>328</v>
      </c>
      <c r="E18" s="47">
        <v>8.9999999999999993E-3</v>
      </c>
      <c r="F18" s="47">
        <f t="shared" si="0"/>
        <v>8.9999999999999993E-3</v>
      </c>
      <c r="G18" s="47" t="s">
        <v>13</v>
      </c>
      <c r="H18" s="154">
        <f t="shared" si="30"/>
        <v>200</v>
      </c>
      <c r="I18" s="154">
        <f t="shared" si="30"/>
        <v>1</v>
      </c>
      <c r="J18" s="154">
        <f t="shared" si="30"/>
        <v>1</v>
      </c>
      <c r="K18" s="47">
        <f>MDL!$C20</f>
        <v>2.3141344526111489E-2</v>
      </c>
      <c r="L18" s="47">
        <f t="shared" si="1"/>
        <v>2.3141344526111489E-2</v>
      </c>
      <c r="M18" s="154" t="str">
        <f t="shared" si="2"/>
        <v>BDL</v>
      </c>
      <c r="AI18" s="47" t="s">
        <v>29</v>
      </c>
      <c r="AJ18" s="47">
        <v>16.161000000000001</v>
      </c>
      <c r="AK18" s="47">
        <v>119</v>
      </c>
      <c r="AL18" s="47" t="s">
        <v>536</v>
      </c>
      <c r="AM18" s="47">
        <v>7.0000000000000001E-3</v>
      </c>
      <c r="AN18" s="47">
        <f t="shared" si="3"/>
        <v>7.0000000000000001E-3</v>
      </c>
      <c r="AO18" s="47" t="s">
        <v>13</v>
      </c>
      <c r="AP18" s="154">
        <f t="shared" si="31"/>
        <v>200</v>
      </c>
      <c r="AQ18" s="154">
        <f t="shared" si="31"/>
        <v>1</v>
      </c>
      <c r="AR18" s="154">
        <f t="shared" si="31"/>
        <v>1</v>
      </c>
      <c r="AS18" s="47">
        <f>MDL!$C20</f>
        <v>2.3141344526111489E-2</v>
      </c>
      <c r="AT18" s="47">
        <f t="shared" si="4"/>
        <v>2.3141344526111489E-2</v>
      </c>
      <c r="AU18" s="154" t="str">
        <f t="shared" si="5"/>
        <v>BDL</v>
      </c>
      <c r="BQ18" s="47" t="s">
        <v>29</v>
      </c>
      <c r="BR18" s="47">
        <v>16.175000000000001</v>
      </c>
      <c r="BS18" s="47">
        <v>119</v>
      </c>
      <c r="BT18" s="47">
        <v>176708</v>
      </c>
      <c r="BU18" s="47">
        <v>10.103999999999999</v>
      </c>
      <c r="BV18" s="47">
        <f t="shared" si="6"/>
        <v>10.103999999999999</v>
      </c>
      <c r="BW18" s="47" t="s">
        <v>13</v>
      </c>
      <c r="BX18" s="154">
        <f t="shared" si="32"/>
        <v>200</v>
      </c>
      <c r="BY18" s="154">
        <f t="shared" si="32"/>
        <v>1</v>
      </c>
      <c r="BZ18" s="154">
        <f t="shared" si="32"/>
        <v>1</v>
      </c>
      <c r="CA18" s="47">
        <f>MDL!$C20</f>
        <v>2.3141344526111489E-2</v>
      </c>
      <c r="CB18" s="47">
        <f t="shared" si="7"/>
        <v>2.3141344526111489E-2</v>
      </c>
      <c r="CC18" s="154">
        <f t="shared" si="8"/>
        <v>10.103999999999999</v>
      </c>
      <c r="CH18" s="47" t="s">
        <v>29</v>
      </c>
      <c r="CI18" s="47">
        <v>16.146999999999998</v>
      </c>
      <c r="CJ18" s="47">
        <v>119</v>
      </c>
      <c r="CK18" s="47" t="s">
        <v>537</v>
      </c>
      <c r="CL18" s="47">
        <v>1.2999999999999999E-2</v>
      </c>
      <c r="CM18" s="47">
        <f t="shared" si="9"/>
        <v>1.2999999999999999E-2</v>
      </c>
      <c r="CN18" s="47" t="s">
        <v>13</v>
      </c>
      <c r="CO18" s="154">
        <f t="shared" si="33"/>
        <v>200</v>
      </c>
      <c r="CP18" s="154">
        <f t="shared" si="33"/>
        <v>1</v>
      </c>
      <c r="CQ18" s="154">
        <f t="shared" si="33"/>
        <v>1</v>
      </c>
      <c r="CR18" s="47">
        <f>MDL!$C20</f>
        <v>2.3141344526111489E-2</v>
      </c>
      <c r="CS18" s="47">
        <f t="shared" si="10"/>
        <v>2.3141344526111489E-2</v>
      </c>
      <c r="CT18" s="154" t="str">
        <f t="shared" si="11"/>
        <v>BDL</v>
      </c>
      <c r="DP18" s="47" t="s">
        <v>29</v>
      </c>
      <c r="DQ18" s="47">
        <v>0</v>
      </c>
      <c r="DS18" s="47">
        <v>0</v>
      </c>
      <c r="DT18" s="47" t="s">
        <v>16</v>
      </c>
      <c r="DU18" s="47">
        <f t="shared" si="12"/>
        <v>0</v>
      </c>
      <c r="DV18" s="47" t="s">
        <v>13</v>
      </c>
      <c r="DW18" s="154">
        <f t="shared" si="34"/>
        <v>200</v>
      </c>
      <c r="DX18" s="154">
        <f t="shared" si="34"/>
        <v>2.1776649746192898</v>
      </c>
      <c r="DY18" s="154">
        <f t="shared" si="34"/>
        <v>2.1776649746192898</v>
      </c>
      <c r="DZ18" s="47">
        <f>MDL!$C20</f>
        <v>2.3141344526111489E-2</v>
      </c>
      <c r="EA18" s="47">
        <f t="shared" si="13"/>
        <v>5.0394095440110816E-2</v>
      </c>
      <c r="EB18" s="154" t="str">
        <f t="shared" si="14"/>
        <v>BDL</v>
      </c>
      <c r="EX18" s="47" t="s">
        <v>29</v>
      </c>
      <c r="EY18" s="47">
        <v>0</v>
      </c>
      <c r="FA18" s="47">
        <v>0</v>
      </c>
      <c r="FB18" s="47" t="s">
        <v>16</v>
      </c>
      <c r="FC18" s="47">
        <f t="shared" si="15"/>
        <v>0</v>
      </c>
      <c r="FD18" s="47" t="s">
        <v>13</v>
      </c>
      <c r="FE18" s="154">
        <f t="shared" si="35"/>
        <v>200</v>
      </c>
      <c r="FF18" s="154">
        <f t="shared" si="35"/>
        <v>2.8691499522445079</v>
      </c>
      <c r="FG18" s="154">
        <f t="shared" si="35"/>
        <v>2.8691499522445079</v>
      </c>
      <c r="FH18" s="47">
        <f>MDL!$C20</f>
        <v>2.3141344526111489E-2</v>
      </c>
      <c r="FI18" s="47">
        <f t="shared" si="16"/>
        <v>6.6395987541966475E-2</v>
      </c>
      <c r="FJ18" s="154" t="str">
        <f t="shared" si="17"/>
        <v>BDL</v>
      </c>
      <c r="GF18" s="170" t="s">
        <v>29</v>
      </c>
      <c r="GG18" s="170">
        <v>0</v>
      </c>
      <c r="GI18" s="170">
        <v>0</v>
      </c>
      <c r="GJ18" s="170" t="s">
        <v>16</v>
      </c>
      <c r="GK18" s="170">
        <f t="shared" si="18"/>
        <v>0</v>
      </c>
      <c r="GL18" s="170" t="s">
        <v>13</v>
      </c>
      <c r="GM18" s="171">
        <f t="shared" si="36"/>
        <v>200</v>
      </c>
      <c r="GN18" s="171">
        <f t="shared" si="36"/>
        <v>1</v>
      </c>
      <c r="GO18" s="171">
        <f t="shared" si="36"/>
        <v>1</v>
      </c>
      <c r="GP18" s="170">
        <f>MDL!$C20</f>
        <v>2.3141344526111489E-2</v>
      </c>
      <c r="GQ18" s="170">
        <f t="shared" si="19"/>
        <v>2.3141344526111489E-2</v>
      </c>
      <c r="GR18" s="171" t="str">
        <f t="shared" si="20"/>
        <v>BDL</v>
      </c>
      <c r="HN18" s="47" t="s">
        <v>29</v>
      </c>
      <c r="HO18" s="47">
        <v>0</v>
      </c>
      <c r="HQ18" s="47">
        <v>0</v>
      </c>
      <c r="HR18" s="47" t="s">
        <v>16</v>
      </c>
      <c r="HS18" s="47">
        <f t="shared" si="21"/>
        <v>0</v>
      </c>
      <c r="HT18" s="47" t="s">
        <v>13</v>
      </c>
      <c r="HU18" s="154">
        <f t="shared" si="37"/>
        <v>200</v>
      </c>
      <c r="HV18" s="154">
        <f t="shared" si="37"/>
        <v>2.8986486486486491</v>
      </c>
      <c r="HW18" s="154">
        <f t="shared" si="37"/>
        <v>2.8986486486486491</v>
      </c>
      <c r="HX18" s="47">
        <f>MDL!$C20</f>
        <v>2.3141344526111489E-2</v>
      </c>
      <c r="HY18" s="47">
        <f t="shared" si="22"/>
        <v>6.7078627038525879E-2</v>
      </c>
      <c r="HZ18" s="154" t="str">
        <f t="shared" si="23"/>
        <v>BDL</v>
      </c>
      <c r="IV18" s="47" t="s">
        <v>29</v>
      </c>
      <c r="IW18" s="47">
        <v>0</v>
      </c>
      <c r="IY18" s="47">
        <v>0</v>
      </c>
      <c r="IZ18" s="47" t="s">
        <v>16</v>
      </c>
      <c r="JA18" s="47">
        <f t="shared" si="24"/>
        <v>0</v>
      </c>
      <c r="JB18" s="47" t="s">
        <v>13</v>
      </c>
      <c r="JC18" s="154">
        <f t="shared" si="38"/>
        <v>200</v>
      </c>
      <c r="JD18" s="154">
        <f t="shared" si="38"/>
        <v>2.8771593090211134</v>
      </c>
      <c r="JE18" s="154">
        <f t="shared" si="38"/>
        <v>2.8771593090211134</v>
      </c>
      <c r="JF18" s="47">
        <f>MDL!$C20</f>
        <v>2.3141344526111489E-2</v>
      </c>
      <c r="JG18" s="47">
        <f t="shared" si="25"/>
        <v>6.658133482656646E-2</v>
      </c>
      <c r="JH18" s="154" t="str">
        <f t="shared" si="26"/>
        <v>BDL</v>
      </c>
      <c r="KD18" s="47" t="s">
        <v>29</v>
      </c>
      <c r="KE18" s="47">
        <v>16.161000000000001</v>
      </c>
      <c r="KF18" s="47">
        <v>119</v>
      </c>
      <c r="KG18" s="47">
        <v>178800</v>
      </c>
      <c r="KH18" s="47">
        <v>10.135</v>
      </c>
      <c r="KI18" s="47">
        <f t="shared" si="27"/>
        <v>10.135</v>
      </c>
      <c r="KJ18" s="47" t="s">
        <v>13</v>
      </c>
      <c r="KK18" s="154">
        <f t="shared" si="39"/>
        <v>200</v>
      </c>
      <c r="KL18" s="154">
        <f t="shared" si="39"/>
        <v>1</v>
      </c>
      <c r="KM18" s="154">
        <f t="shared" si="39"/>
        <v>1</v>
      </c>
      <c r="KN18" s="47">
        <f>MDL!$C20</f>
        <v>2.3141344526111489E-2</v>
      </c>
      <c r="KO18" s="47">
        <f t="shared" si="28"/>
        <v>2.3141344526111489E-2</v>
      </c>
      <c r="KP18" s="154">
        <f t="shared" si="29"/>
        <v>10.135</v>
      </c>
    </row>
    <row r="19" spans="1:302" x14ac:dyDescent="0.35">
      <c r="A19" s="47" t="s">
        <v>30</v>
      </c>
      <c r="B19" s="47">
        <v>0</v>
      </c>
      <c r="D19" s="47">
        <v>0</v>
      </c>
      <c r="E19" s="47" t="s">
        <v>16</v>
      </c>
      <c r="F19" s="47">
        <f t="shared" si="0"/>
        <v>0</v>
      </c>
      <c r="G19" s="47" t="s">
        <v>13</v>
      </c>
      <c r="H19" s="154">
        <f t="shared" si="30"/>
        <v>200</v>
      </c>
      <c r="I19" s="154">
        <f t="shared" si="30"/>
        <v>1</v>
      </c>
      <c r="J19" s="154">
        <f t="shared" si="30"/>
        <v>1</v>
      </c>
      <c r="K19" s="47">
        <f>MDL!$C21</f>
        <v>1.611701599463836E-2</v>
      </c>
      <c r="L19" s="47">
        <f t="shared" si="1"/>
        <v>1.611701599463836E-2</v>
      </c>
      <c r="M19" s="154" t="str">
        <f t="shared" si="2"/>
        <v>BDL</v>
      </c>
      <c r="AI19" s="47" t="s">
        <v>30</v>
      </c>
      <c r="AJ19" s="47">
        <v>0</v>
      </c>
      <c r="AL19" s="47">
        <v>0</v>
      </c>
      <c r="AM19" s="47" t="s">
        <v>16</v>
      </c>
      <c r="AN19" s="47">
        <f t="shared" si="3"/>
        <v>0</v>
      </c>
      <c r="AO19" s="47" t="s">
        <v>13</v>
      </c>
      <c r="AP19" s="154">
        <f t="shared" si="31"/>
        <v>200</v>
      </c>
      <c r="AQ19" s="154">
        <f t="shared" si="31"/>
        <v>1</v>
      </c>
      <c r="AR19" s="154">
        <f t="shared" si="31"/>
        <v>1</v>
      </c>
      <c r="AS19" s="47">
        <f>MDL!$C21</f>
        <v>1.611701599463836E-2</v>
      </c>
      <c r="AT19" s="47">
        <f t="shared" si="4"/>
        <v>1.611701599463836E-2</v>
      </c>
      <c r="AU19" s="154" t="str">
        <f t="shared" si="5"/>
        <v>BDL</v>
      </c>
      <c r="BQ19" s="47" t="s">
        <v>30</v>
      </c>
      <c r="BR19" s="47">
        <v>18.113</v>
      </c>
      <c r="BS19" s="47">
        <v>51</v>
      </c>
      <c r="BT19" s="47">
        <v>150915</v>
      </c>
      <c r="BU19" s="47">
        <v>10.467000000000001</v>
      </c>
      <c r="BV19" s="47">
        <f t="shared" si="6"/>
        <v>10.467000000000001</v>
      </c>
      <c r="BW19" s="47" t="s">
        <v>13</v>
      </c>
      <c r="BX19" s="154">
        <f t="shared" si="32"/>
        <v>200</v>
      </c>
      <c r="BY19" s="154">
        <f t="shared" si="32"/>
        <v>1</v>
      </c>
      <c r="BZ19" s="154">
        <f t="shared" si="32"/>
        <v>1</v>
      </c>
      <c r="CA19" s="47">
        <f>MDL!$C21</f>
        <v>1.611701599463836E-2</v>
      </c>
      <c r="CB19" s="47">
        <f t="shared" si="7"/>
        <v>1.611701599463836E-2</v>
      </c>
      <c r="CC19" s="154">
        <f t="shared" si="8"/>
        <v>10.467000000000001</v>
      </c>
      <c r="CH19" s="47" t="s">
        <v>30</v>
      </c>
      <c r="CI19" s="47">
        <v>18.13</v>
      </c>
      <c r="CJ19" s="47">
        <v>51</v>
      </c>
      <c r="CK19" s="47" t="s">
        <v>538</v>
      </c>
      <c r="CL19" s="47">
        <v>0.02</v>
      </c>
      <c r="CM19" s="47">
        <f t="shared" si="9"/>
        <v>0.02</v>
      </c>
      <c r="CN19" s="47" t="s">
        <v>13</v>
      </c>
      <c r="CO19" s="154">
        <f t="shared" si="33"/>
        <v>200</v>
      </c>
      <c r="CP19" s="154">
        <f t="shared" si="33"/>
        <v>1</v>
      </c>
      <c r="CQ19" s="154">
        <f t="shared" si="33"/>
        <v>1</v>
      </c>
      <c r="CR19" s="47">
        <f>MDL!$C21</f>
        <v>1.611701599463836E-2</v>
      </c>
      <c r="CS19" s="47">
        <f t="shared" si="10"/>
        <v>1.611701599463836E-2</v>
      </c>
      <c r="CT19" s="154">
        <f t="shared" si="11"/>
        <v>0.02</v>
      </c>
      <c r="DP19" s="47" t="s">
        <v>30</v>
      </c>
      <c r="DQ19" s="47">
        <v>0</v>
      </c>
      <c r="DS19" s="47">
        <v>0</v>
      </c>
      <c r="DT19" s="47" t="s">
        <v>16</v>
      </c>
      <c r="DU19" s="47">
        <f t="shared" si="12"/>
        <v>0</v>
      </c>
      <c r="DV19" s="47" t="s">
        <v>13</v>
      </c>
      <c r="DW19" s="154">
        <f t="shared" si="34"/>
        <v>200</v>
      </c>
      <c r="DX19" s="154">
        <f t="shared" si="34"/>
        <v>2.1776649746192898</v>
      </c>
      <c r="DY19" s="154">
        <f t="shared" si="34"/>
        <v>2.1776649746192898</v>
      </c>
      <c r="DZ19" s="47">
        <f>MDL!$C21</f>
        <v>1.611701599463836E-2</v>
      </c>
      <c r="EA19" s="47">
        <f t="shared" si="13"/>
        <v>3.5097461226902833E-2</v>
      </c>
      <c r="EB19" s="154" t="str">
        <f t="shared" si="14"/>
        <v>BDL</v>
      </c>
      <c r="EX19" s="47" t="s">
        <v>30</v>
      </c>
      <c r="EY19" s="47">
        <v>0</v>
      </c>
      <c r="FA19" s="47">
        <v>0</v>
      </c>
      <c r="FB19" s="47" t="s">
        <v>16</v>
      </c>
      <c r="FC19" s="47">
        <f t="shared" si="15"/>
        <v>0</v>
      </c>
      <c r="FD19" s="47" t="s">
        <v>13</v>
      </c>
      <c r="FE19" s="154">
        <f t="shared" si="35"/>
        <v>200</v>
      </c>
      <c r="FF19" s="154">
        <f t="shared" si="35"/>
        <v>2.8691499522445079</v>
      </c>
      <c r="FG19" s="154">
        <f t="shared" si="35"/>
        <v>2.8691499522445079</v>
      </c>
      <c r="FH19" s="47">
        <f>MDL!$C21</f>
        <v>1.611701599463836E-2</v>
      </c>
      <c r="FI19" s="47">
        <f t="shared" si="16"/>
        <v>4.6242135671340619E-2</v>
      </c>
      <c r="FJ19" s="154" t="str">
        <f t="shared" si="17"/>
        <v>BDL</v>
      </c>
      <c r="GF19" s="170" t="s">
        <v>30</v>
      </c>
      <c r="GG19" s="170">
        <v>0</v>
      </c>
      <c r="GI19" s="170">
        <v>0</v>
      </c>
      <c r="GJ19" s="170" t="s">
        <v>16</v>
      </c>
      <c r="GK19" s="170">
        <f t="shared" si="18"/>
        <v>0</v>
      </c>
      <c r="GL19" s="170" t="s">
        <v>13</v>
      </c>
      <c r="GM19" s="171">
        <f t="shared" si="36"/>
        <v>200</v>
      </c>
      <c r="GN19" s="171">
        <f t="shared" si="36"/>
        <v>1</v>
      </c>
      <c r="GO19" s="171">
        <f t="shared" si="36"/>
        <v>1</v>
      </c>
      <c r="GP19" s="170">
        <f>MDL!$C21</f>
        <v>1.611701599463836E-2</v>
      </c>
      <c r="GQ19" s="170">
        <f t="shared" si="19"/>
        <v>1.611701599463836E-2</v>
      </c>
      <c r="GR19" s="171" t="str">
        <f t="shared" si="20"/>
        <v>BDL</v>
      </c>
      <c r="HN19" s="47" t="s">
        <v>30</v>
      </c>
      <c r="HO19" s="47">
        <v>0</v>
      </c>
      <c r="HQ19" s="47">
        <v>0</v>
      </c>
      <c r="HR19" s="47" t="s">
        <v>16</v>
      </c>
      <c r="HS19" s="47">
        <f t="shared" si="21"/>
        <v>0</v>
      </c>
      <c r="HT19" s="47" t="s">
        <v>13</v>
      </c>
      <c r="HU19" s="154">
        <f t="shared" si="37"/>
        <v>200</v>
      </c>
      <c r="HV19" s="154">
        <f t="shared" si="37"/>
        <v>2.8986486486486491</v>
      </c>
      <c r="HW19" s="154">
        <f t="shared" si="37"/>
        <v>2.8986486486486491</v>
      </c>
      <c r="HX19" s="47">
        <f>MDL!$C21</f>
        <v>1.611701599463836E-2</v>
      </c>
      <c r="HY19" s="47">
        <f t="shared" si="22"/>
        <v>4.6717566633107145E-2</v>
      </c>
      <c r="HZ19" s="154" t="str">
        <f t="shared" si="23"/>
        <v>BDL</v>
      </c>
      <c r="IV19" s="47" t="s">
        <v>30</v>
      </c>
      <c r="IW19" s="47">
        <v>18.113</v>
      </c>
      <c r="IX19" s="47">
        <v>51</v>
      </c>
      <c r="IY19" s="47">
        <v>2377</v>
      </c>
      <c r="IZ19" s="47">
        <v>0.16900000000000001</v>
      </c>
      <c r="JA19" s="47">
        <f t="shared" si="24"/>
        <v>0.16900000000000001</v>
      </c>
      <c r="JB19" s="47" t="s">
        <v>13</v>
      </c>
      <c r="JC19" s="154">
        <f t="shared" si="38"/>
        <v>200</v>
      </c>
      <c r="JD19" s="154">
        <f t="shared" si="38"/>
        <v>2.8771593090211134</v>
      </c>
      <c r="JE19" s="154">
        <f t="shared" si="38"/>
        <v>2.8771593090211134</v>
      </c>
      <c r="JF19" s="47">
        <f>MDL!$C21</f>
        <v>1.611701599463836E-2</v>
      </c>
      <c r="JG19" s="47">
        <f t="shared" si="25"/>
        <v>4.6371222602615933E-2</v>
      </c>
      <c r="JH19" s="154">
        <f t="shared" si="26"/>
        <v>0.48623992322456822</v>
      </c>
      <c r="KD19" s="47" t="s">
        <v>30</v>
      </c>
      <c r="KE19" s="47">
        <v>18.113</v>
      </c>
      <c r="KF19" s="47">
        <v>51</v>
      </c>
      <c r="KG19" s="47">
        <v>157604</v>
      </c>
      <c r="KH19" s="47">
        <v>10.836</v>
      </c>
      <c r="KI19" s="47">
        <f t="shared" si="27"/>
        <v>10.836</v>
      </c>
      <c r="KJ19" s="47" t="s">
        <v>13</v>
      </c>
      <c r="KK19" s="154">
        <f t="shared" si="39"/>
        <v>200</v>
      </c>
      <c r="KL19" s="154">
        <f t="shared" si="39"/>
        <v>1</v>
      </c>
      <c r="KM19" s="154">
        <f t="shared" si="39"/>
        <v>1</v>
      </c>
      <c r="KN19" s="47">
        <f>MDL!$C21</f>
        <v>1.611701599463836E-2</v>
      </c>
      <c r="KO19" s="47">
        <f t="shared" si="28"/>
        <v>1.611701599463836E-2</v>
      </c>
      <c r="KP19" s="154">
        <f t="shared" si="29"/>
        <v>10.836</v>
      </c>
    </row>
    <row r="20" spans="1:302" x14ac:dyDescent="0.35">
      <c r="A20" s="47" t="s">
        <v>31</v>
      </c>
      <c r="B20" s="47">
        <v>0</v>
      </c>
      <c r="D20" s="47">
        <v>0</v>
      </c>
      <c r="E20" s="47" t="s">
        <v>16</v>
      </c>
      <c r="F20" s="47">
        <f t="shared" si="0"/>
        <v>0</v>
      </c>
      <c r="G20" s="47" t="s">
        <v>13</v>
      </c>
      <c r="H20" s="154">
        <f t="shared" si="30"/>
        <v>200</v>
      </c>
      <c r="I20" s="154">
        <f t="shared" si="30"/>
        <v>1</v>
      </c>
      <c r="J20" s="154">
        <f t="shared" si="30"/>
        <v>1</v>
      </c>
      <c r="K20" s="47">
        <f>MDL!$C22</f>
        <v>5.1926542804417962E-3</v>
      </c>
      <c r="L20" s="47">
        <f t="shared" si="1"/>
        <v>5.1926542804417962E-3</v>
      </c>
      <c r="M20" s="154" t="str">
        <f t="shared" si="2"/>
        <v>BDL</v>
      </c>
      <c r="AI20" s="47" t="s">
        <v>31</v>
      </c>
      <c r="AJ20" s="47">
        <v>0</v>
      </c>
      <c r="AL20" s="47">
        <v>0</v>
      </c>
      <c r="AM20" s="47" t="s">
        <v>16</v>
      </c>
      <c r="AN20" s="47">
        <f t="shared" si="3"/>
        <v>0</v>
      </c>
      <c r="AO20" s="47" t="s">
        <v>13</v>
      </c>
      <c r="AP20" s="154">
        <f t="shared" si="31"/>
        <v>200</v>
      </c>
      <c r="AQ20" s="154">
        <f t="shared" si="31"/>
        <v>1</v>
      </c>
      <c r="AR20" s="154">
        <f t="shared" si="31"/>
        <v>1</v>
      </c>
      <c r="AS20" s="47">
        <f>MDL!$C22</f>
        <v>5.1926542804417962E-3</v>
      </c>
      <c r="AT20" s="47">
        <f t="shared" si="4"/>
        <v>5.1926542804417962E-3</v>
      </c>
      <c r="AU20" s="154" t="str">
        <f t="shared" si="5"/>
        <v>BDL</v>
      </c>
      <c r="BQ20" s="47" t="s">
        <v>31</v>
      </c>
      <c r="BR20" s="47">
        <v>21.943000000000001</v>
      </c>
      <c r="BS20" s="47">
        <v>93</v>
      </c>
      <c r="BT20" s="47">
        <v>244195</v>
      </c>
      <c r="BU20" s="47">
        <v>10.231999999999999</v>
      </c>
      <c r="BV20" s="47">
        <f t="shared" si="6"/>
        <v>10.231999999999999</v>
      </c>
      <c r="BW20" s="47" t="s">
        <v>13</v>
      </c>
      <c r="BX20" s="154">
        <f t="shared" si="32"/>
        <v>200</v>
      </c>
      <c r="BY20" s="154">
        <f t="shared" si="32"/>
        <v>1</v>
      </c>
      <c r="BZ20" s="154">
        <f t="shared" si="32"/>
        <v>1</v>
      </c>
      <c r="CA20" s="47">
        <f>MDL!$C22</f>
        <v>5.1926542804417962E-3</v>
      </c>
      <c r="CB20" s="47">
        <f t="shared" si="7"/>
        <v>5.1926542804417962E-3</v>
      </c>
      <c r="CC20" s="154">
        <f t="shared" si="8"/>
        <v>10.231999999999999</v>
      </c>
      <c r="CH20" s="47" t="s">
        <v>31</v>
      </c>
      <c r="CI20" s="47">
        <v>0</v>
      </c>
      <c r="CK20" s="47">
        <v>0</v>
      </c>
      <c r="CL20" s="47" t="s">
        <v>16</v>
      </c>
      <c r="CM20" s="47">
        <f t="shared" si="9"/>
        <v>0</v>
      </c>
      <c r="CN20" s="47" t="s">
        <v>13</v>
      </c>
      <c r="CO20" s="154">
        <f t="shared" si="33"/>
        <v>200</v>
      </c>
      <c r="CP20" s="154">
        <f t="shared" si="33"/>
        <v>1</v>
      </c>
      <c r="CQ20" s="154">
        <f t="shared" si="33"/>
        <v>1</v>
      </c>
      <c r="CR20" s="47">
        <f>MDL!$C22</f>
        <v>5.1926542804417962E-3</v>
      </c>
      <c r="CS20" s="47">
        <f t="shared" si="10"/>
        <v>5.1926542804417962E-3</v>
      </c>
      <c r="CT20" s="154" t="str">
        <f t="shared" si="11"/>
        <v>BDL</v>
      </c>
      <c r="DP20" s="47" t="s">
        <v>31</v>
      </c>
      <c r="DQ20" s="47">
        <v>0</v>
      </c>
      <c r="DS20" s="47">
        <v>0</v>
      </c>
      <c r="DT20" s="47" t="s">
        <v>16</v>
      </c>
      <c r="DU20" s="47">
        <f t="shared" si="12"/>
        <v>0</v>
      </c>
      <c r="DV20" s="47" t="s">
        <v>13</v>
      </c>
      <c r="DW20" s="154">
        <f t="shared" si="34"/>
        <v>200</v>
      </c>
      <c r="DX20" s="154">
        <f t="shared" si="34"/>
        <v>2.1776649746192898</v>
      </c>
      <c r="DY20" s="154">
        <f t="shared" si="34"/>
        <v>2.1776649746192898</v>
      </c>
      <c r="DZ20" s="47">
        <f>MDL!$C22</f>
        <v>5.1926542804417962E-3</v>
      </c>
      <c r="EA20" s="47">
        <f t="shared" si="13"/>
        <v>1.130786135182503E-2</v>
      </c>
      <c r="EB20" s="154" t="str">
        <f t="shared" si="14"/>
        <v>BDL</v>
      </c>
      <c r="EX20" s="47" t="s">
        <v>31</v>
      </c>
      <c r="EY20" s="47">
        <v>0</v>
      </c>
      <c r="FA20" s="47">
        <v>0</v>
      </c>
      <c r="FB20" s="47" t="s">
        <v>16</v>
      </c>
      <c r="FC20" s="47">
        <f t="shared" si="15"/>
        <v>0</v>
      </c>
      <c r="FD20" s="47" t="s">
        <v>13</v>
      </c>
      <c r="FE20" s="154">
        <f t="shared" si="35"/>
        <v>200</v>
      </c>
      <c r="FF20" s="154">
        <f t="shared" si="35"/>
        <v>2.8691499522445079</v>
      </c>
      <c r="FG20" s="154">
        <f t="shared" si="35"/>
        <v>2.8691499522445079</v>
      </c>
      <c r="FH20" s="47">
        <f>MDL!$C22</f>
        <v>5.1926542804417962E-3</v>
      </c>
      <c r="FI20" s="47">
        <f t="shared" si="16"/>
        <v>1.489850378075182E-2</v>
      </c>
      <c r="FJ20" s="154" t="str">
        <f t="shared" si="17"/>
        <v>BDL</v>
      </c>
      <c r="GF20" s="170" t="s">
        <v>31</v>
      </c>
      <c r="GG20" s="170">
        <v>0</v>
      </c>
      <c r="GI20" s="170">
        <v>0</v>
      </c>
      <c r="GJ20" s="170" t="s">
        <v>16</v>
      </c>
      <c r="GK20" s="170">
        <f t="shared" si="18"/>
        <v>0</v>
      </c>
      <c r="GL20" s="170" t="s">
        <v>13</v>
      </c>
      <c r="GM20" s="171">
        <f t="shared" si="36"/>
        <v>200</v>
      </c>
      <c r="GN20" s="171">
        <f t="shared" si="36"/>
        <v>1</v>
      </c>
      <c r="GO20" s="171">
        <f t="shared" si="36"/>
        <v>1</v>
      </c>
      <c r="GP20" s="170">
        <f>MDL!$C22</f>
        <v>5.1926542804417962E-3</v>
      </c>
      <c r="GQ20" s="170">
        <f t="shared" si="19"/>
        <v>5.1926542804417962E-3</v>
      </c>
      <c r="GR20" s="171" t="str">
        <f t="shared" si="20"/>
        <v>BDL</v>
      </c>
      <c r="HN20" s="47" t="s">
        <v>31</v>
      </c>
      <c r="HO20" s="47">
        <v>0</v>
      </c>
      <c r="HQ20" s="47">
        <v>0</v>
      </c>
      <c r="HR20" s="47" t="s">
        <v>16</v>
      </c>
      <c r="HS20" s="47">
        <f t="shared" si="21"/>
        <v>0</v>
      </c>
      <c r="HT20" s="47" t="s">
        <v>13</v>
      </c>
      <c r="HU20" s="154">
        <f t="shared" si="37"/>
        <v>200</v>
      </c>
      <c r="HV20" s="154">
        <f t="shared" si="37"/>
        <v>2.8986486486486491</v>
      </c>
      <c r="HW20" s="154">
        <f t="shared" si="37"/>
        <v>2.8986486486486491</v>
      </c>
      <c r="HX20" s="47">
        <f>MDL!$C22</f>
        <v>5.1926542804417962E-3</v>
      </c>
      <c r="HY20" s="47">
        <f t="shared" si="22"/>
        <v>1.5051680312902237E-2</v>
      </c>
      <c r="HZ20" s="154" t="str">
        <f t="shared" si="23"/>
        <v>BDL</v>
      </c>
      <c r="IV20" s="47" t="s">
        <v>31</v>
      </c>
      <c r="IW20" s="47">
        <v>0</v>
      </c>
      <c r="IY20" s="47">
        <v>0</v>
      </c>
      <c r="IZ20" s="47" t="s">
        <v>16</v>
      </c>
      <c r="JA20" s="47">
        <f t="shared" si="24"/>
        <v>0</v>
      </c>
      <c r="JB20" s="47" t="s">
        <v>13</v>
      </c>
      <c r="JC20" s="154">
        <f t="shared" si="38"/>
        <v>200</v>
      </c>
      <c r="JD20" s="154">
        <f t="shared" si="38"/>
        <v>2.8771593090211134</v>
      </c>
      <c r="JE20" s="154">
        <f t="shared" si="38"/>
        <v>2.8771593090211134</v>
      </c>
      <c r="JF20" s="47">
        <f>MDL!$C22</f>
        <v>5.1926542804417962E-3</v>
      </c>
      <c r="JG20" s="47">
        <f t="shared" si="25"/>
        <v>1.4940093601501446E-2</v>
      </c>
      <c r="JH20" s="154" t="str">
        <f t="shared" si="26"/>
        <v>BDL</v>
      </c>
      <c r="KD20" s="47" t="s">
        <v>31</v>
      </c>
      <c r="KE20" s="47">
        <v>21.943000000000001</v>
      </c>
      <c r="KF20" s="47">
        <v>93</v>
      </c>
      <c r="KG20" s="47">
        <v>249672</v>
      </c>
      <c r="KH20" s="47">
        <v>10.371</v>
      </c>
      <c r="KI20" s="47">
        <f t="shared" si="27"/>
        <v>10.371</v>
      </c>
      <c r="KJ20" s="47" t="s">
        <v>13</v>
      </c>
      <c r="KK20" s="154">
        <f t="shared" si="39"/>
        <v>200</v>
      </c>
      <c r="KL20" s="154">
        <f t="shared" si="39"/>
        <v>1</v>
      </c>
      <c r="KM20" s="154">
        <f t="shared" si="39"/>
        <v>1</v>
      </c>
      <c r="KN20" s="47">
        <f>MDL!$C22</f>
        <v>5.1926542804417962E-3</v>
      </c>
      <c r="KO20" s="47">
        <f t="shared" si="28"/>
        <v>5.1926542804417962E-3</v>
      </c>
      <c r="KP20" s="154">
        <f t="shared" si="29"/>
        <v>10.371</v>
      </c>
    </row>
    <row r="21" spans="1:302" x14ac:dyDescent="0.35">
      <c r="A21" s="47" t="s">
        <v>32</v>
      </c>
      <c r="B21" s="47">
        <v>21.239000000000001</v>
      </c>
      <c r="C21" s="47">
        <v>101</v>
      </c>
      <c r="D21" s="47">
        <v>7038</v>
      </c>
      <c r="E21" s="47">
        <v>0.28299999999999997</v>
      </c>
      <c r="F21" s="47">
        <f t="shared" si="0"/>
        <v>0.28299999999999997</v>
      </c>
      <c r="G21" s="47" t="s">
        <v>13</v>
      </c>
      <c r="H21" s="154">
        <f t="shared" si="30"/>
        <v>200</v>
      </c>
      <c r="I21" s="154">
        <f t="shared" si="30"/>
        <v>1</v>
      </c>
      <c r="J21" s="154">
        <f t="shared" si="30"/>
        <v>1</v>
      </c>
      <c r="K21" s="47">
        <f>MDL!$C23</f>
        <v>2.8097602954746434E-2</v>
      </c>
      <c r="L21" s="47">
        <f t="shared" si="1"/>
        <v>2.8097602954746434E-2</v>
      </c>
      <c r="M21" s="154">
        <f t="shared" si="2"/>
        <v>0.28299999999999997</v>
      </c>
      <c r="AI21" s="47" t="s">
        <v>32</v>
      </c>
      <c r="AJ21" s="47">
        <v>21.24</v>
      </c>
      <c r="AK21" s="47">
        <v>101</v>
      </c>
      <c r="AL21" s="47" t="s">
        <v>539</v>
      </c>
      <c r="AM21" s="47">
        <v>1.0999999999999999E-2</v>
      </c>
      <c r="AN21" s="47">
        <f t="shared" si="3"/>
        <v>1.0999999999999999E-2</v>
      </c>
      <c r="AO21" s="47" t="s">
        <v>13</v>
      </c>
      <c r="AP21" s="154">
        <f t="shared" si="31"/>
        <v>200</v>
      </c>
      <c r="AQ21" s="154">
        <f t="shared" si="31"/>
        <v>1</v>
      </c>
      <c r="AR21" s="154">
        <f t="shared" si="31"/>
        <v>1</v>
      </c>
      <c r="AS21" s="47">
        <f>MDL!$C23</f>
        <v>2.8097602954746434E-2</v>
      </c>
      <c r="AT21" s="47">
        <f t="shared" si="4"/>
        <v>2.8097602954746434E-2</v>
      </c>
      <c r="AU21" s="154" t="str">
        <f t="shared" si="5"/>
        <v>BDL</v>
      </c>
      <c r="BQ21" s="47" t="s">
        <v>32</v>
      </c>
      <c r="BR21" s="47">
        <v>21.239000000000001</v>
      </c>
      <c r="BS21" s="47">
        <v>101</v>
      </c>
      <c r="BT21" s="47">
        <v>246979</v>
      </c>
      <c r="BU21" s="47">
        <v>10.352</v>
      </c>
      <c r="BV21" s="47">
        <f t="shared" si="6"/>
        <v>10.352</v>
      </c>
      <c r="BW21" s="47" t="s">
        <v>13</v>
      </c>
      <c r="BX21" s="154">
        <f t="shared" si="32"/>
        <v>200</v>
      </c>
      <c r="BY21" s="154">
        <f t="shared" si="32"/>
        <v>1</v>
      </c>
      <c r="BZ21" s="154">
        <f t="shared" si="32"/>
        <v>1</v>
      </c>
      <c r="CA21" s="47">
        <f>MDL!$C23</f>
        <v>2.8097602954746434E-2</v>
      </c>
      <c r="CB21" s="47">
        <f t="shared" si="7"/>
        <v>2.8097602954746434E-2</v>
      </c>
      <c r="CC21" s="154">
        <f t="shared" si="8"/>
        <v>10.352</v>
      </c>
      <c r="CH21" s="47" t="s">
        <v>32</v>
      </c>
      <c r="CI21" s="47">
        <v>21.239000000000001</v>
      </c>
      <c r="CJ21" s="47">
        <v>101</v>
      </c>
      <c r="CK21" s="47" t="s">
        <v>540</v>
      </c>
      <c r="CL21" s="47">
        <v>1.7999999999999999E-2</v>
      </c>
      <c r="CM21" s="47">
        <f t="shared" si="9"/>
        <v>1.7999999999999999E-2</v>
      </c>
      <c r="CN21" s="47" t="s">
        <v>13</v>
      </c>
      <c r="CO21" s="154">
        <f t="shared" si="33"/>
        <v>200</v>
      </c>
      <c r="CP21" s="154">
        <f t="shared" si="33"/>
        <v>1</v>
      </c>
      <c r="CQ21" s="154">
        <f t="shared" si="33"/>
        <v>1</v>
      </c>
      <c r="CR21" s="47">
        <f>MDL!$C23</f>
        <v>2.8097602954746434E-2</v>
      </c>
      <c r="CS21" s="47">
        <f t="shared" si="10"/>
        <v>2.8097602954746434E-2</v>
      </c>
      <c r="CT21" s="154" t="str">
        <f t="shared" si="11"/>
        <v>BDL</v>
      </c>
      <c r="DP21" s="47" t="s">
        <v>32</v>
      </c>
      <c r="DQ21" s="47">
        <v>21.239000000000001</v>
      </c>
      <c r="DR21" s="47">
        <v>101</v>
      </c>
      <c r="DS21" s="47" t="s">
        <v>541</v>
      </c>
      <c r="DT21" s="47">
        <v>8.5999999999999993E-2</v>
      </c>
      <c r="DU21" s="47">
        <f t="shared" si="12"/>
        <v>8.5999999999999993E-2</v>
      </c>
      <c r="DV21" s="47" t="s">
        <v>13</v>
      </c>
      <c r="DW21" s="154">
        <f t="shared" si="34"/>
        <v>200</v>
      </c>
      <c r="DX21" s="154">
        <f t="shared" si="34"/>
        <v>2.1776649746192898</v>
      </c>
      <c r="DY21" s="154">
        <f t="shared" si="34"/>
        <v>2.1776649746192898</v>
      </c>
      <c r="DZ21" s="47">
        <f>MDL!$C23</f>
        <v>2.8097602954746434E-2</v>
      </c>
      <c r="EA21" s="47">
        <f t="shared" si="13"/>
        <v>6.1187165825310773E-2</v>
      </c>
      <c r="EB21" s="154">
        <f t="shared" si="14"/>
        <v>0.18727918781725891</v>
      </c>
      <c r="EX21" s="47" t="s">
        <v>32</v>
      </c>
      <c r="EY21" s="47">
        <v>21.239000000000001</v>
      </c>
      <c r="EZ21" s="47">
        <v>101</v>
      </c>
      <c r="FA21" s="47" t="s">
        <v>542</v>
      </c>
      <c r="FB21" s="47">
        <v>8.9999999999999993E-3</v>
      </c>
      <c r="FC21" s="47">
        <f t="shared" si="15"/>
        <v>8.9999999999999993E-3</v>
      </c>
      <c r="FD21" s="47" t="s">
        <v>13</v>
      </c>
      <c r="FE21" s="154">
        <f t="shared" si="35"/>
        <v>200</v>
      </c>
      <c r="FF21" s="154">
        <f t="shared" si="35"/>
        <v>2.8691499522445079</v>
      </c>
      <c r="FG21" s="154">
        <f t="shared" si="35"/>
        <v>2.8691499522445079</v>
      </c>
      <c r="FH21" s="47">
        <f>MDL!$C23</f>
        <v>2.8097602954746434E-2</v>
      </c>
      <c r="FI21" s="47">
        <f t="shared" si="16"/>
        <v>8.0616236175795872E-2</v>
      </c>
      <c r="FJ21" s="154" t="str">
        <f t="shared" si="17"/>
        <v>BDL</v>
      </c>
      <c r="GF21" s="170" t="s">
        <v>32</v>
      </c>
      <c r="GG21" s="170">
        <v>21.257000000000001</v>
      </c>
      <c r="GH21" s="170">
        <v>101</v>
      </c>
      <c r="GI21" s="170">
        <v>2703</v>
      </c>
      <c r="GJ21" s="170">
        <v>0.109</v>
      </c>
      <c r="GK21" s="170">
        <f t="shared" si="18"/>
        <v>0.109</v>
      </c>
      <c r="GL21" s="170" t="s">
        <v>13</v>
      </c>
      <c r="GM21" s="171">
        <f t="shared" si="36"/>
        <v>200</v>
      </c>
      <c r="GN21" s="171">
        <f t="shared" si="36"/>
        <v>1</v>
      </c>
      <c r="GO21" s="171">
        <f t="shared" si="36"/>
        <v>1</v>
      </c>
      <c r="GP21" s="170">
        <f>MDL!$C23</f>
        <v>2.8097602954746434E-2</v>
      </c>
      <c r="GQ21" s="170">
        <f t="shared" si="19"/>
        <v>2.8097602954746434E-2</v>
      </c>
      <c r="GR21" s="171">
        <f t="shared" si="20"/>
        <v>0.109</v>
      </c>
      <c r="HN21" s="47" t="s">
        <v>32</v>
      </c>
      <c r="HO21" s="47">
        <v>21.239000000000001</v>
      </c>
      <c r="HP21" s="47">
        <v>101</v>
      </c>
      <c r="HQ21" s="47" t="s">
        <v>543</v>
      </c>
      <c r="HR21" s="47">
        <v>3.6999999999999998E-2</v>
      </c>
      <c r="HS21" s="47">
        <f t="shared" si="21"/>
        <v>3.6999999999999998E-2</v>
      </c>
      <c r="HT21" s="47" t="s">
        <v>13</v>
      </c>
      <c r="HU21" s="154">
        <f t="shared" si="37"/>
        <v>200</v>
      </c>
      <c r="HV21" s="154">
        <f t="shared" si="37"/>
        <v>2.8986486486486491</v>
      </c>
      <c r="HW21" s="154">
        <f t="shared" si="37"/>
        <v>2.8986486486486491</v>
      </c>
      <c r="HX21" s="47">
        <f>MDL!$C23</f>
        <v>2.8097602954746434E-2</v>
      </c>
      <c r="HY21" s="47">
        <f t="shared" si="22"/>
        <v>8.144507883504204E-2</v>
      </c>
      <c r="HZ21" s="154">
        <f t="shared" si="23"/>
        <v>0.10725000000000001</v>
      </c>
      <c r="IV21" s="47" t="s">
        <v>32</v>
      </c>
      <c r="IW21" s="47">
        <v>21.24</v>
      </c>
      <c r="IX21" s="47">
        <v>101</v>
      </c>
      <c r="IY21" s="47">
        <v>965</v>
      </c>
      <c r="IZ21" s="47">
        <v>4.1000000000000002E-2</v>
      </c>
      <c r="JA21" s="47">
        <f t="shared" si="24"/>
        <v>4.1000000000000002E-2</v>
      </c>
      <c r="JB21" s="47" t="s">
        <v>13</v>
      </c>
      <c r="JC21" s="154">
        <f t="shared" si="38"/>
        <v>200</v>
      </c>
      <c r="JD21" s="154">
        <f t="shared" si="38"/>
        <v>2.8771593090211134</v>
      </c>
      <c r="JE21" s="154">
        <f t="shared" si="38"/>
        <v>2.8771593090211134</v>
      </c>
      <c r="JF21" s="47">
        <f>MDL!$C23</f>
        <v>2.8097602954746434E-2</v>
      </c>
      <c r="JG21" s="47">
        <f t="shared" si="25"/>
        <v>8.0841279902427843E-2</v>
      </c>
      <c r="JH21" s="154">
        <f t="shared" si="26"/>
        <v>0.11796353166986566</v>
      </c>
      <c r="KD21" s="47" t="s">
        <v>32</v>
      </c>
      <c r="KE21" s="47">
        <v>21.239000000000001</v>
      </c>
      <c r="KF21" s="47">
        <v>101</v>
      </c>
      <c r="KG21" s="47">
        <v>248487</v>
      </c>
      <c r="KH21" s="47">
        <v>10.324999999999999</v>
      </c>
      <c r="KI21" s="47">
        <f t="shared" si="27"/>
        <v>10.324999999999999</v>
      </c>
      <c r="KJ21" s="47" t="s">
        <v>13</v>
      </c>
      <c r="KK21" s="154">
        <f t="shared" si="39"/>
        <v>200</v>
      </c>
      <c r="KL21" s="154">
        <f t="shared" si="39"/>
        <v>1</v>
      </c>
      <c r="KM21" s="154">
        <f t="shared" si="39"/>
        <v>1</v>
      </c>
      <c r="KN21" s="47">
        <f>MDL!$C23</f>
        <v>2.8097602954746434E-2</v>
      </c>
      <c r="KO21" s="47">
        <f t="shared" si="28"/>
        <v>2.8097602954746434E-2</v>
      </c>
      <c r="KP21" s="154">
        <f t="shared" si="29"/>
        <v>10.324999999999999</v>
      </c>
    </row>
    <row r="22" spans="1:302" x14ac:dyDescent="0.35">
      <c r="A22" s="47" t="s">
        <v>33</v>
      </c>
      <c r="B22" s="47">
        <v>0</v>
      </c>
      <c r="D22" s="47">
        <v>0</v>
      </c>
      <c r="E22" s="47" t="s">
        <v>16</v>
      </c>
      <c r="F22" s="47">
        <f t="shared" si="0"/>
        <v>0</v>
      </c>
      <c r="G22" s="47" t="s">
        <v>13</v>
      </c>
      <c r="H22" s="154">
        <f t="shared" ref="H22:J32" si="40">H21</f>
        <v>200</v>
      </c>
      <c r="I22" s="154">
        <f t="shared" si="40"/>
        <v>1</v>
      </c>
      <c r="J22" s="154">
        <f t="shared" si="40"/>
        <v>1</v>
      </c>
      <c r="K22" s="47">
        <f>MDL!$C24</f>
        <v>1.0933677445223566E-2</v>
      </c>
      <c r="L22" s="47">
        <f t="shared" si="1"/>
        <v>1.0933677445223566E-2</v>
      </c>
      <c r="M22" s="154" t="str">
        <f t="shared" si="2"/>
        <v>BDL</v>
      </c>
      <c r="AI22" s="47" t="s">
        <v>33</v>
      </c>
      <c r="AJ22" s="47">
        <v>0</v>
      </c>
      <c r="AL22" s="47">
        <v>0</v>
      </c>
      <c r="AM22" s="47" t="s">
        <v>16</v>
      </c>
      <c r="AN22" s="47">
        <f t="shared" si="3"/>
        <v>0</v>
      </c>
      <c r="AO22" s="47" t="s">
        <v>13</v>
      </c>
      <c r="AP22" s="154">
        <f t="shared" ref="AP22:AR32" si="41">AP21</f>
        <v>200</v>
      </c>
      <c r="AQ22" s="154">
        <f t="shared" si="41"/>
        <v>1</v>
      </c>
      <c r="AR22" s="154">
        <f t="shared" si="41"/>
        <v>1</v>
      </c>
      <c r="AS22" s="47">
        <f>MDL!$C24</f>
        <v>1.0933677445223566E-2</v>
      </c>
      <c r="AT22" s="47">
        <f t="shared" si="4"/>
        <v>1.0933677445223566E-2</v>
      </c>
      <c r="AU22" s="154" t="str">
        <f t="shared" si="5"/>
        <v>BDL</v>
      </c>
      <c r="BQ22" s="47" t="s">
        <v>33</v>
      </c>
      <c r="BR22" s="47">
        <v>21.012</v>
      </c>
      <c r="BS22" s="47">
        <v>69</v>
      </c>
      <c r="BT22" s="47">
        <v>581564</v>
      </c>
      <c r="BU22" s="47">
        <v>10.694000000000001</v>
      </c>
      <c r="BV22" s="47">
        <f t="shared" si="6"/>
        <v>10.694000000000001</v>
      </c>
      <c r="BW22" s="47" t="s">
        <v>13</v>
      </c>
      <c r="BX22" s="154">
        <f t="shared" ref="BX22:BZ32" si="42">BX21</f>
        <v>200</v>
      </c>
      <c r="BY22" s="154">
        <f t="shared" si="42"/>
        <v>1</v>
      </c>
      <c r="BZ22" s="154">
        <f t="shared" si="42"/>
        <v>1</v>
      </c>
      <c r="CA22" s="47">
        <f>MDL!$C24</f>
        <v>1.0933677445223566E-2</v>
      </c>
      <c r="CB22" s="47">
        <f t="shared" si="7"/>
        <v>1.0933677445223566E-2</v>
      </c>
      <c r="CC22" s="154">
        <f t="shared" si="8"/>
        <v>10.694000000000001</v>
      </c>
      <c r="CH22" s="47" t="s">
        <v>33</v>
      </c>
      <c r="CI22" s="47">
        <v>0</v>
      </c>
      <c r="CK22" s="47">
        <v>0</v>
      </c>
      <c r="CL22" s="47" t="s">
        <v>16</v>
      </c>
      <c r="CM22" s="47">
        <f t="shared" si="9"/>
        <v>0</v>
      </c>
      <c r="CN22" s="47" t="s">
        <v>13</v>
      </c>
      <c r="CO22" s="154">
        <f t="shared" ref="CO22:CQ32" si="43">CO21</f>
        <v>200</v>
      </c>
      <c r="CP22" s="154">
        <f t="shared" si="43"/>
        <v>1</v>
      </c>
      <c r="CQ22" s="154">
        <f t="shared" si="43"/>
        <v>1</v>
      </c>
      <c r="CR22" s="47">
        <f>MDL!$C24</f>
        <v>1.0933677445223566E-2</v>
      </c>
      <c r="CS22" s="47">
        <f t="shared" si="10"/>
        <v>1.0933677445223566E-2</v>
      </c>
      <c r="CT22" s="154" t="str">
        <f t="shared" si="11"/>
        <v>BDL</v>
      </c>
      <c r="DP22" s="47" t="s">
        <v>33</v>
      </c>
      <c r="DQ22" s="47">
        <v>0</v>
      </c>
      <c r="DS22" s="47">
        <v>0</v>
      </c>
      <c r="DT22" s="47" t="s">
        <v>16</v>
      </c>
      <c r="DU22" s="47">
        <f t="shared" si="12"/>
        <v>0</v>
      </c>
      <c r="DV22" s="47" t="s">
        <v>13</v>
      </c>
      <c r="DW22" s="154">
        <f t="shared" ref="DW22:DY32" si="44">DW21</f>
        <v>200</v>
      </c>
      <c r="DX22" s="154">
        <f t="shared" si="44"/>
        <v>2.1776649746192898</v>
      </c>
      <c r="DY22" s="154">
        <f t="shared" si="44"/>
        <v>2.1776649746192898</v>
      </c>
      <c r="DZ22" s="47">
        <f>MDL!$C24</f>
        <v>1.0933677445223566E-2</v>
      </c>
      <c r="EA22" s="47">
        <f t="shared" si="13"/>
        <v>2.3809886416248278E-2</v>
      </c>
      <c r="EB22" s="154" t="str">
        <f t="shared" si="14"/>
        <v>BDL</v>
      </c>
      <c r="EX22" s="47" t="s">
        <v>33</v>
      </c>
      <c r="EY22" s="47">
        <v>0</v>
      </c>
      <c r="FA22" s="47">
        <v>0</v>
      </c>
      <c r="FB22" s="47" t="s">
        <v>16</v>
      </c>
      <c r="FC22" s="47">
        <f t="shared" si="15"/>
        <v>0</v>
      </c>
      <c r="FD22" s="47" t="s">
        <v>13</v>
      </c>
      <c r="FE22" s="154">
        <f t="shared" ref="FE22:FG32" si="45">FE21</f>
        <v>200</v>
      </c>
      <c r="FF22" s="154">
        <f t="shared" si="45"/>
        <v>2.8691499522445079</v>
      </c>
      <c r="FG22" s="154">
        <f t="shared" si="45"/>
        <v>2.8691499522445079</v>
      </c>
      <c r="FH22" s="47">
        <f>MDL!$C24</f>
        <v>1.0933677445223566E-2</v>
      </c>
      <c r="FI22" s="47">
        <f t="shared" si="16"/>
        <v>3.1370360119820043E-2</v>
      </c>
      <c r="FJ22" s="154" t="str">
        <f t="shared" si="17"/>
        <v>BDL</v>
      </c>
      <c r="GF22" s="170" t="s">
        <v>33</v>
      </c>
      <c r="GG22" s="170">
        <v>0</v>
      </c>
      <c r="GI22" s="170">
        <v>0</v>
      </c>
      <c r="GJ22" s="170" t="s">
        <v>16</v>
      </c>
      <c r="GK22" s="170">
        <f t="shared" si="18"/>
        <v>0</v>
      </c>
      <c r="GL22" s="170" t="s">
        <v>13</v>
      </c>
      <c r="GM22" s="171">
        <f t="shared" ref="GM22:GO32" si="46">GM21</f>
        <v>200</v>
      </c>
      <c r="GN22" s="171">
        <f t="shared" si="46"/>
        <v>1</v>
      </c>
      <c r="GO22" s="171">
        <f t="shared" si="46"/>
        <v>1</v>
      </c>
      <c r="GP22" s="170">
        <f>MDL!$C24</f>
        <v>1.0933677445223566E-2</v>
      </c>
      <c r="GQ22" s="170">
        <f t="shared" si="19"/>
        <v>1.0933677445223566E-2</v>
      </c>
      <c r="GR22" s="171" t="str">
        <f t="shared" si="20"/>
        <v>BDL</v>
      </c>
      <c r="HN22" s="47" t="s">
        <v>33</v>
      </c>
      <c r="HO22" s="47">
        <v>0</v>
      </c>
      <c r="HQ22" s="47">
        <v>0</v>
      </c>
      <c r="HR22" s="47" t="s">
        <v>16</v>
      </c>
      <c r="HS22" s="47">
        <f t="shared" si="21"/>
        <v>0</v>
      </c>
      <c r="HT22" s="47" t="s">
        <v>13</v>
      </c>
      <c r="HU22" s="154">
        <f t="shared" ref="HU22:HW32" si="47">HU21</f>
        <v>200</v>
      </c>
      <c r="HV22" s="154">
        <f t="shared" si="47"/>
        <v>2.8986486486486491</v>
      </c>
      <c r="HW22" s="154">
        <f t="shared" si="47"/>
        <v>2.8986486486486491</v>
      </c>
      <c r="HX22" s="47">
        <f>MDL!$C24</f>
        <v>1.0933677445223566E-2</v>
      </c>
      <c r="HY22" s="47">
        <f t="shared" si="22"/>
        <v>3.1692889351357501E-2</v>
      </c>
      <c r="HZ22" s="154" t="str">
        <f t="shared" si="23"/>
        <v>BDL</v>
      </c>
      <c r="IV22" s="47" t="s">
        <v>33</v>
      </c>
      <c r="IW22" s="47">
        <v>0</v>
      </c>
      <c r="IY22" s="47">
        <v>0</v>
      </c>
      <c r="IZ22" s="47" t="s">
        <v>16</v>
      </c>
      <c r="JA22" s="47">
        <f t="shared" si="24"/>
        <v>0</v>
      </c>
      <c r="JB22" s="47" t="s">
        <v>13</v>
      </c>
      <c r="JC22" s="154">
        <f t="shared" ref="JC22:JE32" si="48">JC21</f>
        <v>200</v>
      </c>
      <c r="JD22" s="154">
        <f t="shared" si="48"/>
        <v>2.8771593090211134</v>
      </c>
      <c r="JE22" s="154">
        <f t="shared" si="48"/>
        <v>2.8771593090211134</v>
      </c>
      <c r="JF22" s="47">
        <f>MDL!$C24</f>
        <v>1.0933677445223566E-2</v>
      </c>
      <c r="JG22" s="47">
        <f t="shared" si="25"/>
        <v>3.1457931843359169E-2</v>
      </c>
      <c r="JH22" s="154" t="str">
        <f t="shared" si="26"/>
        <v>BDL</v>
      </c>
      <c r="KD22" s="47" t="s">
        <v>33</v>
      </c>
      <c r="KE22" s="47">
        <v>21.012</v>
      </c>
      <c r="KF22" s="47">
        <v>69</v>
      </c>
      <c r="KG22" s="47" t="s">
        <v>544</v>
      </c>
      <c r="KH22" s="47">
        <v>10.712</v>
      </c>
      <c r="KI22" s="47">
        <f t="shared" si="27"/>
        <v>10.712</v>
      </c>
      <c r="KJ22" s="47" t="s">
        <v>13</v>
      </c>
      <c r="KK22" s="154">
        <f t="shared" ref="KK22:KM32" si="49">KK21</f>
        <v>200</v>
      </c>
      <c r="KL22" s="154">
        <f t="shared" si="49"/>
        <v>1</v>
      </c>
      <c r="KM22" s="154">
        <f t="shared" si="49"/>
        <v>1</v>
      </c>
      <c r="KN22" s="47">
        <f>MDL!$C24</f>
        <v>1.0933677445223566E-2</v>
      </c>
      <c r="KO22" s="47">
        <f t="shared" si="28"/>
        <v>1.0933677445223566E-2</v>
      </c>
      <c r="KP22" s="154">
        <f t="shared" si="29"/>
        <v>10.712</v>
      </c>
    </row>
    <row r="23" spans="1:302" x14ac:dyDescent="0.35">
      <c r="A23" s="47" t="s">
        <v>34</v>
      </c>
      <c r="B23" s="47">
        <v>0</v>
      </c>
      <c r="D23" s="47">
        <v>0</v>
      </c>
      <c r="E23" s="47" t="s">
        <v>16</v>
      </c>
      <c r="F23" s="47">
        <f t="shared" si="0"/>
        <v>0</v>
      </c>
      <c r="G23" s="47" t="s">
        <v>13</v>
      </c>
      <c r="H23" s="154">
        <f t="shared" si="40"/>
        <v>200</v>
      </c>
      <c r="I23" s="154">
        <f t="shared" si="40"/>
        <v>1</v>
      </c>
      <c r="J23" s="154">
        <f t="shared" si="40"/>
        <v>1</v>
      </c>
      <c r="K23" s="47">
        <f>MDL!$C25</f>
        <v>1.2237865785198683E-2</v>
      </c>
      <c r="L23" s="47">
        <f t="shared" si="1"/>
        <v>1.2237865785198683E-2</v>
      </c>
      <c r="M23" s="154" t="str">
        <f t="shared" si="2"/>
        <v>BDL</v>
      </c>
      <c r="AI23" s="47" t="s">
        <v>34</v>
      </c>
      <c r="AJ23" s="47">
        <v>0</v>
      </c>
      <c r="AL23" s="47">
        <v>0</v>
      </c>
      <c r="AM23" s="47" t="s">
        <v>16</v>
      </c>
      <c r="AN23" s="47">
        <f t="shared" si="3"/>
        <v>0</v>
      </c>
      <c r="AO23" s="47" t="s">
        <v>13</v>
      </c>
      <c r="AP23" s="154">
        <f t="shared" si="41"/>
        <v>200</v>
      </c>
      <c r="AQ23" s="154">
        <f t="shared" si="41"/>
        <v>1</v>
      </c>
      <c r="AR23" s="154">
        <f t="shared" si="41"/>
        <v>1</v>
      </c>
      <c r="AS23" s="47">
        <f>MDL!$C25</f>
        <v>1.2237865785198683E-2</v>
      </c>
      <c r="AT23" s="47">
        <f t="shared" si="4"/>
        <v>1.2237865785198683E-2</v>
      </c>
      <c r="AU23" s="154" t="str">
        <f t="shared" si="5"/>
        <v>BDL</v>
      </c>
      <c r="BQ23" s="47" t="s">
        <v>34</v>
      </c>
      <c r="BR23" s="47">
        <v>22.802</v>
      </c>
      <c r="BS23" s="47">
        <v>51</v>
      </c>
      <c r="BT23" s="47">
        <v>231808</v>
      </c>
      <c r="BU23" s="47">
        <v>10.792</v>
      </c>
      <c r="BV23" s="47">
        <f t="shared" si="6"/>
        <v>10.792</v>
      </c>
      <c r="BW23" s="47" t="s">
        <v>13</v>
      </c>
      <c r="BX23" s="154">
        <f t="shared" si="42"/>
        <v>200</v>
      </c>
      <c r="BY23" s="154">
        <f t="shared" si="42"/>
        <v>1</v>
      </c>
      <c r="BZ23" s="154">
        <f t="shared" si="42"/>
        <v>1</v>
      </c>
      <c r="CA23" s="47">
        <f>MDL!$C25</f>
        <v>1.2237865785198683E-2</v>
      </c>
      <c r="CB23" s="47">
        <f t="shared" si="7"/>
        <v>1.2237865785198683E-2</v>
      </c>
      <c r="CC23" s="154">
        <f t="shared" si="8"/>
        <v>10.792</v>
      </c>
      <c r="CH23" s="47" t="s">
        <v>34</v>
      </c>
      <c r="CI23" s="47">
        <v>22.800999999999998</v>
      </c>
      <c r="CJ23" s="47">
        <v>51</v>
      </c>
      <c r="CK23" s="47" t="s">
        <v>545</v>
      </c>
      <c r="CL23" s="47">
        <v>1.0999999999999999E-2</v>
      </c>
      <c r="CM23" s="47">
        <f t="shared" si="9"/>
        <v>1.0999999999999999E-2</v>
      </c>
      <c r="CN23" s="47" t="s">
        <v>13</v>
      </c>
      <c r="CO23" s="154">
        <f t="shared" si="43"/>
        <v>200</v>
      </c>
      <c r="CP23" s="154">
        <f t="shared" si="43"/>
        <v>1</v>
      </c>
      <c r="CQ23" s="154">
        <f t="shared" si="43"/>
        <v>1</v>
      </c>
      <c r="CR23" s="47">
        <f>MDL!$C25</f>
        <v>1.2237865785198683E-2</v>
      </c>
      <c r="CS23" s="47">
        <f t="shared" si="10"/>
        <v>1.2237865785198683E-2</v>
      </c>
      <c r="CT23" s="154" t="str">
        <f t="shared" si="11"/>
        <v>BDL</v>
      </c>
      <c r="DP23" s="47" t="s">
        <v>34</v>
      </c>
      <c r="DQ23" s="47">
        <v>0</v>
      </c>
      <c r="DS23" s="47">
        <v>0</v>
      </c>
      <c r="DT23" s="47" t="s">
        <v>16</v>
      </c>
      <c r="DU23" s="47">
        <f t="shared" si="12"/>
        <v>0</v>
      </c>
      <c r="DV23" s="47" t="s">
        <v>13</v>
      </c>
      <c r="DW23" s="154">
        <f t="shared" si="44"/>
        <v>200</v>
      </c>
      <c r="DX23" s="154">
        <f t="shared" si="44"/>
        <v>2.1776649746192898</v>
      </c>
      <c r="DY23" s="154">
        <f t="shared" si="44"/>
        <v>2.1776649746192898</v>
      </c>
      <c r="DZ23" s="47">
        <f>MDL!$C25</f>
        <v>1.2237865785198683E-2</v>
      </c>
      <c r="EA23" s="47">
        <f t="shared" si="13"/>
        <v>2.6649971684518964E-2</v>
      </c>
      <c r="EB23" s="154" t="str">
        <f t="shared" si="14"/>
        <v>BDL</v>
      </c>
      <c r="EX23" s="47" t="s">
        <v>34</v>
      </c>
      <c r="EY23" s="47">
        <v>0</v>
      </c>
      <c r="FA23" s="47">
        <v>0</v>
      </c>
      <c r="FB23" s="47" t="s">
        <v>16</v>
      </c>
      <c r="FC23" s="47">
        <f t="shared" si="15"/>
        <v>0</v>
      </c>
      <c r="FD23" s="47" t="s">
        <v>13</v>
      </c>
      <c r="FE23" s="154">
        <f t="shared" si="45"/>
        <v>200</v>
      </c>
      <c r="FF23" s="154">
        <f t="shared" si="45"/>
        <v>2.8691499522445079</v>
      </c>
      <c r="FG23" s="154">
        <f t="shared" si="45"/>
        <v>2.8691499522445079</v>
      </c>
      <c r="FH23" s="47">
        <f>MDL!$C25</f>
        <v>1.2237865785198683E-2</v>
      </c>
      <c r="FI23" s="47">
        <f t="shared" si="16"/>
        <v>3.5112272033177495E-2</v>
      </c>
      <c r="FJ23" s="154" t="str">
        <f t="shared" si="17"/>
        <v>BDL</v>
      </c>
      <c r="GF23" s="170" t="s">
        <v>34</v>
      </c>
      <c r="GG23" s="170">
        <v>0</v>
      </c>
      <c r="GI23" s="170">
        <v>0</v>
      </c>
      <c r="GJ23" s="170" t="s">
        <v>16</v>
      </c>
      <c r="GK23" s="170">
        <f t="shared" si="18"/>
        <v>0</v>
      </c>
      <c r="GL23" s="170" t="s">
        <v>13</v>
      </c>
      <c r="GM23" s="171">
        <f t="shared" si="46"/>
        <v>200</v>
      </c>
      <c r="GN23" s="171">
        <f t="shared" si="46"/>
        <v>1</v>
      </c>
      <c r="GO23" s="171">
        <f t="shared" si="46"/>
        <v>1</v>
      </c>
      <c r="GP23" s="170">
        <f>MDL!$C25</f>
        <v>1.2237865785198683E-2</v>
      </c>
      <c r="GQ23" s="170">
        <f t="shared" si="19"/>
        <v>1.2237865785198683E-2</v>
      </c>
      <c r="GR23" s="171" t="str">
        <f t="shared" si="20"/>
        <v>BDL</v>
      </c>
      <c r="HN23" s="47" t="s">
        <v>34</v>
      </c>
      <c r="HO23" s="47">
        <v>0</v>
      </c>
      <c r="HQ23" s="47">
        <v>0</v>
      </c>
      <c r="HR23" s="47" t="s">
        <v>16</v>
      </c>
      <c r="HS23" s="47">
        <f t="shared" si="21"/>
        <v>0</v>
      </c>
      <c r="HT23" s="47" t="s">
        <v>13</v>
      </c>
      <c r="HU23" s="154">
        <f t="shared" si="47"/>
        <v>200</v>
      </c>
      <c r="HV23" s="154">
        <f t="shared" si="47"/>
        <v>2.8986486486486491</v>
      </c>
      <c r="HW23" s="154">
        <f t="shared" si="47"/>
        <v>2.8986486486486491</v>
      </c>
      <c r="HX23" s="47">
        <f>MDL!$C25</f>
        <v>1.2237865785198683E-2</v>
      </c>
      <c r="HY23" s="47">
        <f t="shared" si="22"/>
        <v>3.5473273120609702E-2</v>
      </c>
      <c r="HZ23" s="154" t="str">
        <f t="shared" si="23"/>
        <v>BDL</v>
      </c>
      <c r="IV23" s="47" t="s">
        <v>34</v>
      </c>
      <c r="IW23" s="47">
        <v>0</v>
      </c>
      <c r="IY23" s="47">
        <v>0</v>
      </c>
      <c r="IZ23" s="47" t="s">
        <v>16</v>
      </c>
      <c r="JA23" s="47">
        <f t="shared" si="24"/>
        <v>0</v>
      </c>
      <c r="JB23" s="47" t="s">
        <v>13</v>
      </c>
      <c r="JC23" s="154">
        <f t="shared" si="48"/>
        <v>200</v>
      </c>
      <c r="JD23" s="154">
        <f t="shared" si="48"/>
        <v>2.8771593090211134</v>
      </c>
      <c r="JE23" s="154">
        <f t="shared" si="48"/>
        <v>2.8771593090211134</v>
      </c>
      <c r="JF23" s="47">
        <f>MDL!$C25</f>
        <v>1.2237865785198683E-2</v>
      </c>
      <c r="JG23" s="47">
        <f t="shared" si="25"/>
        <v>3.5210289466435368E-2</v>
      </c>
      <c r="JH23" s="154" t="str">
        <f t="shared" si="26"/>
        <v>BDL</v>
      </c>
      <c r="KD23" s="47" t="s">
        <v>34</v>
      </c>
      <c r="KE23" s="47">
        <v>22.802</v>
      </c>
      <c r="KF23" s="47">
        <v>51</v>
      </c>
      <c r="KG23" s="47">
        <v>241608</v>
      </c>
      <c r="KH23" s="47">
        <v>11.151</v>
      </c>
      <c r="KI23" s="47">
        <f t="shared" si="27"/>
        <v>11.151</v>
      </c>
      <c r="KJ23" s="47" t="s">
        <v>13</v>
      </c>
      <c r="KK23" s="154">
        <f t="shared" si="49"/>
        <v>200</v>
      </c>
      <c r="KL23" s="154">
        <f t="shared" si="49"/>
        <v>1</v>
      </c>
      <c r="KM23" s="154">
        <f t="shared" si="49"/>
        <v>1</v>
      </c>
      <c r="KN23" s="47">
        <f>MDL!$C25</f>
        <v>1.2237865785198683E-2</v>
      </c>
      <c r="KO23" s="47">
        <f t="shared" si="28"/>
        <v>1.2237865785198683E-2</v>
      </c>
      <c r="KP23" s="154">
        <f t="shared" si="29"/>
        <v>11.151</v>
      </c>
    </row>
    <row r="24" spans="1:302" x14ac:dyDescent="0.35">
      <c r="A24" s="47" t="s">
        <v>35</v>
      </c>
      <c r="B24" s="47">
        <v>0</v>
      </c>
      <c r="D24" s="47">
        <v>0</v>
      </c>
      <c r="E24" s="47" t="s">
        <v>16</v>
      </c>
      <c r="F24" s="47">
        <f t="shared" si="0"/>
        <v>0</v>
      </c>
      <c r="G24" s="47" t="s">
        <v>13</v>
      </c>
      <c r="H24" s="154">
        <f t="shared" si="40"/>
        <v>200</v>
      </c>
      <c r="I24" s="154">
        <f t="shared" si="40"/>
        <v>1</v>
      </c>
      <c r="J24" s="154">
        <f t="shared" si="40"/>
        <v>1</v>
      </c>
      <c r="K24" s="47">
        <f>MDL!$C26</f>
        <v>4.5372314461784566E-2</v>
      </c>
      <c r="L24" s="47">
        <f t="shared" si="1"/>
        <v>4.5372314461784566E-2</v>
      </c>
      <c r="M24" s="154" t="str">
        <f t="shared" si="2"/>
        <v>BDL</v>
      </c>
      <c r="AI24" s="47" t="s">
        <v>35</v>
      </c>
      <c r="AJ24" s="47">
        <v>0</v>
      </c>
      <c r="AL24" s="47">
        <v>0</v>
      </c>
      <c r="AM24" s="47" t="s">
        <v>16</v>
      </c>
      <c r="AN24" s="47">
        <f t="shared" si="3"/>
        <v>0</v>
      </c>
      <c r="AO24" s="47" t="s">
        <v>13</v>
      </c>
      <c r="AP24" s="154">
        <f t="shared" si="41"/>
        <v>200</v>
      </c>
      <c r="AQ24" s="154">
        <f t="shared" si="41"/>
        <v>1</v>
      </c>
      <c r="AR24" s="154">
        <f t="shared" si="41"/>
        <v>1</v>
      </c>
      <c r="AS24" s="47">
        <f>MDL!$C26</f>
        <v>4.5372314461784566E-2</v>
      </c>
      <c r="AT24" s="47">
        <f t="shared" si="4"/>
        <v>4.5372314461784566E-2</v>
      </c>
      <c r="AU24" s="154" t="str">
        <f t="shared" si="5"/>
        <v>BDL</v>
      </c>
      <c r="BQ24" s="47" t="s">
        <v>35</v>
      </c>
      <c r="BR24" s="47">
        <v>24.456</v>
      </c>
      <c r="BS24" s="47">
        <v>69</v>
      </c>
      <c r="BT24" s="47" t="s">
        <v>546</v>
      </c>
      <c r="BU24" s="47">
        <v>10.311999999999999</v>
      </c>
      <c r="BV24" s="47">
        <f t="shared" si="6"/>
        <v>10.311999999999999</v>
      </c>
      <c r="BW24" s="47" t="s">
        <v>13</v>
      </c>
      <c r="BX24" s="154">
        <f t="shared" si="42"/>
        <v>200</v>
      </c>
      <c r="BY24" s="154">
        <f t="shared" si="42"/>
        <v>1</v>
      </c>
      <c r="BZ24" s="154">
        <f t="shared" si="42"/>
        <v>1</v>
      </c>
      <c r="CA24" s="47">
        <f>MDL!$C26</f>
        <v>4.5372314461784566E-2</v>
      </c>
      <c r="CB24" s="47">
        <f t="shared" si="7"/>
        <v>4.5372314461784566E-2</v>
      </c>
      <c r="CC24" s="154">
        <f t="shared" si="8"/>
        <v>10.311999999999999</v>
      </c>
      <c r="CH24" s="47" t="s">
        <v>35</v>
      </c>
      <c r="CI24" s="47">
        <v>0</v>
      </c>
      <c r="CK24" s="47">
        <v>0</v>
      </c>
      <c r="CL24" s="47" t="s">
        <v>16</v>
      </c>
      <c r="CM24" s="47">
        <f t="shared" si="9"/>
        <v>0</v>
      </c>
      <c r="CN24" s="47" t="s">
        <v>13</v>
      </c>
      <c r="CO24" s="154">
        <f t="shared" si="43"/>
        <v>200</v>
      </c>
      <c r="CP24" s="154">
        <f t="shared" si="43"/>
        <v>1</v>
      </c>
      <c r="CQ24" s="154">
        <f t="shared" si="43"/>
        <v>1</v>
      </c>
      <c r="CR24" s="47">
        <f>MDL!$C26</f>
        <v>4.5372314461784566E-2</v>
      </c>
      <c r="CS24" s="47">
        <f t="shared" si="10"/>
        <v>4.5372314461784566E-2</v>
      </c>
      <c r="CT24" s="154" t="str">
        <f t="shared" si="11"/>
        <v>BDL</v>
      </c>
      <c r="DP24" s="47" t="s">
        <v>35</v>
      </c>
      <c r="DQ24" s="47">
        <v>0</v>
      </c>
      <c r="DS24" s="47">
        <v>0</v>
      </c>
      <c r="DT24" s="47" t="s">
        <v>16</v>
      </c>
      <c r="DU24" s="47">
        <f t="shared" si="12"/>
        <v>0</v>
      </c>
      <c r="DV24" s="47" t="s">
        <v>13</v>
      </c>
      <c r="DW24" s="154">
        <f t="shared" si="44"/>
        <v>200</v>
      </c>
      <c r="DX24" s="154">
        <f t="shared" si="44"/>
        <v>2.1776649746192898</v>
      </c>
      <c r="DY24" s="154">
        <f t="shared" si="44"/>
        <v>2.1776649746192898</v>
      </c>
      <c r="DZ24" s="47">
        <f>MDL!$C26</f>
        <v>4.5372314461784566E-2</v>
      </c>
      <c r="EA24" s="47">
        <f t="shared" si="13"/>
        <v>9.880570002084052E-2</v>
      </c>
      <c r="EB24" s="154" t="str">
        <f t="shared" si="14"/>
        <v>BDL</v>
      </c>
      <c r="EX24" s="47" t="s">
        <v>35</v>
      </c>
      <c r="EY24" s="47">
        <v>0</v>
      </c>
      <c r="FA24" s="47">
        <v>0</v>
      </c>
      <c r="FB24" s="47" t="s">
        <v>16</v>
      </c>
      <c r="FC24" s="47">
        <f t="shared" si="15"/>
        <v>0</v>
      </c>
      <c r="FD24" s="47" t="s">
        <v>13</v>
      </c>
      <c r="FE24" s="154">
        <f t="shared" si="45"/>
        <v>200</v>
      </c>
      <c r="FF24" s="154">
        <f t="shared" si="45"/>
        <v>2.8691499522445079</v>
      </c>
      <c r="FG24" s="154">
        <f t="shared" si="45"/>
        <v>2.8691499522445079</v>
      </c>
      <c r="FH24" s="47">
        <f>MDL!$C26</f>
        <v>4.5372314461784566E-2</v>
      </c>
      <c r="FI24" s="47">
        <f t="shared" si="16"/>
        <v>0.13017997387125199</v>
      </c>
      <c r="FJ24" s="154" t="str">
        <f t="shared" si="17"/>
        <v>BDL</v>
      </c>
      <c r="GF24" s="170" t="s">
        <v>35</v>
      </c>
      <c r="GG24" s="170">
        <v>0</v>
      </c>
      <c r="GI24" s="170">
        <v>0</v>
      </c>
      <c r="GJ24" s="170" t="s">
        <v>16</v>
      </c>
      <c r="GK24" s="170">
        <f t="shared" si="18"/>
        <v>0</v>
      </c>
      <c r="GL24" s="170" t="s">
        <v>13</v>
      </c>
      <c r="GM24" s="171">
        <f t="shared" si="46"/>
        <v>200</v>
      </c>
      <c r="GN24" s="171">
        <f t="shared" si="46"/>
        <v>1</v>
      </c>
      <c r="GO24" s="171">
        <f t="shared" si="46"/>
        <v>1</v>
      </c>
      <c r="GP24" s="170">
        <f>MDL!$C26</f>
        <v>4.5372314461784566E-2</v>
      </c>
      <c r="GQ24" s="170">
        <f t="shared" si="19"/>
        <v>4.5372314461784566E-2</v>
      </c>
      <c r="GR24" s="171" t="str">
        <f t="shared" si="20"/>
        <v>BDL</v>
      </c>
      <c r="HN24" s="47" t="s">
        <v>35</v>
      </c>
      <c r="HO24" s="47">
        <v>0</v>
      </c>
      <c r="HQ24" s="47">
        <v>0</v>
      </c>
      <c r="HR24" s="47" t="s">
        <v>16</v>
      </c>
      <c r="HS24" s="47">
        <f t="shared" si="21"/>
        <v>0</v>
      </c>
      <c r="HT24" s="47" t="s">
        <v>13</v>
      </c>
      <c r="HU24" s="154">
        <f t="shared" si="47"/>
        <v>200</v>
      </c>
      <c r="HV24" s="154">
        <f t="shared" si="47"/>
        <v>2.8986486486486491</v>
      </c>
      <c r="HW24" s="154">
        <f t="shared" si="47"/>
        <v>2.8986486486486491</v>
      </c>
      <c r="HX24" s="47">
        <f>MDL!$C26</f>
        <v>4.5372314461784566E-2</v>
      </c>
      <c r="HY24" s="47">
        <f t="shared" si="22"/>
        <v>0.13151839800071338</v>
      </c>
      <c r="HZ24" s="154" t="str">
        <f t="shared" si="23"/>
        <v>BDL</v>
      </c>
      <c r="IV24" s="47" t="s">
        <v>35</v>
      </c>
      <c r="IW24" s="47">
        <v>0</v>
      </c>
      <c r="IY24" s="47">
        <v>0</v>
      </c>
      <c r="IZ24" s="47" t="s">
        <v>16</v>
      </c>
      <c r="JA24" s="47">
        <f t="shared" si="24"/>
        <v>0</v>
      </c>
      <c r="JB24" s="47" t="s">
        <v>13</v>
      </c>
      <c r="JC24" s="154">
        <f t="shared" si="48"/>
        <v>200</v>
      </c>
      <c r="JD24" s="154">
        <f t="shared" si="48"/>
        <v>2.8771593090211134</v>
      </c>
      <c r="JE24" s="154">
        <f t="shared" si="48"/>
        <v>2.8771593090211134</v>
      </c>
      <c r="JF24" s="47">
        <f>MDL!$C26</f>
        <v>4.5372314461784566E-2</v>
      </c>
      <c r="JG24" s="47">
        <f t="shared" si="25"/>
        <v>0.13054337692555676</v>
      </c>
      <c r="JH24" s="154" t="str">
        <f t="shared" si="26"/>
        <v>BDL</v>
      </c>
      <c r="KD24" s="47" t="s">
        <v>35</v>
      </c>
      <c r="KE24" s="47">
        <v>24.416</v>
      </c>
      <c r="KF24" s="47">
        <v>69</v>
      </c>
      <c r="KG24" s="47" t="s">
        <v>547</v>
      </c>
      <c r="KH24" s="47">
        <v>10.303000000000001</v>
      </c>
      <c r="KI24" s="47">
        <f t="shared" si="27"/>
        <v>10.303000000000001</v>
      </c>
      <c r="KJ24" s="47" t="s">
        <v>13</v>
      </c>
      <c r="KK24" s="154">
        <f t="shared" si="49"/>
        <v>200</v>
      </c>
      <c r="KL24" s="154">
        <f t="shared" si="49"/>
        <v>1</v>
      </c>
      <c r="KM24" s="154">
        <f t="shared" si="49"/>
        <v>1</v>
      </c>
      <c r="KN24" s="47">
        <f>MDL!$C26</f>
        <v>4.5372314461784566E-2</v>
      </c>
      <c r="KO24" s="47">
        <f t="shared" si="28"/>
        <v>4.5372314461784566E-2</v>
      </c>
      <c r="KP24" s="154">
        <f t="shared" si="29"/>
        <v>10.303000000000001</v>
      </c>
    </row>
    <row r="25" spans="1:302" x14ac:dyDescent="0.35">
      <c r="A25" s="47" t="s">
        <v>36</v>
      </c>
      <c r="B25" s="47">
        <v>0</v>
      </c>
      <c r="D25" s="47">
        <v>0</v>
      </c>
      <c r="E25" s="47" t="s">
        <v>16</v>
      </c>
      <c r="F25" s="47">
        <f t="shared" si="0"/>
        <v>0</v>
      </c>
      <c r="G25" s="47" t="s">
        <v>13</v>
      </c>
      <c r="H25" s="154">
        <f t="shared" si="40"/>
        <v>200</v>
      </c>
      <c r="I25" s="154">
        <f t="shared" si="40"/>
        <v>1</v>
      </c>
      <c r="J25" s="154">
        <f t="shared" si="40"/>
        <v>1</v>
      </c>
      <c r="K25" s="47">
        <f>MDL!$C27</f>
        <v>2.5629567344879513E-2</v>
      </c>
      <c r="L25" s="47">
        <f t="shared" si="1"/>
        <v>2.5629567344879513E-2</v>
      </c>
      <c r="M25" s="154" t="str">
        <f t="shared" si="2"/>
        <v>BDL</v>
      </c>
      <c r="AI25" s="47" t="s">
        <v>36</v>
      </c>
      <c r="AJ25" s="47">
        <v>0</v>
      </c>
      <c r="AL25" s="47">
        <v>0</v>
      </c>
      <c r="AM25" s="47" t="s">
        <v>16</v>
      </c>
      <c r="AN25" s="47">
        <f t="shared" si="3"/>
        <v>0</v>
      </c>
      <c r="AO25" s="47" t="s">
        <v>13</v>
      </c>
      <c r="AP25" s="154">
        <f t="shared" si="41"/>
        <v>200</v>
      </c>
      <c r="AQ25" s="154">
        <f t="shared" si="41"/>
        <v>1</v>
      </c>
      <c r="AR25" s="154">
        <f t="shared" si="41"/>
        <v>1</v>
      </c>
      <c r="AS25" s="47">
        <f>MDL!$C27</f>
        <v>2.5629567344879513E-2</v>
      </c>
      <c r="AT25" s="47">
        <f t="shared" si="4"/>
        <v>2.5629567344879513E-2</v>
      </c>
      <c r="AU25" s="154" t="str">
        <f t="shared" si="5"/>
        <v>BDL</v>
      </c>
      <c r="BQ25" s="47" t="s">
        <v>36</v>
      </c>
      <c r="BR25" s="47">
        <v>26.094999999999999</v>
      </c>
      <c r="BS25" s="47">
        <v>69</v>
      </c>
      <c r="BT25" s="47" t="s">
        <v>548</v>
      </c>
      <c r="BU25" s="47">
        <v>10.192</v>
      </c>
      <c r="BV25" s="47">
        <f t="shared" si="6"/>
        <v>10.192</v>
      </c>
      <c r="BW25" s="47" t="s">
        <v>13</v>
      </c>
      <c r="BX25" s="154">
        <f t="shared" si="42"/>
        <v>200</v>
      </c>
      <c r="BY25" s="154">
        <f t="shared" si="42"/>
        <v>1</v>
      </c>
      <c r="BZ25" s="154">
        <f t="shared" si="42"/>
        <v>1</v>
      </c>
      <c r="CA25" s="47">
        <f>MDL!$C27</f>
        <v>2.5629567344879513E-2</v>
      </c>
      <c r="CB25" s="47">
        <f t="shared" si="7"/>
        <v>2.5629567344879513E-2</v>
      </c>
      <c r="CC25" s="154">
        <f t="shared" si="8"/>
        <v>10.192</v>
      </c>
      <c r="CH25" s="47" t="s">
        <v>36</v>
      </c>
      <c r="CI25" s="47">
        <v>0</v>
      </c>
      <c r="CK25" s="47">
        <v>0</v>
      </c>
      <c r="CL25" s="47" t="s">
        <v>16</v>
      </c>
      <c r="CM25" s="47">
        <f t="shared" si="9"/>
        <v>0</v>
      </c>
      <c r="CN25" s="47" t="s">
        <v>13</v>
      </c>
      <c r="CO25" s="154">
        <f t="shared" si="43"/>
        <v>200</v>
      </c>
      <c r="CP25" s="154">
        <f t="shared" si="43"/>
        <v>1</v>
      </c>
      <c r="CQ25" s="154">
        <f t="shared" si="43"/>
        <v>1</v>
      </c>
      <c r="CR25" s="47">
        <f>MDL!$C27</f>
        <v>2.5629567344879513E-2</v>
      </c>
      <c r="CS25" s="47">
        <f t="shared" si="10"/>
        <v>2.5629567344879513E-2</v>
      </c>
      <c r="CT25" s="154" t="str">
        <f t="shared" si="11"/>
        <v>BDL</v>
      </c>
      <c r="DP25" s="47" t="s">
        <v>36</v>
      </c>
      <c r="DQ25" s="47">
        <v>0</v>
      </c>
      <c r="DS25" s="47">
        <v>0</v>
      </c>
      <c r="DT25" s="47" t="s">
        <v>16</v>
      </c>
      <c r="DU25" s="47">
        <f t="shared" si="12"/>
        <v>0</v>
      </c>
      <c r="DV25" s="47" t="s">
        <v>13</v>
      </c>
      <c r="DW25" s="154">
        <f t="shared" si="44"/>
        <v>200</v>
      </c>
      <c r="DX25" s="154">
        <f t="shared" si="44"/>
        <v>2.1776649746192898</v>
      </c>
      <c r="DY25" s="154">
        <f t="shared" si="44"/>
        <v>2.1776649746192898</v>
      </c>
      <c r="DZ25" s="47">
        <f>MDL!$C27</f>
        <v>2.5629567344879513E-2</v>
      </c>
      <c r="EA25" s="47">
        <f t="shared" si="13"/>
        <v>5.5812611121590423E-2</v>
      </c>
      <c r="EB25" s="154" t="str">
        <f t="shared" si="14"/>
        <v>BDL</v>
      </c>
      <c r="EX25" s="47" t="s">
        <v>36</v>
      </c>
      <c r="EY25" s="47">
        <v>0</v>
      </c>
      <c r="FA25" s="47">
        <v>0</v>
      </c>
      <c r="FB25" s="47" t="s">
        <v>16</v>
      </c>
      <c r="FC25" s="47">
        <f t="shared" si="15"/>
        <v>0</v>
      </c>
      <c r="FD25" s="47" t="s">
        <v>13</v>
      </c>
      <c r="FE25" s="154">
        <f t="shared" si="45"/>
        <v>200</v>
      </c>
      <c r="FF25" s="154">
        <f t="shared" si="45"/>
        <v>2.8691499522445079</v>
      </c>
      <c r="FG25" s="154">
        <f t="shared" si="45"/>
        <v>2.8691499522445079</v>
      </c>
      <c r="FH25" s="47">
        <f>MDL!$C27</f>
        <v>2.5629567344879513E-2</v>
      </c>
      <c r="FI25" s="47">
        <f t="shared" si="16"/>
        <v>7.3535071923608447E-2</v>
      </c>
      <c r="FJ25" s="154" t="str">
        <f t="shared" si="17"/>
        <v>BDL</v>
      </c>
      <c r="GF25" s="170" t="s">
        <v>36</v>
      </c>
      <c r="GG25" s="170">
        <v>0</v>
      </c>
      <c r="GI25" s="170">
        <v>0</v>
      </c>
      <c r="GJ25" s="170" t="s">
        <v>16</v>
      </c>
      <c r="GK25" s="170">
        <f t="shared" si="18"/>
        <v>0</v>
      </c>
      <c r="GL25" s="170" t="s">
        <v>13</v>
      </c>
      <c r="GM25" s="171">
        <f t="shared" si="46"/>
        <v>200</v>
      </c>
      <c r="GN25" s="171">
        <f t="shared" si="46"/>
        <v>1</v>
      </c>
      <c r="GO25" s="171">
        <f t="shared" si="46"/>
        <v>1</v>
      </c>
      <c r="GP25" s="170">
        <f>MDL!$C27</f>
        <v>2.5629567344879513E-2</v>
      </c>
      <c r="GQ25" s="170">
        <f t="shared" si="19"/>
        <v>2.5629567344879513E-2</v>
      </c>
      <c r="GR25" s="171" t="str">
        <f t="shared" si="20"/>
        <v>BDL</v>
      </c>
      <c r="HN25" s="47" t="s">
        <v>36</v>
      </c>
      <c r="HO25" s="47">
        <v>0</v>
      </c>
      <c r="HQ25" s="47">
        <v>0</v>
      </c>
      <c r="HR25" s="47" t="s">
        <v>16</v>
      </c>
      <c r="HS25" s="47">
        <f t="shared" si="21"/>
        <v>0</v>
      </c>
      <c r="HT25" s="47" t="s">
        <v>13</v>
      </c>
      <c r="HU25" s="154">
        <f t="shared" si="47"/>
        <v>200</v>
      </c>
      <c r="HV25" s="154">
        <f t="shared" si="47"/>
        <v>2.8986486486486491</v>
      </c>
      <c r="HW25" s="154">
        <f t="shared" si="47"/>
        <v>2.8986486486486491</v>
      </c>
      <c r="HX25" s="47">
        <f>MDL!$C27</f>
        <v>2.5629567344879513E-2</v>
      </c>
      <c r="HY25" s="47">
        <f t="shared" si="22"/>
        <v>7.4291110749684544E-2</v>
      </c>
      <c r="HZ25" s="154" t="str">
        <f t="shared" si="23"/>
        <v>BDL</v>
      </c>
      <c r="IV25" s="47" t="s">
        <v>36</v>
      </c>
      <c r="IW25" s="47">
        <v>0</v>
      </c>
      <c r="IY25" s="47">
        <v>0</v>
      </c>
      <c r="IZ25" s="47" t="s">
        <v>16</v>
      </c>
      <c r="JA25" s="47">
        <f t="shared" si="24"/>
        <v>0</v>
      </c>
      <c r="JB25" s="47" t="s">
        <v>13</v>
      </c>
      <c r="JC25" s="154">
        <f t="shared" si="48"/>
        <v>200</v>
      </c>
      <c r="JD25" s="154">
        <f t="shared" si="48"/>
        <v>2.8771593090211134</v>
      </c>
      <c r="JE25" s="154">
        <f t="shared" si="48"/>
        <v>2.8771593090211134</v>
      </c>
      <c r="JF25" s="47">
        <f>MDL!$C27</f>
        <v>2.5629567344879513E-2</v>
      </c>
      <c r="JG25" s="47">
        <f t="shared" si="25"/>
        <v>7.3740348272503628E-2</v>
      </c>
      <c r="JH25" s="154" t="str">
        <f t="shared" si="26"/>
        <v>BDL</v>
      </c>
      <c r="KD25" s="47" t="s">
        <v>36</v>
      </c>
      <c r="KE25" s="47">
        <v>26.076000000000001</v>
      </c>
      <c r="KF25" s="47">
        <v>69</v>
      </c>
      <c r="KG25" s="47" t="s">
        <v>549</v>
      </c>
      <c r="KH25" s="47">
        <v>10.879</v>
      </c>
      <c r="KI25" s="47">
        <f t="shared" si="27"/>
        <v>10.879</v>
      </c>
      <c r="KJ25" s="47" t="s">
        <v>13</v>
      </c>
      <c r="KK25" s="154">
        <f t="shared" si="49"/>
        <v>200</v>
      </c>
      <c r="KL25" s="154">
        <f t="shared" si="49"/>
        <v>1</v>
      </c>
      <c r="KM25" s="154">
        <f t="shared" si="49"/>
        <v>1</v>
      </c>
      <c r="KN25" s="47">
        <f>MDL!$C27</f>
        <v>2.5629567344879513E-2</v>
      </c>
      <c r="KO25" s="47">
        <f t="shared" si="28"/>
        <v>2.5629567344879513E-2</v>
      </c>
      <c r="KP25" s="154">
        <f t="shared" si="29"/>
        <v>10.879</v>
      </c>
    </row>
    <row r="26" spans="1:302" x14ac:dyDescent="0.35">
      <c r="A26" s="47" t="s">
        <v>332</v>
      </c>
      <c r="B26" s="47">
        <v>0</v>
      </c>
      <c r="D26" s="47">
        <v>0</v>
      </c>
      <c r="E26" s="47" t="s">
        <v>16</v>
      </c>
      <c r="F26" s="47">
        <f t="shared" si="0"/>
        <v>0</v>
      </c>
      <c r="G26" s="47" t="s">
        <v>13</v>
      </c>
      <c r="H26" s="154">
        <f t="shared" si="40"/>
        <v>200</v>
      </c>
      <c r="I26" s="154">
        <f t="shared" si="40"/>
        <v>1</v>
      </c>
      <c r="J26" s="154">
        <f t="shared" si="40"/>
        <v>1</v>
      </c>
      <c r="K26" s="47">
        <f>MDL!$C28</f>
        <v>9.3935469846262547E-3</v>
      </c>
      <c r="L26" s="47">
        <f t="shared" si="1"/>
        <v>9.3935469846262547E-3</v>
      </c>
      <c r="M26" s="154" t="str">
        <f t="shared" si="2"/>
        <v>BDL</v>
      </c>
      <c r="AI26" s="47" t="s">
        <v>332</v>
      </c>
      <c r="AJ26" s="47">
        <v>0</v>
      </c>
      <c r="AL26" s="47">
        <v>0</v>
      </c>
      <c r="AM26" s="47" t="s">
        <v>16</v>
      </c>
      <c r="AN26" s="47">
        <f t="shared" si="3"/>
        <v>0</v>
      </c>
      <c r="AO26" s="47" t="s">
        <v>13</v>
      </c>
      <c r="AP26" s="154">
        <f t="shared" si="41"/>
        <v>200</v>
      </c>
      <c r="AQ26" s="154">
        <f t="shared" si="41"/>
        <v>1</v>
      </c>
      <c r="AR26" s="154">
        <f t="shared" si="41"/>
        <v>1</v>
      </c>
      <c r="AS26" s="47">
        <f>MDL!$C28</f>
        <v>9.3935469846262547E-3</v>
      </c>
      <c r="AT26" s="47">
        <f t="shared" si="4"/>
        <v>9.3935469846262547E-3</v>
      </c>
      <c r="AU26" s="154" t="str">
        <f t="shared" si="5"/>
        <v>BDL</v>
      </c>
      <c r="BQ26" s="47" t="s">
        <v>332</v>
      </c>
      <c r="BR26" s="47">
        <v>26.172999999999998</v>
      </c>
      <c r="BS26" s="47">
        <v>101</v>
      </c>
      <c r="BT26" s="47" t="s">
        <v>550</v>
      </c>
      <c r="BU26" s="47">
        <v>10.335000000000001</v>
      </c>
      <c r="BV26" s="47">
        <f t="shared" si="6"/>
        <v>10.335000000000001</v>
      </c>
      <c r="BW26" s="47" t="s">
        <v>13</v>
      </c>
      <c r="BX26" s="154">
        <f t="shared" si="42"/>
        <v>200</v>
      </c>
      <c r="BY26" s="154">
        <f t="shared" si="42"/>
        <v>1</v>
      </c>
      <c r="BZ26" s="154">
        <f t="shared" si="42"/>
        <v>1</v>
      </c>
      <c r="CA26" s="47">
        <f>MDL!$C28</f>
        <v>9.3935469846262547E-3</v>
      </c>
      <c r="CB26" s="47">
        <f t="shared" si="7"/>
        <v>9.3935469846262547E-3</v>
      </c>
      <c r="CC26" s="154">
        <f t="shared" si="8"/>
        <v>10.335000000000001</v>
      </c>
      <c r="CH26" s="47" t="s">
        <v>332</v>
      </c>
      <c r="CI26" s="47">
        <v>0</v>
      </c>
      <c r="CK26" s="47">
        <v>0</v>
      </c>
      <c r="CL26" s="47" t="s">
        <v>16</v>
      </c>
      <c r="CM26" s="47">
        <f t="shared" si="9"/>
        <v>0</v>
      </c>
      <c r="CN26" s="47" t="s">
        <v>13</v>
      </c>
      <c r="CO26" s="154">
        <f t="shared" si="43"/>
        <v>200</v>
      </c>
      <c r="CP26" s="154">
        <f t="shared" si="43"/>
        <v>1</v>
      </c>
      <c r="CQ26" s="154">
        <f t="shared" si="43"/>
        <v>1</v>
      </c>
      <c r="CR26" s="47">
        <f>MDL!$C28</f>
        <v>9.3935469846262547E-3</v>
      </c>
      <c r="CS26" s="47">
        <f t="shared" si="10"/>
        <v>9.3935469846262547E-3</v>
      </c>
      <c r="CT26" s="154" t="str">
        <f t="shared" si="11"/>
        <v>BDL</v>
      </c>
      <c r="DP26" s="47" t="s">
        <v>332</v>
      </c>
      <c r="DQ26" s="47">
        <v>0</v>
      </c>
      <c r="DS26" s="47">
        <v>0</v>
      </c>
      <c r="DT26" s="47" t="s">
        <v>16</v>
      </c>
      <c r="DU26" s="47">
        <f t="shared" si="12"/>
        <v>0</v>
      </c>
      <c r="DV26" s="47" t="s">
        <v>13</v>
      </c>
      <c r="DW26" s="154">
        <f t="shared" si="44"/>
        <v>200</v>
      </c>
      <c r="DX26" s="154">
        <f t="shared" si="44"/>
        <v>2.1776649746192898</v>
      </c>
      <c r="DY26" s="154">
        <f t="shared" si="44"/>
        <v>2.1776649746192898</v>
      </c>
      <c r="DZ26" s="47">
        <f>MDL!$C28</f>
        <v>9.3935469846262547E-3</v>
      </c>
      <c r="EA26" s="47">
        <f t="shared" si="13"/>
        <v>2.0455998255861238E-2</v>
      </c>
      <c r="EB26" s="154" t="str">
        <f t="shared" si="14"/>
        <v>BDL</v>
      </c>
      <c r="EX26" s="47" t="s">
        <v>332</v>
      </c>
      <c r="EY26" s="47">
        <v>0</v>
      </c>
      <c r="FA26" s="47">
        <v>0</v>
      </c>
      <c r="FB26" s="47" t="s">
        <v>16</v>
      </c>
      <c r="FC26" s="47">
        <f t="shared" si="15"/>
        <v>0</v>
      </c>
      <c r="FD26" s="47" t="s">
        <v>13</v>
      </c>
      <c r="FE26" s="154">
        <f t="shared" si="45"/>
        <v>200</v>
      </c>
      <c r="FF26" s="154">
        <f t="shared" si="45"/>
        <v>2.8691499522445079</v>
      </c>
      <c r="FG26" s="154">
        <f t="shared" si="45"/>
        <v>2.8691499522445079</v>
      </c>
      <c r="FH26" s="47">
        <f>MDL!$C28</f>
        <v>9.3935469846262547E-3</v>
      </c>
      <c r="FI26" s="47">
        <f t="shared" si="16"/>
        <v>2.6951494882346959E-2</v>
      </c>
      <c r="FJ26" s="154" t="str">
        <f t="shared" si="17"/>
        <v>BDL</v>
      </c>
      <c r="GF26" s="170" t="s">
        <v>332</v>
      </c>
      <c r="GG26" s="170">
        <v>0</v>
      </c>
      <c r="GI26" s="170">
        <v>0</v>
      </c>
      <c r="GJ26" s="170" t="s">
        <v>16</v>
      </c>
      <c r="GK26" s="170">
        <f t="shared" si="18"/>
        <v>0</v>
      </c>
      <c r="GL26" s="170" t="s">
        <v>13</v>
      </c>
      <c r="GM26" s="171">
        <f t="shared" si="46"/>
        <v>200</v>
      </c>
      <c r="GN26" s="171">
        <f t="shared" si="46"/>
        <v>1</v>
      </c>
      <c r="GO26" s="171">
        <f t="shared" si="46"/>
        <v>1</v>
      </c>
      <c r="GP26" s="170">
        <f>MDL!$C28</f>
        <v>9.3935469846262547E-3</v>
      </c>
      <c r="GQ26" s="170">
        <f t="shared" si="19"/>
        <v>9.3935469846262547E-3</v>
      </c>
      <c r="GR26" s="171" t="str">
        <f t="shared" si="20"/>
        <v>BDL</v>
      </c>
      <c r="HN26" s="47" t="s">
        <v>332</v>
      </c>
      <c r="HO26" s="47">
        <v>0</v>
      </c>
      <c r="HQ26" s="47">
        <v>0</v>
      </c>
      <c r="HR26" s="47" t="s">
        <v>16</v>
      </c>
      <c r="HS26" s="47">
        <f t="shared" si="21"/>
        <v>0</v>
      </c>
      <c r="HT26" s="47" t="s">
        <v>13</v>
      </c>
      <c r="HU26" s="154">
        <f t="shared" si="47"/>
        <v>200</v>
      </c>
      <c r="HV26" s="154">
        <f t="shared" si="47"/>
        <v>2.8986486486486491</v>
      </c>
      <c r="HW26" s="154">
        <f t="shared" si="47"/>
        <v>2.8986486486486491</v>
      </c>
      <c r="HX26" s="47">
        <f>MDL!$C28</f>
        <v>9.3935469846262547E-3</v>
      </c>
      <c r="HY26" s="47">
        <f t="shared" si="22"/>
        <v>2.7228592273004486E-2</v>
      </c>
      <c r="HZ26" s="154" t="str">
        <f t="shared" si="23"/>
        <v>BDL</v>
      </c>
      <c r="IV26" s="47" t="s">
        <v>332</v>
      </c>
      <c r="IW26" s="47">
        <v>0</v>
      </c>
      <c r="IY26" s="47">
        <v>0</v>
      </c>
      <c r="IZ26" s="47" t="s">
        <v>16</v>
      </c>
      <c r="JA26" s="47">
        <f t="shared" si="24"/>
        <v>0</v>
      </c>
      <c r="JB26" s="47" t="s">
        <v>13</v>
      </c>
      <c r="JC26" s="154">
        <f t="shared" si="48"/>
        <v>200</v>
      </c>
      <c r="JD26" s="154">
        <f t="shared" si="48"/>
        <v>2.8771593090211134</v>
      </c>
      <c r="JE26" s="154">
        <f t="shared" si="48"/>
        <v>2.8771593090211134</v>
      </c>
      <c r="JF26" s="47">
        <f>MDL!$C28</f>
        <v>9.3935469846262547E-3</v>
      </c>
      <c r="JG26" s="47">
        <f t="shared" si="25"/>
        <v>2.702673115154464E-2</v>
      </c>
      <c r="JH26" s="154" t="str">
        <f t="shared" si="26"/>
        <v>BDL</v>
      </c>
      <c r="KD26" s="47" t="s">
        <v>332</v>
      </c>
      <c r="KE26" s="47">
        <v>26.154</v>
      </c>
      <c r="KF26" s="47">
        <v>101</v>
      </c>
      <c r="KG26" s="47" t="s">
        <v>551</v>
      </c>
      <c r="KH26" s="47">
        <v>10.236000000000001</v>
      </c>
      <c r="KI26" s="47">
        <f t="shared" si="27"/>
        <v>10.236000000000001</v>
      </c>
      <c r="KJ26" s="47" t="s">
        <v>13</v>
      </c>
      <c r="KK26" s="154">
        <f t="shared" si="49"/>
        <v>200</v>
      </c>
      <c r="KL26" s="154">
        <f t="shared" si="49"/>
        <v>1</v>
      </c>
      <c r="KM26" s="154">
        <f t="shared" si="49"/>
        <v>1</v>
      </c>
      <c r="KN26" s="47">
        <f>MDL!$C28</f>
        <v>9.3935469846262547E-3</v>
      </c>
      <c r="KO26" s="47">
        <f t="shared" si="28"/>
        <v>9.3935469846262547E-3</v>
      </c>
      <c r="KP26" s="154">
        <f t="shared" si="29"/>
        <v>10.236000000000001</v>
      </c>
    </row>
    <row r="27" spans="1:302" x14ac:dyDescent="0.35">
      <c r="A27" s="47" t="s">
        <v>37</v>
      </c>
      <c r="B27" s="47">
        <v>0</v>
      </c>
      <c r="D27" s="47">
        <v>0</v>
      </c>
      <c r="E27" s="47" t="s">
        <v>16</v>
      </c>
      <c r="F27" s="47">
        <f t="shared" si="0"/>
        <v>0</v>
      </c>
      <c r="G27" s="47" t="s">
        <v>13</v>
      </c>
      <c r="H27" s="154">
        <f t="shared" si="40"/>
        <v>200</v>
      </c>
      <c r="I27" s="154">
        <f t="shared" si="40"/>
        <v>1</v>
      </c>
      <c r="J27" s="154">
        <f t="shared" si="40"/>
        <v>1</v>
      </c>
      <c r="K27" s="47">
        <f>MDL!$C29</f>
        <v>7.1020346782755643E-3</v>
      </c>
      <c r="L27" s="47">
        <f t="shared" si="1"/>
        <v>7.1020346782755643E-3</v>
      </c>
      <c r="M27" s="154" t="str">
        <f t="shared" si="2"/>
        <v>BDL</v>
      </c>
      <c r="AI27" s="47" t="s">
        <v>37</v>
      </c>
      <c r="AJ27" s="47">
        <v>0</v>
      </c>
      <c r="AL27" s="47">
        <v>0</v>
      </c>
      <c r="AM27" s="47" t="s">
        <v>16</v>
      </c>
      <c r="AN27" s="47">
        <f t="shared" si="3"/>
        <v>0</v>
      </c>
      <c r="AO27" s="47" t="s">
        <v>13</v>
      </c>
      <c r="AP27" s="154">
        <f t="shared" si="41"/>
        <v>200</v>
      </c>
      <c r="AQ27" s="154">
        <f t="shared" si="41"/>
        <v>1</v>
      </c>
      <c r="AR27" s="154">
        <f t="shared" si="41"/>
        <v>1</v>
      </c>
      <c r="AS27" s="47">
        <f>MDL!$C29</f>
        <v>7.1020346782755643E-3</v>
      </c>
      <c r="AT27" s="47">
        <f t="shared" si="4"/>
        <v>7.1020346782755643E-3</v>
      </c>
      <c r="AU27" s="154" t="str">
        <f t="shared" si="5"/>
        <v>BDL</v>
      </c>
      <c r="BQ27" s="47" t="s">
        <v>37</v>
      </c>
      <c r="BR27" s="47">
        <v>27.274999999999999</v>
      </c>
      <c r="BS27" s="47">
        <v>69</v>
      </c>
      <c r="BT27" s="47">
        <v>711695</v>
      </c>
      <c r="BU27" s="47">
        <v>10.45</v>
      </c>
      <c r="BV27" s="47">
        <f t="shared" si="6"/>
        <v>10.45</v>
      </c>
      <c r="BW27" s="47" t="s">
        <v>13</v>
      </c>
      <c r="BX27" s="154">
        <f t="shared" si="42"/>
        <v>200</v>
      </c>
      <c r="BY27" s="154">
        <f t="shared" si="42"/>
        <v>1</v>
      </c>
      <c r="BZ27" s="154">
        <f t="shared" si="42"/>
        <v>1</v>
      </c>
      <c r="CA27" s="47">
        <f>MDL!$C29</f>
        <v>7.1020346782755643E-3</v>
      </c>
      <c r="CB27" s="47">
        <f t="shared" si="7"/>
        <v>7.1020346782755643E-3</v>
      </c>
      <c r="CC27" s="154">
        <f t="shared" si="8"/>
        <v>10.45</v>
      </c>
      <c r="CH27" s="47" t="s">
        <v>37</v>
      </c>
      <c r="CI27" s="47">
        <v>0</v>
      </c>
      <c r="CK27" s="47">
        <v>0</v>
      </c>
      <c r="CL27" s="47" t="s">
        <v>16</v>
      </c>
      <c r="CM27" s="47">
        <f t="shared" si="9"/>
        <v>0</v>
      </c>
      <c r="CN27" s="47" t="s">
        <v>13</v>
      </c>
      <c r="CO27" s="154">
        <f t="shared" si="43"/>
        <v>200</v>
      </c>
      <c r="CP27" s="154">
        <f t="shared" si="43"/>
        <v>1</v>
      </c>
      <c r="CQ27" s="154">
        <f t="shared" si="43"/>
        <v>1</v>
      </c>
      <c r="CR27" s="47">
        <f>MDL!$C29</f>
        <v>7.1020346782755643E-3</v>
      </c>
      <c r="CS27" s="47">
        <f t="shared" si="10"/>
        <v>7.1020346782755643E-3</v>
      </c>
      <c r="CT27" s="154" t="str">
        <f t="shared" si="11"/>
        <v>BDL</v>
      </c>
      <c r="DP27" s="47" t="s">
        <v>37</v>
      </c>
      <c r="DQ27" s="47">
        <v>0</v>
      </c>
      <c r="DS27" s="47">
        <v>0</v>
      </c>
      <c r="DT27" s="47" t="s">
        <v>16</v>
      </c>
      <c r="DU27" s="47">
        <f t="shared" si="12"/>
        <v>0</v>
      </c>
      <c r="DV27" s="47" t="s">
        <v>13</v>
      </c>
      <c r="DW27" s="154">
        <f t="shared" si="44"/>
        <v>200</v>
      </c>
      <c r="DX27" s="154">
        <f t="shared" si="44"/>
        <v>2.1776649746192898</v>
      </c>
      <c r="DY27" s="154">
        <f t="shared" si="44"/>
        <v>2.1776649746192898</v>
      </c>
      <c r="DZ27" s="47">
        <f>MDL!$C29</f>
        <v>7.1020346782755643E-3</v>
      </c>
      <c r="EA27" s="47">
        <f t="shared" si="13"/>
        <v>1.5465852167412272E-2</v>
      </c>
      <c r="EB27" s="154" t="str">
        <f t="shared" si="14"/>
        <v>BDL</v>
      </c>
      <c r="EX27" s="47" t="s">
        <v>37</v>
      </c>
      <c r="EY27" s="47">
        <v>0</v>
      </c>
      <c r="FA27" s="47">
        <v>0</v>
      </c>
      <c r="FB27" s="47" t="s">
        <v>16</v>
      </c>
      <c r="FC27" s="47">
        <f t="shared" si="15"/>
        <v>0</v>
      </c>
      <c r="FD27" s="47" t="s">
        <v>13</v>
      </c>
      <c r="FE27" s="154">
        <f t="shared" si="45"/>
        <v>200</v>
      </c>
      <c r="FF27" s="154">
        <f t="shared" si="45"/>
        <v>2.8691499522445079</v>
      </c>
      <c r="FG27" s="154">
        <f t="shared" si="45"/>
        <v>2.8691499522445079</v>
      </c>
      <c r="FH27" s="47">
        <f>MDL!$C29</f>
        <v>7.1020346782755643E-3</v>
      </c>
      <c r="FI27" s="47">
        <f t="shared" si="16"/>
        <v>2.0376802458013175E-2</v>
      </c>
      <c r="FJ27" s="154" t="str">
        <f t="shared" si="17"/>
        <v>BDL</v>
      </c>
      <c r="GF27" s="170" t="s">
        <v>37</v>
      </c>
      <c r="GG27" s="170">
        <v>0</v>
      </c>
      <c r="GI27" s="170">
        <v>0</v>
      </c>
      <c r="GJ27" s="170" t="s">
        <v>16</v>
      </c>
      <c r="GK27" s="170">
        <f t="shared" si="18"/>
        <v>0</v>
      </c>
      <c r="GL27" s="170" t="s">
        <v>13</v>
      </c>
      <c r="GM27" s="171">
        <f t="shared" si="46"/>
        <v>200</v>
      </c>
      <c r="GN27" s="171">
        <f t="shared" si="46"/>
        <v>1</v>
      </c>
      <c r="GO27" s="171">
        <f t="shared" si="46"/>
        <v>1</v>
      </c>
      <c r="GP27" s="170">
        <f>MDL!$C29</f>
        <v>7.1020346782755643E-3</v>
      </c>
      <c r="GQ27" s="170">
        <f t="shared" si="19"/>
        <v>7.1020346782755643E-3</v>
      </c>
      <c r="GR27" s="171" t="str">
        <f t="shared" si="20"/>
        <v>BDL</v>
      </c>
      <c r="HN27" s="47" t="s">
        <v>37</v>
      </c>
      <c r="HO27" s="47">
        <v>0</v>
      </c>
      <c r="HQ27" s="47">
        <v>0</v>
      </c>
      <c r="HR27" s="47" t="s">
        <v>16</v>
      </c>
      <c r="HS27" s="47">
        <f t="shared" si="21"/>
        <v>0</v>
      </c>
      <c r="HT27" s="47" t="s">
        <v>13</v>
      </c>
      <c r="HU27" s="154">
        <f t="shared" si="47"/>
        <v>200</v>
      </c>
      <c r="HV27" s="154">
        <f t="shared" si="47"/>
        <v>2.8986486486486491</v>
      </c>
      <c r="HW27" s="154">
        <f t="shared" si="47"/>
        <v>2.8986486486486491</v>
      </c>
      <c r="HX27" s="47">
        <f>MDL!$C29</f>
        <v>7.1020346782755643E-3</v>
      </c>
      <c r="HY27" s="47">
        <f t="shared" si="22"/>
        <v>2.058630322283931E-2</v>
      </c>
      <c r="HZ27" s="154" t="str">
        <f t="shared" si="23"/>
        <v>BDL</v>
      </c>
      <c r="IV27" s="47" t="s">
        <v>37</v>
      </c>
      <c r="IW27" s="47">
        <v>0</v>
      </c>
      <c r="IY27" s="47">
        <v>0</v>
      </c>
      <c r="IZ27" s="47" t="s">
        <v>16</v>
      </c>
      <c r="JA27" s="47">
        <f t="shared" si="24"/>
        <v>0</v>
      </c>
      <c r="JB27" s="47" t="s">
        <v>13</v>
      </c>
      <c r="JC27" s="154">
        <f t="shared" si="48"/>
        <v>200</v>
      </c>
      <c r="JD27" s="154">
        <f t="shared" si="48"/>
        <v>2.8771593090211134</v>
      </c>
      <c r="JE27" s="154">
        <f t="shared" si="48"/>
        <v>2.8771593090211134</v>
      </c>
      <c r="JF27" s="47">
        <f>MDL!$C29</f>
        <v>7.1020346782755643E-3</v>
      </c>
      <c r="JG27" s="47">
        <f t="shared" si="25"/>
        <v>2.0433685187591307E-2</v>
      </c>
      <c r="JH27" s="154" t="str">
        <f t="shared" si="26"/>
        <v>BDL</v>
      </c>
      <c r="KD27" s="47" t="s">
        <v>37</v>
      </c>
      <c r="KE27" s="47">
        <v>27.265000000000001</v>
      </c>
      <c r="KF27" s="47">
        <v>69</v>
      </c>
      <c r="KG27" s="47">
        <v>714489</v>
      </c>
      <c r="KH27" s="47">
        <v>10.4</v>
      </c>
      <c r="KI27" s="47">
        <f t="shared" si="27"/>
        <v>10.4</v>
      </c>
      <c r="KJ27" s="47" t="s">
        <v>13</v>
      </c>
      <c r="KK27" s="154">
        <f t="shared" si="49"/>
        <v>200</v>
      </c>
      <c r="KL27" s="154">
        <f t="shared" si="49"/>
        <v>1</v>
      </c>
      <c r="KM27" s="154">
        <f t="shared" si="49"/>
        <v>1</v>
      </c>
      <c r="KN27" s="47">
        <f>MDL!$C29</f>
        <v>7.1020346782755643E-3</v>
      </c>
      <c r="KO27" s="47">
        <f t="shared" si="28"/>
        <v>7.1020346782755643E-3</v>
      </c>
      <c r="KP27" s="154">
        <f t="shared" si="29"/>
        <v>10.4</v>
      </c>
    </row>
    <row r="28" spans="1:302" x14ac:dyDescent="0.35">
      <c r="A28" s="47" t="s">
        <v>38</v>
      </c>
      <c r="B28" s="47">
        <v>0</v>
      </c>
      <c r="D28" s="47">
        <v>0</v>
      </c>
      <c r="E28" s="47" t="s">
        <v>16</v>
      </c>
      <c r="F28" s="47">
        <f t="shared" si="0"/>
        <v>0</v>
      </c>
      <c r="G28" s="47" t="s">
        <v>13</v>
      </c>
      <c r="H28" s="154">
        <f t="shared" si="40"/>
        <v>200</v>
      </c>
      <c r="I28" s="154">
        <f t="shared" si="40"/>
        <v>1</v>
      </c>
      <c r="J28" s="154">
        <f t="shared" si="40"/>
        <v>1</v>
      </c>
      <c r="K28" s="47">
        <f>MDL!$C30</f>
        <v>8.3341786923601772E-3</v>
      </c>
      <c r="L28" s="47">
        <f t="shared" si="1"/>
        <v>8.3341786923601772E-3</v>
      </c>
      <c r="M28" s="154" t="str">
        <f t="shared" si="2"/>
        <v>BDL</v>
      </c>
      <c r="AI28" s="47" t="s">
        <v>38</v>
      </c>
      <c r="AJ28" s="47">
        <v>0</v>
      </c>
      <c r="AL28" s="47">
        <v>0</v>
      </c>
      <c r="AM28" s="47" t="s">
        <v>16</v>
      </c>
      <c r="AN28" s="47">
        <f t="shared" si="3"/>
        <v>0</v>
      </c>
      <c r="AO28" s="47" t="s">
        <v>13</v>
      </c>
      <c r="AP28" s="154">
        <f t="shared" si="41"/>
        <v>200</v>
      </c>
      <c r="AQ28" s="154">
        <f t="shared" si="41"/>
        <v>1</v>
      </c>
      <c r="AR28" s="154">
        <f t="shared" si="41"/>
        <v>1</v>
      </c>
      <c r="AS28" s="47">
        <f>MDL!$C30</f>
        <v>8.3341786923601772E-3</v>
      </c>
      <c r="AT28" s="47">
        <f t="shared" si="4"/>
        <v>8.3341786923601772E-3</v>
      </c>
      <c r="AU28" s="154" t="str">
        <f t="shared" si="5"/>
        <v>BDL</v>
      </c>
      <c r="BQ28" s="47" t="s">
        <v>38</v>
      </c>
      <c r="BR28" s="47">
        <v>28.736999999999998</v>
      </c>
      <c r="BS28" s="47">
        <v>51</v>
      </c>
      <c r="BT28" s="47">
        <v>347360</v>
      </c>
      <c r="BU28" s="47">
        <v>10.685</v>
      </c>
      <c r="BV28" s="47">
        <f t="shared" si="6"/>
        <v>10.685</v>
      </c>
      <c r="BW28" s="47" t="s">
        <v>13</v>
      </c>
      <c r="BX28" s="154">
        <f t="shared" si="42"/>
        <v>200</v>
      </c>
      <c r="BY28" s="154">
        <f t="shared" si="42"/>
        <v>1</v>
      </c>
      <c r="BZ28" s="154">
        <f t="shared" si="42"/>
        <v>1</v>
      </c>
      <c r="CA28" s="47">
        <f>MDL!$C30</f>
        <v>8.3341786923601772E-3</v>
      </c>
      <c r="CB28" s="47">
        <f t="shared" si="7"/>
        <v>8.3341786923601772E-3</v>
      </c>
      <c r="CC28" s="154">
        <f t="shared" si="8"/>
        <v>10.685</v>
      </c>
      <c r="CH28" s="47" t="s">
        <v>38</v>
      </c>
      <c r="CI28" s="47">
        <v>0</v>
      </c>
      <c r="CK28" s="47">
        <v>0</v>
      </c>
      <c r="CL28" s="47" t="s">
        <v>16</v>
      </c>
      <c r="CM28" s="47">
        <f t="shared" si="9"/>
        <v>0</v>
      </c>
      <c r="CN28" s="47" t="s">
        <v>13</v>
      </c>
      <c r="CO28" s="154">
        <f t="shared" si="43"/>
        <v>200</v>
      </c>
      <c r="CP28" s="154">
        <f t="shared" si="43"/>
        <v>1</v>
      </c>
      <c r="CQ28" s="154">
        <f t="shared" si="43"/>
        <v>1</v>
      </c>
      <c r="CR28" s="47">
        <f>MDL!$C30</f>
        <v>8.3341786923601772E-3</v>
      </c>
      <c r="CS28" s="47">
        <f t="shared" si="10"/>
        <v>8.3341786923601772E-3</v>
      </c>
      <c r="CT28" s="154" t="str">
        <f t="shared" si="11"/>
        <v>BDL</v>
      </c>
      <c r="DP28" s="47" t="s">
        <v>38</v>
      </c>
      <c r="DQ28" s="47">
        <v>0</v>
      </c>
      <c r="DS28" s="47">
        <v>0</v>
      </c>
      <c r="DT28" s="47" t="s">
        <v>16</v>
      </c>
      <c r="DU28" s="47">
        <f t="shared" si="12"/>
        <v>0</v>
      </c>
      <c r="DV28" s="47" t="s">
        <v>13</v>
      </c>
      <c r="DW28" s="154">
        <f t="shared" si="44"/>
        <v>200</v>
      </c>
      <c r="DX28" s="154">
        <f t="shared" si="44"/>
        <v>2.1776649746192898</v>
      </c>
      <c r="DY28" s="154">
        <f t="shared" si="44"/>
        <v>2.1776649746192898</v>
      </c>
      <c r="DZ28" s="47">
        <f>MDL!$C30</f>
        <v>8.3341786923601772E-3</v>
      </c>
      <c r="EA28" s="47">
        <f t="shared" si="13"/>
        <v>1.814904903057115E-2</v>
      </c>
      <c r="EB28" s="154" t="str">
        <f t="shared" si="14"/>
        <v>BDL</v>
      </c>
      <c r="EX28" s="47" t="s">
        <v>38</v>
      </c>
      <c r="EY28" s="47">
        <v>0</v>
      </c>
      <c r="FA28" s="47">
        <v>0</v>
      </c>
      <c r="FB28" s="47" t="s">
        <v>16</v>
      </c>
      <c r="FC28" s="47">
        <f t="shared" si="15"/>
        <v>0</v>
      </c>
      <c r="FD28" s="47" t="s">
        <v>13</v>
      </c>
      <c r="FE28" s="154">
        <f t="shared" si="45"/>
        <v>200</v>
      </c>
      <c r="FF28" s="154">
        <f t="shared" si="45"/>
        <v>2.8691499522445079</v>
      </c>
      <c r="FG28" s="154">
        <f t="shared" si="45"/>
        <v>2.8691499522445079</v>
      </c>
      <c r="FH28" s="47">
        <f>MDL!$C30</f>
        <v>8.3341786923601772E-3</v>
      </c>
      <c r="FI28" s="47">
        <f t="shared" si="16"/>
        <v>2.3912008397182397E-2</v>
      </c>
      <c r="FJ28" s="154" t="str">
        <f t="shared" si="17"/>
        <v>BDL</v>
      </c>
      <c r="GF28" s="170" t="s">
        <v>38</v>
      </c>
      <c r="GG28" s="170">
        <v>0</v>
      </c>
      <c r="GI28" s="170">
        <v>0</v>
      </c>
      <c r="GJ28" s="170" t="s">
        <v>16</v>
      </c>
      <c r="GK28" s="170">
        <f t="shared" si="18"/>
        <v>0</v>
      </c>
      <c r="GL28" s="170" t="s">
        <v>13</v>
      </c>
      <c r="GM28" s="171">
        <f t="shared" si="46"/>
        <v>200</v>
      </c>
      <c r="GN28" s="171">
        <f t="shared" si="46"/>
        <v>1</v>
      </c>
      <c r="GO28" s="171">
        <f t="shared" si="46"/>
        <v>1</v>
      </c>
      <c r="GP28" s="170">
        <f>MDL!$C30</f>
        <v>8.3341786923601772E-3</v>
      </c>
      <c r="GQ28" s="170">
        <f t="shared" si="19"/>
        <v>8.3341786923601772E-3</v>
      </c>
      <c r="GR28" s="171" t="str">
        <f t="shared" si="20"/>
        <v>BDL</v>
      </c>
      <c r="HN28" s="47" t="s">
        <v>38</v>
      </c>
      <c r="HO28" s="47">
        <v>0</v>
      </c>
      <c r="HQ28" s="47">
        <v>0</v>
      </c>
      <c r="HR28" s="47" t="s">
        <v>16</v>
      </c>
      <c r="HS28" s="47">
        <f t="shared" si="21"/>
        <v>0</v>
      </c>
      <c r="HT28" s="47" t="s">
        <v>13</v>
      </c>
      <c r="HU28" s="154">
        <f t="shared" si="47"/>
        <v>200</v>
      </c>
      <c r="HV28" s="154">
        <f t="shared" si="47"/>
        <v>2.8986486486486491</v>
      </c>
      <c r="HW28" s="154">
        <f t="shared" si="47"/>
        <v>2.8986486486486491</v>
      </c>
      <c r="HX28" s="47">
        <f>MDL!$C30</f>
        <v>8.3341786923601772E-3</v>
      </c>
      <c r="HY28" s="47">
        <f t="shared" si="22"/>
        <v>2.4157855804206194E-2</v>
      </c>
      <c r="HZ28" s="154" t="str">
        <f t="shared" si="23"/>
        <v>BDL</v>
      </c>
      <c r="IV28" s="47" t="s">
        <v>38</v>
      </c>
      <c r="IW28" s="47">
        <v>0</v>
      </c>
      <c r="IY28" s="47">
        <v>0</v>
      </c>
      <c r="IZ28" s="47" t="s">
        <v>16</v>
      </c>
      <c r="JA28" s="47">
        <f t="shared" si="24"/>
        <v>0</v>
      </c>
      <c r="JB28" s="47" t="s">
        <v>13</v>
      </c>
      <c r="JC28" s="154">
        <f t="shared" si="48"/>
        <v>200</v>
      </c>
      <c r="JD28" s="154">
        <f t="shared" si="48"/>
        <v>2.8771593090211134</v>
      </c>
      <c r="JE28" s="154">
        <f t="shared" si="48"/>
        <v>2.8771593090211134</v>
      </c>
      <c r="JF28" s="47">
        <f>MDL!$C30</f>
        <v>8.3341786923601772E-3</v>
      </c>
      <c r="JG28" s="47">
        <f t="shared" si="25"/>
        <v>2.3978759807769492E-2</v>
      </c>
      <c r="JH28" s="154" t="str">
        <f t="shared" si="26"/>
        <v>BDL</v>
      </c>
      <c r="KD28" s="47" t="s">
        <v>38</v>
      </c>
      <c r="KE28" s="47">
        <v>28.736999999999998</v>
      </c>
      <c r="KF28" s="47">
        <v>51</v>
      </c>
      <c r="KG28" s="47">
        <v>350739</v>
      </c>
      <c r="KH28" s="47">
        <v>10.696</v>
      </c>
      <c r="KI28" s="47">
        <f t="shared" si="27"/>
        <v>10.696</v>
      </c>
      <c r="KJ28" s="47" t="s">
        <v>13</v>
      </c>
      <c r="KK28" s="154">
        <f t="shared" si="49"/>
        <v>200</v>
      </c>
      <c r="KL28" s="154">
        <f t="shared" si="49"/>
        <v>1</v>
      </c>
      <c r="KM28" s="154">
        <f t="shared" si="49"/>
        <v>1</v>
      </c>
      <c r="KN28" s="47">
        <f>MDL!$C30</f>
        <v>8.3341786923601772E-3</v>
      </c>
      <c r="KO28" s="47">
        <f t="shared" si="28"/>
        <v>8.3341786923601772E-3</v>
      </c>
      <c r="KP28" s="154">
        <f t="shared" si="29"/>
        <v>10.696</v>
      </c>
    </row>
    <row r="29" spans="1:302" x14ac:dyDescent="0.35">
      <c r="A29" s="47" t="s">
        <v>39</v>
      </c>
      <c r="B29" s="47">
        <v>29.513999999999999</v>
      </c>
      <c r="C29" s="47">
        <v>119</v>
      </c>
      <c r="D29" s="47" t="s">
        <v>536</v>
      </c>
      <c r="E29" s="47">
        <v>3.0000000000000001E-3</v>
      </c>
      <c r="F29" s="47">
        <f t="shared" si="0"/>
        <v>3.0000000000000001E-3</v>
      </c>
      <c r="G29" s="47" t="s">
        <v>13</v>
      </c>
      <c r="H29" s="154">
        <f t="shared" si="40"/>
        <v>200</v>
      </c>
      <c r="I29" s="154">
        <f t="shared" si="40"/>
        <v>1</v>
      </c>
      <c r="J29" s="154">
        <f t="shared" si="40"/>
        <v>1</v>
      </c>
      <c r="K29" s="47">
        <f>MDL!$C31</f>
        <v>2.7692423113638287E-2</v>
      </c>
      <c r="L29" s="47">
        <f t="shared" si="1"/>
        <v>2.7692423113638287E-2</v>
      </c>
      <c r="M29" s="154" t="str">
        <f t="shared" si="2"/>
        <v>BDL</v>
      </c>
      <c r="AI29" s="47" t="s">
        <v>39</v>
      </c>
      <c r="AJ29" s="47">
        <v>0</v>
      </c>
      <c r="AL29" s="47">
        <v>0</v>
      </c>
      <c r="AM29" s="47" t="s">
        <v>16</v>
      </c>
      <c r="AN29" s="47">
        <f t="shared" si="3"/>
        <v>0</v>
      </c>
      <c r="AO29" s="47" t="s">
        <v>13</v>
      </c>
      <c r="AP29" s="154">
        <f t="shared" si="41"/>
        <v>200</v>
      </c>
      <c r="AQ29" s="154">
        <f t="shared" si="41"/>
        <v>1</v>
      </c>
      <c r="AR29" s="154">
        <f t="shared" si="41"/>
        <v>1</v>
      </c>
      <c r="AS29" s="47">
        <f>MDL!$C31</f>
        <v>2.7692423113638287E-2</v>
      </c>
      <c r="AT29" s="47">
        <f t="shared" si="4"/>
        <v>2.7692423113638287E-2</v>
      </c>
      <c r="AU29" s="154" t="str">
        <f t="shared" si="5"/>
        <v>BDL</v>
      </c>
      <c r="BQ29" s="47" t="s">
        <v>39</v>
      </c>
      <c r="BR29" s="47">
        <v>29.536999999999999</v>
      </c>
      <c r="BS29" s="47">
        <v>119</v>
      </c>
      <c r="BT29" s="47">
        <v>417927</v>
      </c>
      <c r="BU29" s="47">
        <v>9.8979999999999997</v>
      </c>
      <c r="BV29" s="47">
        <f t="shared" si="6"/>
        <v>9.8979999999999997</v>
      </c>
      <c r="BW29" s="47" t="s">
        <v>13</v>
      </c>
      <c r="BX29" s="154">
        <f t="shared" si="42"/>
        <v>200</v>
      </c>
      <c r="BY29" s="154">
        <f t="shared" si="42"/>
        <v>1</v>
      </c>
      <c r="BZ29" s="154">
        <f t="shared" si="42"/>
        <v>1</v>
      </c>
      <c r="CA29" s="47">
        <f>MDL!$C31</f>
        <v>2.7692423113638287E-2</v>
      </c>
      <c r="CB29" s="47">
        <f t="shared" si="7"/>
        <v>2.7692423113638287E-2</v>
      </c>
      <c r="CC29" s="154">
        <f t="shared" si="8"/>
        <v>9.8979999999999997</v>
      </c>
      <c r="CH29" s="47" t="s">
        <v>39</v>
      </c>
      <c r="CI29" s="47">
        <v>29.5</v>
      </c>
      <c r="CJ29" s="47">
        <v>119</v>
      </c>
      <c r="CK29" s="47" t="s">
        <v>552</v>
      </c>
      <c r="CL29" s="47">
        <v>0.01</v>
      </c>
      <c r="CM29" s="47">
        <f t="shared" si="9"/>
        <v>0.01</v>
      </c>
      <c r="CN29" s="47" t="s">
        <v>13</v>
      </c>
      <c r="CO29" s="154">
        <f t="shared" si="43"/>
        <v>200</v>
      </c>
      <c r="CP29" s="154">
        <f t="shared" si="43"/>
        <v>1</v>
      </c>
      <c r="CQ29" s="154">
        <f t="shared" si="43"/>
        <v>1</v>
      </c>
      <c r="CR29" s="47">
        <f>MDL!$C31</f>
        <v>2.7692423113638287E-2</v>
      </c>
      <c r="CS29" s="47">
        <f t="shared" si="10"/>
        <v>2.7692423113638287E-2</v>
      </c>
      <c r="CT29" s="154" t="str">
        <f t="shared" si="11"/>
        <v>BDL</v>
      </c>
      <c r="DP29" s="47" t="s">
        <v>39</v>
      </c>
      <c r="DQ29" s="47">
        <v>29.56</v>
      </c>
      <c r="DR29" s="47">
        <v>119</v>
      </c>
      <c r="DS29" s="47" t="s">
        <v>391</v>
      </c>
      <c r="DT29" s="47">
        <v>2E-3</v>
      </c>
      <c r="DU29" s="47">
        <f t="shared" si="12"/>
        <v>2E-3</v>
      </c>
      <c r="DV29" s="47" t="s">
        <v>13</v>
      </c>
      <c r="DW29" s="154">
        <f t="shared" si="44"/>
        <v>200</v>
      </c>
      <c r="DX29" s="154">
        <f t="shared" si="44"/>
        <v>2.1776649746192898</v>
      </c>
      <c r="DY29" s="154">
        <f t="shared" si="44"/>
        <v>2.1776649746192898</v>
      </c>
      <c r="DZ29" s="47">
        <f>MDL!$C31</f>
        <v>2.7692423113638287E-2</v>
      </c>
      <c r="EA29" s="47">
        <f t="shared" si="13"/>
        <v>6.030481987690775E-2</v>
      </c>
      <c r="EB29" s="154" t="str">
        <f t="shared" si="14"/>
        <v>BDL</v>
      </c>
      <c r="EX29" s="47" t="s">
        <v>39</v>
      </c>
      <c r="EY29" s="47">
        <v>0</v>
      </c>
      <c r="FA29" s="47">
        <v>0</v>
      </c>
      <c r="FB29" s="47" t="s">
        <v>16</v>
      </c>
      <c r="FC29" s="47">
        <f t="shared" si="15"/>
        <v>0</v>
      </c>
      <c r="FD29" s="47" t="s">
        <v>13</v>
      </c>
      <c r="FE29" s="154">
        <f t="shared" si="45"/>
        <v>200</v>
      </c>
      <c r="FF29" s="154">
        <f t="shared" si="45"/>
        <v>2.8691499522445079</v>
      </c>
      <c r="FG29" s="154">
        <f t="shared" si="45"/>
        <v>2.8691499522445079</v>
      </c>
      <c r="FH29" s="47">
        <f>MDL!$C31</f>
        <v>2.7692423113638287E-2</v>
      </c>
      <c r="FI29" s="47">
        <f t="shared" si="16"/>
        <v>7.9453714454030003E-2</v>
      </c>
      <c r="FJ29" s="154" t="str">
        <f t="shared" si="17"/>
        <v>BDL</v>
      </c>
      <c r="GF29" s="170" t="s">
        <v>39</v>
      </c>
      <c r="GG29" s="170">
        <v>0</v>
      </c>
      <c r="GI29" s="170">
        <v>0</v>
      </c>
      <c r="GJ29" s="170" t="s">
        <v>16</v>
      </c>
      <c r="GK29" s="170">
        <f t="shared" si="18"/>
        <v>0</v>
      </c>
      <c r="GL29" s="170" t="s">
        <v>13</v>
      </c>
      <c r="GM29" s="171">
        <f t="shared" si="46"/>
        <v>200</v>
      </c>
      <c r="GN29" s="171">
        <f t="shared" si="46"/>
        <v>1</v>
      </c>
      <c r="GO29" s="171">
        <f t="shared" si="46"/>
        <v>1</v>
      </c>
      <c r="GP29" s="170">
        <f>MDL!$C31</f>
        <v>2.7692423113638287E-2</v>
      </c>
      <c r="GQ29" s="170">
        <f t="shared" si="19"/>
        <v>2.7692423113638287E-2</v>
      </c>
      <c r="GR29" s="171" t="str">
        <f t="shared" si="20"/>
        <v>BDL</v>
      </c>
      <c r="HN29" s="47" t="s">
        <v>39</v>
      </c>
      <c r="HO29" s="47">
        <v>29.571999999999999</v>
      </c>
      <c r="HP29" s="47">
        <v>119</v>
      </c>
      <c r="HQ29" s="47" t="s">
        <v>553</v>
      </c>
      <c r="HR29" s="47">
        <v>3.0000000000000001E-3</v>
      </c>
      <c r="HS29" s="47">
        <f t="shared" si="21"/>
        <v>3.0000000000000001E-3</v>
      </c>
      <c r="HT29" s="47" t="s">
        <v>13</v>
      </c>
      <c r="HU29" s="154">
        <f t="shared" si="47"/>
        <v>200</v>
      </c>
      <c r="HV29" s="154">
        <f t="shared" si="47"/>
        <v>2.8986486486486491</v>
      </c>
      <c r="HW29" s="154">
        <f t="shared" si="47"/>
        <v>2.8986486486486491</v>
      </c>
      <c r="HX29" s="47">
        <f>MDL!$C31</f>
        <v>2.7692423113638287E-2</v>
      </c>
      <c r="HY29" s="47">
        <f t="shared" si="22"/>
        <v>8.0270604836154238E-2</v>
      </c>
      <c r="HZ29" s="154" t="str">
        <f t="shared" si="23"/>
        <v>BDL</v>
      </c>
      <c r="IV29" s="47" t="s">
        <v>39</v>
      </c>
      <c r="IW29" s="47">
        <v>0</v>
      </c>
      <c r="IY29" s="47">
        <v>0</v>
      </c>
      <c r="IZ29" s="47" t="s">
        <v>16</v>
      </c>
      <c r="JA29" s="47">
        <f t="shared" si="24"/>
        <v>0</v>
      </c>
      <c r="JB29" s="47" t="s">
        <v>13</v>
      </c>
      <c r="JC29" s="154">
        <f t="shared" si="48"/>
        <v>200</v>
      </c>
      <c r="JD29" s="154">
        <f t="shared" si="48"/>
        <v>2.8771593090211134</v>
      </c>
      <c r="JE29" s="154">
        <f t="shared" si="48"/>
        <v>2.8771593090211134</v>
      </c>
      <c r="JF29" s="47">
        <f>MDL!$C31</f>
        <v>2.7692423113638287E-2</v>
      </c>
      <c r="JG29" s="47">
        <f t="shared" si="25"/>
        <v>7.9675512950755839E-2</v>
      </c>
      <c r="JH29" s="154" t="str">
        <f t="shared" si="26"/>
        <v>BDL</v>
      </c>
      <c r="KD29" s="47" t="s">
        <v>39</v>
      </c>
      <c r="KE29" s="47">
        <v>29.536999999999999</v>
      </c>
      <c r="KF29" s="47">
        <v>119</v>
      </c>
      <c r="KG29" s="47">
        <v>417977</v>
      </c>
      <c r="KH29" s="47">
        <v>9.8140000000000001</v>
      </c>
      <c r="KI29" s="47">
        <f t="shared" si="27"/>
        <v>9.8140000000000001</v>
      </c>
      <c r="KJ29" s="47" t="s">
        <v>13</v>
      </c>
      <c r="KK29" s="154">
        <f t="shared" si="49"/>
        <v>200</v>
      </c>
      <c r="KL29" s="154">
        <f t="shared" si="49"/>
        <v>1</v>
      </c>
      <c r="KM29" s="154">
        <f t="shared" si="49"/>
        <v>1</v>
      </c>
      <c r="KN29" s="47">
        <f>MDL!$C31</f>
        <v>2.7692423113638287E-2</v>
      </c>
      <c r="KO29" s="47">
        <f t="shared" si="28"/>
        <v>2.7692423113638287E-2</v>
      </c>
      <c r="KP29" s="154">
        <f t="shared" si="29"/>
        <v>9.8140000000000001</v>
      </c>
    </row>
    <row r="30" spans="1:302" x14ac:dyDescent="0.35">
      <c r="A30" s="47" t="s">
        <v>40</v>
      </c>
      <c r="B30" s="47">
        <v>31.077999999999999</v>
      </c>
      <c r="C30" s="47">
        <v>51</v>
      </c>
      <c r="D30" s="47">
        <v>517</v>
      </c>
      <c r="E30" s="47">
        <v>5.0000000000000001E-3</v>
      </c>
      <c r="F30" s="47">
        <f t="shared" si="0"/>
        <v>5.0000000000000001E-3</v>
      </c>
      <c r="G30" s="47" t="s">
        <v>13</v>
      </c>
      <c r="H30" s="154">
        <f t="shared" si="40"/>
        <v>200</v>
      </c>
      <c r="I30" s="154">
        <f t="shared" si="40"/>
        <v>1</v>
      </c>
      <c r="J30" s="154">
        <f t="shared" si="40"/>
        <v>1</v>
      </c>
      <c r="K30" s="47">
        <f>MDL!$C32</f>
        <v>1.0647376193669671E-2</v>
      </c>
      <c r="L30" s="47">
        <f t="shared" si="1"/>
        <v>1.0647376193669671E-2</v>
      </c>
      <c r="M30" s="154" t="str">
        <f t="shared" si="2"/>
        <v>BDL</v>
      </c>
      <c r="AI30" s="47" t="s">
        <v>40</v>
      </c>
      <c r="AJ30" s="47">
        <v>0</v>
      </c>
      <c r="AL30" s="47">
        <v>0</v>
      </c>
      <c r="AM30" s="47" t="s">
        <v>16</v>
      </c>
      <c r="AN30" s="47">
        <f t="shared" si="3"/>
        <v>0</v>
      </c>
      <c r="AO30" s="47" t="s">
        <v>13</v>
      </c>
      <c r="AP30" s="154">
        <f t="shared" si="41"/>
        <v>200</v>
      </c>
      <c r="AQ30" s="154">
        <f t="shared" si="41"/>
        <v>1</v>
      </c>
      <c r="AR30" s="154">
        <f t="shared" si="41"/>
        <v>1</v>
      </c>
      <c r="AS30" s="47">
        <f>MDL!$C32</f>
        <v>1.0647376193669671E-2</v>
      </c>
      <c r="AT30" s="47">
        <f t="shared" si="4"/>
        <v>1.0647376193669671E-2</v>
      </c>
      <c r="AU30" s="154" t="str">
        <f t="shared" si="5"/>
        <v>BDL</v>
      </c>
      <c r="BQ30" s="47" t="s">
        <v>40</v>
      </c>
      <c r="BR30" s="47">
        <v>31.067</v>
      </c>
      <c r="BS30" s="47">
        <v>51</v>
      </c>
      <c r="BT30" s="47">
        <v>951905</v>
      </c>
      <c r="BU30" s="47">
        <v>10.513</v>
      </c>
      <c r="BV30" s="47">
        <f t="shared" si="6"/>
        <v>10.513</v>
      </c>
      <c r="BW30" s="47" t="s">
        <v>13</v>
      </c>
      <c r="BX30" s="154">
        <f t="shared" si="42"/>
        <v>200</v>
      </c>
      <c r="BY30" s="154">
        <f t="shared" si="42"/>
        <v>1</v>
      </c>
      <c r="BZ30" s="154">
        <f t="shared" si="42"/>
        <v>1</v>
      </c>
      <c r="CA30" s="47">
        <f>MDL!$C32</f>
        <v>1.0647376193669671E-2</v>
      </c>
      <c r="CB30" s="47">
        <f t="shared" si="7"/>
        <v>1.0647376193669671E-2</v>
      </c>
      <c r="CC30" s="154">
        <f t="shared" si="8"/>
        <v>10.513</v>
      </c>
      <c r="CH30" s="47" t="s">
        <v>40</v>
      </c>
      <c r="CI30" s="47">
        <v>31.064</v>
      </c>
      <c r="CJ30" s="47">
        <v>51</v>
      </c>
      <c r="CK30" s="47">
        <v>1326</v>
      </c>
      <c r="CL30" s="47">
        <v>1.4E-2</v>
      </c>
      <c r="CM30" s="47">
        <f t="shared" si="9"/>
        <v>1.4E-2</v>
      </c>
      <c r="CN30" s="47" t="s">
        <v>13</v>
      </c>
      <c r="CO30" s="154">
        <f t="shared" si="43"/>
        <v>200</v>
      </c>
      <c r="CP30" s="154">
        <f t="shared" si="43"/>
        <v>1</v>
      </c>
      <c r="CQ30" s="154">
        <f t="shared" si="43"/>
        <v>1</v>
      </c>
      <c r="CR30" s="47">
        <f>MDL!$C32</f>
        <v>1.0647376193669671E-2</v>
      </c>
      <c r="CS30" s="47">
        <f t="shared" si="10"/>
        <v>1.0647376193669671E-2</v>
      </c>
      <c r="CT30" s="154">
        <f t="shared" si="11"/>
        <v>1.4E-2</v>
      </c>
      <c r="DP30" s="47" t="s">
        <v>40</v>
      </c>
      <c r="DQ30" s="47">
        <v>0</v>
      </c>
      <c r="DS30" s="47">
        <v>0</v>
      </c>
      <c r="DT30" s="47" t="s">
        <v>16</v>
      </c>
      <c r="DU30" s="47">
        <f t="shared" si="12"/>
        <v>0</v>
      </c>
      <c r="DV30" s="47" t="s">
        <v>13</v>
      </c>
      <c r="DW30" s="154">
        <f t="shared" si="44"/>
        <v>200</v>
      </c>
      <c r="DX30" s="154">
        <f t="shared" si="44"/>
        <v>2.1776649746192898</v>
      </c>
      <c r="DY30" s="154">
        <f t="shared" si="44"/>
        <v>2.1776649746192898</v>
      </c>
      <c r="DZ30" s="47">
        <f>MDL!$C32</f>
        <v>1.0647376193669671E-2</v>
      </c>
      <c r="EA30" s="47">
        <f t="shared" si="13"/>
        <v>2.3186418208549692E-2</v>
      </c>
      <c r="EB30" s="154" t="str">
        <f t="shared" si="14"/>
        <v>BDL</v>
      </c>
      <c r="EX30" s="47" t="s">
        <v>40</v>
      </c>
      <c r="EY30" s="47">
        <v>0</v>
      </c>
      <c r="FA30" s="47">
        <v>0</v>
      </c>
      <c r="FB30" s="47" t="s">
        <v>16</v>
      </c>
      <c r="FC30" s="47">
        <f t="shared" si="15"/>
        <v>0</v>
      </c>
      <c r="FD30" s="47" t="s">
        <v>13</v>
      </c>
      <c r="FE30" s="154">
        <f t="shared" si="45"/>
        <v>200</v>
      </c>
      <c r="FF30" s="154">
        <f t="shared" si="45"/>
        <v>2.8691499522445079</v>
      </c>
      <c r="FG30" s="154">
        <f t="shared" si="45"/>
        <v>2.8691499522445079</v>
      </c>
      <c r="FH30" s="47">
        <f>MDL!$C32</f>
        <v>1.0647376193669671E-2</v>
      </c>
      <c r="FI30" s="47">
        <f t="shared" si="16"/>
        <v>3.0548918897596644E-2</v>
      </c>
      <c r="FJ30" s="154" t="str">
        <f t="shared" si="17"/>
        <v>BDL</v>
      </c>
      <c r="GF30" s="170" t="s">
        <v>40</v>
      </c>
      <c r="GG30" s="170">
        <v>0</v>
      </c>
      <c r="GI30" s="170">
        <v>0</v>
      </c>
      <c r="GJ30" s="170" t="s">
        <v>16</v>
      </c>
      <c r="GK30" s="170">
        <f t="shared" si="18"/>
        <v>0</v>
      </c>
      <c r="GL30" s="170" t="s">
        <v>13</v>
      </c>
      <c r="GM30" s="171">
        <f t="shared" si="46"/>
        <v>200</v>
      </c>
      <c r="GN30" s="171">
        <f t="shared" si="46"/>
        <v>1</v>
      </c>
      <c r="GO30" s="171">
        <f t="shared" si="46"/>
        <v>1</v>
      </c>
      <c r="GP30" s="170">
        <f>MDL!$C32</f>
        <v>1.0647376193669671E-2</v>
      </c>
      <c r="GQ30" s="170">
        <f t="shared" si="19"/>
        <v>1.0647376193669671E-2</v>
      </c>
      <c r="GR30" s="171" t="str">
        <f t="shared" si="20"/>
        <v>BDL</v>
      </c>
      <c r="HN30" s="47" t="s">
        <v>40</v>
      </c>
      <c r="HO30" s="47">
        <v>0</v>
      </c>
      <c r="HQ30" s="47">
        <v>0</v>
      </c>
      <c r="HR30" s="47" t="s">
        <v>16</v>
      </c>
      <c r="HS30" s="47">
        <f t="shared" si="21"/>
        <v>0</v>
      </c>
      <c r="HT30" s="47" t="s">
        <v>13</v>
      </c>
      <c r="HU30" s="154">
        <f t="shared" si="47"/>
        <v>200</v>
      </c>
      <c r="HV30" s="154">
        <f t="shared" si="47"/>
        <v>2.8986486486486491</v>
      </c>
      <c r="HW30" s="154">
        <f t="shared" si="47"/>
        <v>2.8986486486486491</v>
      </c>
      <c r="HX30" s="47">
        <f>MDL!$C32</f>
        <v>1.0647376193669671E-2</v>
      </c>
      <c r="HY30" s="47">
        <f t="shared" si="22"/>
        <v>3.0863002615434388E-2</v>
      </c>
      <c r="HZ30" s="154" t="str">
        <f t="shared" si="23"/>
        <v>BDL</v>
      </c>
      <c r="IV30" s="47" t="s">
        <v>40</v>
      </c>
      <c r="IW30" s="47">
        <v>0</v>
      </c>
      <c r="IY30" s="47">
        <v>0</v>
      </c>
      <c r="IZ30" s="47" t="s">
        <v>16</v>
      </c>
      <c r="JA30" s="47">
        <f t="shared" si="24"/>
        <v>0</v>
      </c>
      <c r="JB30" s="47" t="s">
        <v>13</v>
      </c>
      <c r="JC30" s="154">
        <f t="shared" si="48"/>
        <v>200</v>
      </c>
      <c r="JD30" s="154">
        <f t="shared" si="48"/>
        <v>2.8771593090211134</v>
      </c>
      <c r="JE30" s="154">
        <f t="shared" si="48"/>
        <v>2.8771593090211134</v>
      </c>
      <c r="JF30" s="47">
        <f>MDL!$C32</f>
        <v>1.0647376193669671E-2</v>
      </c>
      <c r="JG30" s="47">
        <f t="shared" si="25"/>
        <v>3.0634197532266483E-2</v>
      </c>
      <c r="JH30" s="154" t="str">
        <f t="shared" si="26"/>
        <v>BDL</v>
      </c>
      <c r="KD30" s="47" t="s">
        <v>40</v>
      </c>
      <c r="KE30" s="47">
        <v>31.077999999999999</v>
      </c>
      <c r="KF30" s="47">
        <v>51</v>
      </c>
      <c r="KG30" s="47">
        <v>961481</v>
      </c>
      <c r="KH30" s="47">
        <v>10.526999999999999</v>
      </c>
      <c r="KI30" s="47">
        <f t="shared" si="27"/>
        <v>10.526999999999999</v>
      </c>
      <c r="KJ30" s="47" t="s">
        <v>13</v>
      </c>
      <c r="KK30" s="154">
        <f t="shared" si="49"/>
        <v>200</v>
      </c>
      <c r="KL30" s="154">
        <f t="shared" si="49"/>
        <v>1</v>
      </c>
      <c r="KM30" s="154">
        <f t="shared" si="49"/>
        <v>1</v>
      </c>
      <c r="KN30" s="47">
        <f>MDL!$C32</f>
        <v>1.0647376193669671E-2</v>
      </c>
      <c r="KO30" s="47">
        <f t="shared" si="28"/>
        <v>1.0647376193669671E-2</v>
      </c>
      <c r="KP30" s="154">
        <f t="shared" si="29"/>
        <v>10.526999999999999</v>
      </c>
    </row>
    <row r="31" spans="1:302" x14ac:dyDescent="0.35">
      <c r="A31" s="47" t="s">
        <v>41</v>
      </c>
      <c r="B31" s="47">
        <v>33.515999999999998</v>
      </c>
      <c r="C31" s="47">
        <v>51</v>
      </c>
      <c r="D31" s="47">
        <v>2321</v>
      </c>
      <c r="E31" s="47">
        <v>3.2000000000000001E-2</v>
      </c>
      <c r="F31" s="47">
        <f t="shared" si="0"/>
        <v>3.2000000000000001E-2</v>
      </c>
      <c r="G31" s="47" t="s">
        <v>13</v>
      </c>
      <c r="H31" s="154">
        <f t="shared" si="40"/>
        <v>200</v>
      </c>
      <c r="I31" s="154">
        <f t="shared" si="40"/>
        <v>1</v>
      </c>
      <c r="J31" s="154">
        <f t="shared" si="40"/>
        <v>1</v>
      </c>
      <c r="K31" s="47">
        <f>MDL!$C33</f>
        <v>2.8575643071545937E-2</v>
      </c>
      <c r="L31" s="47">
        <f t="shared" si="1"/>
        <v>2.8575643071545937E-2</v>
      </c>
      <c r="M31" s="154">
        <f t="shared" si="2"/>
        <v>3.2000000000000001E-2</v>
      </c>
      <c r="AI31" s="47" t="s">
        <v>41</v>
      </c>
      <c r="AJ31" s="47">
        <v>0</v>
      </c>
      <c r="AL31" s="47">
        <v>0</v>
      </c>
      <c r="AM31" s="47" t="s">
        <v>16</v>
      </c>
      <c r="AN31" s="47">
        <f t="shared" si="3"/>
        <v>0</v>
      </c>
      <c r="AO31" s="47" t="s">
        <v>13</v>
      </c>
      <c r="AP31" s="154">
        <f t="shared" si="41"/>
        <v>200</v>
      </c>
      <c r="AQ31" s="154">
        <f t="shared" si="41"/>
        <v>1</v>
      </c>
      <c r="AR31" s="154">
        <f t="shared" si="41"/>
        <v>1</v>
      </c>
      <c r="AS31" s="47">
        <f>MDL!$C33</f>
        <v>2.8575643071545937E-2</v>
      </c>
      <c r="AT31" s="47">
        <f t="shared" si="4"/>
        <v>2.8575643071545937E-2</v>
      </c>
      <c r="AU31" s="154" t="str">
        <f t="shared" si="5"/>
        <v>BDL</v>
      </c>
      <c r="BQ31" s="47" t="s">
        <v>41</v>
      </c>
      <c r="BR31" s="47">
        <v>33.481999999999999</v>
      </c>
      <c r="BS31" s="47">
        <v>51</v>
      </c>
      <c r="BT31" s="47">
        <v>722734</v>
      </c>
      <c r="BU31" s="47">
        <v>10.413</v>
      </c>
      <c r="BV31" s="47">
        <f t="shared" si="6"/>
        <v>10.413</v>
      </c>
      <c r="BW31" s="47" t="s">
        <v>13</v>
      </c>
      <c r="BX31" s="154">
        <f t="shared" si="42"/>
        <v>200</v>
      </c>
      <c r="BY31" s="154">
        <f t="shared" si="42"/>
        <v>1</v>
      </c>
      <c r="BZ31" s="154">
        <f t="shared" si="42"/>
        <v>1</v>
      </c>
      <c r="CA31" s="47">
        <f>MDL!$C33</f>
        <v>2.8575643071545937E-2</v>
      </c>
      <c r="CB31" s="47">
        <f t="shared" si="7"/>
        <v>2.8575643071545937E-2</v>
      </c>
      <c r="CC31" s="154">
        <f t="shared" si="8"/>
        <v>10.413</v>
      </c>
      <c r="CH31" s="47" t="s">
        <v>41</v>
      </c>
      <c r="CI31" s="47">
        <v>33.503</v>
      </c>
      <c r="CJ31" s="47">
        <v>51</v>
      </c>
      <c r="CK31" s="47">
        <v>5929</v>
      </c>
      <c r="CL31" s="47">
        <v>8.2000000000000003E-2</v>
      </c>
      <c r="CM31" s="47">
        <f t="shared" si="9"/>
        <v>8.2000000000000003E-2</v>
      </c>
      <c r="CN31" s="47" t="s">
        <v>13</v>
      </c>
      <c r="CO31" s="154">
        <f t="shared" si="43"/>
        <v>200</v>
      </c>
      <c r="CP31" s="154">
        <f t="shared" si="43"/>
        <v>1</v>
      </c>
      <c r="CQ31" s="154">
        <f t="shared" si="43"/>
        <v>1</v>
      </c>
      <c r="CR31" s="47">
        <f>MDL!$C33</f>
        <v>2.8575643071545937E-2</v>
      </c>
      <c r="CS31" s="47">
        <f t="shared" si="10"/>
        <v>2.8575643071545937E-2</v>
      </c>
      <c r="CT31" s="154">
        <f t="shared" si="11"/>
        <v>8.2000000000000003E-2</v>
      </c>
      <c r="DP31" s="47" t="s">
        <v>41</v>
      </c>
      <c r="DQ31" s="47">
        <v>0</v>
      </c>
      <c r="DS31" s="47">
        <v>0</v>
      </c>
      <c r="DT31" s="47" t="s">
        <v>16</v>
      </c>
      <c r="DU31" s="47">
        <f t="shared" si="12"/>
        <v>0</v>
      </c>
      <c r="DV31" s="47" t="s">
        <v>13</v>
      </c>
      <c r="DW31" s="154">
        <f t="shared" si="44"/>
        <v>200</v>
      </c>
      <c r="DX31" s="154">
        <f t="shared" si="44"/>
        <v>2.1776649746192898</v>
      </c>
      <c r="DY31" s="154">
        <f t="shared" si="44"/>
        <v>2.1776649746192898</v>
      </c>
      <c r="DZ31" s="47">
        <f>MDL!$C33</f>
        <v>2.8575643071545937E-2</v>
      </c>
      <c r="EA31" s="47">
        <f t="shared" si="13"/>
        <v>6.2228177044127968E-2</v>
      </c>
      <c r="EB31" s="154" t="str">
        <f t="shared" si="14"/>
        <v>BDL</v>
      </c>
      <c r="EX31" s="47" t="s">
        <v>41</v>
      </c>
      <c r="EY31" s="47">
        <v>0</v>
      </c>
      <c r="FA31" s="47">
        <v>0</v>
      </c>
      <c r="FB31" s="47" t="s">
        <v>16</v>
      </c>
      <c r="FC31" s="47">
        <f t="shared" si="15"/>
        <v>0</v>
      </c>
      <c r="FD31" s="47" t="s">
        <v>13</v>
      </c>
      <c r="FE31" s="154">
        <f t="shared" si="45"/>
        <v>200</v>
      </c>
      <c r="FF31" s="154">
        <f t="shared" si="45"/>
        <v>2.8691499522445079</v>
      </c>
      <c r="FG31" s="154">
        <f t="shared" si="45"/>
        <v>2.8691499522445079</v>
      </c>
      <c r="FH31" s="47">
        <f>MDL!$C33</f>
        <v>2.8575643071545937E-2</v>
      </c>
      <c r="FI31" s="47">
        <f t="shared" si="16"/>
        <v>8.198780495408213E-2</v>
      </c>
      <c r="FJ31" s="154" t="str">
        <f t="shared" si="17"/>
        <v>BDL</v>
      </c>
      <c r="GF31" s="170" t="s">
        <v>41</v>
      </c>
      <c r="GG31" s="170">
        <v>0</v>
      </c>
      <c r="GI31" s="170">
        <v>0</v>
      </c>
      <c r="GJ31" s="170" t="s">
        <v>16</v>
      </c>
      <c r="GK31" s="170">
        <f t="shared" si="18"/>
        <v>0</v>
      </c>
      <c r="GL31" s="170" t="s">
        <v>13</v>
      </c>
      <c r="GM31" s="171">
        <f t="shared" si="46"/>
        <v>200</v>
      </c>
      <c r="GN31" s="171">
        <f t="shared" si="46"/>
        <v>1</v>
      </c>
      <c r="GO31" s="171">
        <f t="shared" si="46"/>
        <v>1</v>
      </c>
      <c r="GP31" s="170">
        <f>MDL!$C33</f>
        <v>2.8575643071545937E-2</v>
      </c>
      <c r="GQ31" s="170">
        <f t="shared" si="19"/>
        <v>2.8575643071545937E-2</v>
      </c>
      <c r="GR31" s="171" t="str">
        <f t="shared" si="20"/>
        <v>BDL</v>
      </c>
      <c r="HN31" s="47" t="s">
        <v>41</v>
      </c>
      <c r="HO31" s="47">
        <v>0</v>
      </c>
      <c r="HQ31" s="47">
        <v>0</v>
      </c>
      <c r="HR31" s="47" t="s">
        <v>16</v>
      </c>
      <c r="HS31" s="47">
        <f t="shared" si="21"/>
        <v>0</v>
      </c>
      <c r="HT31" s="47" t="s">
        <v>13</v>
      </c>
      <c r="HU31" s="154">
        <f t="shared" si="47"/>
        <v>200</v>
      </c>
      <c r="HV31" s="154">
        <f t="shared" si="47"/>
        <v>2.8986486486486491</v>
      </c>
      <c r="HW31" s="154">
        <f t="shared" si="47"/>
        <v>2.8986486486486491</v>
      </c>
      <c r="HX31" s="47">
        <f>MDL!$C33</f>
        <v>2.8575643071545937E-2</v>
      </c>
      <c r="HY31" s="47">
        <f t="shared" si="22"/>
        <v>8.2830749173602766E-2</v>
      </c>
      <c r="HZ31" s="154" t="str">
        <f t="shared" si="23"/>
        <v>BDL</v>
      </c>
      <c r="IV31" s="47" t="s">
        <v>41</v>
      </c>
      <c r="IW31" s="47">
        <v>0</v>
      </c>
      <c r="IY31" s="47">
        <v>0</v>
      </c>
      <c r="IZ31" s="47" t="s">
        <v>16</v>
      </c>
      <c r="JA31" s="47">
        <f t="shared" si="24"/>
        <v>0</v>
      </c>
      <c r="JB31" s="47" t="s">
        <v>13</v>
      </c>
      <c r="JC31" s="154">
        <f t="shared" si="48"/>
        <v>200</v>
      </c>
      <c r="JD31" s="154">
        <f t="shared" si="48"/>
        <v>2.8771593090211134</v>
      </c>
      <c r="JE31" s="154">
        <f t="shared" si="48"/>
        <v>2.8771593090211134</v>
      </c>
      <c r="JF31" s="47">
        <f>MDL!$C33</f>
        <v>2.8575643071545937E-2</v>
      </c>
      <c r="JG31" s="47">
        <f t="shared" si="25"/>
        <v>8.2216677474563071E-2</v>
      </c>
      <c r="JH31" s="154" t="str">
        <f t="shared" si="26"/>
        <v>BDL</v>
      </c>
      <c r="KD31" s="47" t="s">
        <v>41</v>
      </c>
      <c r="KE31" s="47">
        <v>33.505000000000003</v>
      </c>
      <c r="KF31" s="47">
        <v>51</v>
      </c>
      <c r="KG31" s="47">
        <v>726063</v>
      </c>
      <c r="KH31" s="47">
        <v>10.371</v>
      </c>
      <c r="KI31" s="47">
        <f t="shared" si="27"/>
        <v>10.371</v>
      </c>
      <c r="KJ31" s="47" t="s">
        <v>13</v>
      </c>
      <c r="KK31" s="154">
        <f t="shared" si="49"/>
        <v>200</v>
      </c>
      <c r="KL31" s="154">
        <f t="shared" si="49"/>
        <v>1</v>
      </c>
      <c r="KM31" s="154">
        <f t="shared" si="49"/>
        <v>1</v>
      </c>
      <c r="KN31" s="47">
        <f>MDL!$C33</f>
        <v>2.8575643071545937E-2</v>
      </c>
      <c r="KO31" s="47">
        <f t="shared" si="28"/>
        <v>2.8575643071545937E-2</v>
      </c>
      <c r="KP31" s="154">
        <f t="shared" si="29"/>
        <v>10.371</v>
      </c>
    </row>
    <row r="32" spans="1:302" x14ac:dyDescent="0.35">
      <c r="A32" s="47" t="s">
        <v>333</v>
      </c>
      <c r="B32" s="47">
        <v>33.055999999999997</v>
      </c>
      <c r="C32" s="47">
        <v>169</v>
      </c>
      <c r="D32" s="47">
        <v>1328</v>
      </c>
      <c r="E32" s="47">
        <v>7.0000000000000001E-3</v>
      </c>
      <c r="F32" s="47">
        <f t="shared" si="0"/>
        <v>7.0000000000000001E-3</v>
      </c>
      <c r="G32" s="47" t="s">
        <v>13</v>
      </c>
      <c r="H32" s="154">
        <f t="shared" si="40"/>
        <v>200</v>
      </c>
      <c r="I32" s="154">
        <f t="shared" si="40"/>
        <v>1</v>
      </c>
      <c r="J32" s="154">
        <f t="shared" si="40"/>
        <v>1</v>
      </c>
      <c r="K32" s="47">
        <f>MDL!$C34</f>
        <v>3.7129405425324051E-2</v>
      </c>
      <c r="L32" s="47">
        <f t="shared" si="1"/>
        <v>3.7129405425324051E-2</v>
      </c>
      <c r="M32" s="154" t="str">
        <f t="shared" si="2"/>
        <v>BDL</v>
      </c>
      <c r="AI32" s="47" t="s">
        <v>333</v>
      </c>
      <c r="AJ32" s="47">
        <v>0</v>
      </c>
      <c r="AL32" s="47">
        <v>0</v>
      </c>
      <c r="AM32" s="47" t="s">
        <v>16</v>
      </c>
      <c r="AN32" s="47">
        <f t="shared" si="3"/>
        <v>0</v>
      </c>
      <c r="AO32" s="47" t="s">
        <v>13</v>
      </c>
      <c r="AP32" s="154">
        <f t="shared" si="41"/>
        <v>200</v>
      </c>
      <c r="AQ32" s="154">
        <f t="shared" si="41"/>
        <v>1</v>
      </c>
      <c r="AR32" s="154">
        <f t="shared" si="41"/>
        <v>1</v>
      </c>
      <c r="AS32" s="47">
        <f>MDL!$C34</f>
        <v>3.7129405425324051E-2</v>
      </c>
      <c r="AT32" s="47">
        <f t="shared" si="4"/>
        <v>3.7129405425324051E-2</v>
      </c>
      <c r="AU32" s="154" t="str">
        <f t="shared" si="5"/>
        <v>BDL</v>
      </c>
      <c r="BQ32" s="47" t="s">
        <v>333</v>
      </c>
      <c r="BR32" s="47">
        <v>33.021999999999998</v>
      </c>
      <c r="BS32" s="47">
        <v>169</v>
      </c>
      <c r="BT32" s="47">
        <v>1848463</v>
      </c>
      <c r="BU32" s="47">
        <v>9.6280000000000001</v>
      </c>
      <c r="BV32" s="47">
        <f t="shared" si="6"/>
        <v>9.6280000000000001</v>
      </c>
      <c r="BW32" s="47" t="s">
        <v>13</v>
      </c>
      <c r="BX32" s="154">
        <f t="shared" si="42"/>
        <v>200</v>
      </c>
      <c r="BY32" s="154">
        <f t="shared" si="42"/>
        <v>1</v>
      </c>
      <c r="BZ32" s="154">
        <f t="shared" si="42"/>
        <v>1</v>
      </c>
      <c r="CA32" s="47">
        <f>MDL!$C34</f>
        <v>3.7129405425324051E-2</v>
      </c>
      <c r="CB32" s="47">
        <f t="shared" si="7"/>
        <v>3.7129405425324051E-2</v>
      </c>
      <c r="CC32" s="154">
        <f t="shared" si="8"/>
        <v>9.6280000000000001</v>
      </c>
      <c r="CH32" s="47" t="s">
        <v>333</v>
      </c>
      <c r="CI32" s="47">
        <v>33.042999999999999</v>
      </c>
      <c r="CJ32" s="47">
        <v>169</v>
      </c>
      <c r="CK32" s="47">
        <v>3009</v>
      </c>
      <c r="CL32" s="47">
        <v>1.4999999999999999E-2</v>
      </c>
      <c r="CM32" s="47">
        <f t="shared" si="9"/>
        <v>1.4999999999999999E-2</v>
      </c>
      <c r="CN32" s="47" t="s">
        <v>13</v>
      </c>
      <c r="CO32" s="154">
        <f t="shared" si="43"/>
        <v>200</v>
      </c>
      <c r="CP32" s="154">
        <f t="shared" si="43"/>
        <v>1</v>
      </c>
      <c r="CQ32" s="154">
        <f t="shared" si="43"/>
        <v>1</v>
      </c>
      <c r="CR32" s="47">
        <f>MDL!$C34</f>
        <v>3.7129405425324051E-2</v>
      </c>
      <c r="CS32" s="47">
        <f t="shared" si="10"/>
        <v>3.7129405425324051E-2</v>
      </c>
      <c r="CT32" s="154" t="str">
        <f t="shared" si="11"/>
        <v>BDL</v>
      </c>
      <c r="DP32" s="47" t="s">
        <v>333</v>
      </c>
      <c r="DQ32" s="47">
        <v>0</v>
      </c>
      <c r="DS32" s="47">
        <v>0</v>
      </c>
      <c r="DT32" s="47" t="s">
        <v>16</v>
      </c>
      <c r="DU32" s="47">
        <f t="shared" si="12"/>
        <v>0</v>
      </c>
      <c r="DV32" s="47" t="s">
        <v>13</v>
      </c>
      <c r="DW32" s="154">
        <f t="shared" si="44"/>
        <v>200</v>
      </c>
      <c r="DX32" s="154">
        <f t="shared" si="44"/>
        <v>2.1776649746192898</v>
      </c>
      <c r="DY32" s="154">
        <f t="shared" si="44"/>
        <v>2.1776649746192898</v>
      </c>
      <c r="DZ32" s="47">
        <f>MDL!$C34</f>
        <v>3.7129405425324051E-2</v>
      </c>
      <c r="EA32" s="47">
        <f t="shared" si="13"/>
        <v>8.0855405723167614E-2</v>
      </c>
      <c r="EB32" s="154" t="str">
        <f t="shared" si="14"/>
        <v>BDL</v>
      </c>
      <c r="EX32" s="47" t="s">
        <v>333</v>
      </c>
      <c r="EY32" s="47">
        <v>0</v>
      </c>
      <c r="FA32" s="47">
        <v>0</v>
      </c>
      <c r="FB32" s="47" t="s">
        <v>16</v>
      </c>
      <c r="FC32" s="47">
        <f t="shared" si="15"/>
        <v>0</v>
      </c>
      <c r="FD32" s="47" t="s">
        <v>13</v>
      </c>
      <c r="FE32" s="154">
        <f t="shared" si="45"/>
        <v>200</v>
      </c>
      <c r="FF32" s="154">
        <f t="shared" si="45"/>
        <v>2.8691499522445079</v>
      </c>
      <c r="FG32" s="154">
        <f t="shared" si="45"/>
        <v>2.8691499522445079</v>
      </c>
      <c r="FH32" s="47">
        <f>MDL!$C34</f>
        <v>3.7129405425324051E-2</v>
      </c>
      <c r="FI32" s="47">
        <f t="shared" si="16"/>
        <v>0.10652983180293547</v>
      </c>
      <c r="FJ32" s="154" t="str">
        <f t="shared" si="17"/>
        <v>BDL</v>
      </c>
      <c r="GF32" s="170" t="s">
        <v>333</v>
      </c>
      <c r="GG32" s="170">
        <v>0</v>
      </c>
      <c r="GI32" s="170">
        <v>0</v>
      </c>
      <c r="GJ32" s="170" t="s">
        <v>16</v>
      </c>
      <c r="GK32" s="170">
        <f t="shared" si="18"/>
        <v>0</v>
      </c>
      <c r="GL32" s="170" t="s">
        <v>13</v>
      </c>
      <c r="GM32" s="171">
        <f t="shared" si="46"/>
        <v>200</v>
      </c>
      <c r="GN32" s="171">
        <f t="shared" si="46"/>
        <v>1</v>
      </c>
      <c r="GO32" s="171">
        <f t="shared" si="46"/>
        <v>1</v>
      </c>
      <c r="GP32" s="170">
        <f>MDL!$C34</f>
        <v>3.7129405425324051E-2</v>
      </c>
      <c r="GQ32" s="170">
        <f t="shared" si="19"/>
        <v>3.7129405425324051E-2</v>
      </c>
      <c r="GR32" s="171" t="str">
        <f t="shared" si="20"/>
        <v>BDL</v>
      </c>
      <c r="HN32" s="47" t="s">
        <v>333</v>
      </c>
      <c r="HO32" s="47">
        <v>0</v>
      </c>
      <c r="HQ32" s="47">
        <v>0</v>
      </c>
      <c r="HR32" s="47" t="s">
        <v>16</v>
      </c>
      <c r="HS32" s="47">
        <f t="shared" si="21"/>
        <v>0</v>
      </c>
      <c r="HT32" s="47" t="s">
        <v>13</v>
      </c>
      <c r="HU32" s="154">
        <f t="shared" si="47"/>
        <v>200</v>
      </c>
      <c r="HV32" s="154">
        <f t="shared" si="47"/>
        <v>2.8986486486486491</v>
      </c>
      <c r="HW32" s="154">
        <f t="shared" si="47"/>
        <v>2.8986486486486491</v>
      </c>
      <c r="HX32" s="47">
        <f>MDL!$C34</f>
        <v>3.7129405425324051E-2</v>
      </c>
      <c r="HY32" s="47">
        <f t="shared" si="22"/>
        <v>0.10762510086124338</v>
      </c>
      <c r="HZ32" s="154" t="str">
        <f t="shared" si="23"/>
        <v>BDL</v>
      </c>
      <c r="IV32" s="47" t="s">
        <v>333</v>
      </c>
      <c r="IW32" s="47">
        <v>0</v>
      </c>
      <c r="IY32" s="47">
        <v>0</v>
      </c>
      <c r="IZ32" s="47" t="s">
        <v>16</v>
      </c>
      <c r="JA32" s="47">
        <f t="shared" si="24"/>
        <v>0</v>
      </c>
      <c r="JB32" s="47" t="s">
        <v>13</v>
      </c>
      <c r="JC32" s="154">
        <f t="shared" si="48"/>
        <v>200</v>
      </c>
      <c r="JD32" s="154">
        <f t="shared" si="48"/>
        <v>2.8771593090211134</v>
      </c>
      <c r="JE32" s="154">
        <f t="shared" si="48"/>
        <v>2.8771593090211134</v>
      </c>
      <c r="JF32" s="47">
        <f>MDL!$C34</f>
        <v>3.7129405425324051E-2</v>
      </c>
      <c r="JG32" s="47">
        <f t="shared" si="25"/>
        <v>0.10682721445789012</v>
      </c>
      <c r="JH32" s="154" t="str">
        <f t="shared" si="26"/>
        <v>BDL</v>
      </c>
      <c r="KD32" s="47" t="s">
        <v>333</v>
      </c>
      <c r="KE32" s="47">
        <v>33.045000000000002</v>
      </c>
      <c r="KF32" s="47">
        <v>169</v>
      </c>
      <c r="KG32" s="47">
        <v>1820840</v>
      </c>
      <c r="KH32" s="47">
        <v>9.4019999999999992</v>
      </c>
      <c r="KI32" s="47">
        <f t="shared" si="27"/>
        <v>9.4019999999999992</v>
      </c>
      <c r="KJ32" s="47" t="s">
        <v>13</v>
      </c>
      <c r="KK32" s="154">
        <f t="shared" si="49"/>
        <v>200</v>
      </c>
      <c r="KL32" s="154">
        <f t="shared" si="49"/>
        <v>1</v>
      </c>
      <c r="KM32" s="154">
        <f t="shared" si="49"/>
        <v>1</v>
      </c>
      <c r="KN32" s="47">
        <f>MDL!$C34</f>
        <v>3.7129405425324051E-2</v>
      </c>
      <c r="KO32" s="47">
        <f t="shared" si="28"/>
        <v>3.7129405425324051E-2</v>
      </c>
      <c r="KP32" s="154">
        <f t="shared" si="29"/>
        <v>9.4019999999999992</v>
      </c>
    </row>
  </sheetData>
  <conditionalFormatting sqref="N3:O4">
    <cfRule type="cellIs" dxfId="122" priority="38" operator="equal">
      <formula>"Fail"</formula>
    </cfRule>
    <cfRule type="cellIs" dxfId="121" priority="37" operator="equal">
      <formula>"Pass"</formula>
    </cfRule>
  </conditionalFormatting>
  <conditionalFormatting sqref="AE3:AF4">
    <cfRule type="cellIs" dxfId="120" priority="17" operator="equal">
      <formula>"Pass"</formula>
    </cfRule>
    <cfRule type="cellIs" dxfId="119" priority="18" operator="equal">
      <formula>"Fail"</formula>
    </cfRule>
  </conditionalFormatting>
  <conditionalFormatting sqref="AV3:AW4">
    <cfRule type="cellIs" dxfId="118" priority="35" operator="equal">
      <formula>"Pass"</formula>
    </cfRule>
    <cfRule type="cellIs" dxfId="117" priority="36" operator="equal">
      <formula>"Fail"</formula>
    </cfRule>
  </conditionalFormatting>
  <conditionalFormatting sqref="BM3:BN4">
    <cfRule type="cellIs" dxfId="116" priority="15" operator="equal">
      <formula>"Pass"</formula>
    </cfRule>
    <cfRule type="cellIs" dxfId="115" priority="16" operator="equal">
      <formula>"Fail"</formula>
    </cfRule>
  </conditionalFormatting>
  <conditionalFormatting sqref="CD3:CE4">
    <cfRule type="cellIs" dxfId="114" priority="33" operator="equal">
      <formula>"Pass"</formula>
    </cfRule>
    <cfRule type="cellIs" dxfId="113" priority="34" operator="equal">
      <formula>"Fail"</formula>
    </cfRule>
  </conditionalFormatting>
  <conditionalFormatting sqref="CU3:CV4">
    <cfRule type="cellIs" dxfId="112" priority="31" operator="equal">
      <formula>"Pass"</formula>
    </cfRule>
    <cfRule type="cellIs" dxfId="111" priority="32" operator="equal">
      <formula>"Fail"</formula>
    </cfRule>
  </conditionalFormatting>
  <conditionalFormatting sqref="DL3:DM4">
    <cfRule type="cellIs" dxfId="110" priority="13" operator="equal">
      <formula>"Pass"</formula>
    </cfRule>
    <cfRule type="cellIs" dxfId="109" priority="14" operator="equal">
      <formula>"Fail"</formula>
    </cfRule>
  </conditionalFormatting>
  <conditionalFormatting sqref="EC3:ED4">
    <cfRule type="cellIs" dxfId="108" priority="29" operator="equal">
      <formula>"Pass"</formula>
    </cfRule>
    <cfRule type="cellIs" dxfId="107" priority="30" operator="equal">
      <formula>"Fail"</formula>
    </cfRule>
  </conditionalFormatting>
  <conditionalFormatting sqref="ET3:EU4">
    <cfRule type="cellIs" dxfId="106" priority="11" operator="equal">
      <formula>"Pass"</formula>
    </cfRule>
    <cfRule type="cellIs" dxfId="105" priority="12" operator="equal">
      <formula>"Fail"</formula>
    </cfRule>
  </conditionalFormatting>
  <conditionalFormatting sqref="FK3:FL4">
    <cfRule type="cellIs" dxfId="104" priority="27" operator="equal">
      <formula>"Pass"</formula>
    </cfRule>
    <cfRule type="cellIs" dxfId="103" priority="28" operator="equal">
      <formula>"Fail"</formula>
    </cfRule>
  </conditionalFormatting>
  <conditionalFormatting sqref="GB3:GC4">
    <cfRule type="cellIs" dxfId="102" priority="9" operator="equal">
      <formula>"Pass"</formula>
    </cfRule>
    <cfRule type="cellIs" dxfId="101" priority="10" operator="equal">
      <formula>"Fail"</formula>
    </cfRule>
  </conditionalFormatting>
  <conditionalFormatting sqref="GS3:GT4">
    <cfRule type="cellIs" dxfId="100" priority="25" operator="equal">
      <formula>"Pass"</formula>
    </cfRule>
    <cfRule type="cellIs" dxfId="99" priority="26" operator="equal">
      <formula>"Fail"</formula>
    </cfRule>
  </conditionalFormatting>
  <conditionalFormatting sqref="HJ3:HK4">
    <cfRule type="cellIs" dxfId="98" priority="7" operator="equal">
      <formula>"Pass"</formula>
    </cfRule>
    <cfRule type="cellIs" dxfId="97" priority="8" operator="equal">
      <formula>"Fail"</formula>
    </cfRule>
  </conditionalFormatting>
  <conditionalFormatting sqref="IA3:IB4">
    <cfRule type="cellIs" dxfId="96" priority="23" operator="equal">
      <formula>"Pass"</formula>
    </cfRule>
    <cfRule type="cellIs" dxfId="95" priority="24" operator="equal">
      <formula>"Fail"</formula>
    </cfRule>
  </conditionalFormatting>
  <conditionalFormatting sqref="IR3:IS4">
    <cfRule type="cellIs" dxfId="94" priority="5" operator="equal">
      <formula>"Pass"</formula>
    </cfRule>
    <cfRule type="cellIs" dxfId="93" priority="6" operator="equal">
      <formula>"Fail"</formula>
    </cfRule>
  </conditionalFormatting>
  <conditionalFormatting sqref="JI3:JJ4">
    <cfRule type="cellIs" dxfId="92" priority="21" operator="equal">
      <formula>"Pass"</formula>
    </cfRule>
    <cfRule type="cellIs" dxfId="91" priority="22" operator="equal">
      <formula>"Fail"</formula>
    </cfRule>
  </conditionalFormatting>
  <conditionalFormatting sqref="JZ3:KA4">
    <cfRule type="cellIs" dxfId="90" priority="3" operator="equal">
      <formula>"Pass"</formula>
    </cfRule>
    <cfRule type="cellIs" dxfId="89" priority="4" operator="equal">
      <formula>"Fail"</formula>
    </cfRule>
  </conditionalFormatting>
  <conditionalFormatting sqref="KQ3:KR4">
    <cfRule type="cellIs" dxfId="88" priority="19" operator="equal">
      <formula>"Pass"</formula>
    </cfRule>
    <cfRule type="cellIs" dxfId="87" priority="20" operator="equal">
      <formula>"Fail"</formula>
    </cfRule>
  </conditionalFormatting>
  <conditionalFormatting sqref="LH3:LI4">
    <cfRule type="cellIs" dxfId="86" priority="2" operator="equal">
      <formula>"Fail"</formula>
    </cfRule>
    <cfRule type="cellIs" dxfId="85" priority="1" operator="equal">
      <formula>"Pass"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F2D4-7949-4AFF-AF22-E9D5FEDAB1A9}">
  <dimension ref="A1:WE32"/>
  <sheetViews>
    <sheetView topLeftCell="LJ1" zoomScale="80" zoomScaleNormal="80" workbookViewId="0">
      <selection activeCell="LX4" sqref="LX4"/>
    </sheetView>
  </sheetViews>
  <sheetFormatPr defaultRowHeight="14.5" x14ac:dyDescent="0.35"/>
  <cols>
    <col min="1" max="1" width="27.7265625" style="47" customWidth="1"/>
    <col min="2" max="2" width="8.7265625" style="47"/>
    <col min="3" max="3" width="6.7265625" style="47" customWidth="1"/>
    <col min="4" max="4" width="10.7265625" style="47" customWidth="1"/>
    <col min="5" max="5" width="7.7265625" style="47" customWidth="1"/>
    <col min="6" max="6" width="10.7265625" style="47" customWidth="1"/>
    <col min="7" max="7" width="7.7265625" style="47" customWidth="1"/>
    <col min="8" max="8" width="13.7265625" style="154" customWidth="1"/>
    <col min="9" max="9" width="17.7265625" style="154" customWidth="1"/>
    <col min="10" max="10" width="14.7265625" style="154" customWidth="1"/>
    <col min="11" max="11" width="5.7265625" style="47" customWidth="1"/>
    <col min="12" max="12" width="9.7265625" style="47" customWidth="1"/>
    <col min="13" max="13" width="12.7265625" style="47" customWidth="1"/>
    <col min="14" max="14" width="18.7265625" style="47" customWidth="1"/>
    <col min="15" max="15" width="16.7265625" style="47" customWidth="1"/>
    <col min="16" max="16" width="2.7265625" style="47" customWidth="1"/>
    <col min="17" max="17" width="8.7265625" style="47"/>
    <col min="18" max="18" width="21.7265625" style="47" customWidth="1"/>
    <col min="19" max="19" width="8.7265625" style="47"/>
    <col min="20" max="20" width="6.7265625" style="47" customWidth="1"/>
    <col min="21" max="21" width="10.7265625" style="47" customWidth="1"/>
    <col min="22" max="22" width="7.7265625" style="47" customWidth="1"/>
    <col min="23" max="23" width="10.7265625" style="47" customWidth="1"/>
    <col min="24" max="24" width="7.7265625" style="47" customWidth="1"/>
    <col min="25" max="25" width="13.7265625" style="47" customWidth="1"/>
    <col min="26" max="26" width="17.7265625" style="47" customWidth="1"/>
    <col min="27" max="27" width="14.7265625" style="47" customWidth="1"/>
    <col min="28" max="28" width="5.7265625" style="47" customWidth="1"/>
    <col min="29" max="29" width="9.7265625" style="47" customWidth="1"/>
    <col min="30" max="30" width="12.7265625" style="47" customWidth="1"/>
    <col min="31" max="31" width="18.7265625" style="47" customWidth="1"/>
    <col min="32" max="32" width="16.7265625" style="47" customWidth="1"/>
    <col min="33" max="33" width="2.7265625" style="47" customWidth="1"/>
    <col min="34" max="34" width="8.7265625" style="47"/>
    <col min="35" max="35" width="27.7265625" style="47" customWidth="1"/>
    <col min="36" max="36" width="8.7265625" style="47"/>
    <col min="37" max="37" width="6.7265625" style="47" customWidth="1"/>
    <col min="38" max="38" width="10.7265625" style="47" customWidth="1"/>
    <col min="39" max="39" width="7.7265625" style="47" customWidth="1"/>
    <col min="40" max="40" width="10.7265625" style="47" customWidth="1"/>
    <col min="41" max="41" width="7.7265625" style="47" customWidth="1"/>
    <col min="42" max="42" width="13.7265625" style="154" customWidth="1"/>
    <col min="43" max="43" width="17.7265625" style="154" customWidth="1"/>
    <col min="44" max="44" width="14.7265625" style="154" customWidth="1"/>
    <col min="45" max="45" width="5.7265625" style="47" customWidth="1"/>
    <col min="46" max="46" width="9.7265625" style="47" customWidth="1"/>
    <col min="47" max="47" width="12.7265625" style="47" customWidth="1"/>
    <col min="48" max="48" width="18.7265625" style="47" customWidth="1"/>
    <col min="49" max="49" width="16.7265625" style="47" customWidth="1"/>
    <col min="50" max="50" width="2.7265625" style="47" customWidth="1"/>
    <col min="51" max="51" width="8.7265625" style="47"/>
    <col min="52" max="52" width="21.7265625" style="47" customWidth="1"/>
    <col min="53" max="53" width="8.7265625" style="47"/>
    <col min="54" max="54" width="6.7265625" style="47" customWidth="1"/>
    <col min="55" max="55" width="10.7265625" style="47" customWidth="1"/>
    <col min="56" max="56" width="8.7265625" style="47"/>
    <col min="57" max="57" width="10.7265625" style="47" customWidth="1"/>
    <col min="58" max="58" width="7.7265625" style="47" customWidth="1"/>
    <col min="59" max="59" width="13.7265625" style="47" customWidth="1"/>
    <col min="60" max="60" width="17.7265625" style="47" customWidth="1"/>
    <col min="61" max="61" width="14.7265625" style="47" customWidth="1"/>
    <col min="62" max="62" width="5.7265625" style="47" customWidth="1"/>
    <col min="63" max="63" width="9.7265625" style="47" customWidth="1"/>
    <col min="64" max="64" width="12.7265625" style="47" customWidth="1"/>
    <col min="65" max="65" width="18.7265625" style="47" customWidth="1"/>
    <col min="66" max="66" width="16.7265625" style="47" customWidth="1"/>
    <col min="67" max="67" width="2.7265625" style="47" customWidth="1"/>
    <col min="68" max="68" width="8.7265625" style="47"/>
    <col min="69" max="69" width="21.7265625" style="47" customWidth="1"/>
    <col min="70" max="70" width="8.7265625" style="47"/>
    <col min="71" max="71" width="6.7265625" style="47" customWidth="1"/>
    <col min="72" max="72" width="10.7265625" style="47" customWidth="1"/>
    <col min="73" max="73" width="7.7265625" style="47" customWidth="1"/>
    <col min="74" max="74" width="10.7265625" style="47" customWidth="1"/>
    <col min="75" max="75" width="7.7265625" style="47" customWidth="1"/>
    <col min="76" max="76" width="13.7265625" style="47" customWidth="1"/>
    <col min="77" max="77" width="17.7265625" style="47" customWidth="1"/>
    <col min="78" max="78" width="14.7265625" style="47" customWidth="1"/>
    <col min="79" max="79" width="5.7265625" style="47" customWidth="1"/>
    <col min="80" max="80" width="9.7265625" style="47" customWidth="1"/>
    <col min="81" max="81" width="12.7265625" style="47" customWidth="1"/>
    <col min="82" max="82" width="18.7265625" style="47" customWidth="1"/>
    <col min="83" max="83" width="16.7265625" style="47" customWidth="1"/>
    <col min="84" max="84" width="2.7265625" style="47" customWidth="1"/>
    <col min="85" max="85" width="8.7265625" style="47"/>
    <col min="86" max="86" width="27.7265625" style="47" customWidth="1"/>
    <col min="87" max="87" width="8.7265625" style="47"/>
    <col min="88" max="88" width="6.7265625" style="47" customWidth="1"/>
    <col min="89" max="89" width="10.7265625" style="47" customWidth="1"/>
    <col min="90" max="90" width="8.7265625" style="47"/>
    <col min="91" max="91" width="10.7265625" style="47" customWidth="1"/>
    <col min="92" max="92" width="7.7265625" style="47" customWidth="1"/>
    <col min="93" max="93" width="13.7265625" style="154" customWidth="1"/>
    <col min="94" max="94" width="17.7265625" style="154" customWidth="1"/>
    <col min="95" max="95" width="14.7265625" style="154" customWidth="1"/>
    <col min="96" max="96" width="5.7265625" style="47" customWidth="1"/>
    <col min="97" max="97" width="9.7265625" style="47" customWidth="1"/>
    <col min="98" max="98" width="12.7265625" style="47" customWidth="1"/>
    <col min="99" max="99" width="18.7265625" style="47" customWidth="1"/>
    <col min="100" max="100" width="16.7265625" style="47" customWidth="1"/>
    <col min="101" max="101" width="2.7265625" style="47" customWidth="1"/>
    <col min="102" max="102" width="8.7265625" style="47"/>
    <col min="103" max="103" width="27.7265625" style="47" customWidth="1"/>
    <col min="104" max="104" width="8.7265625" style="47"/>
    <col min="105" max="105" width="6.7265625" style="47" customWidth="1"/>
    <col min="106" max="106" width="10.7265625" style="47" customWidth="1"/>
    <col min="107" max="107" width="7.7265625" style="47" customWidth="1"/>
    <col min="108" max="108" width="10.7265625" style="47" customWidth="1"/>
    <col min="109" max="109" width="7.7265625" style="47" customWidth="1"/>
    <col min="110" max="110" width="13.7265625" style="154" customWidth="1"/>
    <col min="111" max="111" width="17.7265625" style="154" customWidth="1"/>
    <col min="112" max="112" width="14.7265625" style="154" customWidth="1"/>
    <col min="113" max="113" width="5.7265625" style="47" customWidth="1"/>
    <col min="114" max="114" width="9.7265625" style="47" customWidth="1"/>
    <col min="115" max="115" width="12.7265625" style="47" customWidth="1"/>
    <col min="116" max="116" width="18.7265625" style="47" customWidth="1"/>
    <col min="117" max="117" width="16.7265625" style="47" customWidth="1"/>
    <col min="118" max="118" width="2.7265625" style="47" customWidth="1"/>
    <col min="119" max="119" width="8.7265625" style="47"/>
    <col min="120" max="120" width="21.7265625" style="47" customWidth="1"/>
    <col min="121" max="121" width="8.7265625" style="47"/>
    <col min="122" max="122" width="6.7265625" style="47" customWidth="1"/>
    <col min="123" max="123" width="10.7265625" style="47" customWidth="1"/>
    <col min="124" max="124" width="7.7265625" style="47" customWidth="1"/>
    <col min="125" max="125" width="10.7265625" style="47" customWidth="1"/>
    <col min="126" max="126" width="7.7265625" style="47" customWidth="1"/>
    <col min="127" max="127" width="13.7265625" style="47" customWidth="1"/>
    <col min="128" max="128" width="17.7265625" style="47" customWidth="1"/>
    <col min="129" max="129" width="14.7265625" style="47" customWidth="1"/>
    <col min="130" max="130" width="5.7265625" style="47" customWidth="1"/>
    <col min="131" max="131" width="9.7265625" style="47" customWidth="1"/>
    <col min="132" max="132" width="12.7265625" style="47" customWidth="1"/>
    <col min="133" max="133" width="18.7265625" style="47" customWidth="1"/>
    <col min="134" max="134" width="16.7265625" style="47" customWidth="1"/>
    <col min="135" max="135" width="2.7265625" style="47" customWidth="1"/>
    <col min="136" max="136" width="8.7265625" style="47"/>
    <col min="137" max="137" width="27.7265625" style="47" customWidth="1"/>
    <col min="138" max="138" width="8.7265625" style="47"/>
    <col min="139" max="139" width="6.7265625" style="47" customWidth="1"/>
    <col min="140" max="140" width="10.7265625" style="47" customWidth="1"/>
    <col min="141" max="141" width="8.7265625" style="47"/>
    <col min="142" max="142" width="10.7265625" style="47" customWidth="1"/>
    <col min="143" max="143" width="7.7265625" style="47" customWidth="1"/>
    <col min="144" max="144" width="13.7265625" style="154" customWidth="1"/>
    <col min="145" max="145" width="17.7265625" style="154" customWidth="1"/>
    <col min="146" max="146" width="14.7265625" style="154" customWidth="1"/>
    <col min="147" max="147" width="5.7265625" style="47" customWidth="1"/>
    <col min="148" max="148" width="9.7265625" style="47" customWidth="1"/>
    <col min="149" max="149" width="12.7265625" style="47" customWidth="1"/>
    <col min="150" max="150" width="18.7265625" style="47" customWidth="1"/>
    <col min="151" max="151" width="16.7265625" style="47" customWidth="1"/>
    <col min="152" max="152" width="2.7265625" style="47" customWidth="1"/>
    <col min="153" max="153" width="8.7265625" style="47"/>
    <col min="154" max="154" width="21.7265625" style="47" customWidth="1"/>
    <col min="155" max="155" width="8.7265625" style="47"/>
    <col min="156" max="156" width="6.7265625" style="47" customWidth="1"/>
    <col min="157" max="157" width="10.7265625" style="47" customWidth="1"/>
    <col min="158" max="158" width="7.7265625" style="47" customWidth="1"/>
    <col min="159" max="159" width="10.7265625" style="47" customWidth="1"/>
    <col min="160" max="160" width="7.7265625" style="47" customWidth="1"/>
    <col min="161" max="161" width="13.7265625" style="47" customWidth="1"/>
    <col min="162" max="162" width="17.7265625" style="47" customWidth="1"/>
    <col min="163" max="163" width="14.7265625" style="47" customWidth="1"/>
    <col min="164" max="164" width="5.7265625" style="47" customWidth="1"/>
    <col min="165" max="165" width="9.7265625" style="47" customWidth="1"/>
    <col min="166" max="166" width="12.7265625" style="47" customWidth="1"/>
    <col min="167" max="167" width="18.7265625" style="47" customWidth="1"/>
    <col min="168" max="168" width="16.7265625" style="47" customWidth="1"/>
    <col min="169" max="169" width="2.7265625" style="47" customWidth="1"/>
    <col min="170" max="170" width="8.7265625" style="47"/>
    <col min="171" max="171" width="27.7265625" style="47" customWidth="1"/>
    <col min="172" max="172" width="8.7265625" style="47"/>
    <col min="173" max="173" width="6.7265625" style="47" customWidth="1"/>
    <col min="174" max="174" width="10.7265625" style="47" customWidth="1"/>
    <col min="175" max="175" width="7.7265625" style="47" customWidth="1"/>
    <col min="176" max="176" width="10.7265625" style="47" customWidth="1"/>
    <col min="177" max="177" width="7.7265625" style="47" customWidth="1"/>
    <col min="178" max="178" width="13.7265625" style="154" customWidth="1"/>
    <col min="179" max="179" width="17.7265625" style="154" customWidth="1"/>
    <col min="180" max="180" width="14.7265625" style="154" customWidth="1"/>
    <col min="181" max="181" width="5.7265625" style="47" customWidth="1"/>
    <col min="182" max="182" width="9.7265625" style="47" customWidth="1"/>
    <col min="183" max="183" width="12.7265625" style="47" customWidth="1"/>
    <col min="184" max="184" width="18.7265625" style="47" customWidth="1"/>
    <col min="185" max="185" width="16.7265625" style="47" customWidth="1"/>
    <col min="186" max="186" width="2.7265625" style="47" customWidth="1"/>
    <col min="187" max="187" width="8.7265625" style="47"/>
    <col min="188" max="188" width="21.7265625" style="47" customWidth="1"/>
    <col min="189" max="189" width="8.7265625" style="47"/>
    <col min="190" max="190" width="6.7265625" style="47" customWidth="1"/>
    <col min="191" max="191" width="10.7265625" style="47" customWidth="1"/>
    <col min="192" max="192" width="7.7265625" style="47" customWidth="1"/>
    <col min="193" max="193" width="10.7265625" style="47" customWidth="1"/>
    <col min="194" max="194" width="7.7265625" style="47" customWidth="1"/>
    <col min="195" max="195" width="13.7265625" style="47" customWidth="1"/>
    <col min="196" max="196" width="17.7265625" style="47" customWidth="1"/>
    <col min="197" max="197" width="14.7265625" style="47" customWidth="1"/>
    <col min="198" max="198" width="5.7265625" style="47" customWidth="1"/>
    <col min="199" max="199" width="9.7265625" style="47" customWidth="1"/>
    <col min="200" max="200" width="12.7265625" style="47" customWidth="1"/>
    <col min="201" max="201" width="18.7265625" style="47" customWidth="1"/>
    <col min="202" max="202" width="16.7265625" style="47" customWidth="1"/>
    <col min="203" max="203" width="2.7265625" style="47" customWidth="1"/>
    <col min="204" max="204" width="8.7265625" style="47"/>
    <col min="205" max="205" width="27.7265625" style="47" customWidth="1"/>
    <col min="206" max="206" width="8.7265625" style="47"/>
    <col min="207" max="207" width="6.7265625" style="47" customWidth="1"/>
    <col min="208" max="208" width="10.7265625" style="47" customWidth="1"/>
    <col min="209" max="209" width="7.7265625" style="47" customWidth="1"/>
    <col min="210" max="210" width="10.7265625" style="47" customWidth="1"/>
    <col min="211" max="211" width="7.7265625" style="47" customWidth="1"/>
    <col min="212" max="212" width="13.7265625" style="154" customWidth="1"/>
    <col min="213" max="213" width="17.7265625" style="154" customWidth="1"/>
    <col min="214" max="214" width="14.7265625" style="154" customWidth="1"/>
    <col min="215" max="215" width="5.7265625" style="47" customWidth="1"/>
    <col min="216" max="216" width="9.7265625" style="47" customWidth="1"/>
    <col min="217" max="217" width="12.7265625" style="47" customWidth="1"/>
    <col min="218" max="218" width="18.7265625" style="47" customWidth="1"/>
    <col min="219" max="219" width="16.7265625" style="47" customWidth="1"/>
    <col min="220" max="220" width="2.7265625" style="47" customWidth="1"/>
    <col min="221" max="221" width="8.7265625" style="47"/>
    <col min="222" max="222" width="21.7265625" style="47" customWidth="1"/>
    <col min="223" max="223" width="8.7265625" style="47"/>
    <col min="224" max="224" width="6.7265625" style="47" customWidth="1"/>
    <col min="225" max="225" width="10.7265625" style="47" customWidth="1"/>
    <col min="226" max="226" width="7.7265625" style="47" customWidth="1"/>
    <col min="227" max="227" width="10.7265625" style="47" customWidth="1"/>
    <col min="228" max="228" width="7.7265625" style="47" customWidth="1"/>
    <col min="229" max="229" width="13.7265625" style="47" customWidth="1"/>
    <col min="230" max="230" width="17.7265625" style="47" customWidth="1"/>
    <col min="231" max="231" width="14.7265625" style="47" customWidth="1"/>
    <col min="232" max="232" width="5.7265625" style="47" customWidth="1"/>
    <col min="233" max="233" width="9.7265625" style="47" customWidth="1"/>
    <col min="234" max="234" width="12.7265625" style="47" customWidth="1"/>
    <col min="235" max="235" width="18.7265625" style="47" customWidth="1"/>
    <col min="236" max="236" width="16.7265625" style="47" customWidth="1"/>
    <col min="237" max="237" width="2.7265625" style="47" customWidth="1"/>
    <col min="238" max="238" width="8.7265625" style="47"/>
    <col min="239" max="239" width="27.7265625" style="47" customWidth="1"/>
    <col min="240" max="240" width="8.7265625" style="47"/>
    <col min="241" max="241" width="6.7265625" style="47" customWidth="1"/>
    <col min="242" max="242" width="10.7265625" style="47" customWidth="1"/>
    <col min="243" max="243" width="8.7265625" style="47"/>
    <col min="244" max="244" width="10.7265625" style="47" customWidth="1"/>
    <col min="245" max="245" width="7.7265625" style="47" customWidth="1"/>
    <col min="246" max="246" width="13.7265625" style="154" customWidth="1"/>
    <col min="247" max="247" width="17.7265625" style="154" customWidth="1"/>
    <col min="248" max="248" width="14.7265625" style="154" customWidth="1"/>
    <col min="249" max="249" width="5.7265625" style="47" customWidth="1"/>
    <col min="250" max="250" width="9.7265625" style="47" customWidth="1"/>
    <col min="251" max="251" width="12.7265625" style="47" customWidth="1"/>
    <col min="252" max="252" width="18.7265625" style="47" customWidth="1"/>
    <col min="253" max="253" width="16.7265625" style="47" customWidth="1"/>
    <col min="254" max="254" width="2.7265625" style="47" customWidth="1"/>
    <col min="255" max="255" width="8.7265625" style="47"/>
    <col min="256" max="256" width="21.7265625" style="47" customWidth="1"/>
    <col min="257" max="257" width="8.7265625" style="47"/>
    <col min="258" max="258" width="6.7265625" style="47" customWidth="1"/>
    <col min="259" max="259" width="10.7265625" style="47" customWidth="1"/>
    <col min="260" max="260" width="7.7265625" style="47" customWidth="1"/>
    <col min="261" max="261" width="10.7265625" style="47" customWidth="1"/>
    <col min="262" max="262" width="7.7265625" style="47" customWidth="1"/>
    <col min="263" max="263" width="13.7265625" style="47" customWidth="1"/>
    <col min="264" max="264" width="17.7265625" style="47" customWidth="1"/>
    <col min="265" max="265" width="14.7265625" style="47" customWidth="1"/>
    <col min="266" max="266" width="5.7265625" style="47" customWidth="1"/>
    <col min="267" max="267" width="9.7265625" style="47" customWidth="1"/>
    <col min="268" max="268" width="12.7265625" style="47" customWidth="1"/>
    <col min="269" max="269" width="18.7265625" style="47" customWidth="1"/>
    <col min="270" max="270" width="16.7265625" style="47" customWidth="1"/>
    <col min="271" max="271" width="2.7265625" style="47" customWidth="1"/>
    <col min="272" max="272" width="8.7265625" style="47"/>
    <col min="273" max="273" width="27.7265625" style="47" customWidth="1"/>
    <col min="274" max="274" width="8.7265625" style="47"/>
    <col min="275" max="275" width="6.7265625" style="47" customWidth="1"/>
    <col min="276" max="276" width="10.7265625" style="47" customWidth="1"/>
    <col min="277" max="277" width="8.7265625" style="47"/>
    <col min="278" max="278" width="10.7265625" style="47" customWidth="1"/>
    <col min="279" max="279" width="7.7265625" style="47" customWidth="1"/>
    <col min="280" max="280" width="13.7265625" style="154" customWidth="1"/>
    <col min="281" max="281" width="17.7265625" style="154" customWidth="1"/>
    <col min="282" max="282" width="14.7265625" style="154" customWidth="1"/>
    <col min="283" max="283" width="5.7265625" style="47" customWidth="1"/>
    <col min="284" max="284" width="9.7265625" style="47" customWidth="1"/>
    <col min="285" max="285" width="12.7265625" style="47" customWidth="1"/>
    <col min="286" max="286" width="18.7265625" style="47" customWidth="1"/>
    <col min="287" max="287" width="16.7265625" style="47" customWidth="1"/>
    <col min="288" max="288" width="2.7265625" style="47" customWidth="1"/>
    <col min="289" max="289" width="8.7265625" style="47"/>
    <col min="290" max="290" width="21.7265625" style="47" customWidth="1"/>
    <col min="291" max="291" width="8.7265625" style="47"/>
    <col min="292" max="292" width="6.7265625" style="47" customWidth="1"/>
    <col min="293" max="293" width="10.7265625" style="47" customWidth="1"/>
    <col min="294" max="294" width="7.7265625" style="47" customWidth="1"/>
    <col min="295" max="295" width="10.7265625" style="47" customWidth="1"/>
    <col min="296" max="296" width="7.7265625" style="47" customWidth="1"/>
    <col min="297" max="297" width="13.7265625" style="47" customWidth="1"/>
    <col min="298" max="298" width="17.7265625" style="47" customWidth="1"/>
    <col min="299" max="299" width="14.7265625" style="47" customWidth="1"/>
    <col min="300" max="300" width="5.7265625" style="47" customWidth="1"/>
    <col min="301" max="301" width="9.7265625" style="47" customWidth="1"/>
    <col min="302" max="302" width="12.7265625" style="47" customWidth="1"/>
    <col min="303" max="303" width="18.7265625" style="47" customWidth="1"/>
    <col min="304" max="304" width="16.7265625" style="47" customWidth="1"/>
    <col min="305" max="305" width="2.7265625" style="47" customWidth="1"/>
    <col min="306" max="306" width="8.7265625" style="47"/>
    <col min="307" max="307" width="27.7265625" style="47" customWidth="1"/>
    <col min="308" max="308" width="8.7265625" style="47"/>
    <col min="309" max="309" width="6.7265625" style="47" customWidth="1"/>
    <col min="310" max="310" width="10.7265625" style="47" customWidth="1"/>
    <col min="311" max="311" width="8.7265625" style="47"/>
    <col min="312" max="312" width="10.7265625" style="47" customWidth="1"/>
    <col min="313" max="313" width="7.7265625" style="47" customWidth="1"/>
    <col min="314" max="314" width="13.7265625" style="154" customWidth="1"/>
    <col min="315" max="315" width="17.7265625" style="154" customWidth="1"/>
    <col min="316" max="316" width="14.7265625" style="154" customWidth="1"/>
    <col min="317" max="317" width="5.7265625" style="47" customWidth="1"/>
    <col min="318" max="318" width="9.7265625" style="47" customWidth="1"/>
    <col min="319" max="319" width="12.7265625" style="47" customWidth="1"/>
    <col min="320" max="320" width="18.7265625" style="47" customWidth="1"/>
    <col min="321" max="321" width="16.7265625" style="47" customWidth="1"/>
    <col min="322" max="322" width="2.7265625" style="47" customWidth="1"/>
    <col min="323" max="323" width="8.7265625" style="47"/>
    <col min="324" max="324" width="21.7265625" style="47" customWidth="1"/>
    <col min="325" max="325" width="8.7265625" style="47"/>
    <col min="326" max="326" width="6.7265625" style="47" customWidth="1"/>
    <col min="327" max="327" width="10.7265625" style="47" customWidth="1"/>
    <col min="328" max="328" width="8.7265625" style="47"/>
    <col min="329" max="329" width="10.7265625" style="47" customWidth="1"/>
    <col min="330" max="330" width="7.7265625" style="47" customWidth="1"/>
    <col min="331" max="331" width="13.7265625" style="47" customWidth="1"/>
    <col min="332" max="332" width="17.7265625" style="47" customWidth="1"/>
    <col min="333" max="333" width="14.7265625" style="47" customWidth="1"/>
    <col min="334" max="334" width="5.7265625" style="47" customWidth="1"/>
    <col min="335" max="335" width="9.7265625" style="47" customWidth="1"/>
    <col min="336" max="336" width="12.7265625" style="47" customWidth="1"/>
    <col min="337" max="337" width="18.7265625" style="47" customWidth="1"/>
    <col min="338" max="338" width="16.7265625" style="47" customWidth="1"/>
    <col min="339" max="339" width="2.7265625" style="47" customWidth="1"/>
    <col min="340" max="340" width="8.7265625" style="47"/>
    <col min="341" max="341" width="27.7265625" style="47" customWidth="1"/>
    <col min="342" max="342" width="8.7265625" style="47"/>
    <col min="343" max="343" width="6.7265625" style="47" customWidth="1"/>
    <col min="344" max="344" width="10.7265625" style="47" customWidth="1"/>
    <col min="345" max="345" width="8.7265625" style="47"/>
    <col min="346" max="346" width="10.7265625" style="47" customWidth="1"/>
    <col min="347" max="347" width="7.7265625" style="47" customWidth="1"/>
    <col min="348" max="348" width="13.7265625" style="154" customWidth="1"/>
    <col min="349" max="349" width="17.7265625" style="154" customWidth="1"/>
    <col min="350" max="350" width="14.7265625" style="154" customWidth="1"/>
    <col min="351" max="351" width="5.7265625" style="47" customWidth="1"/>
    <col min="352" max="352" width="9.7265625" style="47" customWidth="1"/>
    <col min="353" max="353" width="12.7265625" style="47" customWidth="1"/>
    <col min="354" max="354" width="18.7265625" style="47" customWidth="1"/>
    <col min="355" max="355" width="16.7265625" style="47" customWidth="1"/>
    <col min="356" max="356" width="2.7265625" style="47" customWidth="1"/>
    <col min="357" max="357" width="8.7265625" style="47"/>
    <col min="358" max="358" width="27.7265625" style="47" customWidth="1"/>
    <col min="359" max="359" width="8.7265625" style="47"/>
    <col min="360" max="360" width="6.7265625" style="47" customWidth="1"/>
    <col min="361" max="361" width="10.7265625" style="47" customWidth="1"/>
    <col min="362" max="362" width="7.7265625" style="47" customWidth="1"/>
    <col min="363" max="363" width="10.7265625" style="47" customWidth="1"/>
    <col min="364" max="364" width="7.7265625" style="47" customWidth="1"/>
    <col min="365" max="365" width="13.7265625" style="154" customWidth="1"/>
    <col min="366" max="366" width="17.7265625" style="154" customWidth="1"/>
    <col min="367" max="367" width="14.7265625" style="154" customWidth="1"/>
    <col min="368" max="368" width="5.7265625" style="47" customWidth="1"/>
    <col min="369" max="369" width="9.7265625" style="47" customWidth="1"/>
    <col min="370" max="370" width="12.7265625" style="47" customWidth="1"/>
    <col min="371" max="371" width="18.7265625" style="47" customWidth="1"/>
    <col min="372" max="372" width="16.7265625" style="47" customWidth="1"/>
    <col min="373" max="373" width="2.7265625" style="47" customWidth="1"/>
    <col min="374" max="423" width="8.7265625" style="47"/>
    <col min="595" max="595" width="18.54296875" style="47" customWidth="1"/>
    <col min="596" max="596" width="17.08984375" style="47" customWidth="1"/>
    <col min="597" max="597" width="14.54296875" style="47" customWidth="1"/>
    <col min="598" max="598" width="13.81640625" style="47" customWidth="1"/>
    <col min="599" max="599" width="8.7265625" style="47"/>
    <col min="600" max="600" width="15.54296875" style="47" customWidth="1"/>
    <col min="601" max="601" width="8.7265625" style="47"/>
    <col min="602" max="602" width="17.81640625" style="47" customWidth="1"/>
    <col min="603" max="603" width="13.1796875" style="47" customWidth="1"/>
  </cols>
  <sheetData>
    <row r="1" spans="1:603" x14ac:dyDescent="0.35">
      <c r="A1" s="1" t="s">
        <v>554</v>
      </c>
      <c r="R1" s="1" t="s">
        <v>555</v>
      </c>
      <c r="AI1" s="1" t="s">
        <v>556</v>
      </c>
      <c r="AZ1" s="1" t="s">
        <v>557</v>
      </c>
      <c r="BQ1" s="1" t="s">
        <v>558</v>
      </c>
      <c r="CH1" s="1" t="s">
        <v>559</v>
      </c>
      <c r="CY1" s="1" t="s">
        <v>560</v>
      </c>
      <c r="DP1" s="1" t="s">
        <v>561</v>
      </c>
      <c r="EG1" s="1" t="s">
        <v>562</v>
      </c>
      <c r="EX1" s="1" t="s">
        <v>563</v>
      </c>
      <c r="FO1" s="1" t="s">
        <v>564</v>
      </c>
      <c r="GF1" s="1" t="s">
        <v>565</v>
      </c>
      <c r="GW1" s="1" t="s">
        <v>566</v>
      </c>
      <c r="HN1" s="1" t="s">
        <v>567</v>
      </c>
      <c r="IE1" s="1" t="s">
        <v>568</v>
      </c>
      <c r="IV1" s="1" t="s">
        <v>569</v>
      </c>
      <c r="JM1" s="1" t="s">
        <v>570</v>
      </c>
      <c r="KD1" s="1" t="s">
        <v>571</v>
      </c>
      <c r="KU1" s="1" t="s">
        <v>572</v>
      </c>
      <c r="LL1" s="1" t="s">
        <v>573</v>
      </c>
      <c r="MC1" s="1" t="s">
        <v>574</v>
      </c>
      <c r="MT1" s="1" t="s">
        <v>575</v>
      </c>
      <c r="VW1" s="47" t="s">
        <v>406</v>
      </c>
      <c r="VY1" s="47" t="s">
        <v>375</v>
      </c>
      <c r="VZ1" s="47" t="s">
        <v>376</v>
      </c>
      <c r="WB1" s="47" t="s">
        <v>409</v>
      </c>
      <c r="WD1" s="47" t="s">
        <v>375</v>
      </c>
      <c r="WE1" s="47" t="s">
        <v>376</v>
      </c>
    </row>
    <row r="2" spans="1:603" x14ac:dyDescent="0.35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154" t="s">
        <v>7</v>
      </c>
      <c r="I2" s="154" t="s">
        <v>8</v>
      </c>
      <c r="J2" s="154" t="s">
        <v>9</v>
      </c>
      <c r="K2" s="47" t="s">
        <v>10</v>
      </c>
      <c r="L2" s="47" t="s">
        <v>11</v>
      </c>
      <c r="M2" s="47" t="s">
        <v>12</v>
      </c>
      <c r="N2" s="47" t="s">
        <v>326</v>
      </c>
      <c r="O2" s="47" t="s">
        <v>327</v>
      </c>
      <c r="R2" s="47" t="s">
        <v>0</v>
      </c>
      <c r="S2" s="47" t="s">
        <v>1</v>
      </c>
      <c r="T2" s="47" t="s">
        <v>2</v>
      </c>
      <c r="U2" s="47" t="s">
        <v>3</v>
      </c>
      <c r="V2" s="47" t="s">
        <v>4</v>
      </c>
      <c r="W2" s="47" t="s">
        <v>5</v>
      </c>
      <c r="X2" s="47" t="s">
        <v>6</v>
      </c>
      <c r="Y2" s="47" t="s">
        <v>7</v>
      </c>
      <c r="Z2" s="47" t="s">
        <v>8</v>
      </c>
      <c r="AA2" s="47" t="s">
        <v>9</v>
      </c>
      <c r="AB2" s="47" t="s">
        <v>10</v>
      </c>
      <c r="AC2" s="47" t="s">
        <v>11</v>
      </c>
      <c r="AD2" s="47" t="s">
        <v>12</v>
      </c>
      <c r="AE2" s="47" t="s">
        <v>326</v>
      </c>
      <c r="AF2" s="47" t="s">
        <v>327</v>
      </c>
      <c r="AI2" s="47" t="s">
        <v>0</v>
      </c>
      <c r="AJ2" s="47" t="s">
        <v>1</v>
      </c>
      <c r="AK2" s="47" t="s">
        <v>2</v>
      </c>
      <c r="AL2" s="47" t="s">
        <v>3</v>
      </c>
      <c r="AM2" s="47" t="s">
        <v>4</v>
      </c>
      <c r="AN2" s="47" t="s">
        <v>5</v>
      </c>
      <c r="AO2" s="47" t="s">
        <v>6</v>
      </c>
      <c r="AP2" s="154" t="s">
        <v>7</v>
      </c>
      <c r="AQ2" s="154" t="s">
        <v>8</v>
      </c>
      <c r="AR2" s="154" t="s">
        <v>9</v>
      </c>
      <c r="AS2" s="47" t="s">
        <v>10</v>
      </c>
      <c r="AT2" s="47" t="s">
        <v>11</v>
      </c>
      <c r="AU2" s="47" t="s">
        <v>12</v>
      </c>
      <c r="AV2" s="47" t="s">
        <v>326</v>
      </c>
      <c r="AW2" s="47" t="s">
        <v>327</v>
      </c>
      <c r="AZ2" s="47" t="s">
        <v>0</v>
      </c>
      <c r="BA2" s="47" t="s">
        <v>1</v>
      </c>
      <c r="BB2" s="47" t="s">
        <v>2</v>
      </c>
      <c r="BC2" s="47" t="s">
        <v>3</v>
      </c>
      <c r="BD2" s="47" t="s">
        <v>4</v>
      </c>
      <c r="BE2" s="47" t="s">
        <v>5</v>
      </c>
      <c r="BF2" s="47" t="s">
        <v>6</v>
      </c>
      <c r="BG2" s="47" t="s">
        <v>7</v>
      </c>
      <c r="BH2" s="47" t="s">
        <v>8</v>
      </c>
      <c r="BI2" s="47" t="s">
        <v>9</v>
      </c>
      <c r="BJ2" s="47" t="s">
        <v>10</v>
      </c>
      <c r="BK2" s="47" t="s">
        <v>11</v>
      </c>
      <c r="BL2" s="47" t="s">
        <v>12</v>
      </c>
      <c r="BM2" s="47" t="s">
        <v>326</v>
      </c>
      <c r="BN2" s="47" t="s">
        <v>327</v>
      </c>
      <c r="BQ2" s="47" t="s">
        <v>0</v>
      </c>
      <c r="BR2" s="47" t="s">
        <v>1</v>
      </c>
      <c r="BS2" s="47" t="s">
        <v>2</v>
      </c>
      <c r="BT2" s="47" t="s">
        <v>3</v>
      </c>
      <c r="BU2" s="47" t="s">
        <v>4</v>
      </c>
      <c r="BV2" s="47" t="s">
        <v>5</v>
      </c>
      <c r="BW2" s="47" t="s">
        <v>6</v>
      </c>
      <c r="BX2" s="47" t="s">
        <v>7</v>
      </c>
      <c r="BY2" s="47" t="s">
        <v>8</v>
      </c>
      <c r="BZ2" s="47" t="s">
        <v>9</v>
      </c>
      <c r="CA2" s="47" t="s">
        <v>10</v>
      </c>
      <c r="CB2" s="47" t="s">
        <v>11</v>
      </c>
      <c r="CC2" s="47" t="s">
        <v>12</v>
      </c>
      <c r="CD2" s="47" t="s">
        <v>326</v>
      </c>
      <c r="CE2" s="47" t="s">
        <v>327</v>
      </c>
      <c r="CH2" s="47" t="s">
        <v>0</v>
      </c>
      <c r="CI2" s="47" t="s">
        <v>1</v>
      </c>
      <c r="CJ2" s="47" t="s">
        <v>2</v>
      </c>
      <c r="CK2" s="47" t="s">
        <v>3</v>
      </c>
      <c r="CL2" s="47" t="s">
        <v>4</v>
      </c>
      <c r="CM2" s="47" t="s">
        <v>5</v>
      </c>
      <c r="CN2" s="47" t="s">
        <v>6</v>
      </c>
      <c r="CO2" s="154" t="s">
        <v>7</v>
      </c>
      <c r="CP2" s="154" t="s">
        <v>8</v>
      </c>
      <c r="CQ2" s="154" t="s">
        <v>9</v>
      </c>
      <c r="CR2" s="47" t="s">
        <v>10</v>
      </c>
      <c r="CS2" s="47" t="s">
        <v>11</v>
      </c>
      <c r="CT2" s="47" t="s">
        <v>12</v>
      </c>
      <c r="CU2" s="47" t="s">
        <v>326</v>
      </c>
      <c r="CV2" s="47" t="s">
        <v>327</v>
      </c>
      <c r="CY2" s="47" t="s">
        <v>0</v>
      </c>
      <c r="CZ2" s="47" t="s">
        <v>1</v>
      </c>
      <c r="DA2" s="47" t="s">
        <v>2</v>
      </c>
      <c r="DB2" s="47" t="s">
        <v>3</v>
      </c>
      <c r="DC2" s="47" t="s">
        <v>4</v>
      </c>
      <c r="DD2" s="47" t="s">
        <v>5</v>
      </c>
      <c r="DE2" s="47" t="s">
        <v>6</v>
      </c>
      <c r="DF2" s="154" t="s">
        <v>7</v>
      </c>
      <c r="DG2" s="154" t="s">
        <v>8</v>
      </c>
      <c r="DH2" s="154" t="s">
        <v>9</v>
      </c>
      <c r="DI2" s="47" t="s">
        <v>10</v>
      </c>
      <c r="DJ2" s="47" t="s">
        <v>11</v>
      </c>
      <c r="DK2" s="47" t="s">
        <v>12</v>
      </c>
      <c r="DL2" s="47" t="s">
        <v>326</v>
      </c>
      <c r="DM2" s="47" t="s">
        <v>327</v>
      </c>
      <c r="DP2" s="47" t="s">
        <v>0</v>
      </c>
      <c r="DQ2" s="47" t="s">
        <v>1</v>
      </c>
      <c r="DR2" s="47" t="s">
        <v>2</v>
      </c>
      <c r="DS2" s="47" t="s">
        <v>3</v>
      </c>
      <c r="DT2" s="47" t="s">
        <v>4</v>
      </c>
      <c r="DU2" s="47" t="s">
        <v>5</v>
      </c>
      <c r="DV2" s="47" t="s">
        <v>6</v>
      </c>
      <c r="DW2" s="47" t="s">
        <v>7</v>
      </c>
      <c r="DX2" s="47" t="s">
        <v>8</v>
      </c>
      <c r="DY2" s="47" t="s">
        <v>9</v>
      </c>
      <c r="DZ2" s="47" t="s">
        <v>10</v>
      </c>
      <c r="EA2" s="47" t="s">
        <v>11</v>
      </c>
      <c r="EB2" s="47" t="s">
        <v>12</v>
      </c>
      <c r="EC2" s="47" t="s">
        <v>326</v>
      </c>
      <c r="ED2" s="47" t="s">
        <v>327</v>
      </c>
      <c r="EG2" s="47" t="s">
        <v>0</v>
      </c>
      <c r="EH2" s="47" t="s">
        <v>1</v>
      </c>
      <c r="EI2" s="47" t="s">
        <v>2</v>
      </c>
      <c r="EJ2" s="47" t="s">
        <v>3</v>
      </c>
      <c r="EK2" s="47" t="s">
        <v>4</v>
      </c>
      <c r="EL2" s="47" t="s">
        <v>5</v>
      </c>
      <c r="EM2" s="47" t="s">
        <v>6</v>
      </c>
      <c r="EN2" s="154" t="s">
        <v>7</v>
      </c>
      <c r="EO2" s="154" t="s">
        <v>8</v>
      </c>
      <c r="EP2" s="154" t="s">
        <v>9</v>
      </c>
      <c r="EQ2" s="47" t="s">
        <v>10</v>
      </c>
      <c r="ER2" s="47" t="s">
        <v>11</v>
      </c>
      <c r="ES2" s="47" t="s">
        <v>12</v>
      </c>
      <c r="ET2" s="47" t="s">
        <v>326</v>
      </c>
      <c r="EU2" s="47" t="s">
        <v>327</v>
      </c>
      <c r="EX2" s="47" t="s">
        <v>0</v>
      </c>
      <c r="EY2" s="47" t="s">
        <v>1</v>
      </c>
      <c r="EZ2" s="47" t="s">
        <v>2</v>
      </c>
      <c r="FA2" s="47" t="s">
        <v>3</v>
      </c>
      <c r="FB2" s="47" t="s">
        <v>4</v>
      </c>
      <c r="FC2" s="47" t="s">
        <v>5</v>
      </c>
      <c r="FD2" s="47" t="s">
        <v>6</v>
      </c>
      <c r="FE2" s="47" t="s">
        <v>7</v>
      </c>
      <c r="FF2" s="47" t="s">
        <v>8</v>
      </c>
      <c r="FG2" s="47" t="s">
        <v>9</v>
      </c>
      <c r="FH2" s="47" t="s">
        <v>10</v>
      </c>
      <c r="FI2" s="47" t="s">
        <v>11</v>
      </c>
      <c r="FJ2" s="47" t="s">
        <v>12</v>
      </c>
      <c r="FK2" s="47" t="s">
        <v>326</v>
      </c>
      <c r="FL2" s="47" t="s">
        <v>327</v>
      </c>
      <c r="FO2" s="47" t="s">
        <v>0</v>
      </c>
      <c r="FP2" s="47" t="s">
        <v>1</v>
      </c>
      <c r="FQ2" s="47" t="s">
        <v>2</v>
      </c>
      <c r="FR2" s="47" t="s">
        <v>3</v>
      </c>
      <c r="FS2" s="47" t="s">
        <v>4</v>
      </c>
      <c r="FT2" s="47" t="s">
        <v>5</v>
      </c>
      <c r="FU2" s="47" t="s">
        <v>6</v>
      </c>
      <c r="FV2" s="154" t="s">
        <v>7</v>
      </c>
      <c r="FW2" s="154" t="s">
        <v>8</v>
      </c>
      <c r="FX2" s="154" t="s">
        <v>9</v>
      </c>
      <c r="FY2" s="47" t="s">
        <v>10</v>
      </c>
      <c r="FZ2" s="47" t="s">
        <v>11</v>
      </c>
      <c r="GA2" s="47" t="s">
        <v>12</v>
      </c>
      <c r="GB2" s="47" t="s">
        <v>326</v>
      </c>
      <c r="GC2" s="47" t="s">
        <v>327</v>
      </c>
      <c r="GF2" s="47" t="s">
        <v>0</v>
      </c>
      <c r="GG2" s="47" t="s">
        <v>1</v>
      </c>
      <c r="GH2" s="47" t="s">
        <v>2</v>
      </c>
      <c r="GI2" s="47" t="s">
        <v>3</v>
      </c>
      <c r="GJ2" s="47" t="s">
        <v>4</v>
      </c>
      <c r="GK2" s="47" t="s">
        <v>5</v>
      </c>
      <c r="GL2" s="47" t="s">
        <v>6</v>
      </c>
      <c r="GM2" s="47" t="s">
        <v>7</v>
      </c>
      <c r="GN2" s="47" t="s">
        <v>8</v>
      </c>
      <c r="GO2" s="47" t="s">
        <v>9</v>
      </c>
      <c r="GP2" s="47" t="s">
        <v>10</v>
      </c>
      <c r="GQ2" s="47" t="s">
        <v>11</v>
      </c>
      <c r="GR2" s="47" t="s">
        <v>12</v>
      </c>
      <c r="GS2" s="47" t="s">
        <v>326</v>
      </c>
      <c r="GT2" s="47" t="s">
        <v>327</v>
      </c>
      <c r="GW2" s="47" t="s">
        <v>0</v>
      </c>
      <c r="GX2" s="47" t="s">
        <v>1</v>
      </c>
      <c r="GY2" s="47" t="s">
        <v>2</v>
      </c>
      <c r="GZ2" s="47" t="s">
        <v>3</v>
      </c>
      <c r="HA2" s="47" t="s">
        <v>4</v>
      </c>
      <c r="HB2" s="47" t="s">
        <v>5</v>
      </c>
      <c r="HC2" s="47" t="s">
        <v>6</v>
      </c>
      <c r="HD2" s="154" t="s">
        <v>7</v>
      </c>
      <c r="HE2" s="154" t="s">
        <v>8</v>
      </c>
      <c r="HF2" s="154" t="s">
        <v>9</v>
      </c>
      <c r="HG2" s="47" t="s">
        <v>10</v>
      </c>
      <c r="HH2" s="47" t="s">
        <v>11</v>
      </c>
      <c r="HI2" s="47" t="s">
        <v>12</v>
      </c>
      <c r="HJ2" s="47" t="s">
        <v>326</v>
      </c>
      <c r="HK2" s="47" t="s">
        <v>327</v>
      </c>
      <c r="HN2" s="47" t="s">
        <v>0</v>
      </c>
      <c r="HO2" s="47" t="s">
        <v>1</v>
      </c>
      <c r="HP2" s="47" t="s">
        <v>2</v>
      </c>
      <c r="HQ2" s="47" t="s">
        <v>3</v>
      </c>
      <c r="HR2" s="47" t="s">
        <v>4</v>
      </c>
      <c r="HS2" s="47" t="s">
        <v>5</v>
      </c>
      <c r="HT2" s="47" t="s">
        <v>6</v>
      </c>
      <c r="HU2" s="47" t="s">
        <v>7</v>
      </c>
      <c r="HV2" s="47" t="s">
        <v>8</v>
      </c>
      <c r="HW2" s="47" t="s">
        <v>9</v>
      </c>
      <c r="HX2" s="47" t="s">
        <v>10</v>
      </c>
      <c r="HY2" s="47" t="s">
        <v>11</v>
      </c>
      <c r="HZ2" s="47" t="s">
        <v>12</v>
      </c>
      <c r="IA2" s="47" t="s">
        <v>326</v>
      </c>
      <c r="IB2" s="47" t="s">
        <v>327</v>
      </c>
      <c r="IE2" s="47" t="s">
        <v>0</v>
      </c>
      <c r="IF2" s="47" t="s">
        <v>1</v>
      </c>
      <c r="IG2" s="47" t="s">
        <v>2</v>
      </c>
      <c r="IH2" s="47" t="s">
        <v>3</v>
      </c>
      <c r="II2" s="47" t="s">
        <v>4</v>
      </c>
      <c r="IJ2" s="47" t="s">
        <v>5</v>
      </c>
      <c r="IK2" s="47" t="s">
        <v>6</v>
      </c>
      <c r="IL2" s="154" t="s">
        <v>7</v>
      </c>
      <c r="IM2" s="154" t="s">
        <v>8</v>
      </c>
      <c r="IN2" s="154" t="s">
        <v>9</v>
      </c>
      <c r="IO2" s="47" t="s">
        <v>10</v>
      </c>
      <c r="IP2" s="47" t="s">
        <v>11</v>
      </c>
      <c r="IQ2" s="47" t="s">
        <v>12</v>
      </c>
      <c r="IR2" s="47" t="s">
        <v>326</v>
      </c>
      <c r="IS2" s="47" t="s">
        <v>327</v>
      </c>
      <c r="IV2" s="47" t="s">
        <v>0</v>
      </c>
      <c r="IW2" s="47" t="s">
        <v>1</v>
      </c>
      <c r="IX2" s="47" t="s">
        <v>2</v>
      </c>
      <c r="IY2" s="47" t="s">
        <v>3</v>
      </c>
      <c r="IZ2" s="47" t="s">
        <v>4</v>
      </c>
      <c r="JA2" s="47" t="s">
        <v>5</v>
      </c>
      <c r="JB2" s="47" t="s">
        <v>6</v>
      </c>
      <c r="JC2" s="47" t="s">
        <v>7</v>
      </c>
      <c r="JD2" s="47" t="s">
        <v>8</v>
      </c>
      <c r="JE2" s="47" t="s">
        <v>9</v>
      </c>
      <c r="JF2" s="47" t="s">
        <v>10</v>
      </c>
      <c r="JG2" s="47" t="s">
        <v>11</v>
      </c>
      <c r="JH2" s="47" t="s">
        <v>12</v>
      </c>
      <c r="JI2" s="47" t="s">
        <v>326</v>
      </c>
      <c r="JJ2" s="47" t="s">
        <v>327</v>
      </c>
      <c r="JM2" s="47" t="s">
        <v>0</v>
      </c>
      <c r="JN2" s="47" t="s">
        <v>1</v>
      </c>
      <c r="JO2" s="47" t="s">
        <v>2</v>
      </c>
      <c r="JP2" s="47" t="s">
        <v>3</v>
      </c>
      <c r="JQ2" s="47" t="s">
        <v>4</v>
      </c>
      <c r="JR2" s="47" t="s">
        <v>5</v>
      </c>
      <c r="JS2" s="47" t="s">
        <v>6</v>
      </c>
      <c r="JT2" s="154" t="s">
        <v>7</v>
      </c>
      <c r="JU2" s="154" t="s">
        <v>8</v>
      </c>
      <c r="JV2" s="154" t="s">
        <v>9</v>
      </c>
      <c r="JW2" s="47" t="s">
        <v>10</v>
      </c>
      <c r="JX2" s="47" t="s">
        <v>11</v>
      </c>
      <c r="JY2" s="47" t="s">
        <v>12</v>
      </c>
      <c r="JZ2" s="47" t="s">
        <v>326</v>
      </c>
      <c r="KA2" s="47" t="s">
        <v>327</v>
      </c>
      <c r="KD2" s="47" t="s">
        <v>0</v>
      </c>
      <c r="KE2" s="47" t="s">
        <v>1</v>
      </c>
      <c r="KF2" s="47" t="s">
        <v>2</v>
      </c>
      <c r="KG2" s="47" t="s">
        <v>3</v>
      </c>
      <c r="KH2" s="47" t="s">
        <v>4</v>
      </c>
      <c r="KI2" s="47" t="s">
        <v>5</v>
      </c>
      <c r="KJ2" s="47" t="s">
        <v>6</v>
      </c>
      <c r="KK2" s="47" t="s">
        <v>7</v>
      </c>
      <c r="KL2" s="47" t="s">
        <v>8</v>
      </c>
      <c r="KM2" s="47" t="s">
        <v>9</v>
      </c>
      <c r="KN2" s="47" t="s">
        <v>10</v>
      </c>
      <c r="KO2" s="47" t="s">
        <v>11</v>
      </c>
      <c r="KP2" s="47" t="s">
        <v>12</v>
      </c>
      <c r="KQ2" s="47" t="s">
        <v>326</v>
      </c>
      <c r="KR2" s="47" t="s">
        <v>327</v>
      </c>
      <c r="KU2" s="47" t="s">
        <v>0</v>
      </c>
      <c r="KV2" s="47" t="s">
        <v>1</v>
      </c>
      <c r="KW2" s="47" t="s">
        <v>2</v>
      </c>
      <c r="KX2" s="47" t="s">
        <v>3</v>
      </c>
      <c r="KY2" s="47" t="s">
        <v>4</v>
      </c>
      <c r="KZ2" s="47" t="s">
        <v>5</v>
      </c>
      <c r="LA2" s="47" t="s">
        <v>6</v>
      </c>
      <c r="LB2" s="154" t="s">
        <v>7</v>
      </c>
      <c r="LC2" s="154" t="s">
        <v>8</v>
      </c>
      <c r="LD2" s="154" t="s">
        <v>9</v>
      </c>
      <c r="LE2" s="47" t="s">
        <v>10</v>
      </c>
      <c r="LF2" s="47" t="s">
        <v>11</v>
      </c>
      <c r="LG2" s="47" t="s">
        <v>12</v>
      </c>
      <c r="LH2" s="47" t="s">
        <v>326</v>
      </c>
      <c r="LI2" s="47" t="s">
        <v>327</v>
      </c>
      <c r="LL2" s="47" t="s">
        <v>0</v>
      </c>
      <c r="LM2" s="47" t="s">
        <v>1</v>
      </c>
      <c r="LN2" s="47" t="s">
        <v>2</v>
      </c>
      <c r="LO2" s="47" t="s">
        <v>3</v>
      </c>
      <c r="LP2" s="47" t="s">
        <v>4</v>
      </c>
      <c r="LQ2" s="47" t="s">
        <v>5</v>
      </c>
      <c r="LR2" s="47" t="s">
        <v>6</v>
      </c>
      <c r="LS2" s="47" t="s">
        <v>7</v>
      </c>
      <c r="LT2" s="47" t="s">
        <v>8</v>
      </c>
      <c r="LU2" s="47" t="s">
        <v>9</v>
      </c>
      <c r="LV2" s="47" t="s">
        <v>10</v>
      </c>
      <c r="LW2" s="47" t="s">
        <v>11</v>
      </c>
      <c r="LX2" s="47" t="s">
        <v>12</v>
      </c>
      <c r="LY2" s="47" t="s">
        <v>326</v>
      </c>
      <c r="LZ2" s="47" t="s">
        <v>327</v>
      </c>
      <c r="MC2" s="47" t="s">
        <v>0</v>
      </c>
      <c r="MD2" s="47" t="s">
        <v>1</v>
      </c>
      <c r="ME2" s="47" t="s">
        <v>2</v>
      </c>
      <c r="MF2" s="47" t="s">
        <v>3</v>
      </c>
      <c r="MG2" s="47" t="s">
        <v>4</v>
      </c>
      <c r="MH2" s="47" t="s">
        <v>5</v>
      </c>
      <c r="MI2" s="47" t="s">
        <v>6</v>
      </c>
      <c r="MJ2" s="154" t="s">
        <v>7</v>
      </c>
      <c r="MK2" s="154" t="s">
        <v>8</v>
      </c>
      <c r="ML2" s="154" t="s">
        <v>9</v>
      </c>
      <c r="MM2" s="47" t="s">
        <v>10</v>
      </c>
      <c r="MN2" s="47" t="s">
        <v>11</v>
      </c>
      <c r="MO2" s="47" t="s">
        <v>12</v>
      </c>
      <c r="MP2" s="47" t="s">
        <v>326</v>
      </c>
      <c r="MQ2" s="47" t="s">
        <v>327</v>
      </c>
      <c r="MT2" s="47" t="s">
        <v>0</v>
      </c>
      <c r="MU2" s="47" t="s">
        <v>1</v>
      </c>
      <c r="MV2" s="47" t="s">
        <v>2</v>
      </c>
      <c r="MW2" s="47" t="s">
        <v>3</v>
      </c>
      <c r="MX2" s="47" t="s">
        <v>4</v>
      </c>
      <c r="MY2" s="47" t="s">
        <v>5</v>
      </c>
      <c r="MZ2" s="47" t="s">
        <v>6</v>
      </c>
      <c r="NA2" s="154" t="s">
        <v>7</v>
      </c>
      <c r="NB2" s="154" t="s">
        <v>8</v>
      </c>
      <c r="NC2" s="154" t="s">
        <v>9</v>
      </c>
      <c r="ND2" s="47" t="s">
        <v>10</v>
      </c>
      <c r="NE2" s="47" t="s">
        <v>11</v>
      </c>
      <c r="NF2" s="47" t="s">
        <v>12</v>
      </c>
      <c r="NG2" s="47" t="s">
        <v>326</v>
      </c>
      <c r="NH2" s="47" t="s">
        <v>327</v>
      </c>
      <c r="VW2" s="47" t="s">
        <v>407</v>
      </c>
      <c r="VX2" s="47">
        <f>'112524'!$CK$3</f>
        <v>1053174</v>
      </c>
      <c r="VY2" s="47">
        <f>$VX$2*0.6</f>
        <v>631904.4</v>
      </c>
      <c r="VZ2" s="47">
        <f>$VX$2*1.4</f>
        <v>1474443.5999999999</v>
      </c>
      <c r="WB2" s="47" t="s">
        <v>407</v>
      </c>
      <c r="WC2" s="47">
        <f>'112524'!$BC$3</f>
        <v>1032225</v>
      </c>
      <c r="WD2" s="47">
        <f>$WC$2*0.6</f>
        <v>619335</v>
      </c>
      <c r="WE2" s="47">
        <f>$WC$2*1.4</f>
        <v>1445115</v>
      </c>
    </row>
    <row r="3" spans="1:603" x14ac:dyDescent="0.35">
      <c r="A3" s="47" t="s">
        <v>14</v>
      </c>
      <c r="B3" s="47">
        <v>30.318999999999999</v>
      </c>
      <c r="C3" s="47">
        <v>114</v>
      </c>
      <c r="D3" s="47">
        <v>1053423</v>
      </c>
      <c r="E3" s="47">
        <v>5</v>
      </c>
      <c r="G3" s="47" t="s">
        <v>13</v>
      </c>
      <c r="N3" s="47" t="str">
        <f>IF(D3/$WC$2&gt;1.4,"Fail","Pass")</f>
        <v>Pass</v>
      </c>
      <c r="O3" s="47" t="str">
        <f>IF(B3&gt;$WE$3,"Fail","Pass")</f>
        <v>Pass</v>
      </c>
      <c r="R3" s="47" t="s">
        <v>14</v>
      </c>
      <c r="S3" s="47">
        <v>30.469000000000001</v>
      </c>
      <c r="T3" s="47">
        <v>114</v>
      </c>
      <c r="U3" s="47">
        <v>1040330</v>
      </c>
      <c r="V3" s="47">
        <v>50</v>
      </c>
      <c r="X3" s="47" t="s">
        <v>13</v>
      </c>
      <c r="AE3" s="47" t="str">
        <f>IF(U3/$VX$2&gt;1.4,"Fail","Pass")</f>
        <v>Pass</v>
      </c>
      <c r="AF3" s="47" t="str">
        <f>IF(S3&gt;$VZ$3,"Fail","Pass")</f>
        <v>Pass</v>
      </c>
      <c r="AI3" s="47" t="s">
        <v>14</v>
      </c>
      <c r="AJ3" s="47">
        <v>30.411000000000001</v>
      </c>
      <c r="AK3" s="47">
        <v>114</v>
      </c>
      <c r="AL3" s="47">
        <v>1040454</v>
      </c>
      <c r="AM3" s="47">
        <v>5</v>
      </c>
      <c r="AO3" s="47" t="s">
        <v>13</v>
      </c>
      <c r="AV3" s="47" t="str">
        <f>IF(AL3/$WC$2&gt;1.4,"Fail","Pass")</f>
        <v>Pass</v>
      </c>
      <c r="AW3" s="47" t="str">
        <f>IF(AJ3&gt;$WE$3,"Fail","Pass")</f>
        <v>Pass</v>
      </c>
      <c r="AZ3" s="47" t="s">
        <v>14</v>
      </c>
      <c r="BA3" s="47">
        <v>30.491</v>
      </c>
      <c r="BB3" s="47">
        <v>114</v>
      </c>
      <c r="BC3" s="47">
        <v>1035814</v>
      </c>
      <c r="BD3" s="47">
        <v>50</v>
      </c>
      <c r="BF3" s="47" t="s">
        <v>13</v>
      </c>
      <c r="BM3" s="47" t="str">
        <f>IF(BC3/$VX$2&gt;1.4,"Fail","Pass")</f>
        <v>Pass</v>
      </c>
      <c r="BN3" s="47" t="str">
        <f>IF(BA3&gt;$VZ$3,"Fail","Pass")</f>
        <v>Pass</v>
      </c>
      <c r="BQ3" s="47" t="s">
        <v>14</v>
      </c>
      <c r="BR3" s="47">
        <v>30.469000000000001</v>
      </c>
      <c r="BS3" s="47">
        <v>114</v>
      </c>
      <c r="BT3" s="47">
        <v>993155</v>
      </c>
      <c r="BU3" s="47">
        <v>50</v>
      </c>
      <c r="BW3" s="47" t="s">
        <v>13</v>
      </c>
      <c r="CD3" s="47" t="str">
        <f>IF(BT3/$VX$2&gt;1.4,"Fail","Pass")</f>
        <v>Pass</v>
      </c>
      <c r="CE3" s="47" t="str">
        <f>IF(BR3&gt;$VZ$3,"Fail","Pass")</f>
        <v>Pass</v>
      </c>
      <c r="CH3" s="47" t="s">
        <v>14</v>
      </c>
      <c r="CI3" s="47">
        <v>30.364999999999998</v>
      </c>
      <c r="CJ3" s="47">
        <v>114</v>
      </c>
      <c r="CK3" s="47">
        <v>1023085</v>
      </c>
      <c r="CL3" s="47">
        <v>5</v>
      </c>
      <c r="CN3" s="47" t="s">
        <v>13</v>
      </c>
      <c r="CU3" s="47" t="str">
        <f>IF(CK3/$WC$2&gt;1.4,"Fail","Pass")</f>
        <v>Pass</v>
      </c>
      <c r="CV3" s="47" t="str">
        <f>IF(CI3&gt;$WE$3,"Fail","Pass")</f>
        <v>Pass</v>
      </c>
      <c r="CY3" s="47" t="s">
        <v>14</v>
      </c>
      <c r="CZ3" s="47">
        <v>30.4</v>
      </c>
      <c r="DA3" s="47">
        <v>114</v>
      </c>
      <c r="DB3" s="47">
        <v>1047614</v>
      </c>
      <c r="DC3" s="47">
        <v>5</v>
      </c>
      <c r="DE3" s="47" t="s">
        <v>13</v>
      </c>
      <c r="DL3" s="47" t="str">
        <f>IF(DB3/$WC$2&gt;1.4,"Fail","Pass")</f>
        <v>Pass</v>
      </c>
      <c r="DM3" s="47" t="str">
        <f>IF(CZ3&gt;$WE$3,"Fail","Pass")</f>
        <v>Pass</v>
      </c>
      <c r="DP3" s="47" t="s">
        <v>14</v>
      </c>
      <c r="DQ3" s="47">
        <v>30.469000000000001</v>
      </c>
      <c r="DR3" s="47">
        <v>114</v>
      </c>
      <c r="DS3" s="47">
        <v>1161680</v>
      </c>
      <c r="DT3" s="47">
        <v>50</v>
      </c>
      <c r="DV3" s="47" t="s">
        <v>13</v>
      </c>
      <c r="EC3" s="47" t="str">
        <f>IF(DS3/$VX$2&gt;1.4,"Fail","Pass")</f>
        <v>Pass</v>
      </c>
      <c r="ED3" s="47" t="str">
        <f>IF(DQ3&gt;$VZ$3,"Fail","Pass")</f>
        <v>Pass</v>
      </c>
      <c r="EG3" s="47" t="s">
        <v>14</v>
      </c>
      <c r="EH3" s="47">
        <v>30.399000000000001</v>
      </c>
      <c r="EI3" s="47">
        <v>114</v>
      </c>
      <c r="EJ3" s="47">
        <v>1013808</v>
      </c>
      <c r="EK3" s="47">
        <v>5</v>
      </c>
      <c r="EM3" s="47" t="s">
        <v>13</v>
      </c>
      <c r="ET3" s="47" t="str">
        <f>IF(EJ3/$WC$2&gt;1.4,"Fail","Pass")</f>
        <v>Pass</v>
      </c>
      <c r="EU3" s="47" t="str">
        <f>IF(EH3&gt;$WE$3,"Fail","Pass")</f>
        <v>Pass</v>
      </c>
      <c r="EX3" s="47" t="s">
        <v>14</v>
      </c>
      <c r="EY3" s="47">
        <v>30.469000000000001</v>
      </c>
      <c r="EZ3" s="47">
        <v>114</v>
      </c>
      <c r="FA3" s="47">
        <v>1148309</v>
      </c>
      <c r="FB3" s="47">
        <v>50</v>
      </c>
      <c r="FD3" s="47" t="s">
        <v>13</v>
      </c>
      <c r="FK3" s="47" t="str">
        <f>IF(FA3/$VX$2&gt;1.4,"Fail","Pass")</f>
        <v>Pass</v>
      </c>
      <c r="FL3" s="47" t="str">
        <f>IF(EY3&gt;$VZ$3,"Fail","Pass")</f>
        <v>Pass</v>
      </c>
      <c r="FO3" s="47" t="s">
        <v>14</v>
      </c>
      <c r="FP3" s="47">
        <v>30.4</v>
      </c>
      <c r="FQ3" s="47">
        <v>114</v>
      </c>
      <c r="FR3" s="47">
        <v>1041079</v>
      </c>
      <c r="FS3" s="47">
        <v>5</v>
      </c>
      <c r="FU3" s="47" t="s">
        <v>13</v>
      </c>
      <c r="GB3" s="47" t="str">
        <f>IF(FR3/$WC$2&gt;1.4,"Fail","Pass")</f>
        <v>Pass</v>
      </c>
      <c r="GC3" s="47" t="str">
        <f>IF(FP3&gt;$WE$3,"Fail","Pass")</f>
        <v>Pass</v>
      </c>
      <c r="GF3" s="47" t="s">
        <v>14</v>
      </c>
      <c r="GG3" s="47">
        <v>30.468</v>
      </c>
      <c r="GH3" s="47">
        <v>114</v>
      </c>
      <c r="GI3" s="47">
        <v>1166314</v>
      </c>
      <c r="GJ3" s="47">
        <v>50</v>
      </c>
      <c r="GL3" s="47" t="s">
        <v>13</v>
      </c>
      <c r="GS3" s="47" t="str">
        <f>IF(GI3/$VX$2&gt;1.4,"Fail","Pass")</f>
        <v>Pass</v>
      </c>
      <c r="GT3" s="47" t="str">
        <f>IF(GG3&gt;$VZ$3,"Fail","Pass")</f>
        <v>Pass</v>
      </c>
      <c r="GW3" s="47" t="s">
        <v>14</v>
      </c>
      <c r="GX3" s="47">
        <v>30.4</v>
      </c>
      <c r="GY3" s="47">
        <v>114</v>
      </c>
      <c r="GZ3" s="47">
        <v>998514</v>
      </c>
      <c r="HA3" s="47">
        <v>5</v>
      </c>
      <c r="HC3" s="47" t="s">
        <v>13</v>
      </c>
      <c r="HJ3" s="47" t="str">
        <f>IF(GZ3/$WC$2&gt;1.4,"Fail","Pass")</f>
        <v>Pass</v>
      </c>
      <c r="HK3" s="47" t="str">
        <f>IF(GX3&gt;$WE$3,"Fail","Pass")</f>
        <v>Pass</v>
      </c>
      <c r="HN3" s="47" t="s">
        <v>14</v>
      </c>
      <c r="HO3" s="47">
        <v>30.468</v>
      </c>
      <c r="HP3" s="47">
        <v>114</v>
      </c>
      <c r="HQ3" s="47">
        <v>1171148</v>
      </c>
      <c r="HR3" s="47">
        <v>50</v>
      </c>
      <c r="HT3" s="47" t="s">
        <v>13</v>
      </c>
      <c r="IA3" s="47" t="str">
        <f>IF(HQ3/$VX$2&gt;1.4,"Fail","Pass")</f>
        <v>Pass</v>
      </c>
      <c r="IB3" s="47" t="str">
        <f>IF(HO3&gt;$VZ$3,"Fail","Pass")</f>
        <v>Pass</v>
      </c>
      <c r="IE3" s="47" t="s">
        <v>14</v>
      </c>
      <c r="IF3" s="47">
        <v>30.399000000000001</v>
      </c>
      <c r="IG3" s="47">
        <v>114</v>
      </c>
      <c r="IH3" s="47">
        <v>997251</v>
      </c>
      <c r="II3" s="47">
        <v>5</v>
      </c>
      <c r="IK3" s="47" t="s">
        <v>13</v>
      </c>
      <c r="IR3" s="47" t="str">
        <f>IF(IH3/$WC$2&gt;1.4,"Fail","Pass")</f>
        <v>Pass</v>
      </c>
      <c r="IS3" s="47" t="str">
        <f>IF(IF3&gt;$WE$3,"Fail","Pass")</f>
        <v>Pass</v>
      </c>
      <c r="IV3" s="47" t="s">
        <v>14</v>
      </c>
      <c r="IW3" s="47">
        <v>30.468</v>
      </c>
      <c r="IX3" s="47">
        <v>114</v>
      </c>
      <c r="IY3" s="47">
        <v>1184505</v>
      </c>
      <c r="IZ3" s="47">
        <v>50</v>
      </c>
      <c r="JB3" s="47" t="s">
        <v>13</v>
      </c>
      <c r="JI3" s="47" t="str">
        <f>IF(IY3/$VX$2&gt;1.4,"Fail","Pass")</f>
        <v>Pass</v>
      </c>
      <c r="JJ3" s="47" t="str">
        <f>IF(IW3&gt;$VZ$3,"Fail","Pass")</f>
        <v>Pass</v>
      </c>
      <c r="JM3" s="47" t="s">
        <v>14</v>
      </c>
      <c r="JN3" s="47">
        <v>30.388000000000002</v>
      </c>
      <c r="JO3" s="47">
        <v>114</v>
      </c>
      <c r="JP3" s="47">
        <v>986872</v>
      </c>
      <c r="JQ3" s="47">
        <v>5</v>
      </c>
      <c r="JS3" s="47" t="s">
        <v>13</v>
      </c>
      <c r="JZ3" s="47" t="str">
        <f>IF(JP3/$WC$2&gt;1.4,"Fail","Pass")</f>
        <v>Pass</v>
      </c>
      <c r="KA3" s="47" t="str">
        <f>IF(JN3&gt;$WE$3,"Fail","Pass")</f>
        <v>Pass</v>
      </c>
      <c r="KD3" s="47" t="s">
        <v>14</v>
      </c>
      <c r="KE3" s="47">
        <v>30.469000000000001</v>
      </c>
      <c r="KF3" s="47">
        <v>114</v>
      </c>
      <c r="KG3" s="47">
        <v>1194456</v>
      </c>
      <c r="KH3" s="47">
        <v>50</v>
      </c>
      <c r="KJ3" s="47" t="s">
        <v>13</v>
      </c>
      <c r="KQ3" s="47" t="str">
        <f>IF(KG3/$VX$2&gt;1.4,"Fail","Pass")</f>
        <v>Pass</v>
      </c>
      <c r="KR3" s="47" t="str">
        <f>IF(KE3&gt;$VZ$3,"Fail","Pass")</f>
        <v>Pass</v>
      </c>
      <c r="KU3" s="47" t="s">
        <v>14</v>
      </c>
      <c r="KV3" s="47">
        <v>30.4</v>
      </c>
      <c r="KW3" s="47">
        <v>114</v>
      </c>
      <c r="KX3" s="47">
        <v>981411</v>
      </c>
      <c r="KY3" s="47">
        <v>5</v>
      </c>
      <c r="LA3" s="47" t="s">
        <v>13</v>
      </c>
      <c r="LH3" s="47" t="str">
        <f>IF(KX3/$WC$2&gt;1.4,"Fail","Pass")</f>
        <v>Pass</v>
      </c>
      <c r="LI3" s="47" t="str">
        <f>IF(KV3&gt;$WE$3,"Fail","Pass")</f>
        <v>Pass</v>
      </c>
      <c r="LL3" s="47" t="s">
        <v>14</v>
      </c>
      <c r="LM3" s="47">
        <v>30.457000000000001</v>
      </c>
      <c r="LN3" s="47">
        <v>114</v>
      </c>
      <c r="LO3" s="47">
        <v>1048353</v>
      </c>
      <c r="LP3" s="47">
        <v>50</v>
      </c>
      <c r="LR3" s="47" t="s">
        <v>13</v>
      </c>
      <c r="LY3" s="47" t="str">
        <f>IF(LO3/$VX$2&gt;1.4,"Fail","Pass")</f>
        <v>Pass</v>
      </c>
      <c r="LZ3" s="47" t="str">
        <f>IF(LM3&gt;$VZ$3,"Fail","Pass")</f>
        <v>Pass</v>
      </c>
      <c r="MC3" s="47" t="s">
        <v>14</v>
      </c>
      <c r="MD3" s="47">
        <v>30.353999999999999</v>
      </c>
      <c r="ME3" s="47">
        <v>114</v>
      </c>
      <c r="MF3" s="47">
        <v>1019948</v>
      </c>
      <c r="MG3" s="47">
        <v>5</v>
      </c>
      <c r="MI3" s="47" t="s">
        <v>13</v>
      </c>
      <c r="MP3" s="47" t="str">
        <f>IF(MF3/$WC$2&gt;1.4,"Fail","Pass")</f>
        <v>Pass</v>
      </c>
      <c r="MQ3" s="47" t="str">
        <f>IF(MD3&gt;$WE$3,"Fail","Pass")</f>
        <v>Pass</v>
      </c>
      <c r="MT3" s="47" t="s">
        <v>14</v>
      </c>
      <c r="MU3" s="47">
        <v>30.398</v>
      </c>
      <c r="MV3" s="47">
        <v>114</v>
      </c>
      <c r="MW3" s="47">
        <v>1036914</v>
      </c>
      <c r="MX3" s="47">
        <v>5</v>
      </c>
      <c r="MZ3" s="47" t="s">
        <v>13</v>
      </c>
      <c r="NG3" s="47" t="str">
        <f>IF(MW3/$WC$2&gt;1.4,"Fail","Pass")</f>
        <v>Pass</v>
      </c>
      <c r="NH3" s="47" t="str">
        <f>IF(MU3&gt;$WE$3,"Fail","Pass")</f>
        <v>Pass</v>
      </c>
      <c r="VW3" s="47" t="s">
        <v>408</v>
      </c>
      <c r="VX3" s="47">
        <f>'112524'!$CI$3</f>
        <v>30.503</v>
      </c>
      <c r="VY3" s="47">
        <f>$VX$3-(5/60)</f>
        <v>30.419666666666668</v>
      </c>
      <c r="VZ3" s="47">
        <f>$VX$3+(5/60)</f>
        <v>30.586333333333332</v>
      </c>
      <c r="WB3" s="47" t="s">
        <v>408</v>
      </c>
      <c r="WC3" s="47">
        <f>'112524'!$BA$3</f>
        <v>30.411000000000001</v>
      </c>
      <c r="WD3" s="47">
        <f>$WC$3-(5/60)</f>
        <v>30.327666666666669</v>
      </c>
      <c r="WE3" s="47">
        <f>$WC$3+(5/60)</f>
        <v>30.494333333333334</v>
      </c>
    </row>
    <row r="4" spans="1:603" x14ac:dyDescent="0.35">
      <c r="A4" s="47" t="s">
        <v>17</v>
      </c>
      <c r="B4" s="47">
        <v>0</v>
      </c>
      <c r="D4" s="47">
        <v>0</v>
      </c>
      <c r="E4" s="47" t="s">
        <v>16</v>
      </c>
      <c r="F4" s="47">
        <f>IF(E4="N.D.",0,E4)</f>
        <v>0</v>
      </c>
      <c r="G4" s="47" t="s">
        <v>13</v>
      </c>
      <c r="H4" s="154">
        <v>200</v>
      </c>
      <c r="I4" s="154">
        <v>1</v>
      </c>
      <c r="J4" s="154">
        <f>200/H4*I4</f>
        <v>1</v>
      </c>
      <c r="K4" s="47">
        <f>MDL!$C6</f>
        <v>8.4458189938093255E-3</v>
      </c>
      <c r="L4" s="47">
        <f>J4*K4</f>
        <v>8.4458189938093255E-3</v>
      </c>
      <c r="M4" s="154" t="str">
        <f>IF(F4*J4&lt;L4,"BDL",F4*J4)</f>
        <v>BDL</v>
      </c>
      <c r="N4" s="47" t="str">
        <f>IF(D3/$WC$2&lt;0.6,"Fail","Pass")</f>
        <v>Pass</v>
      </c>
      <c r="O4" s="47" t="str">
        <f>IF(B3&lt;$WD$3,"Fail","Pass")</f>
        <v>Fail</v>
      </c>
      <c r="R4" s="47" t="s">
        <v>15</v>
      </c>
      <c r="S4" s="47">
        <v>0</v>
      </c>
      <c r="U4" s="47">
        <v>0</v>
      </c>
      <c r="V4" s="47" t="s">
        <v>16</v>
      </c>
      <c r="W4" s="47">
        <f>IF(V4="N.D.",0,V4)</f>
        <v>0</v>
      </c>
      <c r="X4" s="47" t="s">
        <v>13</v>
      </c>
      <c r="Y4" s="47">
        <v>20</v>
      </c>
      <c r="Z4" s="83">
        <v>1</v>
      </c>
      <c r="AA4" s="47">
        <f>20/Y4*Z4</f>
        <v>1</v>
      </c>
      <c r="AB4" s="47">
        <f>MDL!$C5</f>
        <v>8.9699246096529184E-2</v>
      </c>
      <c r="AC4" s="47">
        <f>AA4*AB4</f>
        <v>8.9699246096529184E-2</v>
      </c>
      <c r="AD4" s="154" t="str">
        <f>IF(W4*AA4&lt;AC4,"BDL",W4*AA4)</f>
        <v>BDL</v>
      </c>
      <c r="AE4" s="47" t="str">
        <f>IF(U3/$VX$2&lt;0.6,"Fail","Pass")</f>
        <v>Pass</v>
      </c>
      <c r="AF4" s="47" t="str">
        <f>IF(S3&lt;$VY$3,"Fail","Pass")</f>
        <v>Pass</v>
      </c>
      <c r="AI4" s="47" t="s">
        <v>17</v>
      </c>
      <c r="AJ4" s="47">
        <v>0</v>
      </c>
      <c r="AL4" s="47">
        <v>0</v>
      </c>
      <c r="AM4" s="47" t="s">
        <v>16</v>
      </c>
      <c r="AN4" s="47">
        <f>IF(AM4="N.D.",0,AM4)</f>
        <v>0</v>
      </c>
      <c r="AO4" s="47" t="s">
        <v>13</v>
      </c>
      <c r="AP4" s="154">
        <v>200</v>
      </c>
      <c r="AQ4" s="154">
        <v>1</v>
      </c>
      <c r="AR4" s="154">
        <f>200/AP4*AQ4</f>
        <v>1</v>
      </c>
      <c r="AS4" s="47">
        <f>MDL!$C6</f>
        <v>8.4458189938093255E-3</v>
      </c>
      <c r="AT4" s="47">
        <f>AR4*AS4</f>
        <v>8.4458189938093255E-3</v>
      </c>
      <c r="AU4" s="154" t="str">
        <f>IF(AN4*AR4&lt;AT4,"BDL",AN4*AR4)</f>
        <v>BDL</v>
      </c>
      <c r="AV4" s="47" t="str">
        <f>IF(AL3/$WC$2&lt;0.6,"Fail","Pass")</f>
        <v>Pass</v>
      </c>
      <c r="AW4" s="47" t="str">
        <f>IF(AJ3&lt;$WD$3,"Fail","Pass")</f>
        <v>Pass</v>
      </c>
      <c r="AZ4" s="47" t="s">
        <v>15</v>
      </c>
      <c r="BA4" s="47">
        <v>6.9939999999999998</v>
      </c>
      <c r="BB4" s="47">
        <v>69</v>
      </c>
      <c r="BC4" s="47">
        <v>74377</v>
      </c>
      <c r="BD4" s="47">
        <v>93.427999999999997</v>
      </c>
      <c r="BE4" s="47">
        <f>IF(BD4="N.D.",0,BD4)</f>
        <v>93.427999999999997</v>
      </c>
      <c r="BF4" s="47" t="s">
        <v>13</v>
      </c>
      <c r="BG4" s="47">
        <v>20</v>
      </c>
      <c r="BH4" s="83">
        <v>1</v>
      </c>
      <c r="BI4" s="47">
        <f>20/BG4*BH4</f>
        <v>1</v>
      </c>
      <c r="BJ4" s="47">
        <f>MDL!$C5</f>
        <v>8.9699246096529184E-2</v>
      </c>
      <c r="BK4" s="47">
        <f>BI4*BJ4</f>
        <v>8.9699246096529184E-2</v>
      </c>
      <c r="BL4" s="154">
        <f>IF(BE4*BI4&lt;BK4,"BDL",BE4*BI4)</f>
        <v>93.427999999999997</v>
      </c>
      <c r="BM4" s="47" t="str">
        <f>IF(BC3/$VX$2&lt;0.6,"Fail","Pass")</f>
        <v>Pass</v>
      </c>
      <c r="BN4" s="47" t="str">
        <f>IF(BA3&lt;$VY$3,"Fail","Pass")</f>
        <v>Pass</v>
      </c>
      <c r="BQ4" s="47" t="s">
        <v>15</v>
      </c>
      <c r="BR4" s="47">
        <v>0</v>
      </c>
      <c r="BT4" s="47">
        <v>0</v>
      </c>
      <c r="BU4" s="47" t="s">
        <v>16</v>
      </c>
      <c r="BV4" s="47">
        <f>IF(BU4="N.D.",0,BU4)</f>
        <v>0</v>
      </c>
      <c r="BW4" s="47" t="s">
        <v>13</v>
      </c>
      <c r="BX4" s="47">
        <v>20</v>
      </c>
      <c r="BY4" s="83" t="e">
        <f>#REF!</f>
        <v>#REF!</v>
      </c>
      <c r="BZ4" s="47">
        <v>1</v>
      </c>
      <c r="CA4" s="47">
        <f>MDL!$C5</f>
        <v>8.9699246096529184E-2</v>
      </c>
      <c r="CB4" s="47">
        <f>BZ4*CA4</f>
        <v>8.9699246096529184E-2</v>
      </c>
      <c r="CC4" s="154" t="str">
        <f>IF(BV4*BZ4&lt;CB4,"BDL",BV4*BZ4)</f>
        <v>BDL</v>
      </c>
      <c r="CD4" s="47" t="str">
        <f>IF(BT3/$VX$2&lt;0.6,"Fail","Pass")</f>
        <v>Pass</v>
      </c>
      <c r="CE4" s="47" t="str">
        <f>IF(BR3&lt;$VY$3,"Fail","Pass")</f>
        <v>Pass</v>
      </c>
      <c r="CH4" s="47" t="s">
        <v>17</v>
      </c>
      <c r="CI4" s="47">
        <v>8.093</v>
      </c>
      <c r="CJ4" s="47">
        <v>119</v>
      </c>
      <c r="CK4" s="47">
        <v>163708</v>
      </c>
      <c r="CL4" s="47">
        <v>9.9019999999999992</v>
      </c>
      <c r="CM4" s="47">
        <f>IF(CL4="N.D.",0,CL4)</f>
        <v>9.9019999999999992</v>
      </c>
      <c r="CN4" s="47" t="s">
        <v>13</v>
      </c>
      <c r="CO4" s="154">
        <v>200</v>
      </c>
      <c r="CP4" s="154">
        <v>1</v>
      </c>
      <c r="CQ4" s="154">
        <f>200/CO4*CP4</f>
        <v>1</v>
      </c>
      <c r="CR4" s="47">
        <f>MDL!$C6</f>
        <v>8.4458189938093255E-3</v>
      </c>
      <c r="CS4" s="47">
        <f>CQ4*CR4</f>
        <v>8.4458189938093255E-3</v>
      </c>
      <c r="CT4" s="154">
        <f>IF(CM4*CQ4&lt;CS4,"BDL",CM4*CQ4)</f>
        <v>9.9019999999999992</v>
      </c>
      <c r="CU4" s="47" t="str">
        <f>IF(CK3/$WC$2&lt;0.6,"Fail","Pass")</f>
        <v>Pass</v>
      </c>
      <c r="CV4" s="47" t="str">
        <f>IF(CI3&lt;$WD$3,"Fail","Pass")</f>
        <v>Pass</v>
      </c>
      <c r="CY4" s="47" t="s">
        <v>17</v>
      </c>
      <c r="CZ4" s="47">
        <v>0</v>
      </c>
      <c r="DB4" s="47">
        <v>0</v>
      </c>
      <c r="DC4" s="47" t="s">
        <v>16</v>
      </c>
      <c r="DD4" s="47">
        <f>IF(DC4="N.D.",0,DC4)</f>
        <v>0</v>
      </c>
      <c r="DE4" s="47" t="s">
        <v>13</v>
      </c>
      <c r="DF4" s="154">
        <v>200</v>
      </c>
      <c r="DG4" s="154">
        <v>1</v>
      </c>
      <c r="DH4" s="154">
        <f>200/DF4*DG4</f>
        <v>1</v>
      </c>
      <c r="DI4" s="47">
        <f>MDL!$C6</f>
        <v>8.4458189938093255E-3</v>
      </c>
      <c r="DJ4" s="47">
        <f>DH4*DI4</f>
        <v>8.4458189938093255E-3</v>
      </c>
      <c r="DK4" s="154" t="str">
        <f>IF(DD4*DH4&lt;DJ4,"BDL",DD4*DH4)</f>
        <v>BDL</v>
      </c>
      <c r="DL4" s="47" t="str">
        <f>IF(DB3/$WC$2&lt;0.6,"Fail","Pass")</f>
        <v>Pass</v>
      </c>
      <c r="DM4" s="47" t="str">
        <f>IF(CZ3&lt;$WD$3,"Fail","Pass")</f>
        <v>Pass</v>
      </c>
      <c r="DP4" s="47" t="s">
        <v>15</v>
      </c>
      <c r="DQ4" s="47">
        <v>0</v>
      </c>
      <c r="DS4" s="47">
        <v>0</v>
      </c>
      <c r="DT4" s="47" t="s">
        <v>16</v>
      </c>
      <c r="DU4" s="47">
        <f>IF(DT4="N.D.",0,DT4)</f>
        <v>0</v>
      </c>
      <c r="DV4" s="47" t="s">
        <v>13</v>
      </c>
      <c r="DW4" s="47">
        <v>20</v>
      </c>
      <c r="DX4" s="83">
        <f>'Sample log Rainbow'!O9</f>
        <v>2.9152046783625734</v>
      </c>
      <c r="DY4" s="47">
        <f>20/DW4*DX4</f>
        <v>2.9152046783625734</v>
      </c>
      <c r="DZ4" s="47">
        <f>MDL!$C5</f>
        <v>8.9699246096529184E-2</v>
      </c>
      <c r="EA4" s="47">
        <f>DY4*DZ4</f>
        <v>0.26149166186619766</v>
      </c>
      <c r="EB4" s="154" t="str">
        <f>IF(DU4*DY4&lt;EA4,"BDL",DU4*DY4)</f>
        <v>BDL</v>
      </c>
      <c r="EC4" s="47" t="str">
        <f>IF(DS3/$VX$2&lt;0.6,"Fail","Pass")</f>
        <v>Pass</v>
      </c>
      <c r="ED4" s="47" t="str">
        <f>IF(DQ3&lt;$VY$3,"Fail","Pass")</f>
        <v>Pass</v>
      </c>
      <c r="EG4" s="47" t="s">
        <v>17</v>
      </c>
      <c r="EH4" s="47">
        <v>8.093</v>
      </c>
      <c r="EI4" s="47">
        <v>119</v>
      </c>
      <c r="EJ4" s="47">
        <v>3749</v>
      </c>
      <c r="EK4" s="47">
        <v>0.22900000000000001</v>
      </c>
      <c r="EL4" s="47">
        <f>IF(EK4="N.D.",0,EK4)</f>
        <v>0.22900000000000001</v>
      </c>
      <c r="EM4" s="47" t="s">
        <v>13</v>
      </c>
      <c r="EN4" s="154">
        <v>200</v>
      </c>
      <c r="EO4" s="50">
        <f>'Sample log Rainbow'!O9</f>
        <v>2.9152046783625734</v>
      </c>
      <c r="EP4" s="154">
        <f>200/EN4*EO4</f>
        <v>2.9152046783625734</v>
      </c>
      <c r="EQ4" s="47">
        <f>MDL!$C6</f>
        <v>8.4458189938093255E-3</v>
      </c>
      <c r="ER4" s="47">
        <f>EP4*EQ4</f>
        <v>2.4621291043356426E-2</v>
      </c>
      <c r="ES4" s="154">
        <f>IF(EL4*EP4&lt;ER4,"BDL",EL4*EP4)</f>
        <v>0.66758187134502933</v>
      </c>
      <c r="ET4" s="47" t="str">
        <f>IF(EJ3/$WC$2&lt;0.6,"Fail","Pass")</f>
        <v>Pass</v>
      </c>
      <c r="EU4" s="47" t="str">
        <f>IF(EH3&lt;$WD$3,"Fail","Pass")</f>
        <v>Pass</v>
      </c>
      <c r="EX4" s="47" t="s">
        <v>15</v>
      </c>
      <c r="EY4" s="47">
        <v>0</v>
      </c>
      <c r="FA4" s="47">
        <v>0</v>
      </c>
      <c r="FB4" s="47" t="s">
        <v>16</v>
      </c>
      <c r="FC4" s="47">
        <f>IF(FB4="N.D.",0,FB4)</f>
        <v>0</v>
      </c>
      <c r="FD4" s="47" t="s">
        <v>13</v>
      </c>
      <c r="FE4" s="47">
        <v>20</v>
      </c>
      <c r="FF4" s="83">
        <f>'Sample log Rainbow'!O10</f>
        <v>2.9012584704743465</v>
      </c>
      <c r="FG4" s="47">
        <f>20/FE4*FF4</f>
        <v>2.9012584704743465</v>
      </c>
      <c r="FH4" s="47">
        <f>MDL!$C5</f>
        <v>8.9699246096529184E-2</v>
      </c>
      <c r="FI4" s="47">
        <f>FG4*FH4</f>
        <v>0.26024069753271828</v>
      </c>
      <c r="FJ4" s="154" t="str">
        <f>IF(FC4*FG4&lt;FI4,"BDL",FC4*FG4)</f>
        <v>BDL</v>
      </c>
      <c r="FK4" s="47" t="str">
        <f>IF(FA3/$VX$2&lt;0.6,"Fail","Pass")</f>
        <v>Pass</v>
      </c>
      <c r="FL4" s="47" t="str">
        <f>IF(EY3&lt;$VY$3,"Fail","Pass")</f>
        <v>Pass</v>
      </c>
      <c r="FO4" s="47" t="s">
        <v>17</v>
      </c>
      <c r="FP4" s="47">
        <v>8.1170000000000009</v>
      </c>
      <c r="FQ4" s="47">
        <v>119</v>
      </c>
      <c r="FR4" s="47">
        <v>5782</v>
      </c>
      <c r="FS4" s="47">
        <v>0.34399999999999997</v>
      </c>
      <c r="FT4" s="47">
        <f>IF(FS4="N.D.",0,FS4)</f>
        <v>0.34399999999999997</v>
      </c>
      <c r="FU4" s="47" t="s">
        <v>13</v>
      </c>
      <c r="FV4" s="154">
        <v>200</v>
      </c>
      <c r="FW4" s="50">
        <f>'Sample log Rainbow'!O10</f>
        <v>2.9012584704743465</v>
      </c>
      <c r="FX4" s="154">
        <f>200/FV4*FW4</f>
        <v>2.9012584704743465</v>
      </c>
      <c r="FY4" s="47">
        <f>MDL!$C6</f>
        <v>8.4458189938093255E-3</v>
      </c>
      <c r="FZ4" s="47">
        <f>FX4*FY4</f>
        <v>2.4503503895882427E-2</v>
      </c>
      <c r="GA4" s="154">
        <f>IF(FT4*FX4&lt;FZ4,"BDL",FT4*FX4)</f>
        <v>0.99803291384317516</v>
      </c>
      <c r="GB4" s="47" t="str">
        <f>IF(FR3/$WC$2&lt;0.6,"Fail","Pass")</f>
        <v>Pass</v>
      </c>
      <c r="GC4" s="47" t="str">
        <f>IF(FP3&lt;$WD$3,"Fail","Pass")</f>
        <v>Pass</v>
      </c>
      <c r="GF4" s="47" t="s">
        <v>15</v>
      </c>
      <c r="GG4" s="47">
        <v>0</v>
      </c>
      <c r="GI4" s="47">
        <v>0</v>
      </c>
      <c r="GJ4" s="47" t="s">
        <v>16</v>
      </c>
      <c r="GK4" s="47">
        <f>IF(GJ4="N.D.",0,GJ4)</f>
        <v>0</v>
      </c>
      <c r="GL4" s="47" t="s">
        <v>13</v>
      </c>
      <c r="GM4" s="47">
        <v>20</v>
      </c>
      <c r="GN4" s="83">
        <f>'Sample log Rainbow'!O11</f>
        <v>3</v>
      </c>
      <c r="GO4" s="47">
        <f>20/GM4*GN4</f>
        <v>3</v>
      </c>
      <c r="GP4" s="47">
        <f>MDL!$C5</f>
        <v>8.9699246096529184E-2</v>
      </c>
      <c r="GQ4" s="47">
        <f>GO4*GP4</f>
        <v>0.26909773828958755</v>
      </c>
      <c r="GR4" s="154" t="str">
        <f>IF(GK4*GO4&lt;GQ4,"BDL",GK4*GO4)</f>
        <v>BDL</v>
      </c>
      <c r="GS4" s="47" t="str">
        <f>IF(GI3/$VX$2&lt;0.6,"Fail","Pass")</f>
        <v>Pass</v>
      </c>
      <c r="GT4" s="47" t="str">
        <f>IF(GG3&lt;$VY$3,"Fail","Pass")</f>
        <v>Pass</v>
      </c>
      <c r="GW4" s="47" t="s">
        <v>17</v>
      </c>
      <c r="GX4" s="47">
        <v>8.093</v>
      </c>
      <c r="GY4" s="47">
        <v>119</v>
      </c>
      <c r="GZ4" s="47">
        <v>12117</v>
      </c>
      <c r="HA4" s="47">
        <v>0.751</v>
      </c>
      <c r="HB4" s="47">
        <f>IF(HA4="N.D.",0,HA4)</f>
        <v>0.751</v>
      </c>
      <c r="HC4" s="47" t="s">
        <v>13</v>
      </c>
      <c r="HD4" s="154">
        <v>200</v>
      </c>
      <c r="HE4" s="50">
        <f>'Sample log Rainbow'!O11</f>
        <v>3</v>
      </c>
      <c r="HF4" s="154">
        <f>200/HD4*HE4</f>
        <v>3</v>
      </c>
      <c r="HG4" s="47">
        <f>MDL!$C6</f>
        <v>8.4458189938093255E-3</v>
      </c>
      <c r="HH4" s="47">
        <f>HF4*HG4</f>
        <v>2.5337456981427975E-2</v>
      </c>
      <c r="HI4" s="154">
        <f>IF(HB4*HF4&lt;HH4,"BDL",HB4*HF4)</f>
        <v>2.2530000000000001</v>
      </c>
      <c r="HJ4" s="47" t="str">
        <f>IF(GZ3/$WC$2&lt;0.6,"Fail","Pass")</f>
        <v>Pass</v>
      </c>
      <c r="HK4" s="47" t="str">
        <f>IF(GX3&lt;$WD$3,"Fail","Pass")</f>
        <v>Pass</v>
      </c>
      <c r="HN4" s="47" t="s">
        <v>15</v>
      </c>
      <c r="HO4" s="47">
        <v>0</v>
      </c>
      <c r="HQ4" s="47">
        <v>0</v>
      </c>
      <c r="HR4" s="47" t="s">
        <v>16</v>
      </c>
      <c r="HS4" s="47">
        <f>IF(HR4="N.D.",0,HR4)</f>
        <v>0</v>
      </c>
      <c r="HT4" s="47" t="s">
        <v>13</v>
      </c>
      <c r="HU4" s="47">
        <v>20</v>
      </c>
      <c r="HV4" s="83">
        <f>'Sample log Rainbow'!O12</f>
        <v>2.8790786948176583</v>
      </c>
      <c r="HW4" s="47">
        <f>20/HU4*HV4</f>
        <v>2.8790786948176583</v>
      </c>
      <c r="HX4" s="47">
        <f>MDL!$C5</f>
        <v>8.9699246096529184E-2</v>
      </c>
      <c r="HY4" s="47">
        <f>HW4*HX4</f>
        <v>0.25825118837772315</v>
      </c>
      <c r="HZ4" s="154" t="str">
        <f>IF(HS4*HW4&lt;HY4,"BDL",HS4*HW4)</f>
        <v>BDL</v>
      </c>
      <c r="IA4" s="47" t="str">
        <f>IF(HQ3/$VX$2&lt;0.6,"Fail","Pass")</f>
        <v>Pass</v>
      </c>
      <c r="IB4" s="47" t="str">
        <f>IF(HO3&lt;$VY$3,"Fail","Pass")</f>
        <v>Pass</v>
      </c>
      <c r="IE4" s="47" t="s">
        <v>17</v>
      </c>
      <c r="IF4" s="47">
        <v>8.093</v>
      </c>
      <c r="IG4" s="47">
        <v>119</v>
      </c>
      <c r="IH4" s="47">
        <v>11245</v>
      </c>
      <c r="II4" s="47">
        <v>0.69799999999999995</v>
      </c>
      <c r="IJ4" s="47">
        <f>IF(II4="N.D.",0,II4)</f>
        <v>0.69799999999999995</v>
      </c>
      <c r="IK4" s="47" t="s">
        <v>13</v>
      </c>
      <c r="IL4" s="154">
        <v>200</v>
      </c>
      <c r="IM4" s="50">
        <f>'Sample log Rainbow'!O12</f>
        <v>2.8790786948176583</v>
      </c>
      <c r="IN4" s="154">
        <f>200/IL4*IM4</f>
        <v>2.8790786948176583</v>
      </c>
      <c r="IO4" s="47">
        <f>MDL!$C6</f>
        <v>8.4458189938093255E-3</v>
      </c>
      <c r="IP4" s="47">
        <f>IN4*IO4</f>
        <v>2.4316177525362741E-2</v>
      </c>
      <c r="IQ4" s="154">
        <f>IF(IJ4*IN4&lt;IP4,"BDL",IJ4*IN4)</f>
        <v>2.0095969289827256</v>
      </c>
      <c r="IR4" s="47" t="str">
        <f>IF(IH3/$WC$2&lt;0.6,"Fail","Pass")</f>
        <v>Pass</v>
      </c>
      <c r="IS4" s="47" t="str">
        <f>IF(IF3&lt;$WD$3,"Fail","Pass")</f>
        <v>Pass</v>
      </c>
      <c r="IV4" s="47" t="s">
        <v>15</v>
      </c>
      <c r="IW4" s="47">
        <v>0</v>
      </c>
      <c r="IY4" s="47">
        <v>0</v>
      </c>
      <c r="IZ4" s="47" t="s">
        <v>16</v>
      </c>
      <c r="JA4" s="47">
        <f>IF(IZ4="N.D.",0,IZ4)</f>
        <v>0</v>
      </c>
      <c r="JB4" s="47" t="s">
        <v>13</v>
      </c>
      <c r="JC4" s="47">
        <v>20</v>
      </c>
      <c r="JD4" s="83">
        <f>'Sample log Rainbow'!O12</f>
        <v>2.8790786948176583</v>
      </c>
      <c r="JE4" s="47">
        <f>20/JC4*JD4</f>
        <v>2.8790786948176583</v>
      </c>
      <c r="JF4" s="47">
        <f>MDL!$C5</f>
        <v>8.9699246096529184E-2</v>
      </c>
      <c r="JG4" s="47">
        <f>JE4*JF4</f>
        <v>0.25825118837772315</v>
      </c>
      <c r="JH4" s="154" t="str">
        <f>IF(JA4*JE4&lt;JG4,"BDL",JA4*JE4)</f>
        <v>BDL</v>
      </c>
      <c r="JI4" s="47" t="str">
        <f>IF(IY3/$VX$2&lt;0.6,"Fail","Pass")</f>
        <v>Pass</v>
      </c>
      <c r="JJ4" s="47" t="str">
        <f>IF(IW3&lt;$VY$3,"Fail","Pass")</f>
        <v>Pass</v>
      </c>
      <c r="JM4" s="47" t="s">
        <v>17</v>
      </c>
      <c r="JN4" s="47">
        <v>8.093</v>
      </c>
      <c r="JO4" s="47">
        <v>119</v>
      </c>
      <c r="JP4" s="47">
        <v>11110</v>
      </c>
      <c r="JQ4" s="47">
        <v>0.69699999999999995</v>
      </c>
      <c r="JR4" s="47">
        <f>IF(JQ4="N.D.",0,JQ4)</f>
        <v>0.69699999999999995</v>
      </c>
      <c r="JS4" s="47" t="s">
        <v>13</v>
      </c>
      <c r="JT4" s="154">
        <v>200</v>
      </c>
      <c r="JU4" s="50">
        <f>'Sample log Rainbow'!O12</f>
        <v>2.8790786948176583</v>
      </c>
      <c r="JV4" s="154">
        <f>200/JT4*JU4</f>
        <v>2.8790786948176583</v>
      </c>
      <c r="JW4" s="47">
        <f>MDL!$C6</f>
        <v>8.4458189938093255E-3</v>
      </c>
      <c r="JX4" s="47">
        <f>JV4*JW4</f>
        <v>2.4316177525362741E-2</v>
      </c>
      <c r="JY4" s="154">
        <f>IF(JR4*JV4&lt;JX4,"BDL",JR4*JV4)</f>
        <v>2.0067178502879077</v>
      </c>
      <c r="JZ4" s="47" t="str">
        <f>IF(JP3/$WC$2&lt;0.6,"Fail","Pass")</f>
        <v>Pass</v>
      </c>
      <c r="KA4" s="47" t="str">
        <f>IF(JN3&lt;$WD$3,"Fail","Pass")</f>
        <v>Pass</v>
      </c>
      <c r="KD4" s="47" t="s">
        <v>15</v>
      </c>
      <c r="KE4" s="47">
        <v>0</v>
      </c>
      <c r="KG4" s="47">
        <v>0</v>
      </c>
      <c r="KH4" s="47" t="s">
        <v>16</v>
      </c>
      <c r="KI4" s="47">
        <f>IF(KH4="N.D.",0,KH4)</f>
        <v>0</v>
      </c>
      <c r="KJ4" s="47" t="s">
        <v>13</v>
      </c>
      <c r="KK4" s="47">
        <v>20</v>
      </c>
      <c r="KL4" s="83">
        <f>'Sample log Rainbow'!O13</f>
        <v>2.9096209912536448</v>
      </c>
      <c r="KM4" s="47">
        <f>20/KK4*KL4</f>
        <v>2.9096209912536448</v>
      </c>
      <c r="KN4" s="47">
        <f>MDL!$C5</f>
        <v>8.9699246096529184E-2</v>
      </c>
      <c r="KO4" s="47">
        <f>KM4*KN4</f>
        <v>0.26099080934208785</v>
      </c>
      <c r="KP4" s="154" t="str">
        <f>IF(KI4*KM4&lt;KO4,"BDL",KI4*KM4)</f>
        <v>BDL</v>
      </c>
      <c r="KQ4" s="47" t="str">
        <f>IF(KG3/$VX$2&lt;0.6,"Fail","Pass")</f>
        <v>Pass</v>
      </c>
      <c r="KR4" s="47" t="str">
        <f>IF(KE3&lt;$VY$3,"Fail","Pass")</f>
        <v>Pass</v>
      </c>
      <c r="KU4" s="47" t="s">
        <v>17</v>
      </c>
      <c r="KV4" s="47">
        <v>8.093</v>
      </c>
      <c r="KW4" s="47">
        <v>119</v>
      </c>
      <c r="KX4" s="47">
        <v>8020</v>
      </c>
      <c r="KY4" s="47">
        <v>0.50600000000000001</v>
      </c>
      <c r="KZ4" s="47">
        <f>IF(KY4="N.D.",0,KY4)</f>
        <v>0.50600000000000001</v>
      </c>
      <c r="LA4" s="47" t="s">
        <v>13</v>
      </c>
      <c r="LB4" s="154">
        <v>200</v>
      </c>
      <c r="LC4" s="50">
        <f>'Sample log Rainbow'!O13</f>
        <v>2.9096209912536448</v>
      </c>
      <c r="LD4" s="154">
        <f>200/LB4*LC4</f>
        <v>2.9096209912536448</v>
      </c>
      <c r="LE4" s="47">
        <f>MDL!$C6</f>
        <v>8.4458189938093255E-3</v>
      </c>
      <c r="LF4" s="47">
        <f>LD4*LE4</f>
        <v>2.4574132232716352E-2</v>
      </c>
      <c r="LG4" s="154">
        <f>IF(KZ4*LD4&lt;LF4,"BDL",KZ4*LD4)</f>
        <v>1.4722682215743443</v>
      </c>
      <c r="LH4" s="47" t="str">
        <f>IF(KX3/$WC$2&lt;0.6,"Fail","Pass")</f>
        <v>Pass</v>
      </c>
      <c r="LI4" s="47" t="str">
        <f>IF(KV3&lt;$WD$3,"Fail","Pass")</f>
        <v>Pass</v>
      </c>
      <c r="LL4" s="47" t="s">
        <v>15</v>
      </c>
      <c r="LM4" s="47">
        <v>6.9950000000000001</v>
      </c>
      <c r="LN4" s="47">
        <v>69</v>
      </c>
      <c r="LO4" s="47">
        <v>72180</v>
      </c>
      <c r="LP4" s="47">
        <v>89.584000000000003</v>
      </c>
      <c r="LQ4" s="47">
        <f>IF(LP4="N.D.",0,LP4)</f>
        <v>89.584000000000003</v>
      </c>
      <c r="LR4" s="47" t="s">
        <v>13</v>
      </c>
      <c r="LS4" s="47">
        <v>20</v>
      </c>
      <c r="LT4" s="83">
        <v>1</v>
      </c>
      <c r="LU4" s="47">
        <f>20/LS4*LT4</f>
        <v>1</v>
      </c>
      <c r="LV4" s="47">
        <f>MDL!$C5</f>
        <v>8.9699246096529184E-2</v>
      </c>
      <c r="LW4" s="47">
        <f>LU4*LV4</f>
        <v>8.9699246096529184E-2</v>
      </c>
      <c r="LX4" s="154">
        <f>IF(LQ4*LU4&lt;LW4,"BDL",LQ4*LU4)</f>
        <v>89.584000000000003</v>
      </c>
      <c r="LY4" s="47" t="str">
        <f>IF(LO3/$VX$2&lt;0.6,"Fail","Pass")</f>
        <v>Pass</v>
      </c>
      <c r="LZ4" s="47" t="str">
        <f>IF(LM3&lt;$VY$3,"Fail","Pass")</f>
        <v>Pass</v>
      </c>
      <c r="MC4" s="47" t="s">
        <v>17</v>
      </c>
      <c r="MD4" s="47">
        <v>8.093</v>
      </c>
      <c r="ME4" s="47">
        <v>119</v>
      </c>
      <c r="MF4" s="47">
        <v>158786</v>
      </c>
      <c r="MG4" s="47">
        <v>9.6340000000000003</v>
      </c>
      <c r="MH4" s="47">
        <f>IF(MG4="N.D.",0,MG4)</f>
        <v>9.6340000000000003</v>
      </c>
      <c r="MI4" s="47" t="s">
        <v>13</v>
      </c>
      <c r="MJ4" s="154">
        <v>200</v>
      </c>
      <c r="MK4" s="154">
        <v>1</v>
      </c>
      <c r="ML4" s="154">
        <f>200/MJ4*MK4</f>
        <v>1</v>
      </c>
      <c r="MM4" s="47">
        <f>MDL!$C6</f>
        <v>8.4458189938093255E-3</v>
      </c>
      <c r="MN4" s="47">
        <f>ML4*MM4</f>
        <v>8.4458189938093255E-3</v>
      </c>
      <c r="MO4" s="154">
        <f>IF(MH4*ML4&lt;MN4,"BDL",MH4*ML4)</f>
        <v>9.6340000000000003</v>
      </c>
      <c r="MP4" s="47" t="str">
        <f>IF(MF3/$WC$2&lt;0.6,"Fail","Pass")</f>
        <v>Pass</v>
      </c>
      <c r="MQ4" s="47" t="str">
        <f>IF(MD3&lt;$WD$3,"Fail","Pass")</f>
        <v>Pass</v>
      </c>
      <c r="MT4" s="47" t="s">
        <v>17</v>
      </c>
      <c r="MU4" s="47">
        <v>0</v>
      </c>
      <c r="MW4" s="47">
        <v>0</v>
      </c>
      <c r="MX4" s="47" t="s">
        <v>16</v>
      </c>
      <c r="MY4" s="47">
        <f>IF(MX4="N.D.",0,MX4)</f>
        <v>0</v>
      </c>
      <c r="MZ4" s="47" t="s">
        <v>13</v>
      </c>
      <c r="NA4" s="154">
        <v>200</v>
      </c>
      <c r="NB4" s="154">
        <v>1</v>
      </c>
      <c r="NC4" s="154">
        <f>200/NA4*NB4</f>
        <v>1</v>
      </c>
      <c r="ND4" s="47">
        <f>MDL!$C6</f>
        <v>8.4458189938093255E-3</v>
      </c>
      <c r="NE4" s="47">
        <f>NC4*ND4</f>
        <v>8.4458189938093255E-3</v>
      </c>
      <c r="NF4" s="154" t="str">
        <f>IF(MY4*NC4&lt;NE4,"BDL",MY4*NC4)</f>
        <v>BDL</v>
      </c>
      <c r="NG4" s="47" t="str">
        <f>IF(MW3/$WC$2&lt;0.6,"Fail","Pass")</f>
        <v>Pass</v>
      </c>
      <c r="NH4" s="47" t="str">
        <f>IF(MU3&lt;$WD$3,"Fail","Pass")</f>
        <v>Pass</v>
      </c>
    </row>
    <row r="5" spans="1:603" x14ac:dyDescent="0.35">
      <c r="A5" s="47" t="s">
        <v>18</v>
      </c>
      <c r="B5" s="47">
        <v>0</v>
      </c>
      <c r="D5" s="47">
        <v>0</v>
      </c>
      <c r="E5" s="47" t="s">
        <v>16</v>
      </c>
      <c r="F5" s="47">
        <f t="shared" ref="F5:F32" si="0">IF(E5="N.D.",0,E5)</f>
        <v>0</v>
      </c>
      <c r="G5" s="47" t="s">
        <v>13</v>
      </c>
      <c r="H5" s="154">
        <f>H4</f>
        <v>200</v>
      </c>
      <c r="I5" s="154">
        <f>I4</f>
        <v>1</v>
      </c>
      <c r="J5" s="154">
        <f>J4</f>
        <v>1</v>
      </c>
      <c r="K5" s="47">
        <f>MDL!$C7</f>
        <v>2.9884408526058896E-2</v>
      </c>
      <c r="L5" s="47">
        <f t="shared" ref="L5:L32" si="1">J5*K5</f>
        <v>2.9884408526058896E-2</v>
      </c>
      <c r="M5" s="154" t="str">
        <f t="shared" ref="M5:M32" si="2">IF(F5*J5&lt;L5,"BDL",F5*J5)</f>
        <v>BDL</v>
      </c>
      <c r="AI5" s="47" t="s">
        <v>18</v>
      </c>
      <c r="AJ5" s="47">
        <v>0</v>
      </c>
      <c r="AL5" s="47">
        <v>0</v>
      </c>
      <c r="AM5" s="47" t="s">
        <v>16</v>
      </c>
      <c r="AN5" s="47">
        <f t="shared" ref="AN5:AN32" si="3">IF(AM5="N.D.",0,AM5)</f>
        <v>0</v>
      </c>
      <c r="AO5" s="47" t="s">
        <v>13</v>
      </c>
      <c r="AP5" s="154">
        <f>AP4</f>
        <v>200</v>
      </c>
      <c r="AQ5" s="154">
        <f>AQ4</f>
        <v>1</v>
      </c>
      <c r="AR5" s="154">
        <f>AR4</f>
        <v>1</v>
      </c>
      <c r="AS5" s="47">
        <f>MDL!$C7</f>
        <v>2.9884408526058896E-2</v>
      </c>
      <c r="AT5" s="47">
        <f t="shared" ref="AT5:AT32" si="4">AR5*AS5</f>
        <v>2.9884408526058896E-2</v>
      </c>
      <c r="AU5" s="154" t="str">
        <f t="shared" ref="AU5:AU32" si="5">IF(AN5*AR5&lt;AT5,"BDL",AN5*AR5)</f>
        <v>BDL</v>
      </c>
      <c r="CH5" s="47" t="s">
        <v>18</v>
      </c>
      <c r="CI5" s="47">
        <v>8.5150000000000006</v>
      </c>
      <c r="CJ5" s="47">
        <v>85</v>
      </c>
      <c r="CK5" s="47">
        <v>44000</v>
      </c>
      <c r="CL5" s="47">
        <v>10.24</v>
      </c>
      <c r="CM5" s="47">
        <f t="shared" ref="CM5:CM32" si="6">IF(CL5="N.D.",0,CL5)</f>
        <v>10.24</v>
      </c>
      <c r="CN5" s="47" t="s">
        <v>13</v>
      </c>
      <c r="CO5" s="154">
        <f>CO4</f>
        <v>200</v>
      </c>
      <c r="CP5" s="154">
        <f>CP4</f>
        <v>1</v>
      </c>
      <c r="CQ5" s="154">
        <f>CQ4</f>
        <v>1</v>
      </c>
      <c r="CR5" s="47">
        <f>MDL!$C7</f>
        <v>2.9884408526058896E-2</v>
      </c>
      <c r="CS5" s="47">
        <f t="shared" ref="CS5:CS32" si="7">CQ5*CR5</f>
        <v>2.9884408526058896E-2</v>
      </c>
      <c r="CT5" s="154">
        <f t="shared" ref="CT5:CT32" si="8">IF(CM5*CQ5&lt;CS5,"BDL",CM5*CQ5)</f>
        <v>10.24</v>
      </c>
      <c r="CY5" s="47" t="s">
        <v>18</v>
      </c>
      <c r="CZ5" s="47">
        <v>0</v>
      </c>
      <c r="DB5" s="47">
        <v>0</v>
      </c>
      <c r="DC5" s="47" t="s">
        <v>16</v>
      </c>
      <c r="DD5" s="47">
        <f t="shared" ref="DD5:DD32" si="9">IF(DC5="N.D.",0,DC5)</f>
        <v>0</v>
      </c>
      <c r="DE5" s="47" t="s">
        <v>13</v>
      </c>
      <c r="DF5" s="154">
        <f>DF4</f>
        <v>200</v>
      </c>
      <c r="DG5" s="154">
        <f>DG4</f>
        <v>1</v>
      </c>
      <c r="DH5" s="154">
        <f>DH4</f>
        <v>1</v>
      </c>
      <c r="DI5" s="47">
        <f>MDL!$C7</f>
        <v>2.9884408526058896E-2</v>
      </c>
      <c r="DJ5" s="47">
        <f t="shared" ref="DJ5:DJ32" si="10">DH5*DI5</f>
        <v>2.9884408526058896E-2</v>
      </c>
      <c r="DK5" s="154" t="str">
        <f t="shared" ref="DK5:DK32" si="11">IF(DD5*DH5&lt;DJ5,"BDL",DD5*DH5)</f>
        <v>BDL</v>
      </c>
      <c r="EG5" s="47" t="s">
        <v>18</v>
      </c>
      <c r="EH5" s="47">
        <v>0</v>
      </c>
      <c r="EJ5" s="47">
        <v>0</v>
      </c>
      <c r="EK5" s="47" t="s">
        <v>16</v>
      </c>
      <c r="EL5" s="47">
        <f t="shared" ref="EL5:EL32" si="12">IF(EK5="N.D.",0,EK5)</f>
        <v>0</v>
      </c>
      <c r="EM5" s="47" t="s">
        <v>13</v>
      </c>
      <c r="EN5" s="154">
        <f>EN4</f>
        <v>200</v>
      </c>
      <c r="EO5" s="154">
        <f>EO4</f>
        <v>2.9152046783625734</v>
      </c>
      <c r="EP5" s="154">
        <f>EP4</f>
        <v>2.9152046783625734</v>
      </c>
      <c r="EQ5" s="47">
        <f>MDL!$C7</f>
        <v>2.9884408526058896E-2</v>
      </c>
      <c r="ER5" s="47">
        <f t="shared" ref="ER5:ER32" si="13">EP5*EQ5</f>
        <v>8.7119167545265261E-2</v>
      </c>
      <c r="ES5" s="154" t="str">
        <f t="shared" ref="ES5:ES32" si="14">IF(EL5*EP5&lt;ER5,"BDL",EL5*EP5)</f>
        <v>BDL</v>
      </c>
      <c r="FO5" s="47" t="s">
        <v>18</v>
      </c>
      <c r="FP5" s="47">
        <v>0</v>
      </c>
      <c r="FR5" s="47">
        <v>0</v>
      </c>
      <c r="FS5" s="47" t="s">
        <v>16</v>
      </c>
      <c r="FT5" s="47">
        <f t="shared" ref="FT5:FT32" si="15">IF(FS5="N.D.",0,FS5)</f>
        <v>0</v>
      </c>
      <c r="FU5" s="47" t="s">
        <v>13</v>
      </c>
      <c r="FV5" s="154">
        <f>FV4</f>
        <v>200</v>
      </c>
      <c r="FW5" s="154">
        <f>FW4</f>
        <v>2.9012584704743465</v>
      </c>
      <c r="FX5" s="154">
        <f>FX4</f>
        <v>2.9012584704743465</v>
      </c>
      <c r="FY5" s="47">
        <f>MDL!$C7</f>
        <v>2.9884408526058896E-2</v>
      </c>
      <c r="FZ5" s="47">
        <f t="shared" ref="FZ5:FZ32" si="16">FX5*FY5</f>
        <v>8.6702393371344152E-2</v>
      </c>
      <c r="GA5" s="154" t="str">
        <f t="shared" ref="GA5:GA32" si="17">IF(FT5*FX5&lt;FZ5,"BDL",FT5*FX5)</f>
        <v>BDL</v>
      </c>
      <c r="GW5" s="47" t="s">
        <v>18</v>
      </c>
      <c r="GX5" s="47">
        <v>0</v>
      </c>
      <c r="GZ5" s="47">
        <v>0</v>
      </c>
      <c r="HA5" s="47" t="s">
        <v>16</v>
      </c>
      <c r="HB5" s="47">
        <f t="shared" ref="HB5:HB32" si="18">IF(HA5="N.D.",0,HA5)</f>
        <v>0</v>
      </c>
      <c r="HC5" s="47" t="s">
        <v>13</v>
      </c>
      <c r="HD5" s="154">
        <f>HD4</f>
        <v>200</v>
      </c>
      <c r="HE5" s="154">
        <f>HE4</f>
        <v>3</v>
      </c>
      <c r="HF5" s="154">
        <f>HF4</f>
        <v>3</v>
      </c>
      <c r="HG5" s="47">
        <f>MDL!$C7</f>
        <v>2.9884408526058896E-2</v>
      </c>
      <c r="HH5" s="47">
        <f t="shared" ref="HH5:HH32" si="19">HF5*HG5</f>
        <v>8.965322557817669E-2</v>
      </c>
      <c r="HI5" s="154" t="str">
        <f t="shared" ref="HI5:HI32" si="20">IF(HB5*HF5&lt;HH5,"BDL",HB5*HF5)</f>
        <v>BDL</v>
      </c>
      <c r="IE5" s="47" t="s">
        <v>18</v>
      </c>
      <c r="IF5" s="47">
        <v>0</v>
      </c>
      <c r="IH5" s="47">
        <v>0</v>
      </c>
      <c r="II5" s="47" t="s">
        <v>16</v>
      </c>
      <c r="IJ5" s="47">
        <f t="shared" ref="IJ5:IJ32" si="21">IF(II5="N.D.",0,II5)</f>
        <v>0</v>
      </c>
      <c r="IK5" s="47" t="s">
        <v>13</v>
      </c>
      <c r="IL5" s="154">
        <f>IL4</f>
        <v>200</v>
      </c>
      <c r="IM5" s="154">
        <f>IM4</f>
        <v>2.8790786948176583</v>
      </c>
      <c r="IN5" s="154">
        <f>IN4</f>
        <v>2.8790786948176583</v>
      </c>
      <c r="IO5" s="47">
        <f>MDL!$C7</f>
        <v>2.9884408526058896E-2</v>
      </c>
      <c r="IP5" s="47">
        <f t="shared" ref="IP5:IP32" si="22">IN5*IO5</f>
        <v>8.6039563894603349E-2</v>
      </c>
      <c r="IQ5" s="154" t="str">
        <f t="shared" ref="IQ5:IQ32" si="23">IF(IJ5*IN5&lt;IP5,"BDL",IJ5*IN5)</f>
        <v>BDL</v>
      </c>
      <c r="JM5" s="47" t="s">
        <v>18</v>
      </c>
      <c r="JN5" s="47">
        <v>0</v>
      </c>
      <c r="JP5" s="47">
        <v>0</v>
      </c>
      <c r="JQ5" s="47" t="s">
        <v>16</v>
      </c>
      <c r="JR5" s="47">
        <f t="shared" ref="JR5:JR32" si="24">IF(JQ5="N.D.",0,JQ5)</f>
        <v>0</v>
      </c>
      <c r="JS5" s="47" t="s">
        <v>13</v>
      </c>
      <c r="JT5" s="154">
        <f>JT4</f>
        <v>200</v>
      </c>
      <c r="JU5" s="154">
        <f>JU4</f>
        <v>2.8790786948176583</v>
      </c>
      <c r="JV5" s="154">
        <f>JV4</f>
        <v>2.8790786948176583</v>
      </c>
      <c r="JW5" s="47">
        <f>MDL!$C7</f>
        <v>2.9884408526058896E-2</v>
      </c>
      <c r="JX5" s="47">
        <f t="shared" ref="JX5:JX32" si="25">JV5*JW5</f>
        <v>8.6039563894603349E-2</v>
      </c>
      <c r="JY5" s="154" t="str">
        <f t="shared" ref="JY5:JY32" si="26">IF(JR5*JV5&lt;JX5,"BDL",JR5*JV5)</f>
        <v>BDL</v>
      </c>
      <c r="KU5" s="47" t="s">
        <v>18</v>
      </c>
      <c r="KV5" s="47">
        <v>0</v>
      </c>
      <c r="KX5" s="47">
        <v>0</v>
      </c>
      <c r="KY5" s="47" t="s">
        <v>16</v>
      </c>
      <c r="KZ5" s="47">
        <f t="shared" ref="KZ5:KZ32" si="27">IF(KY5="N.D.",0,KY5)</f>
        <v>0</v>
      </c>
      <c r="LA5" s="47" t="s">
        <v>13</v>
      </c>
      <c r="LB5" s="154">
        <f>LB4</f>
        <v>200</v>
      </c>
      <c r="LC5" s="154">
        <f>LC4</f>
        <v>2.9096209912536448</v>
      </c>
      <c r="LD5" s="154">
        <f>LD4</f>
        <v>2.9096209912536448</v>
      </c>
      <c r="LE5" s="47">
        <f>MDL!$C7</f>
        <v>2.9884408526058896E-2</v>
      </c>
      <c r="LF5" s="47">
        <f t="shared" ref="LF5:LF32" si="28">LD5*LE5</f>
        <v>8.6952302358620365E-2</v>
      </c>
      <c r="LG5" s="154" t="str">
        <f t="shared" ref="LG5:LG32" si="29">IF(KZ5*LD5&lt;LF5,"BDL",KZ5*LD5)</f>
        <v>BDL</v>
      </c>
      <c r="MC5" s="47" t="s">
        <v>18</v>
      </c>
      <c r="MD5" s="47">
        <v>8.5150000000000006</v>
      </c>
      <c r="ME5" s="47">
        <v>85</v>
      </c>
      <c r="MF5" s="47">
        <v>42686</v>
      </c>
      <c r="MG5" s="47">
        <v>9.9649999999999999</v>
      </c>
      <c r="MH5" s="47">
        <f t="shared" ref="MH5:MH32" si="30">IF(MG5="N.D.",0,MG5)</f>
        <v>9.9649999999999999</v>
      </c>
      <c r="MI5" s="47" t="s">
        <v>13</v>
      </c>
      <c r="MJ5" s="154">
        <f>MJ4</f>
        <v>200</v>
      </c>
      <c r="MK5" s="154">
        <f>MK4</f>
        <v>1</v>
      </c>
      <c r="ML5" s="154">
        <f>ML4</f>
        <v>1</v>
      </c>
      <c r="MM5" s="47">
        <f>MDL!$C7</f>
        <v>2.9884408526058896E-2</v>
      </c>
      <c r="MN5" s="47">
        <f t="shared" ref="MN5:MN32" si="31">ML5*MM5</f>
        <v>2.9884408526058896E-2</v>
      </c>
      <c r="MO5" s="154">
        <f t="shared" ref="MO5:MO32" si="32">IF(MH5*ML5&lt;MN5,"BDL",MH5*ML5)</f>
        <v>9.9649999999999999</v>
      </c>
      <c r="MT5" s="47" t="s">
        <v>18</v>
      </c>
      <c r="MU5" s="47">
        <v>0</v>
      </c>
      <c r="MW5" s="47">
        <v>0</v>
      </c>
      <c r="MX5" s="47" t="s">
        <v>16</v>
      </c>
      <c r="MY5" s="47">
        <f t="shared" ref="MY5:MY32" si="33">IF(MX5="N.D.",0,MX5)</f>
        <v>0</v>
      </c>
      <c r="MZ5" s="47" t="s">
        <v>13</v>
      </c>
      <c r="NA5" s="154">
        <f>NA4</f>
        <v>200</v>
      </c>
      <c r="NB5" s="154">
        <f>NB4</f>
        <v>1</v>
      </c>
      <c r="NC5" s="154">
        <f>NC4</f>
        <v>1</v>
      </c>
      <c r="ND5" s="47">
        <f>MDL!$C7</f>
        <v>2.9884408526058896E-2</v>
      </c>
      <c r="NE5" s="47">
        <f t="shared" ref="NE5:NE32" si="34">NC5*ND5</f>
        <v>2.9884408526058896E-2</v>
      </c>
      <c r="NF5" s="154" t="str">
        <f t="shared" ref="NF5:NF32" si="35">IF(MY5*NC5&lt;NE5,"BDL",MY5*NC5)</f>
        <v>BDL</v>
      </c>
    </row>
    <row r="6" spans="1:603" x14ac:dyDescent="0.35">
      <c r="A6" s="47" t="s">
        <v>19</v>
      </c>
      <c r="B6" s="47">
        <v>8.7210000000000001</v>
      </c>
      <c r="C6" s="47">
        <v>69</v>
      </c>
      <c r="D6" s="47" t="s">
        <v>576</v>
      </c>
      <c r="E6" s="47">
        <v>4.7E-2</v>
      </c>
      <c r="F6" s="47">
        <f t="shared" si="0"/>
        <v>4.7E-2</v>
      </c>
      <c r="G6" s="47" t="s">
        <v>13</v>
      </c>
      <c r="H6" s="154">
        <f t="shared" ref="H6:J21" si="36">H5</f>
        <v>200</v>
      </c>
      <c r="I6" s="154">
        <f t="shared" si="36"/>
        <v>1</v>
      </c>
      <c r="J6" s="154">
        <f t="shared" si="36"/>
        <v>1</v>
      </c>
      <c r="K6" s="47">
        <f>MDL!$C8</f>
        <v>3.56E-2</v>
      </c>
      <c r="L6" s="47">
        <f t="shared" si="1"/>
        <v>3.56E-2</v>
      </c>
      <c r="M6" s="154">
        <f t="shared" si="2"/>
        <v>4.7E-2</v>
      </c>
      <c r="AI6" s="47" t="s">
        <v>19</v>
      </c>
      <c r="AJ6" s="47">
        <v>0</v>
      </c>
      <c r="AL6" s="47">
        <v>0</v>
      </c>
      <c r="AM6" s="47" t="s">
        <v>16</v>
      </c>
      <c r="AN6" s="47">
        <f t="shared" si="3"/>
        <v>0</v>
      </c>
      <c r="AO6" s="47" t="s">
        <v>13</v>
      </c>
      <c r="AP6" s="154">
        <f t="shared" ref="AP6:AR21" si="37">AP5</f>
        <v>200</v>
      </c>
      <c r="AQ6" s="154">
        <f t="shared" si="37"/>
        <v>1</v>
      </c>
      <c r="AR6" s="154">
        <f t="shared" si="37"/>
        <v>1</v>
      </c>
      <c r="AS6" s="47">
        <f>MDL!$C8</f>
        <v>3.56E-2</v>
      </c>
      <c r="AT6" s="47">
        <f t="shared" si="4"/>
        <v>3.56E-2</v>
      </c>
      <c r="AU6" s="154" t="str">
        <f t="shared" si="5"/>
        <v>BDL</v>
      </c>
      <c r="CH6" s="47" t="s">
        <v>19</v>
      </c>
      <c r="CI6" s="47">
        <v>8.7089999999999996</v>
      </c>
      <c r="CJ6" s="47">
        <v>69</v>
      </c>
      <c r="CK6" s="47">
        <v>39204</v>
      </c>
      <c r="CL6" s="47">
        <v>10.537000000000001</v>
      </c>
      <c r="CM6" s="47">
        <f t="shared" si="6"/>
        <v>10.537000000000001</v>
      </c>
      <c r="CN6" s="47" t="s">
        <v>13</v>
      </c>
      <c r="CO6" s="154">
        <f t="shared" ref="CO6:CQ21" si="38">CO5</f>
        <v>200</v>
      </c>
      <c r="CP6" s="154">
        <f t="shared" si="38"/>
        <v>1</v>
      </c>
      <c r="CQ6" s="154">
        <f t="shared" si="38"/>
        <v>1</v>
      </c>
      <c r="CR6" s="47">
        <f>MDL!$C8</f>
        <v>3.56E-2</v>
      </c>
      <c r="CS6" s="47">
        <f t="shared" si="7"/>
        <v>3.56E-2</v>
      </c>
      <c r="CT6" s="154">
        <f t="shared" si="8"/>
        <v>10.537000000000001</v>
      </c>
      <c r="CY6" s="47" t="s">
        <v>19</v>
      </c>
      <c r="CZ6" s="47">
        <v>0</v>
      </c>
      <c r="DB6" s="47">
        <v>0</v>
      </c>
      <c r="DC6" s="47" t="s">
        <v>16</v>
      </c>
      <c r="DD6" s="47">
        <f t="shared" si="9"/>
        <v>0</v>
      </c>
      <c r="DE6" s="47" t="s">
        <v>13</v>
      </c>
      <c r="DF6" s="154">
        <f t="shared" ref="DF6:DH21" si="39">DF5</f>
        <v>200</v>
      </c>
      <c r="DG6" s="154">
        <f t="shared" si="39"/>
        <v>1</v>
      </c>
      <c r="DH6" s="154">
        <f t="shared" si="39"/>
        <v>1</v>
      </c>
      <c r="DI6" s="47">
        <f>MDL!$C8</f>
        <v>3.56E-2</v>
      </c>
      <c r="DJ6" s="47">
        <f t="shared" si="10"/>
        <v>3.56E-2</v>
      </c>
      <c r="DK6" s="154" t="str">
        <f t="shared" si="11"/>
        <v>BDL</v>
      </c>
      <c r="EG6" s="47" t="s">
        <v>19</v>
      </c>
      <c r="EH6" s="47">
        <v>8.7080000000000002</v>
      </c>
      <c r="EI6" s="47">
        <v>69</v>
      </c>
      <c r="EJ6" s="47">
        <v>215359</v>
      </c>
      <c r="EK6" s="47">
        <v>58.411999999999999</v>
      </c>
      <c r="EL6" s="47">
        <f t="shared" si="12"/>
        <v>58.411999999999999</v>
      </c>
      <c r="EM6" s="47" t="s">
        <v>13</v>
      </c>
      <c r="EN6" s="154">
        <f t="shared" ref="EN6:EP21" si="40">EN5</f>
        <v>200</v>
      </c>
      <c r="EO6" s="154">
        <f t="shared" si="40"/>
        <v>2.9152046783625734</v>
      </c>
      <c r="EP6" s="154">
        <f t="shared" si="40"/>
        <v>2.9152046783625734</v>
      </c>
      <c r="EQ6" s="47">
        <f>MDL!$C8</f>
        <v>3.56E-2</v>
      </c>
      <c r="ER6" s="47">
        <f t="shared" si="13"/>
        <v>0.10378128654970761</v>
      </c>
      <c r="ES6" s="154">
        <f t="shared" si="14"/>
        <v>170.28293567251464</v>
      </c>
      <c r="FO6" s="47" t="s">
        <v>19</v>
      </c>
      <c r="FP6" s="47">
        <v>0</v>
      </c>
      <c r="FR6" s="47">
        <v>0</v>
      </c>
      <c r="FS6" s="47" t="s">
        <v>16</v>
      </c>
      <c r="FT6" s="47">
        <f t="shared" si="15"/>
        <v>0</v>
      </c>
      <c r="FU6" s="47" t="s">
        <v>13</v>
      </c>
      <c r="FV6" s="154">
        <f t="shared" ref="FV6:FX21" si="41">FV5</f>
        <v>200</v>
      </c>
      <c r="FW6" s="154">
        <f t="shared" si="41"/>
        <v>2.9012584704743465</v>
      </c>
      <c r="FX6" s="154">
        <f t="shared" si="41"/>
        <v>2.9012584704743465</v>
      </c>
      <c r="FY6" s="47">
        <f>MDL!$C8</f>
        <v>3.56E-2</v>
      </c>
      <c r="FZ6" s="47">
        <f t="shared" si="16"/>
        <v>0.10328480154888674</v>
      </c>
      <c r="GA6" s="154" t="str">
        <f t="shared" si="17"/>
        <v>BDL</v>
      </c>
      <c r="GW6" s="47" t="s">
        <v>19</v>
      </c>
      <c r="GX6" s="47">
        <v>8.7089999999999996</v>
      </c>
      <c r="GY6" s="47">
        <v>69</v>
      </c>
      <c r="GZ6" s="47">
        <v>2037</v>
      </c>
      <c r="HA6" s="47">
        <v>0.56100000000000005</v>
      </c>
      <c r="HB6" s="47">
        <f t="shared" si="18"/>
        <v>0.56100000000000005</v>
      </c>
      <c r="HC6" s="47" t="s">
        <v>13</v>
      </c>
      <c r="HD6" s="154">
        <f t="shared" ref="HD6:HF21" si="42">HD5</f>
        <v>200</v>
      </c>
      <c r="HE6" s="154">
        <f t="shared" si="42"/>
        <v>3</v>
      </c>
      <c r="HF6" s="154">
        <f t="shared" si="42"/>
        <v>3</v>
      </c>
      <c r="HG6" s="47">
        <f>MDL!$C8</f>
        <v>3.56E-2</v>
      </c>
      <c r="HH6" s="47">
        <f t="shared" si="19"/>
        <v>0.10680000000000001</v>
      </c>
      <c r="HI6" s="154">
        <f t="shared" si="20"/>
        <v>1.6830000000000003</v>
      </c>
      <c r="IE6" s="47" t="s">
        <v>19</v>
      </c>
      <c r="IF6" s="47">
        <v>8.7080000000000002</v>
      </c>
      <c r="IG6" s="47">
        <v>69</v>
      </c>
      <c r="IH6" s="47">
        <v>42208</v>
      </c>
      <c r="II6" s="47">
        <v>11.638</v>
      </c>
      <c r="IJ6" s="47">
        <f t="shared" si="21"/>
        <v>11.638</v>
      </c>
      <c r="IK6" s="47" t="s">
        <v>13</v>
      </c>
      <c r="IL6" s="154">
        <f t="shared" ref="IL6:IN21" si="43">IL5</f>
        <v>200</v>
      </c>
      <c r="IM6" s="154">
        <f t="shared" si="43"/>
        <v>2.8790786948176583</v>
      </c>
      <c r="IN6" s="154">
        <f t="shared" si="43"/>
        <v>2.8790786948176583</v>
      </c>
      <c r="IO6" s="47">
        <f>MDL!$C8</f>
        <v>3.56E-2</v>
      </c>
      <c r="IP6" s="47">
        <f t="shared" si="22"/>
        <v>0.10249520153550863</v>
      </c>
      <c r="IQ6" s="154">
        <f t="shared" si="23"/>
        <v>33.506717850287906</v>
      </c>
      <c r="JM6" s="47" t="s">
        <v>19</v>
      </c>
      <c r="JN6" s="47">
        <v>8.7089999999999996</v>
      </c>
      <c r="JO6" s="47">
        <v>69</v>
      </c>
      <c r="JP6" s="47">
        <v>41411</v>
      </c>
      <c r="JQ6" s="47">
        <v>11.539</v>
      </c>
      <c r="JR6" s="47">
        <f t="shared" si="24"/>
        <v>11.539</v>
      </c>
      <c r="JS6" s="47" t="s">
        <v>13</v>
      </c>
      <c r="JT6" s="154">
        <f t="shared" ref="JT6:JV21" si="44">JT5</f>
        <v>200</v>
      </c>
      <c r="JU6" s="154">
        <f t="shared" si="44"/>
        <v>2.8790786948176583</v>
      </c>
      <c r="JV6" s="154">
        <f t="shared" si="44"/>
        <v>2.8790786948176583</v>
      </c>
      <c r="JW6" s="47">
        <f>MDL!$C8</f>
        <v>3.56E-2</v>
      </c>
      <c r="JX6" s="47">
        <f t="shared" si="25"/>
        <v>0.10249520153550863</v>
      </c>
      <c r="JY6" s="154">
        <f t="shared" si="26"/>
        <v>33.22168905950096</v>
      </c>
      <c r="KU6" s="47" t="s">
        <v>19</v>
      </c>
      <c r="KV6" s="47">
        <v>8.7080000000000002</v>
      </c>
      <c r="KW6" s="47">
        <v>69</v>
      </c>
      <c r="KX6" s="47">
        <v>146948</v>
      </c>
      <c r="KY6" s="47">
        <v>41.173000000000002</v>
      </c>
      <c r="KZ6" s="47">
        <f t="shared" si="27"/>
        <v>41.173000000000002</v>
      </c>
      <c r="LA6" s="47" t="s">
        <v>13</v>
      </c>
      <c r="LB6" s="154">
        <f t="shared" ref="LB6:LD21" si="45">LB5</f>
        <v>200</v>
      </c>
      <c r="LC6" s="154">
        <f t="shared" si="45"/>
        <v>2.9096209912536448</v>
      </c>
      <c r="LD6" s="154">
        <f t="shared" si="45"/>
        <v>2.9096209912536448</v>
      </c>
      <c r="LE6" s="47">
        <f>MDL!$C8</f>
        <v>3.56E-2</v>
      </c>
      <c r="LF6" s="47">
        <f t="shared" si="28"/>
        <v>0.10358250728862975</v>
      </c>
      <c r="LG6" s="154">
        <f t="shared" si="29"/>
        <v>119.79782507288633</v>
      </c>
      <c r="MC6" s="47" t="s">
        <v>19</v>
      </c>
      <c r="MD6" s="47">
        <v>8.7089999999999996</v>
      </c>
      <c r="ME6" s="47">
        <v>69</v>
      </c>
      <c r="MF6" s="47">
        <v>38963</v>
      </c>
      <c r="MG6" s="47">
        <v>10.504</v>
      </c>
      <c r="MH6" s="47">
        <f t="shared" si="30"/>
        <v>10.504</v>
      </c>
      <c r="MI6" s="47" t="s">
        <v>13</v>
      </c>
      <c r="MJ6" s="154">
        <f t="shared" ref="MJ6:ML21" si="46">MJ5</f>
        <v>200</v>
      </c>
      <c r="MK6" s="154">
        <f t="shared" si="46"/>
        <v>1</v>
      </c>
      <c r="ML6" s="154">
        <f t="shared" si="46"/>
        <v>1</v>
      </c>
      <c r="MM6" s="47">
        <f>MDL!$C8</f>
        <v>3.56E-2</v>
      </c>
      <c r="MN6" s="47">
        <f t="shared" si="31"/>
        <v>3.56E-2</v>
      </c>
      <c r="MO6" s="154">
        <f t="shared" si="32"/>
        <v>10.504</v>
      </c>
      <c r="MT6" s="47" t="s">
        <v>19</v>
      </c>
      <c r="MU6" s="47">
        <v>0</v>
      </c>
      <c r="MW6" s="47">
        <v>0</v>
      </c>
      <c r="MX6" s="47" t="s">
        <v>16</v>
      </c>
      <c r="MY6" s="47">
        <f t="shared" si="33"/>
        <v>0</v>
      </c>
      <c r="MZ6" s="47" t="s">
        <v>13</v>
      </c>
      <c r="NA6" s="154">
        <f t="shared" ref="NA6:NC21" si="47">NA5</f>
        <v>200</v>
      </c>
      <c r="NB6" s="154">
        <f t="shared" si="47"/>
        <v>1</v>
      </c>
      <c r="NC6" s="154">
        <f t="shared" si="47"/>
        <v>1</v>
      </c>
      <c r="ND6" s="47">
        <f>MDL!$C8</f>
        <v>3.56E-2</v>
      </c>
      <c r="NE6" s="47">
        <f t="shared" si="34"/>
        <v>3.56E-2</v>
      </c>
      <c r="NF6" s="154" t="str">
        <f t="shared" si="35"/>
        <v>BDL</v>
      </c>
    </row>
    <row r="7" spans="1:603" x14ac:dyDescent="0.35">
      <c r="A7" s="47" t="s">
        <v>20</v>
      </c>
      <c r="B7" s="47">
        <v>0</v>
      </c>
      <c r="D7" s="47">
        <v>0</v>
      </c>
      <c r="E7" s="47" t="s">
        <v>16</v>
      </c>
      <c r="F7" s="47">
        <f t="shared" si="0"/>
        <v>0</v>
      </c>
      <c r="G7" s="47" t="s">
        <v>13</v>
      </c>
      <c r="H7" s="154">
        <f t="shared" si="36"/>
        <v>200</v>
      </c>
      <c r="I7" s="154">
        <f t="shared" si="36"/>
        <v>1</v>
      </c>
      <c r="J7" s="154">
        <f t="shared" si="36"/>
        <v>1</v>
      </c>
      <c r="K7" s="47">
        <f>MDL!$C9</f>
        <v>1.5821689350532766E-2</v>
      </c>
      <c r="L7" s="47">
        <f t="shared" si="1"/>
        <v>1.5821689350532766E-2</v>
      </c>
      <c r="M7" s="154" t="str">
        <f t="shared" si="2"/>
        <v>BDL</v>
      </c>
      <c r="AI7" s="47" t="s">
        <v>20</v>
      </c>
      <c r="AJ7" s="47">
        <v>0</v>
      </c>
      <c r="AL7" s="47">
        <v>0</v>
      </c>
      <c r="AM7" s="47" t="s">
        <v>16</v>
      </c>
      <c r="AN7" s="47">
        <f t="shared" si="3"/>
        <v>0</v>
      </c>
      <c r="AO7" s="47" t="s">
        <v>13</v>
      </c>
      <c r="AP7" s="154">
        <f t="shared" si="37"/>
        <v>200</v>
      </c>
      <c r="AQ7" s="154">
        <f t="shared" si="37"/>
        <v>1</v>
      </c>
      <c r="AR7" s="154">
        <f t="shared" si="37"/>
        <v>1</v>
      </c>
      <c r="AS7" s="47">
        <f>MDL!$C9</f>
        <v>1.5821689350532766E-2</v>
      </c>
      <c r="AT7" s="47">
        <f t="shared" si="4"/>
        <v>1.5821689350532766E-2</v>
      </c>
      <c r="AU7" s="154" t="str">
        <f t="shared" si="5"/>
        <v>BDL</v>
      </c>
      <c r="CH7" s="47" t="s">
        <v>20</v>
      </c>
      <c r="CI7" s="47">
        <v>11.178000000000001</v>
      </c>
      <c r="CJ7" s="47">
        <v>69</v>
      </c>
      <c r="CK7" s="47">
        <v>344476</v>
      </c>
      <c r="CL7" s="47">
        <v>10.35</v>
      </c>
      <c r="CM7" s="47">
        <f t="shared" si="6"/>
        <v>10.35</v>
      </c>
      <c r="CN7" s="47" t="s">
        <v>13</v>
      </c>
      <c r="CO7" s="154">
        <f t="shared" si="38"/>
        <v>200</v>
      </c>
      <c r="CP7" s="154">
        <f t="shared" si="38"/>
        <v>1</v>
      </c>
      <c r="CQ7" s="154">
        <f t="shared" si="38"/>
        <v>1</v>
      </c>
      <c r="CR7" s="47">
        <f>MDL!$C9</f>
        <v>1.5821689350532766E-2</v>
      </c>
      <c r="CS7" s="47">
        <f t="shared" si="7"/>
        <v>1.5821689350532766E-2</v>
      </c>
      <c r="CT7" s="154">
        <f t="shared" si="8"/>
        <v>10.35</v>
      </c>
      <c r="CY7" s="47" t="s">
        <v>20</v>
      </c>
      <c r="CZ7" s="47">
        <v>11.178000000000001</v>
      </c>
      <c r="DA7" s="47">
        <v>69</v>
      </c>
      <c r="DB7" s="47" t="s">
        <v>577</v>
      </c>
      <c r="DC7" s="47">
        <v>1.0999999999999999E-2</v>
      </c>
      <c r="DD7" s="47">
        <f t="shared" si="9"/>
        <v>1.0999999999999999E-2</v>
      </c>
      <c r="DE7" s="47" t="s">
        <v>13</v>
      </c>
      <c r="DF7" s="154">
        <f t="shared" si="39"/>
        <v>200</v>
      </c>
      <c r="DG7" s="154">
        <f t="shared" si="39"/>
        <v>1</v>
      </c>
      <c r="DH7" s="154">
        <f t="shared" si="39"/>
        <v>1</v>
      </c>
      <c r="DI7" s="47">
        <f>MDL!$C9</f>
        <v>1.5821689350532766E-2</v>
      </c>
      <c r="DJ7" s="47">
        <f t="shared" si="10"/>
        <v>1.5821689350532766E-2</v>
      </c>
      <c r="DK7" s="154" t="str">
        <f t="shared" si="11"/>
        <v>BDL</v>
      </c>
      <c r="EG7" s="47" t="s">
        <v>20</v>
      </c>
      <c r="EH7" s="47">
        <v>11.192</v>
      </c>
      <c r="EI7" s="47">
        <v>69</v>
      </c>
      <c r="EJ7" s="47" t="s">
        <v>578</v>
      </c>
      <c r="EK7" s="47">
        <v>2.1000000000000001E-2</v>
      </c>
      <c r="EL7" s="47">
        <f t="shared" si="12"/>
        <v>2.1000000000000001E-2</v>
      </c>
      <c r="EM7" s="47" t="s">
        <v>13</v>
      </c>
      <c r="EN7" s="154">
        <f t="shared" si="40"/>
        <v>200</v>
      </c>
      <c r="EO7" s="154">
        <f t="shared" si="40"/>
        <v>2.9152046783625734</v>
      </c>
      <c r="EP7" s="154">
        <f t="shared" si="40"/>
        <v>2.9152046783625734</v>
      </c>
      <c r="EQ7" s="47">
        <f>MDL!$C9</f>
        <v>1.5821689350532766E-2</v>
      </c>
      <c r="ER7" s="47">
        <f t="shared" si="13"/>
        <v>4.6123462814272424E-2</v>
      </c>
      <c r="ES7" s="154">
        <f t="shared" si="14"/>
        <v>6.1219298245614041E-2</v>
      </c>
      <c r="FO7" s="47" t="s">
        <v>20</v>
      </c>
      <c r="FP7" s="47">
        <v>0</v>
      </c>
      <c r="FR7" s="47">
        <v>0</v>
      </c>
      <c r="FS7" s="47" t="s">
        <v>16</v>
      </c>
      <c r="FT7" s="47">
        <f t="shared" si="15"/>
        <v>0</v>
      </c>
      <c r="FU7" s="47" t="s">
        <v>13</v>
      </c>
      <c r="FV7" s="154">
        <f t="shared" si="41"/>
        <v>200</v>
      </c>
      <c r="FW7" s="154">
        <f t="shared" si="41"/>
        <v>2.9012584704743465</v>
      </c>
      <c r="FX7" s="154">
        <f t="shared" si="41"/>
        <v>2.9012584704743465</v>
      </c>
      <c r="FY7" s="47">
        <f>MDL!$C9</f>
        <v>1.5821689350532766E-2</v>
      </c>
      <c r="FZ7" s="47">
        <f t="shared" si="16"/>
        <v>4.590281024544695E-2</v>
      </c>
      <c r="GA7" s="154" t="str">
        <f t="shared" si="17"/>
        <v>BDL</v>
      </c>
      <c r="GW7" s="47" t="s">
        <v>20</v>
      </c>
      <c r="GX7" s="47">
        <v>11.193</v>
      </c>
      <c r="GY7" s="47">
        <v>69</v>
      </c>
      <c r="GZ7" s="47" t="s">
        <v>579</v>
      </c>
      <c r="HA7" s="47">
        <v>2.4E-2</v>
      </c>
      <c r="HB7" s="47">
        <f t="shared" si="18"/>
        <v>2.4E-2</v>
      </c>
      <c r="HC7" s="47" t="s">
        <v>13</v>
      </c>
      <c r="HD7" s="154">
        <f t="shared" si="42"/>
        <v>200</v>
      </c>
      <c r="HE7" s="154">
        <f t="shared" si="42"/>
        <v>3</v>
      </c>
      <c r="HF7" s="154">
        <f t="shared" si="42"/>
        <v>3</v>
      </c>
      <c r="HG7" s="47">
        <f>MDL!$C9</f>
        <v>1.5821689350532766E-2</v>
      </c>
      <c r="HH7" s="47">
        <f t="shared" si="19"/>
        <v>4.7465068051598294E-2</v>
      </c>
      <c r="HI7" s="154">
        <f t="shared" si="20"/>
        <v>7.2000000000000008E-2</v>
      </c>
      <c r="IE7" s="47" t="s">
        <v>20</v>
      </c>
      <c r="IF7" s="47">
        <v>11.178000000000001</v>
      </c>
      <c r="IG7" s="47">
        <v>69</v>
      </c>
      <c r="IH7" s="47" t="s">
        <v>580</v>
      </c>
      <c r="II7" s="47">
        <v>0.10199999999999999</v>
      </c>
      <c r="IJ7" s="47">
        <f t="shared" si="21"/>
        <v>0.10199999999999999</v>
      </c>
      <c r="IK7" s="47" t="s">
        <v>13</v>
      </c>
      <c r="IL7" s="154">
        <f t="shared" si="43"/>
        <v>200</v>
      </c>
      <c r="IM7" s="154">
        <f t="shared" si="43"/>
        <v>2.8790786948176583</v>
      </c>
      <c r="IN7" s="154">
        <f t="shared" si="43"/>
        <v>2.8790786948176583</v>
      </c>
      <c r="IO7" s="47">
        <f>MDL!$C9</f>
        <v>1.5821689350532766E-2</v>
      </c>
      <c r="IP7" s="47">
        <f t="shared" si="22"/>
        <v>4.555188872514232E-2</v>
      </c>
      <c r="IQ7" s="154">
        <f t="shared" si="23"/>
        <v>0.29366602687140114</v>
      </c>
      <c r="JM7" s="47" t="s">
        <v>20</v>
      </c>
      <c r="JN7" s="47">
        <v>11.178000000000001</v>
      </c>
      <c r="JO7" s="47">
        <v>69</v>
      </c>
      <c r="JP7" s="47" t="s">
        <v>581</v>
      </c>
      <c r="JQ7" s="47">
        <v>0.10299999999999999</v>
      </c>
      <c r="JR7" s="47">
        <f t="shared" si="24"/>
        <v>0.10299999999999999</v>
      </c>
      <c r="JS7" s="47" t="s">
        <v>13</v>
      </c>
      <c r="JT7" s="154">
        <f t="shared" si="44"/>
        <v>200</v>
      </c>
      <c r="JU7" s="154">
        <f t="shared" si="44"/>
        <v>2.8790786948176583</v>
      </c>
      <c r="JV7" s="154">
        <f t="shared" si="44"/>
        <v>2.8790786948176583</v>
      </c>
      <c r="JW7" s="47">
        <f>MDL!$C9</f>
        <v>1.5821689350532766E-2</v>
      </c>
      <c r="JX7" s="47">
        <f t="shared" si="25"/>
        <v>4.555188872514232E-2</v>
      </c>
      <c r="JY7" s="154">
        <f t="shared" si="26"/>
        <v>0.29654510556621877</v>
      </c>
      <c r="KU7" s="47" t="s">
        <v>20</v>
      </c>
      <c r="KV7" s="47">
        <v>11.178000000000001</v>
      </c>
      <c r="KW7" s="47">
        <v>69</v>
      </c>
      <c r="KX7" s="47">
        <v>4994</v>
      </c>
      <c r="KY7" s="47">
        <v>0.156</v>
      </c>
      <c r="KZ7" s="47">
        <f t="shared" si="27"/>
        <v>0.156</v>
      </c>
      <c r="LA7" s="47" t="s">
        <v>13</v>
      </c>
      <c r="LB7" s="154">
        <f t="shared" si="45"/>
        <v>200</v>
      </c>
      <c r="LC7" s="154">
        <f t="shared" si="45"/>
        <v>2.9096209912536448</v>
      </c>
      <c r="LD7" s="154">
        <f t="shared" si="45"/>
        <v>2.9096209912536448</v>
      </c>
      <c r="LE7" s="47">
        <f>MDL!$C9</f>
        <v>1.5821689350532766E-2</v>
      </c>
      <c r="LF7" s="47">
        <f t="shared" si="28"/>
        <v>4.6035119451404385E-2</v>
      </c>
      <c r="LG7" s="154">
        <f t="shared" si="29"/>
        <v>0.45390087463556861</v>
      </c>
      <c r="MC7" s="47" t="s">
        <v>20</v>
      </c>
      <c r="MD7" s="47">
        <v>11.178000000000001</v>
      </c>
      <c r="ME7" s="47">
        <v>69</v>
      </c>
      <c r="MF7" s="47">
        <v>341069</v>
      </c>
      <c r="MG7" s="47">
        <v>10.279</v>
      </c>
      <c r="MH7" s="47">
        <f t="shared" si="30"/>
        <v>10.279</v>
      </c>
      <c r="MI7" s="47" t="s">
        <v>13</v>
      </c>
      <c r="MJ7" s="154">
        <f t="shared" si="46"/>
        <v>200</v>
      </c>
      <c r="MK7" s="154">
        <f t="shared" si="46"/>
        <v>1</v>
      </c>
      <c r="ML7" s="154">
        <f t="shared" si="46"/>
        <v>1</v>
      </c>
      <c r="MM7" s="47">
        <f>MDL!$C9</f>
        <v>1.5821689350532766E-2</v>
      </c>
      <c r="MN7" s="47">
        <f t="shared" si="31"/>
        <v>1.5821689350532766E-2</v>
      </c>
      <c r="MO7" s="154">
        <f t="shared" si="32"/>
        <v>10.279</v>
      </c>
      <c r="MT7" s="47" t="s">
        <v>20</v>
      </c>
      <c r="MU7" s="47">
        <v>11.178000000000001</v>
      </c>
      <c r="MV7" s="47">
        <v>69</v>
      </c>
      <c r="MW7" s="47" t="s">
        <v>582</v>
      </c>
      <c r="MX7" s="47">
        <v>8.9999999999999993E-3</v>
      </c>
      <c r="MY7" s="47">
        <f t="shared" si="33"/>
        <v>8.9999999999999993E-3</v>
      </c>
      <c r="MZ7" s="47" t="s">
        <v>13</v>
      </c>
      <c r="NA7" s="154">
        <f t="shared" si="47"/>
        <v>200</v>
      </c>
      <c r="NB7" s="154">
        <f t="shared" si="47"/>
        <v>1</v>
      </c>
      <c r="NC7" s="154">
        <f t="shared" si="47"/>
        <v>1</v>
      </c>
      <c r="ND7" s="47">
        <f>MDL!$C9</f>
        <v>1.5821689350532766E-2</v>
      </c>
      <c r="NE7" s="47">
        <f t="shared" si="34"/>
        <v>1.5821689350532766E-2</v>
      </c>
      <c r="NF7" s="154" t="str">
        <f t="shared" si="35"/>
        <v>BDL</v>
      </c>
    </row>
    <row r="8" spans="1:603" x14ac:dyDescent="0.35">
      <c r="A8" s="47" t="s">
        <v>21</v>
      </c>
      <c r="B8" s="47">
        <v>10.975</v>
      </c>
      <c r="C8" s="47">
        <v>51</v>
      </c>
      <c r="D8" s="47" t="s">
        <v>475</v>
      </c>
      <c r="E8" s="47">
        <v>0.04</v>
      </c>
      <c r="F8" s="47">
        <f t="shared" si="0"/>
        <v>0.04</v>
      </c>
      <c r="G8" s="47" t="s">
        <v>13</v>
      </c>
      <c r="H8" s="154">
        <f t="shared" si="36"/>
        <v>200</v>
      </c>
      <c r="I8" s="154">
        <f t="shared" si="36"/>
        <v>1</v>
      </c>
      <c r="J8" s="154">
        <f t="shared" si="36"/>
        <v>1</v>
      </c>
      <c r="K8" s="47">
        <f>MDL!$C10</f>
        <v>7.3550213233318793E-3</v>
      </c>
      <c r="L8" s="47">
        <f t="shared" si="1"/>
        <v>7.3550213233318793E-3</v>
      </c>
      <c r="M8" s="154">
        <f t="shared" si="2"/>
        <v>0.04</v>
      </c>
      <c r="AI8" s="47" t="s">
        <v>21</v>
      </c>
      <c r="AJ8" s="47">
        <v>0</v>
      </c>
      <c r="AL8" s="47">
        <v>0</v>
      </c>
      <c r="AM8" s="47" t="s">
        <v>16</v>
      </c>
      <c r="AN8" s="47">
        <f t="shared" si="3"/>
        <v>0</v>
      </c>
      <c r="AO8" s="47" t="s">
        <v>13</v>
      </c>
      <c r="AP8" s="154">
        <f t="shared" si="37"/>
        <v>200</v>
      </c>
      <c r="AQ8" s="154">
        <f t="shared" si="37"/>
        <v>1</v>
      </c>
      <c r="AR8" s="154">
        <f t="shared" si="37"/>
        <v>1</v>
      </c>
      <c r="AS8" s="47">
        <f>MDL!$C10</f>
        <v>7.3550213233318793E-3</v>
      </c>
      <c r="AT8" s="47">
        <f t="shared" si="4"/>
        <v>7.3550213233318793E-3</v>
      </c>
      <c r="AU8" s="154" t="str">
        <f t="shared" si="5"/>
        <v>BDL</v>
      </c>
      <c r="CH8" s="47" t="s">
        <v>21</v>
      </c>
      <c r="CI8" s="47">
        <v>10.961</v>
      </c>
      <c r="CJ8" s="47">
        <v>51</v>
      </c>
      <c r="CK8" s="47">
        <v>26298</v>
      </c>
      <c r="CL8" s="47">
        <v>10.489000000000001</v>
      </c>
      <c r="CM8" s="47">
        <f t="shared" si="6"/>
        <v>10.489000000000001</v>
      </c>
      <c r="CN8" s="47" t="s">
        <v>13</v>
      </c>
      <c r="CO8" s="154">
        <f t="shared" si="38"/>
        <v>200</v>
      </c>
      <c r="CP8" s="154">
        <f t="shared" si="38"/>
        <v>1</v>
      </c>
      <c r="CQ8" s="154">
        <f t="shared" si="38"/>
        <v>1</v>
      </c>
      <c r="CR8" s="47">
        <f>MDL!$C10</f>
        <v>7.3550213233318793E-3</v>
      </c>
      <c r="CS8" s="47">
        <f t="shared" si="7"/>
        <v>7.3550213233318793E-3</v>
      </c>
      <c r="CT8" s="154">
        <f t="shared" si="8"/>
        <v>10.489000000000001</v>
      </c>
      <c r="CY8" s="47" t="s">
        <v>21</v>
      </c>
      <c r="CZ8" s="47">
        <v>0</v>
      </c>
      <c r="DB8" s="47">
        <v>0</v>
      </c>
      <c r="DC8" s="47" t="s">
        <v>16</v>
      </c>
      <c r="DD8" s="47">
        <f t="shared" si="9"/>
        <v>0</v>
      </c>
      <c r="DE8" s="47" t="s">
        <v>13</v>
      </c>
      <c r="DF8" s="154">
        <f t="shared" si="39"/>
        <v>200</v>
      </c>
      <c r="DG8" s="154">
        <f t="shared" si="39"/>
        <v>1</v>
      </c>
      <c r="DH8" s="154">
        <f t="shared" si="39"/>
        <v>1</v>
      </c>
      <c r="DI8" s="47">
        <f>MDL!$C10</f>
        <v>7.3550213233318793E-3</v>
      </c>
      <c r="DJ8" s="47">
        <f t="shared" si="10"/>
        <v>7.3550213233318793E-3</v>
      </c>
      <c r="DK8" s="154" t="str">
        <f t="shared" si="11"/>
        <v>BDL</v>
      </c>
      <c r="EG8" s="47" t="s">
        <v>21</v>
      </c>
      <c r="EH8" s="47">
        <v>10.961</v>
      </c>
      <c r="EI8" s="47">
        <v>51</v>
      </c>
      <c r="EJ8" s="47" t="s">
        <v>583</v>
      </c>
      <c r="EK8" s="47">
        <v>6.7000000000000004E-2</v>
      </c>
      <c r="EL8" s="47">
        <f t="shared" si="12"/>
        <v>6.7000000000000004E-2</v>
      </c>
      <c r="EM8" s="47" t="s">
        <v>13</v>
      </c>
      <c r="EN8" s="154">
        <f t="shared" si="40"/>
        <v>200</v>
      </c>
      <c r="EO8" s="154">
        <f t="shared" si="40"/>
        <v>2.9152046783625734</v>
      </c>
      <c r="EP8" s="154">
        <f t="shared" si="40"/>
        <v>2.9152046783625734</v>
      </c>
      <c r="EQ8" s="47">
        <f>MDL!$C10</f>
        <v>7.3550213233318793E-3</v>
      </c>
      <c r="ER8" s="47">
        <f t="shared" si="13"/>
        <v>2.1441392571233581E-2</v>
      </c>
      <c r="ES8" s="154">
        <f t="shared" si="14"/>
        <v>0.19531871345029242</v>
      </c>
      <c r="FO8" s="47" t="s">
        <v>21</v>
      </c>
      <c r="FP8" s="47">
        <v>0</v>
      </c>
      <c r="FR8" s="47">
        <v>0</v>
      </c>
      <c r="FS8" s="47" t="s">
        <v>16</v>
      </c>
      <c r="FT8" s="47">
        <f t="shared" si="15"/>
        <v>0</v>
      </c>
      <c r="FU8" s="47" t="s">
        <v>13</v>
      </c>
      <c r="FV8" s="154">
        <f t="shared" si="41"/>
        <v>200</v>
      </c>
      <c r="FW8" s="154">
        <f t="shared" si="41"/>
        <v>2.9012584704743465</v>
      </c>
      <c r="FX8" s="154">
        <f t="shared" si="41"/>
        <v>2.9012584704743465</v>
      </c>
      <c r="FY8" s="47">
        <f>MDL!$C10</f>
        <v>7.3550213233318793E-3</v>
      </c>
      <c r="FZ8" s="47">
        <f t="shared" si="16"/>
        <v>2.133881791483605E-2</v>
      </c>
      <c r="GA8" s="154" t="str">
        <f t="shared" si="17"/>
        <v>BDL</v>
      </c>
      <c r="GW8" s="47" t="s">
        <v>21</v>
      </c>
      <c r="GX8" s="47">
        <v>0</v>
      </c>
      <c r="GZ8" s="47">
        <v>0</v>
      </c>
      <c r="HA8" s="47" t="s">
        <v>16</v>
      </c>
      <c r="HB8" s="47">
        <f t="shared" si="18"/>
        <v>0</v>
      </c>
      <c r="HC8" s="47" t="s">
        <v>13</v>
      </c>
      <c r="HD8" s="154">
        <f t="shared" si="42"/>
        <v>200</v>
      </c>
      <c r="HE8" s="154">
        <f t="shared" si="42"/>
        <v>3</v>
      </c>
      <c r="HF8" s="154">
        <f t="shared" si="42"/>
        <v>3</v>
      </c>
      <c r="HG8" s="47">
        <f>MDL!$C10</f>
        <v>7.3550213233318793E-3</v>
      </c>
      <c r="HH8" s="47">
        <f t="shared" si="19"/>
        <v>2.2065063969995639E-2</v>
      </c>
      <c r="HI8" s="154" t="str">
        <f t="shared" si="20"/>
        <v>BDL</v>
      </c>
      <c r="IE8" s="47" t="s">
        <v>21</v>
      </c>
      <c r="IF8" s="47">
        <v>0</v>
      </c>
      <c r="IH8" s="47">
        <v>0</v>
      </c>
      <c r="II8" s="47" t="s">
        <v>16</v>
      </c>
      <c r="IJ8" s="47">
        <f t="shared" si="21"/>
        <v>0</v>
      </c>
      <c r="IK8" s="47" t="s">
        <v>13</v>
      </c>
      <c r="IL8" s="154">
        <f t="shared" si="43"/>
        <v>200</v>
      </c>
      <c r="IM8" s="154">
        <f t="shared" si="43"/>
        <v>2.8790786948176583</v>
      </c>
      <c r="IN8" s="154">
        <f t="shared" si="43"/>
        <v>2.8790786948176583</v>
      </c>
      <c r="IO8" s="47">
        <f>MDL!$C10</f>
        <v>7.3550213233318793E-3</v>
      </c>
      <c r="IP8" s="47">
        <f t="shared" si="22"/>
        <v>2.1175685191934392E-2</v>
      </c>
      <c r="IQ8" s="154" t="str">
        <f t="shared" si="23"/>
        <v>BDL</v>
      </c>
      <c r="JM8" s="47" t="s">
        <v>21</v>
      </c>
      <c r="JN8" s="47">
        <v>0</v>
      </c>
      <c r="JP8" s="47">
        <v>0</v>
      </c>
      <c r="JQ8" s="47" t="s">
        <v>16</v>
      </c>
      <c r="JR8" s="47">
        <f t="shared" si="24"/>
        <v>0</v>
      </c>
      <c r="JS8" s="47" t="s">
        <v>13</v>
      </c>
      <c r="JT8" s="154">
        <f t="shared" si="44"/>
        <v>200</v>
      </c>
      <c r="JU8" s="154">
        <f t="shared" si="44"/>
        <v>2.8790786948176583</v>
      </c>
      <c r="JV8" s="154">
        <f t="shared" si="44"/>
        <v>2.8790786948176583</v>
      </c>
      <c r="JW8" s="47">
        <f>MDL!$C10</f>
        <v>7.3550213233318793E-3</v>
      </c>
      <c r="JX8" s="47">
        <f t="shared" si="25"/>
        <v>2.1175685191934392E-2</v>
      </c>
      <c r="JY8" s="154" t="str">
        <f t="shared" si="26"/>
        <v>BDL</v>
      </c>
      <c r="KU8" s="47" t="s">
        <v>21</v>
      </c>
      <c r="KV8" s="47">
        <v>0</v>
      </c>
      <c r="KX8" s="47">
        <v>0</v>
      </c>
      <c r="KY8" s="47" t="s">
        <v>16</v>
      </c>
      <c r="KZ8" s="47">
        <f t="shared" si="27"/>
        <v>0</v>
      </c>
      <c r="LA8" s="47" t="s">
        <v>13</v>
      </c>
      <c r="LB8" s="154">
        <f t="shared" si="45"/>
        <v>200</v>
      </c>
      <c r="LC8" s="154">
        <f t="shared" si="45"/>
        <v>2.9096209912536448</v>
      </c>
      <c r="LD8" s="154">
        <f t="shared" si="45"/>
        <v>2.9096209912536448</v>
      </c>
      <c r="LE8" s="47">
        <f>MDL!$C10</f>
        <v>7.3550213233318793E-3</v>
      </c>
      <c r="LF8" s="47">
        <f t="shared" si="28"/>
        <v>2.1400324433484597E-2</v>
      </c>
      <c r="LG8" s="154" t="str">
        <f t="shared" si="29"/>
        <v>BDL</v>
      </c>
      <c r="MC8" s="47" t="s">
        <v>21</v>
      </c>
      <c r="MD8" s="47">
        <v>10.961</v>
      </c>
      <c r="ME8" s="47">
        <v>51</v>
      </c>
      <c r="MF8" s="47">
        <v>25987</v>
      </c>
      <c r="MG8" s="47">
        <v>10.397</v>
      </c>
      <c r="MH8" s="47">
        <f t="shared" si="30"/>
        <v>10.397</v>
      </c>
      <c r="MI8" s="47" t="s">
        <v>13</v>
      </c>
      <c r="MJ8" s="154">
        <f t="shared" si="46"/>
        <v>200</v>
      </c>
      <c r="MK8" s="154">
        <f t="shared" si="46"/>
        <v>1</v>
      </c>
      <c r="ML8" s="154">
        <f t="shared" si="46"/>
        <v>1</v>
      </c>
      <c r="MM8" s="47">
        <f>MDL!$C10</f>
        <v>7.3550213233318793E-3</v>
      </c>
      <c r="MN8" s="47">
        <f t="shared" si="31"/>
        <v>7.3550213233318793E-3</v>
      </c>
      <c r="MO8" s="154">
        <f t="shared" si="32"/>
        <v>10.397</v>
      </c>
      <c r="MT8" s="47" t="s">
        <v>21</v>
      </c>
      <c r="MU8" s="47">
        <v>0</v>
      </c>
      <c r="MW8" s="47">
        <v>0</v>
      </c>
      <c r="MX8" s="47" t="s">
        <v>16</v>
      </c>
      <c r="MY8" s="47">
        <f t="shared" si="33"/>
        <v>0</v>
      </c>
      <c r="MZ8" s="47" t="s">
        <v>13</v>
      </c>
      <c r="NA8" s="154">
        <f t="shared" si="47"/>
        <v>200</v>
      </c>
      <c r="NB8" s="154">
        <f t="shared" si="47"/>
        <v>1</v>
      </c>
      <c r="NC8" s="154">
        <f t="shared" si="47"/>
        <v>1</v>
      </c>
      <c r="ND8" s="47">
        <f>MDL!$C10</f>
        <v>7.3550213233318793E-3</v>
      </c>
      <c r="NE8" s="47">
        <f t="shared" si="34"/>
        <v>7.3550213233318793E-3</v>
      </c>
      <c r="NF8" s="154" t="str">
        <f t="shared" si="35"/>
        <v>BDL</v>
      </c>
    </row>
    <row r="9" spans="1:603" x14ac:dyDescent="0.35">
      <c r="A9" s="47" t="s">
        <v>329</v>
      </c>
      <c r="B9" s="47">
        <v>12.842000000000001</v>
      </c>
      <c r="C9" s="47">
        <v>51</v>
      </c>
      <c r="D9" s="47">
        <v>651</v>
      </c>
      <c r="E9" s="47">
        <v>6.8000000000000005E-2</v>
      </c>
      <c r="F9" s="47">
        <f t="shared" si="0"/>
        <v>6.8000000000000005E-2</v>
      </c>
      <c r="G9" s="47" t="s">
        <v>13</v>
      </c>
      <c r="H9" s="154">
        <f t="shared" si="36"/>
        <v>200</v>
      </c>
      <c r="I9" s="154">
        <f t="shared" si="36"/>
        <v>1</v>
      </c>
      <c r="J9" s="154">
        <f t="shared" si="36"/>
        <v>1</v>
      </c>
      <c r="K9" s="47">
        <f>MDL!$C11</f>
        <v>1.3842989871101864E-2</v>
      </c>
      <c r="L9" s="47">
        <f t="shared" si="1"/>
        <v>1.3842989871101864E-2</v>
      </c>
      <c r="M9" s="154">
        <f t="shared" si="2"/>
        <v>6.8000000000000005E-2</v>
      </c>
      <c r="AI9" s="47" t="s">
        <v>329</v>
      </c>
      <c r="AJ9" s="47">
        <v>0</v>
      </c>
      <c r="AL9" s="47">
        <v>0</v>
      </c>
      <c r="AM9" s="47" t="s">
        <v>16</v>
      </c>
      <c r="AN9" s="47">
        <f t="shared" si="3"/>
        <v>0</v>
      </c>
      <c r="AO9" s="47" t="s">
        <v>13</v>
      </c>
      <c r="AP9" s="154">
        <f t="shared" si="37"/>
        <v>200</v>
      </c>
      <c r="AQ9" s="154">
        <f t="shared" si="37"/>
        <v>1</v>
      </c>
      <c r="AR9" s="154">
        <f t="shared" si="37"/>
        <v>1</v>
      </c>
      <c r="AS9" s="47">
        <f>MDL!$C11</f>
        <v>1.3842989871101864E-2</v>
      </c>
      <c r="AT9" s="47">
        <f t="shared" si="4"/>
        <v>1.3842989871101864E-2</v>
      </c>
      <c r="AU9" s="154" t="str">
        <f t="shared" si="5"/>
        <v>BDL</v>
      </c>
      <c r="CH9" s="47" t="s">
        <v>329</v>
      </c>
      <c r="CI9" s="47">
        <v>12.842000000000001</v>
      </c>
      <c r="CJ9" s="47">
        <v>51</v>
      </c>
      <c r="CK9" s="47">
        <v>100169</v>
      </c>
      <c r="CL9" s="47">
        <v>10.73</v>
      </c>
      <c r="CM9" s="47">
        <f t="shared" si="6"/>
        <v>10.73</v>
      </c>
      <c r="CN9" s="47" t="s">
        <v>13</v>
      </c>
      <c r="CO9" s="154">
        <f t="shared" si="38"/>
        <v>200</v>
      </c>
      <c r="CP9" s="154">
        <f t="shared" si="38"/>
        <v>1</v>
      </c>
      <c r="CQ9" s="154">
        <f t="shared" si="38"/>
        <v>1</v>
      </c>
      <c r="CR9" s="47">
        <f>MDL!$C11</f>
        <v>1.3842989871101864E-2</v>
      </c>
      <c r="CS9" s="47">
        <f t="shared" si="7"/>
        <v>1.3842989871101864E-2</v>
      </c>
      <c r="CT9" s="154">
        <f t="shared" si="8"/>
        <v>10.73</v>
      </c>
      <c r="CY9" s="47" t="s">
        <v>329</v>
      </c>
      <c r="CZ9" s="47">
        <v>12.827999999999999</v>
      </c>
      <c r="DA9" s="47">
        <v>51</v>
      </c>
      <c r="DB9" s="47" t="s">
        <v>584</v>
      </c>
      <c r="DC9" s="47">
        <v>1.4E-2</v>
      </c>
      <c r="DD9" s="47">
        <f t="shared" si="9"/>
        <v>1.4E-2</v>
      </c>
      <c r="DE9" s="47" t="s">
        <v>13</v>
      </c>
      <c r="DF9" s="154">
        <f t="shared" si="39"/>
        <v>200</v>
      </c>
      <c r="DG9" s="154">
        <f t="shared" si="39"/>
        <v>1</v>
      </c>
      <c r="DH9" s="154">
        <f t="shared" si="39"/>
        <v>1</v>
      </c>
      <c r="DI9" s="47">
        <f>MDL!$C11</f>
        <v>1.3842989871101864E-2</v>
      </c>
      <c r="DJ9" s="47">
        <f t="shared" si="10"/>
        <v>1.3842989871101864E-2</v>
      </c>
      <c r="DK9" s="154">
        <f t="shared" si="11"/>
        <v>1.4E-2</v>
      </c>
      <c r="EG9" s="47" t="s">
        <v>329</v>
      </c>
      <c r="EH9" s="47">
        <v>12.842000000000001</v>
      </c>
      <c r="EI9" s="47">
        <v>51</v>
      </c>
      <c r="EJ9" s="47">
        <v>261470</v>
      </c>
      <c r="EK9" s="47">
        <v>28.265000000000001</v>
      </c>
      <c r="EL9" s="47">
        <f t="shared" si="12"/>
        <v>28.265000000000001</v>
      </c>
      <c r="EM9" s="47" t="s">
        <v>13</v>
      </c>
      <c r="EN9" s="154">
        <f t="shared" si="40"/>
        <v>200</v>
      </c>
      <c r="EO9" s="154">
        <f t="shared" si="40"/>
        <v>2.9152046783625734</v>
      </c>
      <c r="EP9" s="154">
        <f t="shared" si="40"/>
        <v>2.9152046783625734</v>
      </c>
      <c r="EQ9" s="47">
        <f>MDL!$C11</f>
        <v>1.3842989871101864E-2</v>
      </c>
      <c r="ER9" s="47">
        <f t="shared" si="13"/>
        <v>4.0355148834761871E-2</v>
      </c>
      <c r="ES9" s="154">
        <f t="shared" si="14"/>
        <v>82.398260233918137</v>
      </c>
      <c r="FO9" s="47" t="s">
        <v>329</v>
      </c>
      <c r="FP9" s="47">
        <v>12.842000000000001</v>
      </c>
      <c r="FQ9" s="47">
        <v>51</v>
      </c>
      <c r="FR9" s="47">
        <v>357</v>
      </c>
      <c r="FS9" s="47">
        <v>3.7999999999999999E-2</v>
      </c>
      <c r="FT9" s="47">
        <f t="shared" si="15"/>
        <v>3.7999999999999999E-2</v>
      </c>
      <c r="FU9" s="47" t="s">
        <v>13</v>
      </c>
      <c r="FV9" s="154">
        <f t="shared" si="41"/>
        <v>200</v>
      </c>
      <c r="FW9" s="154">
        <f t="shared" si="41"/>
        <v>2.9012584704743465</v>
      </c>
      <c r="FX9" s="154">
        <f t="shared" si="41"/>
        <v>2.9012584704743465</v>
      </c>
      <c r="FY9" s="47">
        <f>MDL!$C11</f>
        <v>1.3842989871101864E-2</v>
      </c>
      <c r="FZ9" s="47">
        <f t="shared" si="16"/>
        <v>4.0162091620224868E-2</v>
      </c>
      <c r="GA9" s="154">
        <f t="shared" si="17"/>
        <v>0.11024782187802516</v>
      </c>
      <c r="GW9" s="47" t="s">
        <v>329</v>
      </c>
      <c r="GX9" s="47">
        <v>12.842000000000001</v>
      </c>
      <c r="GY9" s="47">
        <v>51</v>
      </c>
      <c r="GZ9" s="47" t="s">
        <v>528</v>
      </c>
      <c r="HA9" s="47">
        <v>1.9E-2</v>
      </c>
      <c r="HB9" s="47">
        <f t="shared" si="18"/>
        <v>1.9E-2</v>
      </c>
      <c r="HC9" s="47" t="s">
        <v>13</v>
      </c>
      <c r="HD9" s="154">
        <f t="shared" si="42"/>
        <v>200</v>
      </c>
      <c r="HE9" s="154">
        <f t="shared" si="42"/>
        <v>3</v>
      </c>
      <c r="HF9" s="154">
        <f t="shared" si="42"/>
        <v>3</v>
      </c>
      <c r="HG9" s="47">
        <f>MDL!$C11</f>
        <v>1.3842989871101864E-2</v>
      </c>
      <c r="HH9" s="47">
        <f t="shared" si="19"/>
        <v>4.1528969613305593E-2</v>
      </c>
      <c r="HI9" s="154">
        <f t="shared" si="20"/>
        <v>5.6999999999999995E-2</v>
      </c>
      <c r="IE9" s="47" t="s">
        <v>329</v>
      </c>
      <c r="IF9" s="47">
        <v>12.842000000000001</v>
      </c>
      <c r="IG9" s="47">
        <v>51</v>
      </c>
      <c r="IH9" s="47">
        <v>537</v>
      </c>
      <c r="II9" s="47">
        <v>5.8999999999999997E-2</v>
      </c>
      <c r="IJ9" s="47">
        <f t="shared" si="21"/>
        <v>5.8999999999999997E-2</v>
      </c>
      <c r="IK9" s="47" t="s">
        <v>13</v>
      </c>
      <c r="IL9" s="154">
        <f t="shared" si="43"/>
        <v>200</v>
      </c>
      <c r="IM9" s="154">
        <f t="shared" si="43"/>
        <v>2.8790786948176583</v>
      </c>
      <c r="IN9" s="154">
        <f t="shared" si="43"/>
        <v>2.8790786948176583</v>
      </c>
      <c r="IO9" s="47">
        <f>MDL!$C11</f>
        <v>1.3842989871101864E-2</v>
      </c>
      <c r="IP9" s="47">
        <f t="shared" si="22"/>
        <v>3.9855057210466019E-2</v>
      </c>
      <c r="IQ9" s="154">
        <f t="shared" si="23"/>
        <v>0.16986564299424184</v>
      </c>
      <c r="JM9" s="47" t="s">
        <v>329</v>
      </c>
      <c r="JN9" s="47">
        <v>12.827999999999999</v>
      </c>
      <c r="JO9" s="47">
        <v>51</v>
      </c>
      <c r="JP9" s="47" t="s">
        <v>585</v>
      </c>
      <c r="JQ9" s="47">
        <v>5.1999999999999998E-2</v>
      </c>
      <c r="JR9" s="47">
        <f t="shared" si="24"/>
        <v>5.1999999999999998E-2</v>
      </c>
      <c r="JS9" s="47" t="s">
        <v>13</v>
      </c>
      <c r="JT9" s="154">
        <f t="shared" si="44"/>
        <v>200</v>
      </c>
      <c r="JU9" s="154">
        <f t="shared" si="44"/>
        <v>2.8790786948176583</v>
      </c>
      <c r="JV9" s="154">
        <f t="shared" si="44"/>
        <v>2.8790786948176583</v>
      </c>
      <c r="JW9" s="47">
        <f>MDL!$C11</f>
        <v>1.3842989871101864E-2</v>
      </c>
      <c r="JX9" s="47">
        <f t="shared" si="25"/>
        <v>3.9855057210466019E-2</v>
      </c>
      <c r="JY9" s="154">
        <f t="shared" si="26"/>
        <v>0.14971209213051823</v>
      </c>
      <c r="KU9" s="47" t="s">
        <v>329</v>
      </c>
      <c r="KV9" s="47">
        <v>12.842000000000001</v>
      </c>
      <c r="KW9" s="47">
        <v>51</v>
      </c>
      <c r="KX9" s="47">
        <v>6389</v>
      </c>
      <c r="KY9" s="47">
        <v>0.71299999999999997</v>
      </c>
      <c r="KZ9" s="47">
        <f t="shared" si="27"/>
        <v>0.71299999999999997</v>
      </c>
      <c r="LA9" s="47" t="s">
        <v>13</v>
      </c>
      <c r="LB9" s="154">
        <f t="shared" si="45"/>
        <v>200</v>
      </c>
      <c r="LC9" s="154">
        <f t="shared" si="45"/>
        <v>2.9096209912536448</v>
      </c>
      <c r="LD9" s="154">
        <f t="shared" si="45"/>
        <v>2.9096209912536448</v>
      </c>
      <c r="LE9" s="47">
        <f>MDL!$C11</f>
        <v>1.3842989871101864E-2</v>
      </c>
      <c r="LF9" s="47">
        <f t="shared" si="28"/>
        <v>4.027785391066957E-2</v>
      </c>
      <c r="LG9" s="154">
        <f t="shared" si="29"/>
        <v>2.0745597667638487</v>
      </c>
      <c r="MC9" s="47" t="s">
        <v>329</v>
      </c>
      <c r="MD9" s="47">
        <v>12.827999999999999</v>
      </c>
      <c r="ME9" s="47">
        <v>51</v>
      </c>
      <c r="MF9" s="47">
        <v>97951</v>
      </c>
      <c r="MG9" s="47">
        <v>10.525</v>
      </c>
      <c r="MH9" s="47">
        <f t="shared" si="30"/>
        <v>10.525</v>
      </c>
      <c r="MI9" s="47" t="s">
        <v>13</v>
      </c>
      <c r="MJ9" s="154">
        <f t="shared" si="46"/>
        <v>200</v>
      </c>
      <c r="MK9" s="154">
        <f t="shared" si="46"/>
        <v>1</v>
      </c>
      <c r="ML9" s="154">
        <f t="shared" si="46"/>
        <v>1</v>
      </c>
      <c r="MM9" s="47">
        <f>MDL!$C11</f>
        <v>1.3842989871101864E-2</v>
      </c>
      <c r="MN9" s="47">
        <f t="shared" si="31"/>
        <v>1.3842989871101864E-2</v>
      </c>
      <c r="MO9" s="154">
        <f t="shared" si="32"/>
        <v>10.525</v>
      </c>
      <c r="MT9" s="47" t="s">
        <v>329</v>
      </c>
      <c r="MU9" s="47">
        <v>12.827999999999999</v>
      </c>
      <c r="MV9" s="47">
        <v>51</v>
      </c>
      <c r="MW9" s="47" t="s">
        <v>396</v>
      </c>
      <c r="MX9" s="47">
        <v>1.2999999999999999E-2</v>
      </c>
      <c r="MY9" s="47">
        <f t="shared" si="33"/>
        <v>1.2999999999999999E-2</v>
      </c>
      <c r="MZ9" s="47" t="s">
        <v>13</v>
      </c>
      <c r="NA9" s="154">
        <f t="shared" si="47"/>
        <v>200</v>
      </c>
      <c r="NB9" s="154">
        <f t="shared" si="47"/>
        <v>1</v>
      </c>
      <c r="NC9" s="154">
        <f t="shared" si="47"/>
        <v>1</v>
      </c>
      <c r="ND9" s="47">
        <f>MDL!$C11</f>
        <v>1.3842989871101864E-2</v>
      </c>
      <c r="NE9" s="47">
        <f t="shared" si="34"/>
        <v>1.3842989871101864E-2</v>
      </c>
      <c r="NF9" s="154" t="str">
        <f t="shared" si="35"/>
        <v>BDL</v>
      </c>
    </row>
    <row r="10" spans="1:603" x14ac:dyDescent="0.35">
      <c r="A10" s="47" t="s">
        <v>331</v>
      </c>
      <c r="B10" s="47">
        <v>0</v>
      </c>
      <c r="D10" s="47">
        <v>0</v>
      </c>
      <c r="E10" s="47" t="s">
        <v>16</v>
      </c>
      <c r="F10" s="47">
        <f t="shared" si="0"/>
        <v>0</v>
      </c>
      <c r="G10" s="47" t="s">
        <v>13</v>
      </c>
      <c r="H10" s="154">
        <f t="shared" si="36"/>
        <v>200</v>
      </c>
      <c r="I10" s="154">
        <f t="shared" si="36"/>
        <v>1</v>
      </c>
      <c r="J10" s="154">
        <f t="shared" si="36"/>
        <v>1</v>
      </c>
      <c r="K10" s="47">
        <f>MDL!$C12</f>
        <v>1.3562543110311121E-2</v>
      </c>
      <c r="L10" s="47">
        <f t="shared" si="1"/>
        <v>1.3562543110311121E-2</v>
      </c>
      <c r="M10" s="154" t="str">
        <f t="shared" si="2"/>
        <v>BDL</v>
      </c>
      <c r="AI10" s="47" t="s">
        <v>331</v>
      </c>
      <c r="AJ10" s="47">
        <v>0</v>
      </c>
      <c r="AL10" s="47">
        <v>0</v>
      </c>
      <c r="AM10" s="47" t="s">
        <v>16</v>
      </c>
      <c r="AN10" s="47">
        <f t="shared" si="3"/>
        <v>0</v>
      </c>
      <c r="AO10" s="47" t="s">
        <v>13</v>
      </c>
      <c r="AP10" s="154">
        <f t="shared" si="37"/>
        <v>200</v>
      </c>
      <c r="AQ10" s="154">
        <f t="shared" si="37"/>
        <v>1</v>
      </c>
      <c r="AR10" s="154">
        <f t="shared" si="37"/>
        <v>1</v>
      </c>
      <c r="AS10" s="47">
        <f>MDL!$C12</f>
        <v>1.3562543110311121E-2</v>
      </c>
      <c r="AT10" s="47">
        <f t="shared" si="4"/>
        <v>1.3562543110311121E-2</v>
      </c>
      <c r="AU10" s="154" t="str">
        <f t="shared" si="5"/>
        <v>BDL</v>
      </c>
      <c r="CH10" s="47" t="s">
        <v>331</v>
      </c>
      <c r="CI10" s="47">
        <v>15.925000000000001</v>
      </c>
      <c r="CJ10" s="47">
        <v>100</v>
      </c>
      <c r="CK10" s="47">
        <v>331990</v>
      </c>
      <c r="CL10" s="47">
        <v>10.382</v>
      </c>
      <c r="CM10" s="47">
        <f t="shared" si="6"/>
        <v>10.382</v>
      </c>
      <c r="CN10" s="47" t="s">
        <v>13</v>
      </c>
      <c r="CO10" s="154">
        <f t="shared" si="38"/>
        <v>200</v>
      </c>
      <c r="CP10" s="154">
        <f t="shared" si="38"/>
        <v>1</v>
      </c>
      <c r="CQ10" s="154">
        <f t="shared" si="38"/>
        <v>1</v>
      </c>
      <c r="CR10" s="47">
        <f>MDL!$C12</f>
        <v>1.3562543110311121E-2</v>
      </c>
      <c r="CS10" s="47">
        <f t="shared" si="7"/>
        <v>1.3562543110311121E-2</v>
      </c>
      <c r="CT10" s="154">
        <f t="shared" si="8"/>
        <v>10.382</v>
      </c>
      <c r="CY10" s="47" t="s">
        <v>331</v>
      </c>
      <c r="CZ10" s="47">
        <v>15.952999999999999</v>
      </c>
      <c r="DA10" s="47">
        <v>100</v>
      </c>
      <c r="DB10" s="47">
        <v>347</v>
      </c>
      <c r="DC10" s="47">
        <v>1.0999999999999999E-2</v>
      </c>
      <c r="DD10" s="47">
        <f t="shared" si="9"/>
        <v>1.0999999999999999E-2</v>
      </c>
      <c r="DE10" s="47" t="s">
        <v>13</v>
      </c>
      <c r="DF10" s="154">
        <f t="shared" si="39"/>
        <v>200</v>
      </c>
      <c r="DG10" s="154">
        <f t="shared" si="39"/>
        <v>1</v>
      </c>
      <c r="DH10" s="154">
        <f t="shared" si="39"/>
        <v>1</v>
      </c>
      <c r="DI10" s="47">
        <f>MDL!$C12</f>
        <v>1.3562543110311121E-2</v>
      </c>
      <c r="DJ10" s="47">
        <f t="shared" si="10"/>
        <v>1.3562543110311121E-2</v>
      </c>
      <c r="DK10" s="154" t="str">
        <f t="shared" si="11"/>
        <v>BDL</v>
      </c>
      <c r="EG10" s="47" t="s">
        <v>331</v>
      </c>
      <c r="EH10" s="47">
        <v>0</v>
      </c>
      <c r="EJ10" s="47">
        <v>0</v>
      </c>
      <c r="EK10" s="47" t="s">
        <v>16</v>
      </c>
      <c r="EL10" s="47">
        <f t="shared" si="12"/>
        <v>0</v>
      </c>
      <c r="EM10" s="47" t="s">
        <v>13</v>
      </c>
      <c r="EN10" s="154">
        <f t="shared" si="40"/>
        <v>200</v>
      </c>
      <c r="EO10" s="154">
        <f t="shared" si="40"/>
        <v>2.9152046783625734</v>
      </c>
      <c r="EP10" s="154">
        <f t="shared" si="40"/>
        <v>2.9152046783625734</v>
      </c>
      <c r="EQ10" s="47">
        <f>MDL!$C12</f>
        <v>1.3562543110311121E-2</v>
      </c>
      <c r="ER10" s="47">
        <f t="shared" si="13"/>
        <v>3.9537589125673067E-2</v>
      </c>
      <c r="ES10" s="154" t="str">
        <f t="shared" si="14"/>
        <v>BDL</v>
      </c>
      <c r="FO10" s="47" t="s">
        <v>331</v>
      </c>
      <c r="FP10" s="47">
        <v>0</v>
      </c>
      <c r="FR10" s="47">
        <v>0</v>
      </c>
      <c r="FS10" s="47" t="s">
        <v>16</v>
      </c>
      <c r="FT10" s="47">
        <f t="shared" si="15"/>
        <v>0</v>
      </c>
      <c r="FU10" s="47" t="s">
        <v>13</v>
      </c>
      <c r="FV10" s="154">
        <f t="shared" si="41"/>
        <v>200</v>
      </c>
      <c r="FW10" s="154">
        <f t="shared" si="41"/>
        <v>2.9012584704743465</v>
      </c>
      <c r="FX10" s="154">
        <f t="shared" si="41"/>
        <v>2.9012584704743465</v>
      </c>
      <c r="FY10" s="47">
        <f>MDL!$C12</f>
        <v>1.3562543110311121E-2</v>
      </c>
      <c r="FZ10" s="47">
        <f t="shared" si="16"/>
        <v>3.934844307996363E-2</v>
      </c>
      <c r="GA10" s="154" t="str">
        <f t="shared" si="17"/>
        <v>BDL</v>
      </c>
      <c r="GW10" s="47" t="s">
        <v>331</v>
      </c>
      <c r="GX10" s="47">
        <v>0</v>
      </c>
      <c r="GZ10" s="47">
        <v>0</v>
      </c>
      <c r="HA10" s="47" t="s">
        <v>16</v>
      </c>
      <c r="HB10" s="47">
        <f t="shared" si="18"/>
        <v>0</v>
      </c>
      <c r="HC10" s="47" t="s">
        <v>13</v>
      </c>
      <c r="HD10" s="154">
        <f t="shared" si="42"/>
        <v>200</v>
      </c>
      <c r="HE10" s="154">
        <f t="shared" si="42"/>
        <v>3</v>
      </c>
      <c r="HF10" s="154">
        <f t="shared" si="42"/>
        <v>3</v>
      </c>
      <c r="HG10" s="47">
        <f>MDL!$C12</f>
        <v>1.3562543110311121E-2</v>
      </c>
      <c r="HH10" s="47">
        <f t="shared" si="19"/>
        <v>4.0687629330933367E-2</v>
      </c>
      <c r="HI10" s="154" t="str">
        <f t="shared" si="20"/>
        <v>BDL</v>
      </c>
      <c r="IE10" s="47" t="s">
        <v>331</v>
      </c>
      <c r="IF10" s="47">
        <v>0</v>
      </c>
      <c r="IH10" s="47">
        <v>0</v>
      </c>
      <c r="II10" s="47" t="s">
        <v>16</v>
      </c>
      <c r="IJ10" s="47">
        <f t="shared" si="21"/>
        <v>0</v>
      </c>
      <c r="IK10" s="47" t="s">
        <v>13</v>
      </c>
      <c r="IL10" s="154">
        <f t="shared" si="43"/>
        <v>200</v>
      </c>
      <c r="IM10" s="154">
        <f t="shared" si="43"/>
        <v>2.8790786948176583</v>
      </c>
      <c r="IN10" s="154">
        <f t="shared" si="43"/>
        <v>2.8790786948176583</v>
      </c>
      <c r="IO10" s="47">
        <f>MDL!$C12</f>
        <v>1.3562543110311121E-2</v>
      </c>
      <c r="IP10" s="47">
        <f t="shared" si="22"/>
        <v>3.904762891644277E-2</v>
      </c>
      <c r="IQ10" s="154" t="str">
        <f t="shared" si="23"/>
        <v>BDL</v>
      </c>
      <c r="JM10" s="47" t="s">
        <v>331</v>
      </c>
      <c r="JN10" s="47">
        <v>0</v>
      </c>
      <c r="JP10" s="47">
        <v>0</v>
      </c>
      <c r="JQ10" s="47" t="s">
        <v>16</v>
      </c>
      <c r="JR10" s="47">
        <f t="shared" si="24"/>
        <v>0</v>
      </c>
      <c r="JS10" s="47" t="s">
        <v>13</v>
      </c>
      <c r="JT10" s="154">
        <f t="shared" si="44"/>
        <v>200</v>
      </c>
      <c r="JU10" s="154">
        <f t="shared" si="44"/>
        <v>2.8790786948176583</v>
      </c>
      <c r="JV10" s="154">
        <f t="shared" si="44"/>
        <v>2.8790786948176583</v>
      </c>
      <c r="JW10" s="47">
        <f>MDL!$C12</f>
        <v>1.3562543110311121E-2</v>
      </c>
      <c r="JX10" s="47">
        <f t="shared" si="25"/>
        <v>3.904762891644277E-2</v>
      </c>
      <c r="JY10" s="154" t="str">
        <f t="shared" si="26"/>
        <v>BDL</v>
      </c>
      <c r="KU10" s="47" t="s">
        <v>331</v>
      </c>
      <c r="KV10" s="47">
        <v>15.939</v>
      </c>
      <c r="KW10" s="47">
        <v>100</v>
      </c>
      <c r="KX10" s="47">
        <v>982</v>
      </c>
      <c r="KY10" s="47">
        <v>3.2000000000000001E-2</v>
      </c>
      <c r="KZ10" s="47">
        <f t="shared" si="27"/>
        <v>3.2000000000000001E-2</v>
      </c>
      <c r="LA10" s="47" t="s">
        <v>13</v>
      </c>
      <c r="LB10" s="154">
        <f t="shared" si="45"/>
        <v>200</v>
      </c>
      <c r="LC10" s="154">
        <f t="shared" si="45"/>
        <v>2.9096209912536448</v>
      </c>
      <c r="LD10" s="154">
        <f t="shared" si="45"/>
        <v>2.9096209912536448</v>
      </c>
      <c r="LE10" s="47">
        <f>MDL!$C12</f>
        <v>1.3562543110311121E-2</v>
      </c>
      <c r="LF10" s="47">
        <f t="shared" si="28"/>
        <v>3.9461860128543733E-2</v>
      </c>
      <c r="LG10" s="154">
        <f t="shared" si="29"/>
        <v>9.3107871720116642E-2</v>
      </c>
      <c r="MC10" s="47" t="s">
        <v>331</v>
      </c>
      <c r="MD10" s="47">
        <v>15.925000000000001</v>
      </c>
      <c r="ME10" s="47">
        <v>100</v>
      </c>
      <c r="MF10" s="47">
        <v>326371</v>
      </c>
      <c r="MG10" s="47">
        <v>10.238</v>
      </c>
      <c r="MH10" s="47">
        <f t="shared" si="30"/>
        <v>10.238</v>
      </c>
      <c r="MI10" s="47" t="s">
        <v>13</v>
      </c>
      <c r="MJ10" s="154">
        <f t="shared" si="46"/>
        <v>200</v>
      </c>
      <c r="MK10" s="154">
        <f t="shared" si="46"/>
        <v>1</v>
      </c>
      <c r="ML10" s="154">
        <f t="shared" si="46"/>
        <v>1</v>
      </c>
      <c r="MM10" s="47">
        <f>MDL!$C12</f>
        <v>1.3562543110311121E-2</v>
      </c>
      <c r="MN10" s="47">
        <f t="shared" si="31"/>
        <v>1.3562543110311121E-2</v>
      </c>
      <c r="MO10" s="154">
        <f t="shared" si="32"/>
        <v>10.238</v>
      </c>
      <c r="MT10" s="47" t="s">
        <v>331</v>
      </c>
      <c r="MU10" s="47">
        <v>15.925000000000001</v>
      </c>
      <c r="MV10" s="47">
        <v>100</v>
      </c>
      <c r="MW10" s="47">
        <v>291</v>
      </c>
      <c r="MX10" s="47">
        <v>8.9999999999999993E-3</v>
      </c>
      <c r="MY10" s="47">
        <f t="shared" si="33"/>
        <v>8.9999999999999993E-3</v>
      </c>
      <c r="MZ10" s="47" t="s">
        <v>13</v>
      </c>
      <c r="NA10" s="154">
        <f t="shared" si="47"/>
        <v>200</v>
      </c>
      <c r="NB10" s="154">
        <f t="shared" si="47"/>
        <v>1</v>
      </c>
      <c r="NC10" s="154">
        <f t="shared" si="47"/>
        <v>1</v>
      </c>
      <c r="ND10" s="47">
        <f>MDL!$C12</f>
        <v>1.3562543110311121E-2</v>
      </c>
      <c r="NE10" s="47">
        <f t="shared" si="34"/>
        <v>1.3562543110311121E-2</v>
      </c>
      <c r="NF10" s="154" t="str">
        <f t="shared" si="35"/>
        <v>BDL</v>
      </c>
    </row>
    <row r="11" spans="1:603" x14ac:dyDescent="0.35">
      <c r="A11" s="47" t="s">
        <v>22</v>
      </c>
      <c r="B11" s="47">
        <v>0</v>
      </c>
      <c r="D11" s="47">
        <v>0</v>
      </c>
      <c r="E11" s="47" t="s">
        <v>16</v>
      </c>
      <c r="F11" s="47">
        <f t="shared" si="0"/>
        <v>0</v>
      </c>
      <c r="G11" s="47" t="s">
        <v>13</v>
      </c>
      <c r="H11" s="154">
        <f t="shared" si="36"/>
        <v>200</v>
      </c>
      <c r="I11" s="154">
        <f t="shared" si="36"/>
        <v>1</v>
      </c>
      <c r="J11" s="154">
        <f t="shared" si="36"/>
        <v>1</v>
      </c>
      <c r="K11" s="47">
        <f>MDL!$C$13</f>
        <v>0.33300000000000002</v>
      </c>
      <c r="L11" s="47">
        <f t="shared" si="1"/>
        <v>0.33300000000000002</v>
      </c>
      <c r="M11" s="154" t="str">
        <f t="shared" si="2"/>
        <v>BDL</v>
      </c>
      <c r="AI11" s="47" t="s">
        <v>22</v>
      </c>
      <c r="AJ11" s="47">
        <v>0</v>
      </c>
      <c r="AL11" s="47">
        <v>0</v>
      </c>
      <c r="AM11" s="47" t="s">
        <v>16</v>
      </c>
      <c r="AN11" s="47">
        <f t="shared" si="3"/>
        <v>0</v>
      </c>
      <c r="AO11" s="47" t="s">
        <v>13</v>
      </c>
      <c r="AP11" s="154">
        <f t="shared" si="37"/>
        <v>200</v>
      </c>
      <c r="AQ11" s="154">
        <f t="shared" si="37"/>
        <v>1</v>
      </c>
      <c r="AR11" s="154">
        <f t="shared" si="37"/>
        <v>1</v>
      </c>
      <c r="AS11" s="47">
        <f>MDL!$C$13</f>
        <v>0.33300000000000002</v>
      </c>
      <c r="AT11" s="47">
        <f t="shared" si="4"/>
        <v>0.33300000000000002</v>
      </c>
      <c r="AU11" s="154" t="str">
        <f t="shared" si="5"/>
        <v>BDL</v>
      </c>
      <c r="CH11" s="47" t="s">
        <v>22</v>
      </c>
      <c r="CI11" s="47">
        <v>11.41</v>
      </c>
      <c r="CJ11" s="47">
        <v>33</v>
      </c>
      <c r="CK11" s="47">
        <v>12348</v>
      </c>
      <c r="CL11" s="47">
        <v>11.352</v>
      </c>
      <c r="CM11" s="47">
        <f t="shared" si="6"/>
        <v>11.352</v>
      </c>
      <c r="CN11" s="47" t="s">
        <v>13</v>
      </c>
      <c r="CO11" s="154">
        <f t="shared" si="38"/>
        <v>200</v>
      </c>
      <c r="CP11" s="154">
        <f t="shared" si="38"/>
        <v>1</v>
      </c>
      <c r="CQ11" s="154">
        <f t="shared" si="38"/>
        <v>1</v>
      </c>
      <c r="CR11" s="47">
        <f>MDL!$C$13</f>
        <v>0.33300000000000002</v>
      </c>
      <c r="CS11" s="47">
        <f t="shared" si="7"/>
        <v>0.33300000000000002</v>
      </c>
      <c r="CT11" s="154">
        <f t="shared" si="8"/>
        <v>11.352</v>
      </c>
      <c r="CY11" s="47" t="s">
        <v>22</v>
      </c>
      <c r="CZ11" s="47">
        <v>0</v>
      </c>
      <c r="DB11" s="47">
        <v>0</v>
      </c>
      <c r="DC11" s="47" t="s">
        <v>16</v>
      </c>
      <c r="DD11" s="47">
        <f t="shared" si="9"/>
        <v>0</v>
      </c>
      <c r="DE11" s="47" t="s">
        <v>13</v>
      </c>
      <c r="DF11" s="154">
        <f t="shared" si="39"/>
        <v>200</v>
      </c>
      <c r="DG11" s="154">
        <f t="shared" si="39"/>
        <v>1</v>
      </c>
      <c r="DH11" s="154">
        <f t="shared" si="39"/>
        <v>1</v>
      </c>
      <c r="DI11" s="47">
        <f>MDL!$C$13</f>
        <v>0.33300000000000002</v>
      </c>
      <c r="DJ11" s="47">
        <f t="shared" si="10"/>
        <v>0.33300000000000002</v>
      </c>
      <c r="DK11" s="154" t="str">
        <f t="shared" si="11"/>
        <v>BDL</v>
      </c>
      <c r="EG11" s="47" t="s">
        <v>22</v>
      </c>
      <c r="EH11" s="47">
        <v>0</v>
      </c>
      <c r="EJ11" s="47">
        <v>0</v>
      </c>
      <c r="EK11" s="47" t="s">
        <v>16</v>
      </c>
      <c r="EL11" s="47">
        <f t="shared" si="12"/>
        <v>0</v>
      </c>
      <c r="EM11" s="47" t="s">
        <v>13</v>
      </c>
      <c r="EN11" s="154">
        <f t="shared" si="40"/>
        <v>200</v>
      </c>
      <c r="EO11" s="154">
        <f t="shared" si="40"/>
        <v>2.9152046783625734</v>
      </c>
      <c r="EP11" s="154">
        <f t="shared" si="40"/>
        <v>2.9152046783625734</v>
      </c>
      <c r="EQ11" s="47">
        <f>MDL!$C$13</f>
        <v>0.33300000000000002</v>
      </c>
      <c r="ER11" s="47">
        <f t="shared" si="13"/>
        <v>0.97076315789473699</v>
      </c>
      <c r="ES11" s="154" t="str">
        <f t="shared" si="14"/>
        <v>BDL</v>
      </c>
      <c r="FO11" s="47" t="s">
        <v>22</v>
      </c>
      <c r="FP11" s="47">
        <v>0</v>
      </c>
      <c r="FR11" s="47">
        <v>0</v>
      </c>
      <c r="FS11" s="47" t="s">
        <v>16</v>
      </c>
      <c r="FT11" s="47">
        <f t="shared" si="15"/>
        <v>0</v>
      </c>
      <c r="FU11" s="47" t="s">
        <v>13</v>
      </c>
      <c r="FV11" s="154">
        <f t="shared" si="41"/>
        <v>200</v>
      </c>
      <c r="FW11" s="154">
        <f t="shared" si="41"/>
        <v>2.9012584704743465</v>
      </c>
      <c r="FX11" s="154">
        <f t="shared" si="41"/>
        <v>2.9012584704743465</v>
      </c>
      <c r="FY11" s="47">
        <f>MDL!$C$13</f>
        <v>0.33300000000000002</v>
      </c>
      <c r="FZ11" s="47">
        <f t="shared" si="16"/>
        <v>0.96611907066795744</v>
      </c>
      <c r="GA11" s="154" t="str">
        <f t="shared" si="17"/>
        <v>BDL</v>
      </c>
      <c r="GW11" s="47" t="s">
        <v>22</v>
      </c>
      <c r="GX11" s="47">
        <v>0</v>
      </c>
      <c r="GZ11" s="47">
        <v>0</v>
      </c>
      <c r="HA11" s="47" t="s">
        <v>16</v>
      </c>
      <c r="HB11" s="47">
        <f t="shared" si="18"/>
        <v>0</v>
      </c>
      <c r="HC11" s="47" t="s">
        <v>13</v>
      </c>
      <c r="HD11" s="154">
        <f t="shared" si="42"/>
        <v>200</v>
      </c>
      <c r="HE11" s="154">
        <f t="shared" si="42"/>
        <v>3</v>
      </c>
      <c r="HF11" s="154">
        <f t="shared" si="42"/>
        <v>3</v>
      </c>
      <c r="HG11" s="47">
        <f>MDL!$C$13</f>
        <v>0.33300000000000002</v>
      </c>
      <c r="HH11" s="47">
        <f t="shared" si="19"/>
        <v>0.99900000000000011</v>
      </c>
      <c r="HI11" s="154" t="str">
        <f t="shared" si="20"/>
        <v>BDL</v>
      </c>
      <c r="IE11" s="47" t="s">
        <v>22</v>
      </c>
      <c r="IF11" s="47">
        <v>0</v>
      </c>
      <c r="IH11" s="47">
        <v>0</v>
      </c>
      <c r="II11" s="47" t="s">
        <v>16</v>
      </c>
      <c r="IJ11" s="47">
        <f t="shared" si="21"/>
        <v>0</v>
      </c>
      <c r="IK11" s="47" t="s">
        <v>13</v>
      </c>
      <c r="IL11" s="154">
        <f t="shared" si="43"/>
        <v>200</v>
      </c>
      <c r="IM11" s="154">
        <f t="shared" si="43"/>
        <v>2.8790786948176583</v>
      </c>
      <c r="IN11" s="154">
        <f t="shared" si="43"/>
        <v>2.8790786948176583</v>
      </c>
      <c r="IO11" s="47">
        <f>MDL!$C$13</f>
        <v>0.33300000000000002</v>
      </c>
      <c r="IP11" s="47">
        <f t="shared" si="22"/>
        <v>0.95873320537428031</v>
      </c>
      <c r="IQ11" s="154" t="str">
        <f t="shared" si="23"/>
        <v>BDL</v>
      </c>
      <c r="JM11" s="47" t="s">
        <v>22</v>
      </c>
      <c r="JN11" s="47">
        <v>0</v>
      </c>
      <c r="JP11" s="47">
        <v>0</v>
      </c>
      <c r="JQ11" s="47" t="s">
        <v>16</v>
      </c>
      <c r="JR11" s="47">
        <f t="shared" si="24"/>
        <v>0</v>
      </c>
      <c r="JS11" s="47" t="s">
        <v>13</v>
      </c>
      <c r="JT11" s="154">
        <f t="shared" si="44"/>
        <v>200</v>
      </c>
      <c r="JU11" s="154">
        <f t="shared" si="44"/>
        <v>2.8790786948176583</v>
      </c>
      <c r="JV11" s="154">
        <f t="shared" si="44"/>
        <v>2.8790786948176583</v>
      </c>
      <c r="JW11" s="47">
        <f>MDL!$C$13</f>
        <v>0.33300000000000002</v>
      </c>
      <c r="JX11" s="47">
        <f t="shared" si="25"/>
        <v>0.95873320537428031</v>
      </c>
      <c r="JY11" s="154" t="str">
        <f t="shared" si="26"/>
        <v>BDL</v>
      </c>
      <c r="KU11" s="47" t="s">
        <v>22</v>
      </c>
      <c r="KV11" s="47">
        <v>0</v>
      </c>
      <c r="KX11" s="47">
        <v>0</v>
      </c>
      <c r="KY11" s="47" t="s">
        <v>16</v>
      </c>
      <c r="KZ11" s="47">
        <f t="shared" si="27"/>
        <v>0</v>
      </c>
      <c r="LA11" s="47" t="s">
        <v>13</v>
      </c>
      <c r="LB11" s="154">
        <f t="shared" si="45"/>
        <v>200</v>
      </c>
      <c r="LC11" s="154">
        <f t="shared" si="45"/>
        <v>2.9096209912536448</v>
      </c>
      <c r="LD11" s="154">
        <f t="shared" si="45"/>
        <v>2.9096209912536448</v>
      </c>
      <c r="LE11" s="47">
        <f>MDL!$C$13</f>
        <v>0.33300000000000002</v>
      </c>
      <c r="LF11" s="47">
        <f t="shared" si="28"/>
        <v>0.96890379008746375</v>
      </c>
      <c r="LG11" s="154" t="str">
        <f t="shared" si="29"/>
        <v>BDL</v>
      </c>
      <c r="MC11" s="47" t="s">
        <v>22</v>
      </c>
      <c r="MD11" s="47">
        <v>11.41</v>
      </c>
      <c r="ME11" s="47">
        <v>33</v>
      </c>
      <c r="MF11" s="47">
        <v>11918</v>
      </c>
      <c r="MG11" s="47">
        <v>10.99</v>
      </c>
      <c r="MH11" s="47">
        <f t="shared" si="30"/>
        <v>10.99</v>
      </c>
      <c r="MI11" s="47" t="s">
        <v>13</v>
      </c>
      <c r="MJ11" s="154">
        <f t="shared" si="46"/>
        <v>200</v>
      </c>
      <c r="MK11" s="154">
        <f t="shared" si="46"/>
        <v>1</v>
      </c>
      <c r="ML11" s="154">
        <f t="shared" si="46"/>
        <v>1</v>
      </c>
      <c r="MM11" s="47">
        <f>MDL!$C$13</f>
        <v>0.33300000000000002</v>
      </c>
      <c r="MN11" s="47">
        <f t="shared" si="31"/>
        <v>0.33300000000000002</v>
      </c>
      <c r="MO11" s="154">
        <f t="shared" si="32"/>
        <v>10.99</v>
      </c>
      <c r="MT11" s="47" t="s">
        <v>22</v>
      </c>
      <c r="MU11" s="47">
        <v>0</v>
      </c>
      <c r="MW11" s="47">
        <v>0</v>
      </c>
      <c r="MX11" s="47" t="s">
        <v>16</v>
      </c>
      <c r="MY11" s="47">
        <f t="shared" si="33"/>
        <v>0</v>
      </c>
      <c r="MZ11" s="47" t="s">
        <v>13</v>
      </c>
      <c r="NA11" s="154">
        <f t="shared" si="47"/>
        <v>200</v>
      </c>
      <c r="NB11" s="154">
        <f t="shared" si="47"/>
        <v>1</v>
      </c>
      <c r="NC11" s="154">
        <f t="shared" si="47"/>
        <v>1</v>
      </c>
      <c r="ND11" s="47">
        <f>MDL!$C$13</f>
        <v>0.33300000000000002</v>
      </c>
      <c r="NE11" s="47">
        <f t="shared" si="34"/>
        <v>0.33300000000000002</v>
      </c>
      <c r="NF11" s="154" t="str">
        <f t="shared" si="35"/>
        <v>BDL</v>
      </c>
    </row>
    <row r="12" spans="1:603" x14ac:dyDescent="0.35">
      <c r="A12" s="47" t="s">
        <v>23</v>
      </c>
      <c r="B12" s="47">
        <v>0</v>
      </c>
      <c r="D12" s="47">
        <v>0</v>
      </c>
      <c r="E12" s="47" t="s">
        <v>16</v>
      </c>
      <c r="F12" s="47">
        <f t="shared" si="0"/>
        <v>0</v>
      </c>
      <c r="G12" s="47" t="s">
        <v>13</v>
      </c>
      <c r="H12" s="154">
        <f t="shared" si="36"/>
        <v>200</v>
      </c>
      <c r="I12" s="154">
        <f t="shared" si="36"/>
        <v>1</v>
      </c>
      <c r="J12" s="154">
        <f t="shared" si="36"/>
        <v>1</v>
      </c>
      <c r="K12" s="47">
        <f>MDL!$C14</f>
        <v>1.9103684107422591E-2</v>
      </c>
      <c r="L12" s="47">
        <f t="shared" si="1"/>
        <v>1.9103684107422591E-2</v>
      </c>
      <c r="M12" s="154" t="str">
        <f t="shared" si="2"/>
        <v>BDL</v>
      </c>
      <c r="AI12" s="47" t="s">
        <v>23</v>
      </c>
      <c r="AJ12" s="47">
        <v>0</v>
      </c>
      <c r="AL12" s="47">
        <v>0</v>
      </c>
      <c r="AM12" s="47" t="s">
        <v>16</v>
      </c>
      <c r="AN12" s="47">
        <f t="shared" si="3"/>
        <v>0</v>
      </c>
      <c r="AO12" s="47" t="s">
        <v>13</v>
      </c>
      <c r="AP12" s="154">
        <f t="shared" si="37"/>
        <v>200</v>
      </c>
      <c r="AQ12" s="154">
        <f t="shared" si="37"/>
        <v>1</v>
      </c>
      <c r="AR12" s="154">
        <f t="shared" si="37"/>
        <v>1</v>
      </c>
      <c r="AS12" s="47">
        <f>MDL!$C14</f>
        <v>1.9103684107422591E-2</v>
      </c>
      <c r="AT12" s="47">
        <f t="shared" si="4"/>
        <v>1.9103684107422591E-2</v>
      </c>
      <c r="AU12" s="154" t="str">
        <f t="shared" si="5"/>
        <v>BDL</v>
      </c>
      <c r="CH12" s="47" t="s">
        <v>23</v>
      </c>
      <c r="CI12" s="47">
        <v>8.4909999999999997</v>
      </c>
      <c r="CJ12" s="47">
        <v>81</v>
      </c>
      <c r="CK12" s="47">
        <v>73373</v>
      </c>
      <c r="CL12" s="47">
        <v>10.211</v>
      </c>
      <c r="CM12" s="47">
        <f t="shared" si="6"/>
        <v>10.211</v>
      </c>
      <c r="CN12" s="47" t="s">
        <v>13</v>
      </c>
      <c r="CO12" s="154">
        <f t="shared" si="38"/>
        <v>200</v>
      </c>
      <c r="CP12" s="154">
        <f t="shared" si="38"/>
        <v>1</v>
      </c>
      <c r="CQ12" s="154">
        <f t="shared" si="38"/>
        <v>1</v>
      </c>
      <c r="CR12" s="47">
        <f>MDL!$C14</f>
        <v>1.9103684107422591E-2</v>
      </c>
      <c r="CS12" s="47">
        <f t="shared" si="7"/>
        <v>1.9103684107422591E-2</v>
      </c>
      <c r="CT12" s="154">
        <f t="shared" si="8"/>
        <v>10.211</v>
      </c>
      <c r="CY12" s="47" t="s">
        <v>23</v>
      </c>
      <c r="CZ12" s="47">
        <v>0</v>
      </c>
      <c r="DB12" s="47">
        <v>0</v>
      </c>
      <c r="DC12" s="47" t="s">
        <v>16</v>
      </c>
      <c r="DD12" s="47">
        <f t="shared" si="9"/>
        <v>0</v>
      </c>
      <c r="DE12" s="47" t="s">
        <v>13</v>
      </c>
      <c r="DF12" s="154">
        <f t="shared" si="39"/>
        <v>200</v>
      </c>
      <c r="DG12" s="154">
        <f t="shared" si="39"/>
        <v>1</v>
      </c>
      <c r="DH12" s="154">
        <f t="shared" si="39"/>
        <v>1</v>
      </c>
      <c r="DI12" s="47">
        <f>MDL!$C14</f>
        <v>1.9103684107422591E-2</v>
      </c>
      <c r="DJ12" s="47">
        <f t="shared" si="10"/>
        <v>1.9103684107422591E-2</v>
      </c>
      <c r="DK12" s="154" t="str">
        <f t="shared" si="11"/>
        <v>BDL</v>
      </c>
      <c r="EG12" s="47" t="s">
        <v>23</v>
      </c>
      <c r="EH12" s="47">
        <v>8.5030000000000001</v>
      </c>
      <c r="EI12" s="47">
        <v>81</v>
      </c>
      <c r="EJ12" s="47">
        <v>16086</v>
      </c>
      <c r="EK12" s="47">
        <v>2.2589999999999999</v>
      </c>
      <c r="EL12" s="47">
        <f t="shared" si="12"/>
        <v>2.2589999999999999</v>
      </c>
      <c r="EM12" s="47" t="s">
        <v>13</v>
      </c>
      <c r="EN12" s="154">
        <f t="shared" si="40"/>
        <v>200</v>
      </c>
      <c r="EO12" s="154">
        <f t="shared" si="40"/>
        <v>2.9152046783625734</v>
      </c>
      <c r="EP12" s="154">
        <f t="shared" si="40"/>
        <v>2.9152046783625734</v>
      </c>
      <c r="EQ12" s="47">
        <f>MDL!$C14</f>
        <v>1.9103684107422591E-2</v>
      </c>
      <c r="ER12" s="47">
        <f t="shared" si="13"/>
        <v>5.5691149283919078E-2</v>
      </c>
      <c r="ES12" s="154">
        <f t="shared" si="14"/>
        <v>6.585447368421053</v>
      </c>
      <c r="FO12" s="47" t="s">
        <v>23</v>
      </c>
      <c r="FP12" s="47">
        <v>0</v>
      </c>
      <c r="FR12" s="47">
        <v>0</v>
      </c>
      <c r="FS12" s="47" t="s">
        <v>16</v>
      </c>
      <c r="FT12" s="47">
        <f t="shared" si="15"/>
        <v>0</v>
      </c>
      <c r="FU12" s="47" t="s">
        <v>13</v>
      </c>
      <c r="FV12" s="154">
        <f t="shared" si="41"/>
        <v>200</v>
      </c>
      <c r="FW12" s="154">
        <f t="shared" si="41"/>
        <v>2.9012584704743465</v>
      </c>
      <c r="FX12" s="154">
        <f t="shared" si="41"/>
        <v>2.9012584704743465</v>
      </c>
      <c r="FY12" s="47">
        <f>MDL!$C14</f>
        <v>1.9103684107422591E-2</v>
      </c>
      <c r="FZ12" s="47">
        <f t="shared" si="16"/>
        <v>5.542472533392595E-2</v>
      </c>
      <c r="GA12" s="154" t="str">
        <f t="shared" si="17"/>
        <v>BDL</v>
      </c>
      <c r="GW12" s="47" t="s">
        <v>23</v>
      </c>
      <c r="GX12" s="47">
        <v>0</v>
      </c>
      <c r="GZ12" s="47">
        <v>0</v>
      </c>
      <c r="HA12" s="47" t="s">
        <v>16</v>
      </c>
      <c r="HB12" s="47">
        <f t="shared" si="18"/>
        <v>0</v>
      </c>
      <c r="HC12" s="47" t="s">
        <v>13</v>
      </c>
      <c r="HD12" s="154">
        <f t="shared" si="42"/>
        <v>200</v>
      </c>
      <c r="HE12" s="154">
        <f t="shared" si="42"/>
        <v>3</v>
      </c>
      <c r="HF12" s="154">
        <f t="shared" si="42"/>
        <v>3</v>
      </c>
      <c r="HG12" s="47">
        <f>MDL!$C14</f>
        <v>1.9103684107422591E-2</v>
      </c>
      <c r="HH12" s="47">
        <f t="shared" si="19"/>
        <v>5.7311052322267769E-2</v>
      </c>
      <c r="HI12" s="154" t="str">
        <f t="shared" si="20"/>
        <v>BDL</v>
      </c>
      <c r="IE12" s="47" t="s">
        <v>23</v>
      </c>
      <c r="IF12" s="47">
        <v>0</v>
      </c>
      <c r="IH12" s="47">
        <v>0</v>
      </c>
      <c r="II12" s="47" t="s">
        <v>16</v>
      </c>
      <c r="IJ12" s="47">
        <f t="shared" si="21"/>
        <v>0</v>
      </c>
      <c r="IK12" s="47" t="s">
        <v>13</v>
      </c>
      <c r="IL12" s="154">
        <f t="shared" si="43"/>
        <v>200</v>
      </c>
      <c r="IM12" s="154">
        <f t="shared" si="43"/>
        <v>2.8790786948176583</v>
      </c>
      <c r="IN12" s="154">
        <f t="shared" si="43"/>
        <v>2.8790786948176583</v>
      </c>
      <c r="IO12" s="47">
        <f>MDL!$C14</f>
        <v>1.9103684107422591E-2</v>
      </c>
      <c r="IP12" s="47">
        <f t="shared" si="22"/>
        <v>5.5001009906207078E-2</v>
      </c>
      <c r="IQ12" s="154" t="str">
        <f t="shared" si="23"/>
        <v>BDL</v>
      </c>
      <c r="JM12" s="47" t="s">
        <v>23</v>
      </c>
      <c r="JN12" s="47">
        <v>0</v>
      </c>
      <c r="JP12" s="47">
        <v>0</v>
      </c>
      <c r="JQ12" s="47" t="s">
        <v>16</v>
      </c>
      <c r="JR12" s="47">
        <f t="shared" si="24"/>
        <v>0</v>
      </c>
      <c r="JS12" s="47" t="s">
        <v>13</v>
      </c>
      <c r="JT12" s="154">
        <f t="shared" si="44"/>
        <v>200</v>
      </c>
      <c r="JU12" s="154">
        <f t="shared" si="44"/>
        <v>2.8790786948176583</v>
      </c>
      <c r="JV12" s="154">
        <f t="shared" si="44"/>
        <v>2.8790786948176583</v>
      </c>
      <c r="JW12" s="47">
        <f>MDL!$C14</f>
        <v>1.9103684107422591E-2</v>
      </c>
      <c r="JX12" s="47">
        <f t="shared" si="25"/>
        <v>5.5001009906207078E-2</v>
      </c>
      <c r="JY12" s="154" t="str">
        <f t="shared" si="26"/>
        <v>BDL</v>
      </c>
      <c r="KU12" s="47" t="s">
        <v>23</v>
      </c>
      <c r="KV12" s="47">
        <v>8.4909999999999997</v>
      </c>
      <c r="KW12" s="47">
        <v>81</v>
      </c>
      <c r="KX12" s="47" t="s">
        <v>535</v>
      </c>
      <c r="KY12" s="47">
        <v>2.3E-2</v>
      </c>
      <c r="KZ12" s="47">
        <f t="shared" si="27"/>
        <v>2.3E-2</v>
      </c>
      <c r="LA12" s="47" t="s">
        <v>13</v>
      </c>
      <c r="LB12" s="154">
        <f t="shared" si="45"/>
        <v>200</v>
      </c>
      <c r="LC12" s="154">
        <f t="shared" si="45"/>
        <v>2.9096209912536448</v>
      </c>
      <c r="LD12" s="154">
        <f t="shared" si="45"/>
        <v>2.9096209912536448</v>
      </c>
      <c r="LE12" s="47">
        <f>MDL!$C14</f>
        <v>1.9103684107422591E-2</v>
      </c>
      <c r="LF12" s="47">
        <f t="shared" si="28"/>
        <v>5.5584480289235419E-2</v>
      </c>
      <c r="LG12" s="154">
        <f t="shared" si="29"/>
        <v>6.6921282798833831E-2</v>
      </c>
      <c r="MC12" s="47" t="s">
        <v>23</v>
      </c>
      <c r="MD12" s="47">
        <v>8.4909999999999997</v>
      </c>
      <c r="ME12" s="47">
        <v>81</v>
      </c>
      <c r="MF12" s="47">
        <v>72484</v>
      </c>
      <c r="MG12" s="47">
        <v>10.118</v>
      </c>
      <c r="MH12" s="47">
        <f t="shared" si="30"/>
        <v>10.118</v>
      </c>
      <c r="MI12" s="47" t="s">
        <v>13</v>
      </c>
      <c r="MJ12" s="154">
        <f t="shared" si="46"/>
        <v>200</v>
      </c>
      <c r="MK12" s="154">
        <f t="shared" si="46"/>
        <v>1</v>
      </c>
      <c r="ML12" s="154">
        <f t="shared" si="46"/>
        <v>1</v>
      </c>
      <c r="MM12" s="47">
        <f>MDL!$C14</f>
        <v>1.9103684107422591E-2</v>
      </c>
      <c r="MN12" s="47">
        <f t="shared" si="31"/>
        <v>1.9103684107422591E-2</v>
      </c>
      <c r="MO12" s="154">
        <f t="shared" si="32"/>
        <v>10.118</v>
      </c>
      <c r="MT12" s="47" t="s">
        <v>23</v>
      </c>
      <c r="MU12" s="47">
        <v>8.4909999999999997</v>
      </c>
      <c r="MV12" s="47">
        <v>81</v>
      </c>
      <c r="MW12" s="47" t="s">
        <v>586</v>
      </c>
      <c r="MX12" s="47">
        <v>8.9999999999999993E-3</v>
      </c>
      <c r="MY12" s="47">
        <f t="shared" si="33"/>
        <v>8.9999999999999993E-3</v>
      </c>
      <c r="MZ12" s="47" t="s">
        <v>13</v>
      </c>
      <c r="NA12" s="154">
        <f t="shared" si="47"/>
        <v>200</v>
      </c>
      <c r="NB12" s="154">
        <f t="shared" si="47"/>
        <v>1</v>
      </c>
      <c r="NC12" s="154">
        <f t="shared" si="47"/>
        <v>1</v>
      </c>
      <c r="ND12" s="47">
        <f>MDL!$C14</f>
        <v>1.9103684107422591E-2</v>
      </c>
      <c r="NE12" s="47">
        <f t="shared" si="34"/>
        <v>1.9103684107422591E-2</v>
      </c>
      <c r="NF12" s="154" t="str">
        <f t="shared" si="35"/>
        <v>BDL</v>
      </c>
    </row>
    <row r="13" spans="1:603" x14ac:dyDescent="0.35">
      <c r="A13" s="47" t="s">
        <v>24</v>
      </c>
      <c r="B13" s="47">
        <v>0</v>
      </c>
      <c r="D13" s="47">
        <v>0</v>
      </c>
      <c r="E13" s="47" t="s">
        <v>16</v>
      </c>
      <c r="F13" s="47">
        <f t="shared" si="0"/>
        <v>0</v>
      </c>
      <c r="G13" s="47" t="s">
        <v>13</v>
      </c>
      <c r="H13" s="154">
        <f t="shared" si="36"/>
        <v>200</v>
      </c>
      <c r="I13" s="154">
        <f t="shared" si="36"/>
        <v>1</v>
      </c>
      <c r="J13" s="154">
        <f t="shared" si="36"/>
        <v>1</v>
      </c>
      <c r="K13" s="47">
        <f>MDL!$C15</f>
        <v>8.6848108787699017E-3</v>
      </c>
      <c r="L13" s="47">
        <f t="shared" si="1"/>
        <v>8.6848108787699017E-3</v>
      </c>
      <c r="M13" s="154" t="str">
        <f t="shared" si="2"/>
        <v>BDL</v>
      </c>
      <c r="AI13" s="47" t="s">
        <v>24</v>
      </c>
      <c r="AJ13" s="47">
        <v>0</v>
      </c>
      <c r="AL13" s="47">
        <v>0</v>
      </c>
      <c r="AM13" s="47" t="s">
        <v>16</v>
      </c>
      <c r="AN13" s="47">
        <f t="shared" si="3"/>
        <v>0</v>
      </c>
      <c r="AO13" s="47" t="s">
        <v>13</v>
      </c>
      <c r="AP13" s="154">
        <f t="shared" si="37"/>
        <v>200</v>
      </c>
      <c r="AQ13" s="154">
        <f t="shared" si="37"/>
        <v>1</v>
      </c>
      <c r="AR13" s="154">
        <f t="shared" si="37"/>
        <v>1</v>
      </c>
      <c r="AS13" s="47">
        <f>MDL!$C15</f>
        <v>8.6848108787699017E-3</v>
      </c>
      <c r="AT13" s="47">
        <f t="shared" si="4"/>
        <v>8.6848108787699017E-3</v>
      </c>
      <c r="AU13" s="154" t="str">
        <f t="shared" si="5"/>
        <v>BDL</v>
      </c>
      <c r="CH13" s="47" t="s">
        <v>24</v>
      </c>
      <c r="CI13" s="47">
        <v>13.247999999999999</v>
      </c>
      <c r="CJ13" s="47">
        <v>131</v>
      </c>
      <c r="CK13" s="47">
        <v>153597</v>
      </c>
      <c r="CL13" s="47">
        <v>9.6489999999999991</v>
      </c>
      <c r="CM13" s="47">
        <f t="shared" si="6"/>
        <v>9.6489999999999991</v>
      </c>
      <c r="CN13" s="47" t="s">
        <v>13</v>
      </c>
      <c r="CO13" s="154">
        <f t="shared" si="38"/>
        <v>200</v>
      </c>
      <c r="CP13" s="154">
        <f t="shared" si="38"/>
        <v>1</v>
      </c>
      <c r="CQ13" s="154">
        <f t="shared" si="38"/>
        <v>1</v>
      </c>
      <c r="CR13" s="47">
        <f>MDL!$C15</f>
        <v>8.6848108787699017E-3</v>
      </c>
      <c r="CS13" s="47">
        <f t="shared" si="7"/>
        <v>8.6848108787699017E-3</v>
      </c>
      <c r="CT13" s="154">
        <f t="shared" si="8"/>
        <v>9.6489999999999991</v>
      </c>
      <c r="CY13" s="47" t="s">
        <v>24</v>
      </c>
      <c r="CZ13" s="47">
        <v>0</v>
      </c>
      <c r="DB13" s="47">
        <v>0</v>
      </c>
      <c r="DC13" s="47" t="s">
        <v>16</v>
      </c>
      <c r="DD13" s="47">
        <f t="shared" si="9"/>
        <v>0</v>
      </c>
      <c r="DE13" s="47" t="s">
        <v>13</v>
      </c>
      <c r="DF13" s="154">
        <f t="shared" si="39"/>
        <v>200</v>
      </c>
      <c r="DG13" s="154">
        <f t="shared" si="39"/>
        <v>1</v>
      </c>
      <c r="DH13" s="154">
        <f t="shared" si="39"/>
        <v>1</v>
      </c>
      <c r="DI13" s="47">
        <f>MDL!$C15</f>
        <v>8.6848108787699017E-3</v>
      </c>
      <c r="DJ13" s="47">
        <f t="shared" si="10"/>
        <v>8.6848108787699017E-3</v>
      </c>
      <c r="DK13" s="154" t="str">
        <f t="shared" si="11"/>
        <v>BDL</v>
      </c>
      <c r="EG13" s="47" t="s">
        <v>24</v>
      </c>
      <c r="EH13" s="47">
        <v>13.247</v>
      </c>
      <c r="EI13" s="47">
        <v>131</v>
      </c>
      <c r="EJ13" s="47">
        <v>9708</v>
      </c>
      <c r="EK13" s="47">
        <v>0.61499999999999999</v>
      </c>
      <c r="EL13" s="47">
        <f t="shared" si="12"/>
        <v>0.61499999999999999</v>
      </c>
      <c r="EM13" s="47" t="s">
        <v>13</v>
      </c>
      <c r="EN13" s="154">
        <f t="shared" si="40"/>
        <v>200</v>
      </c>
      <c r="EO13" s="154">
        <f t="shared" si="40"/>
        <v>2.9152046783625734</v>
      </c>
      <c r="EP13" s="154">
        <f t="shared" si="40"/>
        <v>2.9152046783625734</v>
      </c>
      <c r="EQ13" s="47">
        <f>MDL!$C15</f>
        <v>8.6848108787699017E-3</v>
      </c>
      <c r="ER13" s="47">
        <f t="shared" si="13"/>
        <v>2.5318001304484191E-2</v>
      </c>
      <c r="ES13" s="154">
        <f t="shared" si="14"/>
        <v>1.7928508771929825</v>
      </c>
      <c r="FO13" s="47" t="s">
        <v>24</v>
      </c>
      <c r="FP13" s="47">
        <v>0</v>
      </c>
      <c r="FR13" s="47">
        <v>0</v>
      </c>
      <c r="FS13" s="47" t="s">
        <v>16</v>
      </c>
      <c r="FT13" s="47">
        <f t="shared" si="15"/>
        <v>0</v>
      </c>
      <c r="FU13" s="47" t="s">
        <v>13</v>
      </c>
      <c r="FV13" s="154">
        <f t="shared" si="41"/>
        <v>200</v>
      </c>
      <c r="FW13" s="154">
        <f t="shared" si="41"/>
        <v>2.9012584704743465</v>
      </c>
      <c r="FX13" s="154">
        <f t="shared" si="41"/>
        <v>2.9012584704743465</v>
      </c>
      <c r="FY13" s="47">
        <f>MDL!$C15</f>
        <v>8.6848108787699017E-3</v>
      </c>
      <c r="FZ13" s="47">
        <f t="shared" si="16"/>
        <v>2.519688112649893E-2</v>
      </c>
      <c r="GA13" s="154" t="str">
        <f t="shared" si="17"/>
        <v>BDL</v>
      </c>
      <c r="GW13" s="47" t="s">
        <v>24</v>
      </c>
      <c r="GX13" s="47">
        <v>0</v>
      </c>
      <c r="GZ13" s="47">
        <v>0</v>
      </c>
      <c r="HA13" s="47" t="s">
        <v>16</v>
      </c>
      <c r="HB13" s="47">
        <f t="shared" si="18"/>
        <v>0</v>
      </c>
      <c r="HC13" s="47" t="s">
        <v>13</v>
      </c>
      <c r="HD13" s="154">
        <f t="shared" si="42"/>
        <v>200</v>
      </c>
      <c r="HE13" s="154">
        <f t="shared" si="42"/>
        <v>3</v>
      </c>
      <c r="HF13" s="154">
        <f t="shared" si="42"/>
        <v>3</v>
      </c>
      <c r="HG13" s="47">
        <f>MDL!$C15</f>
        <v>8.6848108787699017E-3</v>
      </c>
      <c r="HH13" s="47">
        <f t="shared" si="19"/>
        <v>2.6054432636309705E-2</v>
      </c>
      <c r="HI13" s="154" t="str">
        <f t="shared" si="20"/>
        <v>BDL</v>
      </c>
      <c r="IE13" s="47" t="s">
        <v>24</v>
      </c>
      <c r="IF13" s="47">
        <v>0</v>
      </c>
      <c r="IH13" s="47">
        <v>0</v>
      </c>
      <c r="II13" s="47" t="s">
        <v>16</v>
      </c>
      <c r="IJ13" s="47">
        <f t="shared" si="21"/>
        <v>0</v>
      </c>
      <c r="IK13" s="47" t="s">
        <v>13</v>
      </c>
      <c r="IL13" s="154">
        <f t="shared" si="43"/>
        <v>200</v>
      </c>
      <c r="IM13" s="154">
        <f t="shared" si="43"/>
        <v>2.8790786948176583</v>
      </c>
      <c r="IN13" s="154">
        <f t="shared" si="43"/>
        <v>2.8790786948176583</v>
      </c>
      <c r="IO13" s="47">
        <f>MDL!$C15</f>
        <v>8.6848108787699017E-3</v>
      </c>
      <c r="IP13" s="47">
        <f t="shared" si="22"/>
        <v>2.500425396958705E-2</v>
      </c>
      <c r="IQ13" s="154" t="str">
        <f t="shared" si="23"/>
        <v>BDL</v>
      </c>
      <c r="JM13" s="47" t="s">
        <v>24</v>
      </c>
      <c r="JN13" s="47">
        <v>0</v>
      </c>
      <c r="JP13" s="47">
        <v>0</v>
      </c>
      <c r="JQ13" s="47" t="s">
        <v>16</v>
      </c>
      <c r="JR13" s="47">
        <f t="shared" si="24"/>
        <v>0</v>
      </c>
      <c r="JS13" s="47" t="s">
        <v>13</v>
      </c>
      <c r="JT13" s="154">
        <f t="shared" si="44"/>
        <v>200</v>
      </c>
      <c r="JU13" s="154">
        <f t="shared" si="44"/>
        <v>2.8790786948176583</v>
      </c>
      <c r="JV13" s="154">
        <f t="shared" si="44"/>
        <v>2.8790786948176583</v>
      </c>
      <c r="JW13" s="47">
        <f>MDL!$C15</f>
        <v>8.6848108787699017E-3</v>
      </c>
      <c r="JX13" s="47">
        <f t="shared" si="25"/>
        <v>2.500425396958705E-2</v>
      </c>
      <c r="JY13" s="154" t="str">
        <f t="shared" si="26"/>
        <v>BDL</v>
      </c>
      <c r="KU13" s="47" t="s">
        <v>24</v>
      </c>
      <c r="KV13" s="47">
        <v>13.247999999999999</v>
      </c>
      <c r="KW13" s="47">
        <v>131</v>
      </c>
      <c r="KX13" s="47" t="s">
        <v>587</v>
      </c>
      <c r="KY13" s="47">
        <v>1.2999999999999999E-2</v>
      </c>
      <c r="KZ13" s="47">
        <f t="shared" si="27"/>
        <v>1.2999999999999999E-2</v>
      </c>
      <c r="LA13" s="47" t="s">
        <v>13</v>
      </c>
      <c r="LB13" s="154">
        <f t="shared" si="45"/>
        <v>200</v>
      </c>
      <c r="LC13" s="154">
        <f t="shared" si="45"/>
        <v>2.9096209912536448</v>
      </c>
      <c r="LD13" s="154">
        <f t="shared" si="45"/>
        <v>2.9096209912536448</v>
      </c>
      <c r="LE13" s="47">
        <f>MDL!$C15</f>
        <v>8.6848108787699017E-3</v>
      </c>
      <c r="LF13" s="47">
        <f t="shared" si="28"/>
        <v>2.5269508037936921E-2</v>
      </c>
      <c r="LG13" s="154">
        <f t="shared" si="29"/>
        <v>3.7825072886297384E-2</v>
      </c>
      <c r="MC13" s="47" t="s">
        <v>24</v>
      </c>
      <c r="MD13" s="47">
        <v>13.247999999999999</v>
      </c>
      <c r="ME13" s="47">
        <v>131</v>
      </c>
      <c r="MF13" s="47">
        <v>147789</v>
      </c>
      <c r="MG13" s="47">
        <v>9.3130000000000006</v>
      </c>
      <c r="MH13" s="47">
        <f t="shared" si="30"/>
        <v>9.3130000000000006</v>
      </c>
      <c r="MI13" s="47" t="s">
        <v>13</v>
      </c>
      <c r="MJ13" s="154">
        <f t="shared" si="46"/>
        <v>200</v>
      </c>
      <c r="MK13" s="154">
        <f t="shared" si="46"/>
        <v>1</v>
      </c>
      <c r="ML13" s="154">
        <f t="shared" si="46"/>
        <v>1</v>
      </c>
      <c r="MM13" s="47">
        <f>MDL!$C15</f>
        <v>8.6848108787699017E-3</v>
      </c>
      <c r="MN13" s="47">
        <f t="shared" si="31"/>
        <v>8.6848108787699017E-3</v>
      </c>
      <c r="MO13" s="154">
        <f t="shared" si="32"/>
        <v>9.3130000000000006</v>
      </c>
      <c r="MT13" s="47" t="s">
        <v>24</v>
      </c>
      <c r="MU13" s="47">
        <v>0</v>
      </c>
      <c r="MW13" s="47">
        <v>0</v>
      </c>
      <c r="MX13" s="47" t="s">
        <v>16</v>
      </c>
      <c r="MY13" s="47">
        <f t="shared" si="33"/>
        <v>0</v>
      </c>
      <c r="MZ13" s="47" t="s">
        <v>13</v>
      </c>
      <c r="NA13" s="154">
        <f t="shared" si="47"/>
        <v>200</v>
      </c>
      <c r="NB13" s="154">
        <f t="shared" si="47"/>
        <v>1</v>
      </c>
      <c r="NC13" s="154">
        <f t="shared" si="47"/>
        <v>1</v>
      </c>
      <c r="ND13" s="47">
        <f>MDL!$C15</f>
        <v>8.6848108787699017E-3</v>
      </c>
      <c r="NE13" s="47">
        <f t="shared" si="34"/>
        <v>8.6848108787699017E-3</v>
      </c>
      <c r="NF13" s="154" t="str">
        <f t="shared" si="35"/>
        <v>BDL</v>
      </c>
    </row>
    <row r="14" spans="1:603" x14ac:dyDescent="0.35">
      <c r="A14" s="47" t="s">
        <v>25</v>
      </c>
      <c r="B14" s="47">
        <v>0</v>
      </c>
      <c r="D14" s="47">
        <v>0</v>
      </c>
      <c r="E14" s="47" t="s">
        <v>16</v>
      </c>
      <c r="F14" s="47">
        <f t="shared" si="0"/>
        <v>0</v>
      </c>
      <c r="G14" s="47" t="s">
        <v>13</v>
      </c>
      <c r="H14" s="154">
        <f t="shared" si="36"/>
        <v>200</v>
      </c>
      <c r="I14" s="154">
        <f t="shared" si="36"/>
        <v>1</v>
      </c>
      <c r="J14" s="154">
        <f t="shared" si="36"/>
        <v>1</v>
      </c>
      <c r="K14" s="47">
        <f>MDL!$C16</f>
        <v>3.4251162877721564E-2</v>
      </c>
      <c r="L14" s="47">
        <f t="shared" si="1"/>
        <v>3.4251162877721564E-2</v>
      </c>
      <c r="M14" s="154" t="str">
        <f t="shared" si="2"/>
        <v>BDL</v>
      </c>
      <c r="AI14" s="47" t="s">
        <v>25</v>
      </c>
      <c r="AJ14" s="47">
        <v>0</v>
      </c>
      <c r="AL14" s="47">
        <v>0</v>
      </c>
      <c r="AM14" s="47" t="s">
        <v>16</v>
      </c>
      <c r="AN14" s="47">
        <f t="shared" si="3"/>
        <v>0</v>
      </c>
      <c r="AO14" s="47" t="s">
        <v>13</v>
      </c>
      <c r="AP14" s="154">
        <f t="shared" si="37"/>
        <v>200</v>
      </c>
      <c r="AQ14" s="154">
        <f t="shared" si="37"/>
        <v>1</v>
      </c>
      <c r="AR14" s="154">
        <f t="shared" si="37"/>
        <v>1</v>
      </c>
      <c r="AS14" s="47">
        <f>MDL!$C16</f>
        <v>3.4251162877721564E-2</v>
      </c>
      <c r="AT14" s="47">
        <f t="shared" si="4"/>
        <v>3.4251162877721564E-2</v>
      </c>
      <c r="AU14" s="154" t="str">
        <f t="shared" si="5"/>
        <v>BDL</v>
      </c>
      <c r="CH14" s="47" t="s">
        <v>25</v>
      </c>
      <c r="CI14" s="47">
        <v>13.233000000000001</v>
      </c>
      <c r="CJ14" s="47">
        <v>64</v>
      </c>
      <c r="CK14" s="47">
        <v>9641</v>
      </c>
      <c r="CL14" s="47">
        <v>9.9350000000000005</v>
      </c>
      <c r="CM14" s="47">
        <f t="shared" si="6"/>
        <v>9.9350000000000005</v>
      </c>
      <c r="CN14" s="47" t="s">
        <v>13</v>
      </c>
      <c r="CO14" s="154">
        <f t="shared" si="38"/>
        <v>200</v>
      </c>
      <c r="CP14" s="154">
        <f t="shared" si="38"/>
        <v>1</v>
      </c>
      <c r="CQ14" s="154">
        <f t="shared" si="38"/>
        <v>1</v>
      </c>
      <c r="CR14" s="47">
        <f>MDL!$C16</f>
        <v>3.4251162877721564E-2</v>
      </c>
      <c r="CS14" s="47">
        <f t="shared" si="7"/>
        <v>3.4251162877721564E-2</v>
      </c>
      <c r="CT14" s="154">
        <f t="shared" si="8"/>
        <v>9.9350000000000005</v>
      </c>
      <c r="CY14" s="47" t="s">
        <v>25</v>
      </c>
      <c r="CZ14" s="47">
        <v>0</v>
      </c>
      <c r="DB14" s="47">
        <v>0</v>
      </c>
      <c r="DC14" s="47" t="s">
        <v>16</v>
      </c>
      <c r="DD14" s="47">
        <f t="shared" si="9"/>
        <v>0</v>
      </c>
      <c r="DE14" s="47" t="s">
        <v>13</v>
      </c>
      <c r="DF14" s="154">
        <f t="shared" si="39"/>
        <v>200</v>
      </c>
      <c r="DG14" s="154">
        <f t="shared" si="39"/>
        <v>1</v>
      </c>
      <c r="DH14" s="154">
        <f t="shared" si="39"/>
        <v>1</v>
      </c>
      <c r="DI14" s="47">
        <f>MDL!$C16</f>
        <v>3.4251162877721564E-2</v>
      </c>
      <c r="DJ14" s="47">
        <f t="shared" si="10"/>
        <v>3.4251162877721564E-2</v>
      </c>
      <c r="DK14" s="154" t="str">
        <f t="shared" si="11"/>
        <v>BDL</v>
      </c>
      <c r="EG14" s="47" t="s">
        <v>25</v>
      </c>
      <c r="EH14" s="47">
        <v>0</v>
      </c>
      <c r="EJ14" s="47">
        <v>0</v>
      </c>
      <c r="EK14" s="47" t="s">
        <v>16</v>
      </c>
      <c r="EL14" s="47">
        <f t="shared" si="12"/>
        <v>0</v>
      </c>
      <c r="EM14" s="47" t="s">
        <v>13</v>
      </c>
      <c r="EN14" s="154">
        <f t="shared" si="40"/>
        <v>200</v>
      </c>
      <c r="EO14" s="154">
        <f t="shared" si="40"/>
        <v>2.9152046783625734</v>
      </c>
      <c r="EP14" s="154">
        <f t="shared" si="40"/>
        <v>2.9152046783625734</v>
      </c>
      <c r="EQ14" s="47">
        <f>MDL!$C16</f>
        <v>3.4251162877721564E-2</v>
      </c>
      <c r="ER14" s="47">
        <f t="shared" si="13"/>
        <v>9.9849150260492403E-2</v>
      </c>
      <c r="ES14" s="154" t="str">
        <f t="shared" si="14"/>
        <v>BDL</v>
      </c>
      <c r="FO14" s="47" t="s">
        <v>25</v>
      </c>
      <c r="FP14" s="47">
        <v>0</v>
      </c>
      <c r="FR14" s="47">
        <v>0</v>
      </c>
      <c r="FS14" s="47" t="s">
        <v>16</v>
      </c>
      <c r="FT14" s="47">
        <f t="shared" si="15"/>
        <v>0</v>
      </c>
      <c r="FU14" s="47" t="s">
        <v>13</v>
      </c>
      <c r="FV14" s="154">
        <f t="shared" si="41"/>
        <v>200</v>
      </c>
      <c r="FW14" s="154">
        <f t="shared" si="41"/>
        <v>2.9012584704743465</v>
      </c>
      <c r="FX14" s="154">
        <f t="shared" si="41"/>
        <v>2.9012584704743465</v>
      </c>
      <c r="FY14" s="47">
        <f>MDL!$C16</f>
        <v>3.4251162877721564E-2</v>
      </c>
      <c r="FZ14" s="47">
        <f t="shared" si="16"/>
        <v>9.9371476422586175E-2</v>
      </c>
      <c r="GA14" s="154" t="str">
        <f t="shared" si="17"/>
        <v>BDL</v>
      </c>
      <c r="GW14" s="47" t="s">
        <v>25</v>
      </c>
      <c r="GX14" s="47">
        <v>0</v>
      </c>
      <c r="GZ14" s="47">
        <v>0</v>
      </c>
      <c r="HA14" s="47" t="s">
        <v>16</v>
      </c>
      <c r="HB14" s="47">
        <f t="shared" si="18"/>
        <v>0</v>
      </c>
      <c r="HC14" s="47" t="s">
        <v>13</v>
      </c>
      <c r="HD14" s="154">
        <f t="shared" si="42"/>
        <v>200</v>
      </c>
      <c r="HE14" s="154">
        <f t="shared" si="42"/>
        <v>3</v>
      </c>
      <c r="HF14" s="154">
        <f t="shared" si="42"/>
        <v>3</v>
      </c>
      <c r="HG14" s="47">
        <f>MDL!$C16</f>
        <v>3.4251162877721564E-2</v>
      </c>
      <c r="HH14" s="47">
        <f t="shared" si="19"/>
        <v>0.10275348863316469</v>
      </c>
      <c r="HI14" s="154" t="str">
        <f t="shared" si="20"/>
        <v>BDL</v>
      </c>
      <c r="IE14" s="47" t="s">
        <v>25</v>
      </c>
      <c r="IF14" s="47">
        <v>0</v>
      </c>
      <c r="IH14" s="47">
        <v>0</v>
      </c>
      <c r="II14" s="47" t="s">
        <v>16</v>
      </c>
      <c r="IJ14" s="47">
        <f t="shared" si="21"/>
        <v>0</v>
      </c>
      <c r="IK14" s="47" t="s">
        <v>13</v>
      </c>
      <c r="IL14" s="154">
        <f t="shared" si="43"/>
        <v>200</v>
      </c>
      <c r="IM14" s="154">
        <f t="shared" si="43"/>
        <v>2.8790786948176583</v>
      </c>
      <c r="IN14" s="154">
        <f t="shared" si="43"/>
        <v>2.8790786948176583</v>
      </c>
      <c r="IO14" s="47">
        <f>MDL!$C16</f>
        <v>3.4251162877721564E-2</v>
      </c>
      <c r="IP14" s="47">
        <f t="shared" si="22"/>
        <v>9.8611793313977625E-2</v>
      </c>
      <c r="IQ14" s="154" t="str">
        <f t="shared" si="23"/>
        <v>BDL</v>
      </c>
      <c r="JM14" s="47" t="s">
        <v>25</v>
      </c>
      <c r="JN14" s="47">
        <v>0</v>
      </c>
      <c r="JP14" s="47">
        <v>0</v>
      </c>
      <c r="JQ14" s="47" t="s">
        <v>16</v>
      </c>
      <c r="JR14" s="47">
        <f t="shared" si="24"/>
        <v>0</v>
      </c>
      <c r="JS14" s="47" t="s">
        <v>13</v>
      </c>
      <c r="JT14" s="154">
        <f t="shared" si="44"/>
        <v>200</v>
      </c>
      <c r="JU14" s="154">
        <f t="shared" si="44"/>
        <v>2.8790786948176583</v>
      </c>
      <c r="JV14" s="154">
        <f t="shared" si="44"/>
        <v>2.8790786948176583</v>
      </c>
      <c r="JW14" s="47">
        <f>MDL!$C16</f>
        <v>3.4251162877721564E-2</v>
      </c>
      <c r="JX14" s="47">
        <f t="shared" si="25"/>
        <v>9.8611793313977625E-2</v>
      </c>
      <c r="JY14" s="154" t="str">
        <f t="shared" si="26"/>
        <v>BDL</v>
      </c>
      <c r="KU14" s="47" t="s">
        <v>25</v>
      </c>
      <c r="KV14" s="47">
        <v>0</v>
      </c>
      <c r="KX14" s="47">
        <v>0</v>
      </c>
      <c r="KY14" s="47" t="s">
        <v>16</v>
      </c>
      <c r="KZ14" s="47">
        <f t="shared" si="27"/>
        <v>0</v>
      </c>
      <c r="LA14" s="47" t="s">
        <v>13</v>
      </c>
      <c r="LB14" s="154">
        <f t="shared" si="45"/>
        <v>200</v>
      </c>
      <c r="LC14" s="154">
        <f t="shared" si="45"/>
        <v>2.9096209912536448</v>
      </c>
      <c r="LD14" s="154">
        <f t="shared" si="45"/>
        <v>2.9096209912536448</v>
      </c>
      <c r="LE14" s="47">
        <f>MDL!$C16</f>
        <v>3.4251162877721564E-2</v>
      </c>
      <c r="LF14" s="47">
        <f t="shared" si="28"/>
        <v>9.9657902483866259E-2</v>
      </c>
      <c r="LG14" s="154" t="str">
        <f t="shared" si="29"/>
        <v>BDL</v>
      </c>
      <c r="MC14" s="47" t="s">
        <v>25</v>
      </c>
      <c r="MD14" s="47">
        <v>13.218999999999999</v>
      </c>
      <c r="ME14" s="47">
        <v>64</v>
      </c>
      <c r="MF14" s="47">
        <v>9578</v>
      </c>
      <c r="MG14" s="47">
        <v>9.9009999999999998</v>
      </c>
      <c r="MH14" s="47">
        <f t="shared" si="30"/>
        <v>9.9009999999999998</v>
      </c>
      <c r="MI14" s="47" t="s">
        <v>13</v>
      </c>
      <c r="MJ14" s="154">
        <f t="shared" si="46"/>
        <v>200</v>
      </c>
      <c r="MK14" s="154">
        <f t="shared" si="46"/>
        <v>1</v>
      </c>
      <c r="ML14" s="154">
        <f t="shared" si="46"/>
        <v>1</v>
      </c>
      <c r="MM14" s="47">
        <f>MDL!$C16</f>
        <v>3.4251162877721564E-2</v>
      </c>
      <c r="MN14" s="47">
        <f t="shared" si="31"/>
        <v>3.4251162877721564E-2</v>
      </c>
      <c r="MO14" s="154">
        <f t="shared" si="32"/>
        <v>9.9009999999999998</v>
      </c>
      <c r="MT14" s="47" t="s">
        <v>25</v>
      </c>
      <c r="MU14" s="47">
        <v>0</v>
      </c>
      <c r="MW14" s="47">
        <v>0</v>
      </c>
      <c r="MX14" s="47" t="s">
        <v>16</v>
      </c>
      <c r="MY14" s="47">
        <f t="shared" si="33"/>
        <v>0</v>
      </c>
      <c r="MZ14" s="47" t="s">
        <v>13</v>
      </c>
      <c r="NA14" s="154">
        <f t="shared" si="47"/>
        <v>200</v>
      </c>
      <c r="NB14" s="154">
        <f t="shared" si="47"/>
        <v>1</v>
      </c>
      <c r="NC14" s="154">
        <f t="shared" si="47"/>
        <v>1</v>
      </c>
      <c r="ND14" s="47">
        <f>MDL!$C16</f>
        <v>3.4251162877721564E-2</v>
      </c>
      <c r="NE14" s="47">
        <f t="shared" si="34"/>
        <v>3.4251162877721564E-2</v>
      </c>
      <c r="NF14" s="154" t="str">
        <f t="shared" si="35"/>
        <v>BDL</v>
      </c>
    </row>
    <row r="15" spans="1:603" x14ac:dyDescent="0.35">
      <c r="A15" s="47" t="s">
        <v>26</v>
      </c>
      <c r="B15" s="47">
        <v>0</v>
      </c>
      <c r="D15" s="47">
        <v>0</v>
      </c>
      <c r="E15" s="47" t="s">
        <v>16</v>
      </c>
      <c r="F15" s="47">
        <f t="shared" si="0"/>
        <v>0</v>
      </c>
      <c r="G15" s="47" t="s">
        <v>13</v>
      </c>
      <c r="H15" s="154">
        <f t="shared" si="36"/>
        <v>200</v>
      </c>
      <c r="I15" s="154">
        <f t="shared" si="36"/>
        <v>1</v>
      </c>
      <c r="J15" s="154">
        <f t="shared" si="36"/>
        <v>1</v>
      </c>
      <c r="K15" s="47">
        <f>MDL!$C17</f>
        <v>0.33918310563638476</v>
      </c>
      <c r="L15" s="47">
        <f t="shared" si="1"/>
        <v>0.33918310563638476</v>
      </c>
      <c r="M15" s="154" t="str">
        <f t="shared" si="2"/>
        <v>BDL</v>
      </c>
      <c r="AI15" s="47" t="s">
        <v>26</v>
      </c>
      <c r="AJ15" s="47">
        <v>0</v>
      </c>
      <c r="AL15" s="47">
        <v>0</v>
      </c>
      <c r="AM15" s="47" t="s">
        <v>16</v>
      </c>
      <c r="AN15" s="47">
        <f t="shared" si="3"/>
        <v>0</v>
      </c>
      <c r="AO15" s="47" t="s">
        <v>13</v>
      </c>
      <c r="AP15" s="154">
        <f t="shared" si="37"/>
        <v>200</v>
      </c>
      <c r="AQ15" s="154">
        <f t="shared" si="37"/>
        <v>1</v>
      </c>
      <c r="AR15" s="154">
        <f t="shared" si="37"/>
        <v>1</v>
      </c>
      <c r="AS15" s="47">
        <f>MDL!$C17</f>
        <v>0.33918310563638476</v>
      </c>
      <c r="AT15" s="47">
        <f t="shared" si="4"/>
        <v>0.33918310563638476</v>
      </c>
      <c r="AU15" s="154" t="str">
        <f t="shared" si="5"/>
        <v>BDL</v>
      </c>
      <c r="CH15" s="47" t="s">
        <v>26</v>
      </c>
      <c r="CI15" s="47">
        <v>13.436</v>
      </c>
      <c r="CJ15" s="47">
        <v>69</v>
      </c>
      <c r="CK15" s="47">
        <v>11964</v>
      </c>
      <c r="CL15" s="47">
        <v>11.678000000000001</v>
      </c>
      <c r="CM15" s="47">
        <f t="shared" si="6"/>
        <v>11.678000000000001</v>
      </c>
      <c r="CN15" s="47" t="s">
        <v>13</v>
      </c>
      <c r="CO15" s="154">
        <f t="shared" si="38"/>
        <v>200</v>
      </c>
      <c r="CP15" s="154">
        <f t="shared" si="38"/>
        <v>1</v>
      </c>
      <c r="CQ15" s="154">
        <f t="shared" si="38"/>
        <v>1</v>
      </c>
      <c r="CR15" s="47">
        <f>MDL!$C17</f>
        <v>0.33918310563638476</v>
      </c>
      <c r="CS15" s="47">
        <f t="shared" si="7"/>
        <v>0.33918310563638476</v>
      </c>
      <c r="CT15" s="154">
        <f t="shared" si="8"/>
        <v>11.678000000000001</v>
      </c>
      <c r="CY15" s="47" t="s">
        <v>26</v>
      </c>
      <c r="CZ15" s="47">
        <v>0</v>
      </c>
      <c r="DB15" s="47">
        <v>0</v>
      </c>
      <c r="DC15" s="47" t="s">
        <v>16</v>
      </c>
      <c r="DD15" s="47">
        <f t="shared" si="9"/>
        <v>0</v>
      </c>
      <c r="DE15" s="47" t="s">
        <v>13</v>
      </c>
      <c r="DF15" s="154">
        <f t="shared" si="39"/>
        <v>200</v>
      </c>
      <c r="DG15" s="154">
        <f t="shared" si="39"/>
        <v>1</v>
      </c>
      <c r="DH15" s="154">
        <f t="shared" si="39"/>
        <v>1</v>
      </c>
      <c r="DI15" s="47">
        <f>MDL!$C17</f>
        <v>0.33918310563638476</v>
      </c>
      <c r="DJ15" s="47">
        <f t="shared" si="10"/>
        <v>0.33918310563638476</v>
      </c>
      <c r="DK15" s="154" t="str">
        <f t="shared" si="11"/>
        <v>BDL</v>
      </c>
      <c r="EG15" s="47" t="s">
        <v>26</v>
      </c>
      <c r="EH15" s="47">
        <v>0</v>
      </c>
      <c r="EJ15" s="47">
        <v>0</v>
      </c>
      <c r="EK15" s="47" t="s">
        <v>16</v>
      </c>
      <c r="EL15" s="47">
        <f t="shared" si="12"/>
        <v>0</v>
      </c>
      <c r="EM15" s="47" t="s">
        <v>13</v>
      </c>
      <c r="EN15" s="154">
        <f t="shared" si="40"/>
        <v>200</v>
      </c>
      <c r="EO15" s="154">
        <f t="shared" si="40"/>
        <v>2.9152046783625734</v>
      </c>
      <c r="EP15" s="154">
        <f t="shared" si="40"/>
        <v>2.9152046783625734</v>
      </c>
      <c r="EQ15" s="47">
        <f>MDL!$C17</f>
        <v>0.33918310563638476</v>
      </c>
      <c r="ER15" s="47">
        <f t="shared" si="13"/>
        <v>0.98878817637273575</v>
      </c>
      <c r="ES15" s="154" t="str">
        <f t="shared" si="14"/>
        <v>BDL</v>
      </c>
      <c r="FO15" s="47" t="s">
        <v>26</v>
      </c>
      <c r="FP15" s="47">
        <v>0</v>
      </c>
      <c r="FR15" s="47">
        <v>0</v>
      </c>
      <c r="FS15" s="47" t="s">
        <v>16</v>
      </c>
      <c r="FT15" s="47">
        <f t="shared" si="15"/>
        <v>0</v>
      </c>
      <c r="FU15" s="47" t="s">
        <v>13</v>
      </c>
      <c r="FV15" s="154">
        <f t="shared" si="41"/>
        <v>200</v>
      </c>
      <c r="FW15" s="154">
        <f t="shared" si="41"/>
        <v>2.9012584704743465</v>
      </c>
      <c r="FX15" s="154">
        <f t="shared" si="41"/>
        <v>2.9012584704743465</v>
      </c>
      <c r="FY15" s="47">
        <f>MDL!$C17</f>
        <v>0.33918310563638476</v>
      </c>
      <c r="FZ15" s="47">
        <f t="shared" si="16"/>
        <v>0.98405785826935632</v>
      </c>
      <c r="GA15" s="154" t="str">
        <f t="shared" si="17"/>
        <v>BDL</v>
      </c>
      <c r="GW15" s="47" t="s">
        <v>26</v>
      </c>
      <c r="GX15" s="47">
        <v>0</v>
      </c>
      <c r="GZ15" s="47">
        <v>0</v>
      </c>
      <c r="HA15" s="47" t="s">
        <v>16</v>
      </c>
      <c r="HB15" s="47">
        <f t="shared" si="18"/>
        <v>0</v>
      </c>
      <c r="HC15" s="47" t="s">
        <v>13</v>
      </c>
      <c r="HD15" s="154">
        <f t="shared" si="42"/>
        <v>200</v>
      </c>
      <c r="HE15" s="154">
        <f t="shared" si="42"/>
        <v>3</v>
      </c>
      <c r="HF15" s="154">
        <f t="shared" si="42"/>
        <v>3</v>
      </c>
      <c r="HG15" s="47">
        <f>MDL!$C17</f>
        <v>0.33918310563638476</v>
      </c>
      <c r="HH15" s="47">
        <f t="shared" si="19"/>
        <v>1.0175493169091543</v>
      </c>
      <c r="HI15" s="154" t="str">
        <f t="shared" si="20"/>
        <v>BDL</v>
      </c>
      <c r="IE15" s="47" t="s">
        <v>26</v>
      </c>
      <c r="IF15" s="47">
        <v>0</v>
      </c>
      <c r="IH15" s="47">
        <v>0</v>
      </c>
      <c r="II15" s="47" t="s">
        <v>16</v>
      </c>
      <c r="IJ15" s="47">
        <f t="shared" si="21"/>
        <v>0</v>
      </c>
      <c r="IK15" s="47" t="s">
        <v>13</v>
      </c>
      <c r="IL15" s="154">
        <f t="shared" si="43"/>
        <v>200</v>
      </c>
      <c r="IM15" s="154">
        <f t="shared" si="43"/>
        <v>2.8790786948176583</v>
      </c>
      <c r="IN15" s="154">
        <f t="shared" si="43"/>
        <v>2.8790786948176583</v>
      </c>
      <c r="IO15" s="47">
        <f>MDL!$C17</f>
        <v>0.33918310563638476</v>
      </c>
      <c r="IP15" s="47">
        <f t="shared" si="22"/>
        <v>0.97653485307980259</v>
      </c>
      <c r="IQ15" s="154" t="str">
        <f t="shared" si="23"/>
        <v>BDL</v>
      </c>
      <c r="JM15" s="47" t="s">
        <v>26</v>
      </c>
      <c r="JN15" s="47">
        <v>0</v>
      </c>
      <c r="JP15" s="47">
        <v>0</v>
      </c>
      <c r="JQ15" s="47" t="s">
        <v>16</v>
      </c>
      <c r="JR15" s="47">
        <f t="shared" si="24"/>
        <v>0</v>
      </c>
      <c r="JS15" s="47" t="s">
        <v>13</v>
      </c>
      <c r="JT15" s="154">
        <f t="shared" si="44"/>
        <v>200</v>
      </c>
      <c r="JU15" s="154">
        <f t="shared" si="44"/>
        <v>2.8790786948176583</v>
      </c>
      <c r="JV15" s="154">
        <f t="shared" si="44"/>
        <v>2.8790786948176583</v>
      </c>
      <c r="JW15" s="47">
        <f>MDL!$C17</f>
        <v>0.33918310563638476</v>
      </c>
      <c r="JX15" s="47">
        <f t="shared" si="25"/>
        <v>0.97653485307980259</v>
      </c>
      <c r="JY15" s="154" t="str">
        <f t="shared" si="26"/>
        <v>BDL</v>
      </c>
      <c r="KU15" s="47" t="s">
        <v>26</v>
      </c>
      <c r="KV15" s="47">
        <v>0</v>
      </c>
      <c r="KX15" s="47">
        <v>0</v>
      </c>
      <c r="KY15" s="47" t="s">
        <v>16</v>
      </c>
      <c r="KZ15" s="47">
        <f t="shared" si="27"/>
        <v>0</v>
      </c>
      <c r="LA15" s="47" t="s">
        <v>13</v>
      </c>
      <c r="LB15" s="154">
        <f t="shared" si="45"/>
        <v>200</v>
      </c>
      <c r="LC15" s="154">
        <f t="shared" si="45"/>
        <v>2.9096209912536448</v>
      </c>
      <c r="LD15" s="154">
        <f t="shared" si="45"/>
        <v>2.9096209912536448</v>
      </c>
      <c r="LE15" s="47">
        <f>MDL!$C17</f>
        <v>0.33918310563638476</v>
      </c>
      <c r="LF15" s="47">
        <f t="shared" si="28"/>
        <v>0.98689428403822754</v>
      </c>
      <c r="LG15" s="154" t="str">
        <f t="shared" si="29"/>
        <v>BDL</v>
      </c>
      <c r="MC15" s="47" t="s">
        <v>26</v>
      </c>
      <c r="MD15" s="47">
        <v>13.420999999999999</v>
      </c>
      <c r="ME15" s="47">
        <v>69</v>
      </c>
      <c r="MF15" s="47" t="s">
        <v>588</v>
      </c>
      <c r="MG15" s="47">
        <v>8.8710000000000004</v>
      </c>
      <c r="MH15" s="47">
        <f t="shared" si="30"/>
        <v>8.8710000000000004</v>
      </c>
      <c r="MI15" s="47" t="s">
        <v>13</v>
      </c>
      <c r="MJ15" s="154">
        <f t="shared" si="46"/>
        <v>200</v>
      </c>
      <c r="MK15" s="154">
        <f t="shared" si="46"/>
        <v>1</v>
      </c>
      <c r="ML15" s="154">
        <f t="shared" si="46"/>
        <v>1</v>
      </c>
      <c r="MM15" s="47">
        <f>MDL!$C17</f>
        <v>0.33918310563638476</v>
      </c>
      <c r="MN15" s="47">
        <f t="shared" si="31"/>
        <v>0.33918310563638476</v>
      </c>
      <c r="MO15" s="154">
        <f t="shared" si="32"/>
        <v>8.8710000000000004</v>
      </c>
      <c r="MT15" s="47" t="s">
        <v>26</v>
      </c>
      <c r="MU15" s="47">
        <v>0</v>
      </c>
      <c r="MW15" s="47">
        <v>0</v>
      </c>
      <c r="MX15" s="47" t="s">
        <v>16</v>
      </c>
      <c r="MY15" s="47">
        <f t="shared" si="33"/>
        <v>0</v>
      </c>
      <c r="MZ15" s="47" t="s">
        <v>13</v>
      </c>
      <c r="NA15" s="154">
        <f t="shared" si="47"/>
        <v>200</v>
      </c>
      <c r="NB15" s="154">
        <f t="shared" si="47"/>
        <v>1</v>
      </c>
      <c r="NC15" s="154">
        <f t="shared" si="47"/>
        <v>1</v>
      </c>
      <c r="ND15" s="47">
        <f>MDL!$C17</f>
        <v>0.33918310563638476</v>
      </c>
      <c r="NE15" s="47">
        <f t="shared" si="34"/>
        <v>0.33918310563638476</v>
      </c>
      <c r="NF15" s="154" t="str">
        <f t="shared" si="35"/>
        <v>BDL</v>
      </c>
    </row>
    <row r="16" spans="1:603" x14ac:dyDescent="0.35">
      <c r="A16" s="47" t="s">
        <v>27</v>
      </c>
      <c r="B16" s="47">
        <v>13.74</v>
      </c>
      <c r="C16" s="47">
        <v>51</v>
      </c>
      <c r="D16" s="47">
        <v>2610</v>
      </c>
      <c r="E16" s="47">
        <v>0.26700000000000002</v>
      </c>
      <c r="F16" s="47">
        <f t="shared" si="0"/>
        <v>0.26700000000000002</v>
      </c>
      <c r="G16" s="47" t="s">
        <v>13</v>
      </c>
      <c r="H16" s="154">
        <f t="shared" si="36"/>
        <v>200</v>
      </c>
      <c r="I16" s="154">
        <f t="shared" si="36"/>
        <v>1</v>
      </c>
      <c r="J16" s="154">
        <f t="shared" si="36"/>
        <v>1</v>
      </c>
      <c r="K16" s="47">
        <f>MDL!$C18</f>
        <v>2.4043735428034754E-2</v>
      </c>
      <c r="L16" s="47">
        <f t="shared" si="1"/>
        <v>2.4043735428034754E-2</v>
      </c>
      <c r="M16" s="154">
        <f t="shared" si="2"/>
        <v>0.26700000000000002</v>
      </c>
      <c r="AI16" s="47" t="s">
        <v>27</v>
      </c>
      <c r="AJ16" s="47">
        <v>0</v>
      </c>
      <c r="AL16" s="47">
        <v>0</v>
      </c>
      <c r="AM16" s="47" t="s">
        <v>16</v>
      </c>
      <c r="AN16" s="47">
        <f t="shared" si="3"/>
        <v>0</v>
      </c>
      <c r="AO16" s="47" t="s">
        <v>13</v>
      </c>
      <c r="AP16" s="154">
        <f t="shared" si="37"/>
        <v>200</v>
      </c>
      <c r="AQ16" s="154">
        <f t="shared" si="37"/>
        <v>1</v>
      </c>
      <c r="AR16" s="154">
        <f t="shared" si="37"/>
        <v>1</v>
      </c>
      <c r="AS16" s="47">
        <f>MDL!$C18</f>
        <v>2.4043735428034754E-2</v>
      </c>
      <c r="AT16" s="47">
        <f t="shared" si="4"/>
        <v>2.4043735428034754E-2</v>
      </c>
      <c r="AU16" s="154" t="str">
        <f t="shared" si="5"/>
        <v>BDL</v>
      </c>
      <c r="CH16" s="47" t="s">
        <v>27</v>
      </c>
      <c r="CI16" s="47">
        <v>13.725</v>
      </c>
      <c r="CJ16" s="47">
        <v>51</v>
      </c>
      <c r="CK16" s="47">
        <v>101004</v>
      </c>
      <c r="CL16" s="47">
        <v>10.629</v>
      </c>
      <c r="CM16" s="47">
        <f t="shared" si="6"/>
        <v>10.629</v>
      </c>
      <c r="CN16" s="47" t="s">
        <v>13</v>
      </c>
      <c r="CO16" s="154">
        <f t="shared" si="38"/>
        <v>200</v>
      </c>
      <c r="CP16" s="154">
        <f t="shared" si="38"/>
        <v>1</v>
      </c>
      <c r="CQ16" s="154">
        <f t="shared" si="38"/>
        <v>1</v>
      </c>
      <c r="CR16" s="47">
        <f>MDL!$C18</f>
        <v>2.4043735428034754E-2</v>
      </c>
      <c r="CS16" s="47">
        <f t="shared" si="7"/>
        <v>2.4043735428034754E-2</v>
      </c>
      <c r="CT16" s="154">
        <f t="shared" si="8"/>
        <v>10.629</v>
      </c>
      <c r="CY16" s="47" t="s">
        <v>27</v>
      </c>
      <c r="CZ16" s="47">
        <v>13.725</v>
      </c>
      <c r="DA16" s="47">
        <v>51</v>
      </c>
      <c r="DB16" s="47" t="s">
        <v>589</v>
      </c>
      <c r="DC16" s="47">
        <v>2.1999999999999999E-2</v>
      </c>
      <c r="DD16" s="47">
        <f t="shared" si="9"/>
        <v>2.1999999999999999E-2</v>
      </c>
      <c r="DE16" s="47" t="s">
        <v>13</v>
      </c>
      <c r="DF16" s="154">
        <f t="shared" si="39"/>
        <v>200</v>
      </c>
      <c r="DG16" s="154">
        <f t="shared" si="39"/>
        <v>1</v>
      </c>
      <c r="DH16" s="154">
        <f t="shared" si="39"/>
        <v>1</v>
      </c>
      <c r="DI16" s="47">
        <f>MDL!$C18</f>
        <v>2.4043735428034754E-2</v>
      </c>
      <c r="DJ16" s="47">
        <f t="shared" si="10"/>
        <v>2.4043735428034754E-2</v>
      </c>
      <c r="DK16" s="154" t="str">
        <f t="shared" si="11"/>
        <v>BDL</v>
      </c>
      <c r="EG16" s="47" t="s">
        <v>27</v>
      </c>
      <c r="EH16" s="47">
        <v>13.725</v>
      </c>
      <c r="EI16" s="47">
        <v>51</v>
      </c>
      <c r="EJ16" s="47">
        <v>474</v>
      </c>
      <c r="EK16" s="47">
        <v>0.05</v>
      </c>
      <c r="EL16" s="47">
        <f t="shared" si="12"/>
        <v>0.05</v>
      </c>
      <c r="EM16" s="47" t="s">
        <v>13</v>
      </c>
      <c r="EN16" s="154">
        <f t="shared" si="40"/>
        <v>200</v>
      </c>
      <c r="EO16" s="154">
        <f t="shared" si="40"/>
        <v>2.9152046783625734</v>
      </c>
      <c r="EP16" s="154">
        <f t="shared" si="40"/>
        <v>2.9152046783625734</v>
      </c>
      <c r="EQ16" s="47">
        <f>MDL!$C18</f>
        <v>2.4043735428034754E-2</v>
      </c>
      <c r="ER16" s="47">
        <f t="shared" si="13"/>
        <v>7.0092410005118858E-2</v>
      </c>
      <c r="ES16" s="154">
        <f t="shared" si="14"/>
        <v>0.14576023391812867</v>
      </c>
      <c r="FO16" s="47" t="s">
        <v>27</v>
      </c>
      <c r="FP16" s="47">
        <v>13.74</v>
      </c>
      <c r="FQ16" s="47">
        <v>51</v>
      </c>
      <c r="FR16" s="47" t="s">
        <v>590</v>
      </c>
      <c r="FS16" s="47">
        <v>5.1999999999999998E-2</v>
      </c>
      <c r="FT16" s="47">
        <f t="shared" si="15"/>
        <v>5.1999999999999998E-2</v>
      </c>
      <c r="FU16" s="47" t="s">
        <v>13</v>
      </c>
      <c r="FV16" s="154">
        <f t="shared" si="41"/>
        <v>200</v>
      </c>
      <c r="FW16" s="154">
        <f t="shared" si="41"/>
        <v>2.9012584704743465</v>
      </c>
      <c r="FX16" s="154">
        <f t="shared" si="41"/>
        <v>2.9012584704743465</v>
      </c>
      <c r="FY16" s="47">
        <f>MDL!$C18</f>
        <v>2.4043735428034754E-2</v>
      </c>
      <c r="FZ16" s="47">
        <f t="shared" si="16"/>
        <v>6.9757091072429972E-2</v>
      </c>
      <c r="GA16" s="154">
        <f t="shared" si="17"/>
        <v>0.15086544046466602</v>
      </c>
      <c r="GW16" s="47" t="s">
        <v>27</v>
      </c>
      <c r="GX16" s="47">
        <v>13.725</v>
      </c>
      <c r="GY16" s="47">
        <v>51</v>
      </c>
      <c r="GZ16" s="47" t="s">
        <v>591</v>
      </c>
      <c r="HA16" s="47">
        <v>4.4999999999999998E-2</v>
      </c>
      <c r="HB16" s="47">
        <f t="shared" si="18"/>
        <v>4.4999999999999998E-2</v>
      </c>
      <c r="HC16" s="47" t="s">
        <v>13</v>
      </c>
      <c r="HD16" s="154">
        <f t="shared" si="42"/>
        <v>200</v>
      </c>
      <c r="HE16" s="154">
        <f t="shared" si="42"/>
        <v>3</v>
      </c>
      <c r="HF16" s="154">
        <f t="shared" si="42"/>
        <v>3</v>
      </c>
      <c r="HG16" s="47">
        <f>MDL!$C18</f>
        <v>2.4043735428034754E-2</v>
      </c>
      <c r="HH16" s="47">
        <f t="shared" si="19"/>
        <v>7.2131206284104257E-2</v>
      </c>
      <c r="HI16" s="154">
        <f t="shared" si="20"/>
        <v>0.13500000000000001</v>
      </c>
      <c r="IE16" s="47" t="s">
        <v>27</v>
      </c>
      <c r="IF16" s="47">
        <v>13.725</v>
      </c>
      <c r="IG16" s="47">
        <v>51</v>
      </c>
      <c r="IH16" s="47">
        <v>452</v>
      </c>
      <c r="II16" s="47">
        <v>4.9000000000000002E-2</v>
      </c>
      <c r="IJ16" s="47">
        <f t="shared" si="21"/>
        <v>4.9000000000000002E-2</v>
      </c>
      <c r="IK16" s="47" t="s">
        <v>13</v>
      </c>
      <c r="IL16" s="154">
        <f t="shared" si="43"/>
        <v>200</v>
      </c>
      <c r="IM16" s="154">
        <f t="shared" si="43"/>
        <v>2.8790786948176583</v>
      </c>
      <c r="IN16" s="154">
        <f t="shared" si="43"/>
        <v>2.8790786948176583</v>
      </c>
      <c r="IO16" s="47">
        <f>MDL!$C18</f>
        <v>2.4043735428034754E-2</v>
      </c>
      <c r="IP16" s="47">
        <f t="shared" si="22"/>
        <v>6.9223806414687394E-2</v>
      </c>
      <c r="IQ16" s="154">
        <f t="shared" si="23"/>
        <v>0.14107485604606526</v>
      </c>
      <c r="JM16" s="47" t="s">
        <v>27</v>
      </c>
      <c r="JN16" s="47">
        <v>13.725</v>
      </c>
      <c r="JO16" s="47">
        <v>51</v>
      </c>
      <c r="JP16" s="47" t="s">
        <v>592</v>
      </c>
      <c r="JQ16" s="47">
        <v>4.8000000000000001E-2</v>
      </c>
      <c r="JR16" s="47">
        <f t="shared" si="24"/>
        <v>4.8000000000000001E-2</v>
      </c>
      <c r="JS16" s="47" t="s">
        <v>13</v>
      </c>
      <c r="JT16" s="154">
        <f t="shared" si="44"/>
        <v>200</v>
      </c>
      <c r="JU16" s="154">
        <f t="shared" si="44"/>
        <v>2.8790786948176583</v>
      </c>
      <c r="JV16" s="154">
        <f t="shared" si="44"/>
        <v>2.8790786948176583</v>
      </c>
      <c r="JW16" s="47">
        <f>MDL!$C18</f>
        <v>2.4043735428034754E-2</v>
      </c>
      <c r="JX16" s="47">
        <f t="shared" si="25"/>
        <v>6.9223806414687394E-2</v>
      </c>
      <c r="JY16" s="154">
        <f t="shared" si="26"/>
        <v>0.13819577735124761</v>
      </c>
      <c r="KU16" s="47" t="s">
        <v>27</v>
      </c>
      <c r="KV16" s="47">
        <v>13.725</v>
      </c>
      <c r="KW16" s="47">
        <v>51</v>
      </c>
      <c r="KX16" s="47">
        <v>505</v>
      </c>
      <c r="KY16" s="47">
        <v>5.5E-2</v>
      </c>
      <c r="KZ16" s="47">
        <f t="shared" si="27"/>
        <v>5.5E-2</v>
      </c>
      <c r="LA16" s="47" t="s">
        <v>13</v>
      </c>
      <c r="LB16" s="154">
        <f t="shared" si="45"/>
        <v>200</v>
      </c>
      <c r="LC16" s="154">
        <f t="shared" si="45"/>
        <v>2.9096209912536448</v>
      </c>
      <c r="LD16" s="154">
        <f t="shared" si="45"/>
        <v>2.9096209912536448</v>
      </c>
      <c r="LE16" s="47">
        <f>MDL!$C18</f>
        <v>2.4043735428034754E-2</v>
      </c>
      <c r="LF16" s="47">
        <f t="shared" si="28"/>
        <v>6.9958157309558858E-2</v>
      </c>
      <c r="LG16" s="154">
        <f t="shared" si="29"/>
        <v>0.16002915451895047</v>
      </c>
      <c r="MC16" s="47" t="s">
        <v>27</v>
      </c>
      <c r="MD16" s="47">
        <v>13.725</v>
      </c>
      <c r="ME16" s="47">
        <v>51</v>
      </c>
      <c r="MF16" s="47">
        <v>99617</v>
      </c>
      <c r="MG16" s="47">
        <v>10.515000000000001</v>
      </c>
      <c r="MH16" s="47">
        <f t="shared" si="30"/>
        <v>10.515000000000001</v>
      </c>
      <c r="MI16" s="47" t="s">
        <v>13</v>
      </c>
      <c r="MJ16" s="154">
        <f t="shared" si="46"/>
        <v>200</v>
      </c>
      <c r="MK16" s="154">
        <f t="shared" si="46"/>
        <v>1</v>
      </c>
      <c r="ML16" s="154">
        <f t="shared" si="46"/>
        <v>1</v>
      </c>
      <c r="MM16" s="47">
        <f>MDL!$C18</f>
        <v>2.4043735428034754E-2</v>
      </c>
      <c r="MN16" s="47">
        <f t="shared" si="31"/>
        <v>2.4043735428034754E-2</v>
      </c>
      <c r="MO16" s="154">
        <f t="shared" si="32"/>
        <v>10.515000000000001</v>
      </c>
      <c r="MT16" s="47" t="s">
        <v>27</v>
      </c>
      <c r="MU16" s="47">
        <v>0</v>
      </c>
      <c r="MW16" s="47">
        <v>0</v>
      </c>
      <c r="MX16" s="47" t="s">
        <v>16</v>
      </c>
      <c r="MY16" s="47">
        <f t="shared" si="33"/>
        <v>0</v>
      </c>
      <c r="MZ16" s="47" t="s">
        <v>13</v>
      </c>
      <c r="NA16" s="154">
        <f t="shared" si="47"/>
        <v>200</v>
      </c>
      <c r="NB16" s="154">
        <f t="shared" si="47"/>
        <v>1</v>
      </c>
      <c r="NC16" s="154">
        <f t="shared" si="47"/>
        <v>1</v>
      </c>
      <c r="ND16" s="47">
        <f>MDL!$C18</f>
        <v>2.4043735428034754E-2</v>
      </c>
      <c r="NE16" s="47">
        <f t="shared" si="34"/>
        <v>2.4043735428034754E-2</v>
      </c>
      <c r="NF16" s="154" t="str">
        <f t="shared" si="35"/>
        <v>BDL</v>
      </c>
    </row>
    <row r="17" spans="1:370" x14ac:dyDescent="0.35">
      <c r="A17" s="47" t="s">
        <v>28</v>
      </c>
      <c r="B17" s="47">
        <v>15.939</v>
      </c>
      <c r="C17" s="47">
        <v>33</v>
      </c>
      <c r="D17" s="47">
        <v>613</v>
      </c>
      <c r="E17" s="47">
        <v>0.189</v>
      </c>
      <c r="F17" s="47">
        <f t="shared" si="0"/>
        <v>0.189</v>
      </c>
      <c r="G17" s="47" t="s">
        <v>13</v>
      </c>
      <c r="H17" s="154">
        <f t="shared" si="36"/>
        <v>200</v>
      </c>
      <c r="I17" s="154">
        <f t="shared" si="36"/>
        <v>1</v>
      </c>
      <c r="J17" s="154">
        <f t="shared" si="36"/>
        <v>1</v>
      </c>
      <c r="K17" s="47">
        <f>MDL!$C19</f>
        <v>2.8150385828363243E-2</v>
      </c>
      <c r="L17" s="47">
        <f t="shared" si="1"/>
        <v>2.8150385828363243E-2</v>
      </c>
      <c r="M17" s="154">
        <f t="shared" si="2"/>
        <v>0.189</v>
      </c>
      <c r="AI17" s="47" t="s">
        <v>28</v>
      </c>
      <c r="AJ17" s="47">
        <v>0</v>
      </c>
      <c r="AL17" s="47">
        <v>0</v>
      </c>
      <c r="AM17" s="47" t="s">
        <v>16</v>
      </c>
      <c r="AN17" s="47">
        <f t="shared" si="3"/>
        <v>0</v>
      </c>
      <c r="AO17" s="47" t="s">
        <v>13</v>
      </c>
      <c r="AP17" s="154">
        <f t="shared" si="37"/>
        <v>200</v>
      </c>
      <c r="AQ17" s="154">
        <f t="shared" si="37"/>
        <v>1</v>
      </c>
      <c r="AR17" s="154">
        <f t="shared" si="37"/>
        <v>1</v>
      </c>
      <c r="AS17" s="47">
        <f>MDL!$C19</f>
        <v>2.8150385828363243E-2</v>
      </c>
      <c r="AT17" s="47">
        <f t="shared" si="4"/>
        <v>2.8150385828363243E-2</v>
      </c>
      <c r="AU17" s="154" t="str">
        <f t="shared" si="5"/>
        <v>BDL</v>
      </c>
      <c r="CH17" s="47" t="s">
        <v>28</v>
      </c>
      <c r="CI17" s="47">
        <v>15.925000000000001</v>
      </c>
      <c r="CJ17" s="47">
        <v>33</v>
      </c>
      <c r="CK17" s="47">
        <v>34201</v>
      </c>
      <c r="CL17" s="47">
        <v>10.885999999999999</v>
      </c>
      <c r="CM17" s="47">
        <f t="shared" si="6"/>
        <v>10.885999999999999</v>
      </c>
      <c r="CN17" s="47" t="s">
        <v>13</v>
      </c>
      <c r="CO17" s="154">
        <f t="shared" si="38"/>
        <v>200</v>
      </c>
      <c r="CP17" s="154">
        <f t="shared" si="38"/>
        <v>1</v>
      </c>
      <c r="CQ17" s="154">
        <f t="shared" si="38"/>
        <v>1</v>
      </c>
      <c r="CR17" s="47">
        <f>MDL!$C19</f>
        <v>2.8150385828363243E-2</v>
      </c>
      <c r="CS17" s="47">
        <f t="shared" si="7"/>
        <v>2.8150385828363243E-2</v>
      </c>
      <c r="CT17" s="154">
        <f t="shared" si="8"/>
        <v>10.885999999999999</v>
      </c>
      <c r="CY17" s="47" t="s">
        <v>28</v>
      </c>
      <c r="CZ17" s="47">
        <v>0</v>
      </c>
      <c r="DB17" s="47">
        <v>0</v>
      </c>
      <c r="DC17" s="47" t="s">
        <v>16</v>
      </c>
      <c r="DD17" s="47">
        <f t="shared" si="9"/>
        <v>0</v>
      </c>
      <c r="DE17" s="47" t="s">
        <v>13</v>
      </c>
      <c r="DF17" s="154">
        <f t="shared" si="39"/>
        <v>200</v>
      </c>
      <c r="DG17" s="154">
        <f t="shared" si="39"/>
        <v>1</v>
      </c>
      <c r="DH17" s="154">
        <f t="shared" si="39"/>
        <v>1</v>
      </c>
      <c r="DI17" s="47">
        <f>MDL!$C19</f>
        <v>2.8150385828363243E-2</v>
      </c>
      <c r="DJ17" s="47">
        <f t="shared" si="10"/>
        <v>2.8150385828363243E-2</v>
      </c>
      <c r="DK17" s="154" t="str">
        <f t="shared" si="11"/>
        <v>BDL</v>
      </c>
      <c r="EG17" s="47" t="s">
        <v>28</v>
      </c>
      <c r="EH17" s="47">
        <v>15.925000000000001</v>
      </c>
      <c r="EI17" s="47">
        <v>33</v>
      </c>
      <c r="EJ17" s="47" t="s">
        <v>397</v>
      </c>
      <c r="EK17" s="47">
        <v>3.9E-2</v>
      </c>
      <c r="EL17" s="47">
        <f t="shared" si="12"/>
        <v>3.9E-2</v>
      </c>
      <c r="EM17" s="47" t="s">
        <v>13</v>
      </c>
      <c r="EN17" s="154">
        <f t="shared" si="40"/>
        <v>200</v>
      </c>
      <c r="EO17" s="154">
        <f t="shared" si="40"/>
        <v>2.9152046783625734</v>
      </c>
      <c r="EP17" s="154">
        <f t="shared" si="40"/>
        <v>2.9152046783625734</v>
      </c>
      <c r="EQ17" s="47">
        <f>MDL!$C19</f>
        <v>2.8150385828363243E-2</v>
      </c>
      <c r="ER17" s="47">
        <f t="shared" si="13"/>
        <v>8.2064136464556015E-2</v>
      </c>
      <c r="ES17" s="154">
        <f t="shared" si="14"/>
        <v>0.11369298245614036</v>
      </c>
      <c r="FO17" s="47" t="s">
        <v>28</v>
      </c>
      <c r="FP17" s="47">
        <v>0</v>
      </c>
      <c r="FR17" s="47">
        <v>0</v>
      </c>
      <c r="FS17" s="47" t="s">
        <v>16</v>
      </c>
      <c r="FT17" s="47">
        <f t="shared" si="15"/>
        <v>0</v>
      </c>
      <c r="FU17" s="47" t="s">
        <v>13</v>
      </c>
      <c r="FV17" s="154">
        <f t="shared" si="41"/>
        <v>200</v>
      </c>
      <c r="FW17" s="154">
        <f t="shared" si="41"/>
        <v>2.9012584704743465</v>
      </c>
      <c r="FX17" s="154">
        <f t="shared" si="41"/>
        <v>2.9012584704743465</v>
      </c>
      <c r="FY17" s="47">
        <f>MDL!$C19</f>
        <v>2.8150385828363243E-2</v>
      </c>
      <c r="FZ17" s="47">
        <f t="shared" si="16"/>
        <v>8.1671545331659864E-2</v>
      </c>
      <c r="GA17" s="154" t="str">
        <f t="shared" si="17"/>
        <v>BDL</v>
      </c>
      <c r="GW17" s="47" t="s">
        <v>28</v>
      </c>
      <c r="GX17" s="47">
        <v>15.925000000000001</v>
      </c>
      <c r="GY17" s="47">
        <v>33</v>
      </c>
      <c r="GZ17" s="47" t="s">
        <v>593</v>
      </c>
      <c r="HA17" s="47">
        <v>3.5999999999999997E-2</v>
      </c>
      <c r="HB17" s="47">
        <f t="shared" si="18"/>
        <v>3.5999999999999997E-2</v>
      </c>
      <c r="HC17" s="47" t="s">
        <v>13</v>
      </c>
      <c r="HD17" s="154">
        <f t="shared" si="42"/>
        <v>200</v>
      </c>
      <c r="HE17" s="154">
        <f t="shared" si="42"/>
        <v>3</v>
      </c>
      <c r="HF17" s="154">
        <f t="shared" si="42"/>
        <v>3</v>
      </c>
      <c r="HG17" s="47">
        <f>MDL!$C19</f>
        <v>2.8150385828363243E-2</v>
      </c>
      <c r="HH17" s="47">
        <f t="shared" si="19"/>
        <v>8.4451157485089731E-2</v>
      </c>
      <c r="HI17" s="154">
        <f t="shared" si="20"/>
        <v>0.10799999999999998</v>
      </c>
      <c r="IE17" s="47" t="s">
        <v>28</v>
      </c>
      <c r="IF17" s="47">
        <v>15.925000000000001</v>
      </c>
      <c r="IG17" s="47">
        <v>33</v>
      </c>
      <c r="IH17" s="47" t="s">
        <v>385</v>
      </c>
      <c r="II17" s="47">
        <v>4.5999999999999999E-2</v>
      </c>
      <c r="IJ17" s="47">
        <f t="shared" si="21"/>
        <v>4.5999999999999999E-2</v>
      </c>
      <c r="IK17" s="47" t="s">
        <v>13</v>
      </c>
      <c r="IL17" s="154">
        <f t="shared" si="43"/>
        <v>200</v>
      </c>
      <c r="IM17" s="154">
        <f t="shared" si="43"/>
        <v>2.8790786948176583</v>
      </c>
      <c r="IN17" s="154">
        <f t="shared" si="43"/>
        <v>2.8790786948176583</v>
      </c>
      <c r="IO17" s="47">
        <f>MDL!$C19</f>
        <v>2.8150385828363243E-2</v>
      </c>
      <c r="IP17" s="47">
        <f t="shared" si="22"/>
        <v>8.104717608933755E-2</v>
      </c>
      <c r="IQ17" s="154">
        <f t="shared" si="23"/>
        <v>0.13243761996161227</v>
      </c>
      <c r="JM17" s="47" t="s">
        <v>28</v>
      </c>
      <c r="JN17" s="47">
        <v>15.925000000000001</v>
      </c>
      <c r="JO17" s="47">
        <v>33</v>
      </c>
      <c r="JP17" s="47" t="s">
        <v>391</v>
      </c>
      <c r="JQ17" s="47">
        <v>3.5000000000000003E-2</v>
      </c>
      <c r="JR17" s="47">
        <f t="shared" si="24"/>
        <v>3.5000000000000003E-2</v>
      </c>
      <c r="JS17" s="47" t="s">
        <v>13</v>
      </c>
      <c r="JT17" s="154">
        <f t="shared" si="44"/>
        <v>200</v>
      </c>
      <c r="JU17" s="154">
        <f t="shared" si="44"/>
        <v>2.8790786948176583</v>
      </c>
      <c r="JV17" s="154">
        <f t="shared" si="44"/>
        <v>2.8790786948176583</v>
      </c>
      <c r="JW17" s="47">
        <f>MDL!$C19</f>
        <v>2.8150385828363243E-2</v>
      </c>
      <c r="JX17" s="47">
        <f t="shared" si="25"/>
        <v>8.104717608933755E-2</v>
      </c>
      <c r="JY17" s="154">
        <f t="shared" si="26"/>
        <v>0.10076775431861805</v>
      </c>
      <c r="KU17" s="47" t="s">
        <v>28</v>
      </c>
      <c r="KV17" s="47">
        <v>0</v>
      </c>
      <c r="KX17" s="47">
        <v>0</v>
      </c>
      <c r="KY17" s="47" t="s">
        <v>16</v>
      </c>
      <c r="KZ17" s="47">
        <f t="shared" si="27"/>
        <v>0</v>
      </c>
      <c r="LA17" s="47" t="s">
        <v>13</v>
      </c>
      <c r="LB17" s="154">
        <f t="shared" si="45"/>
        <v>200</v>
      </c>
      <c r="LC17" s="154">
        <f t="shared" si="45"/>
        <v>2.9096209912536448</v>
      </c>
      <c r="LD17" s="154">
        <f t="shared" si="45"/>
        <v>2.9096209912536448</v>
      </c>
      <c r="LE17" s="47">
        <f>MDL!$C19</f>
        <v>2.8150385828363243E-2</v>
      </c>
      <c r="LF17" s="47">
        <f t="shared" si="28"/>
        <v>8.1906953518094808E-2</v>
      </c>
      <c r="LG17" s="154" t="str">
        <f t="shared" si="29"/>
        <v>BDL</v>
      </c>
      <c r="MC17" s="47" t="s">
        <v>28</v>
      </c>
      <c r="MD17" s="47">
        <v>15.925000000000001</v>
      </c>
      <c r="ME17" s="47">
        <v>33</v>
      </c>
      <c r="MF17" s="47">
        <v>33713</v>
      </c>
      <c r="MG17" s="47">
        <v>10.763999999999999</v>
      </c>
      <c r="MH17" s="47">
        <f t="shared" si="30"/>
        <v>10.763999999999999</v>
      </c>
      <c r="MI17" s="47" t="s">
        <v>13</v>
      </c>
      <c r="MJ17" s="154">
        <f t="shared" si="46"/>
        <v>200</v>
      </c>
      <c r="MK17" s="154">
        <f t="shared" si="46"/>
        <v>1</v>
      </c>
      <c r="ML17" s="154">
        <f t="shared" si="46"/>
        <v>1</v>
      </c>
      <c r="MM17" s="47">
        <f>MDL!$C19</f>
        <v>2.8150385828363243E-2</v>
      </c>
      <c r="MN17" s="47">
        <f t="shared" si="31"/>
        <v>2.8150385828363243E-2</v>
      </c>
      <c r="MO17" s="154">
        <f t="shared" si="32"/>
        <v>10.763999999999999</v>
      </c>
      <c r="MT17" s="47" t="s">
        <v>28</v>
      </c>
      <c r="MU17" s="47">
        <v>0</v>
      </c>
      <c r="MW17" s="47">
        <v>0</v>
      </c>
      <c r="MX17" s="47" t="s">
        <v>16</v>
      </c>
      <c r="MY17" s="47">
        <f t="shared" si="33"/>
        <v>0</v>
      </c>
      <c r="MZ17" s="47" t="s">
        <v>13</v>
      </c>
      <c r="NA17" s="154">
        <f t="shared" si="47"/>
        <v>200</v>
      </c>
      <c r="NB17" s="154">
        <f t="shared" si="47"/>
        <v>1</v>
      </c>
      <c r="NC17" s="154">
        <f t="shared" si="47"/>
        <v>1</v>
      </c>
      <c r="ND17" s="47">
        <f>MDL!$C19</f>
        <v>2.8150385828363243E-2</v>
      </c>
      <c r="NE17" s="47">
        <f t="shared" si="34"/>
        <v>2.8150385828363243E-2</v>
      </c>
      <c r="NF17" s="154" t="str">
        <f t="shared" si="35"/>
        <v>BDL</v>
      </c>
    </row>
    <row r="18" spans="1:370" x14ac:dyDescent="0.35">
      <c r="A18" s="47" t="s">
        <v>29</v>
      </c>
      <c r="B18" s="47">
        <v>0</v>
      </c>
      <c r="D18" s="47">
        <v>0</v>
      </c>
      <c r="E18" s="47" t="s">
        <v>16</v>
      </c>
      <c r="F18" s="47">
        <f t="shared" si="0"/>
        <v>0</v>
      </c>
      <c r="G18" s="47" t="s">
        <v>13</v>
      </c>
      <c r="H18" s="154">
        <f t="shared" si="36"/>
        <v>200</v>
      </c>
      <c r="I18" s="154">
        <f t="shared" si="36"/>
        <v>1</v>
      </c>
      <c r="J18" s="154">
        <f t="shared" si="36"/>
        <v>1</v>
      </c>
      <c r="K18" s="47">
        <f>MDL!$C20</f>
        <v>2.3141344526111489E-2</v>
      </c>
      <c r="L18" s="47">
        <f t="shared" si="1"/>
        <v>2.3141344526111489E-2</v>
      </c>
      <c r="M18" s="154" t="str">
        <f t="shared" si="2"/>
        <v>BDL</v>
      </c>
      <c r="AI18" s="47" t="s">
        <v>29</v>
      </c>
      <c r="AJ18" s="47">
        <v>0</v>
      </c>
      <c r="AL18" s="47">
        <v>0</v>
      </c>
      <c r="AM18" s="47" t="s">
        <v>16</v>
      </c>
      <c r="AN18" s="47">
        <f t="shared" si="3"/>
        <v>0</v>
      </c>
      <c r="AO18" s="47" t="s">
        <v>13</v>
      </c>
      <c r="AP18" s="154">
        <f t="shared" si="37"/>
        <v>200</v>
      </c>
      <c r="AQ18" s="154">
        <f t="shared" si="37"/>
        <v>1</v>
      </c>
      <c r="AR18" s="154">
        <f t="shared" si="37"/>
        <v>1</v>
      </c>
      <c r="AS18" s="47">
        <f>MDL!$C20</f>
        <v>2.3141344526111489E-2</v>
      </c>
      <c r="AT18" s="47">
        <f t="shared" si="4"/>
        <v>2.3141344526111489E-2</v>
      </c>
      <c r="AU18" s="154" t="str">
        <f t="shared" si="5"/>
        <v>BDL</v>
      </c>
      <c r="CH18" s="47" t="s">
        <v>29</v>
      </c>
      <c r="CI18" s="47">
        <v>16.161000000000001</v>
      </c>
      <c r="CJ18" s="47">
        <v>119</v>
      </c>
      <c r="CK18" s="47">
        <v>174318</v>
      </c>
      <c r="CL18" s="47">
        <v>10.228999999999999</v>
      </c>
      <c r="CM18" s="47">
        <f t="shared" si="6"/>
        <v>10.228999999999999</v>
      </c>
      <c r="CN18" s="47" t="s">
        <v>13</v>
      </c>
      <c r="CO18" s="154">
        <f t="shared" si="38"/>
        <v>200</v>
      </c>
      <c r="CP18" s="154">
        <f t="shared" si="38"/>
        <v>1</v>
      </c>
      <c r="CQ18" s="154">
        <f t="shared" si="38"/>
        <v>1</v>
      </c>
      <c r="CR18" s="47">
        <f>MDL!$C20</f>
        <v>2.3141344526111489E-2</v>
      </c>
      <c r="CS18" s="47">
        <f t="shared" si="7"/>
        <v>2.3141344526111489E-2</v>
      </c>
      <c r="CT18" s="154">
        <f t="shared" si="8"/>
        <v>10.228999999999999</v>
      </c>
      <c r="CY18" s="47" t="s">
        <v>29</v>
      </c>
      <c r="CZ18" s="47">
        <v>16.161000000000001</v>
      </c>
      <c r="DA18" s="47">
        <v>119</v>
      </c>
      <c r="DB18" s="47" t="s">
        <v>594</v>
      </c>
      <c r="DC18" s="47">
        <v>5.0000000000000001E-3</v>
      </c>
      <c r="DD18" s="47">
        <f t="shared" si="9"/>
        <v>5.0000000000000001E-3</v>
      </c>
      <c r="DE18" s="47" t="s">
        <v>13</v>
      </c>
      <c r="DF18" s="154">
        <f t="shared" si="39"/>
        <v>200</v>
      </c>
      <c r="DG18" s="154">
        <f t="shared" si="39"/>
        <v>1</v>
      </c>
      <c r="DH18" s="154">
        <f t="shared" si="39"/>
        <v>1</v>
      </c>
      <c r="DI18" s="47">
        <f>MDL!$C20</f>
        <v>2.3141344526111489E-2</v>
      </c>
      <c r="DJ18" s="47">
        <f t="shared" si="10"/>
        <v>2.3141344526111489E-2</v>
      </c>
      <c r="DK18" s="154" t="str">
        <f t="shared" si="11"/>
        <v>BDL</v>
      </c>
      <c r="EG18" s="47" t="s">
        <v>29</v>
      </c>
      <c r="EH18" s="47">
        <v>0</v>
      </c>
      <c r="EJ18" s="47">
        <v>0</v>
      </c>
      <c r="EK18" s="47" t="s">
        <v>16</v>
      </c>
      <c r="EL18" s="47">
        <f t="shared" si="12"/>
        <v>0</v>
      </c>
      <c r="EM18" s="47" t="s">
        <v>13</v>
      </c>
      <c r="EN18" s="154">
        <f t="shared" si="40"/>
        <v>200</v>
      </c>
      <c r="EO18" s="154">
        <f t="shared" si="40"/>
        <v>2.9152046783625734</v>
      </c>
      <c r="EP18" s="154">
        <f t="shared" si="40"/>
        <v>2.9152046783625734</v>
      </c>
      <c r="EQ18" s="47">
        <f>MDL!$C20</f>
        <v>2.3141344526111489E-2</v>
      </c>
      <c r="ER18" s="47">
        <f t="shared" si="13"/>
        <v>6.7461755826120337E-2</v>
      </c>
      <c r="ES18" s="154" t="str">
        <f t="shared" si="14"/>
        <v>BDL</v>
      </c>
      <c r="FO18" s="47" t="s">
        <v>29</v>
      </c>
      <c r="FP18" s="47">
        <v>0</v>
      </c>
      <c r="FR18" s="47">
        <v>0</v>
      </c>
      <c r="FS18" s="47" t="s">
        <v>16</v>
      </c>
      <c r="FT18" s="47">
        <f t="shared" si="15"/>
        <v>0</v>
      </c>
      <c r="FU18" s="47" t="s">
        <v>13</v>
      </c>
      <c r="FV18" s="154">
        <f t="shared" si="41"/>
        <v>200</v>
      </c>
      <c r="FW18" s="154">
        <f t="shared" si="41"/>
        <v>2.9012584704743465</v>
      </c>
      <c r="FX18" s="154">
        <f t="shared" si="41"/>
        <v>2.9012584704743465</v>
      </c>
      <c r="FY18" s="47">
        <f>MDL!$C20</f>
        <v>2.3141344526111489E-2</v>
      </c>
      <c r="FZ18" s="47">
        <f t="shared" si="16"/>
        <v>6.7139021824546105E-2</v>
      </c>
      <c r="GA18" s="154" t="str">
        <f t="shared" si="17"/>
        <v>BDL</v>
      </c>
      <c r="GW18" s="47" t="s">
        <v>29</v>
      </c>
      <c r="GX18" s="47">
        <v>0</v>
      </c>
      <c r="GZ18" s="47">
        <v>0</v>
      </c>
      <c r="HA18" s="47" t="s">
        <v>16</v>
      </c>
      <c r="HB18" s="47">
        <f t="shared" si="18"/>
        <v>0</v>
      </c>
      <c r="HC18" s="47" t="s">
        <v>13</v>
      </c>
      <c r="HD18" s="154">
        <f t="shared" si="42"/>
        <v>200</v>
      </c>
      <c r="HE18" s="154">
        <f t="shared" si="42"/>
        <v>3</v>
      </c>
      <c r="HF18" s="154">
        <f t="shared" si="42"/>
        <v>3</v>
      </c>
      <c r="HG18" s="47">
        <f>MDL!$C20</f>
        <v>2.3141344526111489E-2</v>
      </c>
      <c r="HH18" s="47">
        <f t="shared" si="19"/>
        <v>6.942403357833446E-2</v>
      </c>
      <c r="HI18" s="154" t="str">
        <f t="shared" si="20"/>
        <v>BDL</v>
      </c>
      <c r="IE18" s="47" t="s">
        <v>29</v>
      </c>
      <c r="IF18" s="47">
        <v>0</v>
      </c>
      <c r="IH18" s="47">
        <v>0</v>
      </c>
      <c r="II18" s="47" t="s">
        <v>16</v>
      </c>
      <c r="IJ18" s="47">
        <f t="shared" si="21"/>
        <v>0</v>
      </c>
      <c r="IK18" s="47" t="s">
        <v>13</v>
      </c>
      <c r="IL18" s="154">
        <f t="shared" si="43"/>
        <v>200</v>
      </c>
      <c r="IM18" s="154">
        <f t="shared" si="43"/>
        <v>2.8790786948176583</v>
      </c>
      <c r="IN18" s="154">
        <f t="shared" si="43"/>
        <v>2.8790786948176583</v>
      </c>
      <c r="IO18" s="47">
        <f>MDL!$C20</f>
        <v>2.3141344526111489E-2</v>
      </c>
      <c r="IP18" s="47">
        <f t="shared" si="22"/>
        <v>6.6625751994562832E-2</v>
      </c>
      <c r="IQ18" s="154" t="str">
        <f t="shared" si="23"/>
        <v>BDL</v>
      </c>
      <c r="JM18" s="47" t="s">
        <v>29</v>
      </c>
      <c r="JN18" s="47">
        <v>0</v>
      </c>
      <c r="JP18" s="47">
        <v>0</v>
      </c>
      <c r="JQ18" s="47" t="s">
        <v>16</v>
      </c>
      <c r="JR18" s="47">
        <f t="shared" si="24"/>
        <v>0</v>
      </c>
      <c r="JS18" s="47" t="s">
        <v>13</v>
      </c>
      <c r="JT18" s="154">
        <f t="shared" si="44"/>
        <v>200</v>
      </c>
      <c r="JU18" s="154">
        <f t="shared" si="44"/>
        <v>2.8790786948176583</v>
      </c>
      <c r="JV18" s="154">
        <f t="shared" si="44"/>
        <v>2.8790786948176583</v>
      </c>
      <c r="JW18" s="47">
        <f>MDL!$C20</f>
        <v>2.3141344526111489E-2</v>
      </c>
      <c r="JX18" s="47">
        <f t="shared" si="25"/>
        <v>6.6625751994562832E-2</v>
      </c>
      <c r="JY18" s="154" t="str">
        <f t="shared" si="26"/>
        <v>BDL</v>
      </c>
      <c r="KU18" s="47" t="s">
        <v>29</v>
      </c>
      <c r="KV18" s="47">
        <v>16.161000000000001</v>
      </c>
      <c r="KW18" s="47">
        <v>119</v>
      </c>
      <c r="KX18" s="47">
        <v>359</v>
      </c>
      <c r="KY18" s="47">
        <v>2.1999999999999999E-2</v>
      </c>
      <c r="KZ18" s="47">
        <f t="shared" si="27"/>
        <v>2.1999999999999999E-2</v>
      </c>
      <c r="LA18" s="47" t="s">
        <v>13</v>
      </c>
      <c r="LB18" s="154">
        <f t="shared" si="45"/>
        <v>200</v>
      </c>
      <c r="LC18" s="154">
        <f t="shared" si="45"/>
        <v>2.9096209912536448</v>
      </c>
      <c r="LD18" s="154">
        <f t="shared" si="45"/>
        <v>2.9096209912536448</v>
      </c>
      <c r="LE18" s="47">
        <f>MDL!$C20</f>
        <v>2.3141344526111489E-2</v>
      </c>
      <c r="LF18" s="47">
        <f t="shared" si="28"/>
        <v>6.7332541799006621E-2</v>
      </c>
      <c r="LG18" s="154" t="str">
        <f t="shared" si="29"/>
        <v>BDL</v>
      </c>
      <c r="MC18" s="47" t="s">
        <v>29</v>
      </c>
      <c r="MD18" s="47">
        <v>16.161000000000001</v>
      </c>
      <c r="ME18" s="47">
        <v>119</v>
      </c>
      <c r="MF18" s="47">
        <v>170042</v>
      </c>
      <c r="MG18" s="47">
        <v>10.007999999999999</v>
      </c>
      <c r="MH18" s="47">
        <f t="shared" si="30"/>
        <v>10.007999999999999</v>
      </c>
      <c r="MI18" s="47" t="s">
        <v>13</v>
      </c>
      <c r="MJ18" s="154">
        <f t="shared" si="46"/>
        <v>200</v>
      </c>
      <c r="MK18" s="154">
        <f t="shared" si="46"/>
        <v>1</v>
      </c>
      <c r="ML18" s="154">
        <f t="shared" si="46"/>
        <v>1</v>
      </c>
      <c r="MM18" s="47">
        <f>MDL!$C20</f>
        <v>2.3141344526111489E-2</v>
      </c>
      <c r="MN18" s="47">
        <f t="shared" si="31"/>
        <v>2.3141344526111489E-2</v>
      </c>
      <c r="MO18" s="154">
        <f t="shared" si="32"/>
        <v>10.007999999999999</v>
      </c>
      <c r="MT18" s="47" t="s">
        <v>29</v>
      </c>
      <c r="MU18" s="47">
        <v>0</v>
      </c>
      <c r="MW18" s="47">
        <v>0</v>
      </c>
      <c r="MX18" s="47" t="s">
        <v>16</v>
      </c>
      <c r="MY18" s="47">
        <f t="shared" si="33"/>
        <v>0</v>
      </c>
      <c r="MZ18" s="47" t="s">
        <v>13</v>
      </c>
      <c r="NA18" s="154">
        <f t="shared" si="47"/>
        <v>200</v>
      </c>
      <c r="NB18" s="154">
        <f t="shared" si="47"/>
        <v>1</v>
      </c>
      <c r="NC18" s="154">
        <f t="shared" si="47"/>
        <v>1</v>
      </c>
      <c r="ND18" s="47">
        <f>MDL!$C20</f>
        <v>2.3141344526111489E-2</v>
      </c>
      <c r="NE18" s="47">
        <f t="shared" si="34"/>
        <v>2.3141344526111489E-2</v>
      </c>
      <c r="NF18" s="154" t="str">
        <f t="shared" si="35"/>
        <v>BDL</v>
      </c>
    </row>
    <row r="19" spans="1:370" x14ac:dyDescent="0.35">
      <c r="A19" s="47" t="s">
        <v>30</v>
      </c>
      <c r="B19" s="47">
        <v>0</v>
      </c>
      <c r="D19" s="47">
        <v>0</v>
      </c>
      <c r="E19" s="47" t="s">
        <v>16</v>
      </c>
      <c r="F19" s="47">
        <f t="shared" si="0"/>
        <v>0</v>
      </c>
      <c r="G19" s="47" t="s">
        <v>13</v>
      </c>
      <c r="H19" s="154">
        <f t="shared" si="36"/>
        <v>200</v>
      </c>
      <c r="I19" s="154">
        <f t="shared" si="36"/>
        <v>1</v>
      </c>
      <c r="J19" s="154">
        <f t="shared" si="36"/>
        <v>1</v>
      </c>
      <c r="K19" s="47">
        <f>MDL!$C21</f>
        <v>1.611701599463836E-2</v>
      </c>
      <c r="L19" s="47">
        <f t="shared" si="1"/>
        <v>1.611701599463836E-2</v>
      </c>
      <c r="M19" s="154" t="str">
        <f t="shared" si="2"/>
        <v>BDL</v>
      </c>
      <c r="AI19" s="47" t="s">
        <v>30</v>
      </c>
      <c r="AJ19" s="47">
        <v>0</v>
      </c>
      <c r="AL19" s="47">
        <v>0</v>
      </c>
      <c r="AM19" s="47" t="s">
        <v>16</v>
      </c>
      <c r="AN19" s="47">
        <f t="shared" si="3"/>
        <v>0</v>
      </c>
      <c r="AO19" s="47" t="s">
        <v>13</v>
      </c>
      <c r="AP19" s="154">
        <f t="shared" si="37"/>
        <v>200</v>
      </c>
      <c r="AQ19" s="154">
        <f t="shared" si="37"/>
        <v>1</v>
      </c>
      <c r="AR19" s="154">
        <f t="shared" si="37"/>
        <v>1</v>
      </c>
      <c r="AS19" s="47">
        <f>MDL!$C21</f>
        <v>1.611701599463836E-2</v>
      </c>
      <c r="AT19" s="47">
        <f t="shared" si="4"/>
        <v>1.611701599463836E-2</v>
      </c>
      <c r="AU19" s="154" t="str">
        <f t="shared" si="5"/>
        <v>BDL</v>
      </c>
      <c r="CH19" s="47" t="s">
        <v>30</v>
      </c>
      <c r="CI19" s="47">
        <v>18.113</v>
      </c>
      <c r="CJ19" s="47">
        <v>51</v>
      </c>
      <c r="CK19" s="47">
        <v>150470</v>
      </c>
      <c r="CL19" s="47">
        <v>10.71</v>
      </c>
      <c r="CM19" s="47">
        <f t="shared" si="6"/>
        <v>10.71</v>
      </c>
      <c r="CN19" s="47" t="s">
        <v>13</v>
      </c>
      <c r="CO19" s="154">
        <f t="shared" si="38"/>
        <v>200</v>
      </c>
      <c r="CP19" s="154">
        <f t="shared" si="38"/>
        <v>1</v>
      </c>
      <c r="CQ19" s="154">
        <f t="shared" si="38"/>
        <v>1</v>
      </c>
      <c r="CR19" s="47">
        <f>MDL!$C21</f>
        <v>1.611701599463836E-2</v>
      </c>
      <c r="CS19" s="47">
        <f t="shared" si="7"/>
        <v>1.611701599463836E-2</v>
      </c>
      <c r="CT19" s="154">
        <f t="shared" si="8"/>
        <v>10.71</v>
      </c>
      <c r="CY19" s="47" t="s">
        <v>30</v>
      </c>
      <c r="CZ19" s="47">
        <v>0</v>
      </c>
      <c r="DB19" s="47">
        <v>0</v>
      </c>
      <c r="DC19" s="47" t="s">
        <v>16</v>
      </c>
      <c r="DD19" s="47">
        <f t="shared" si="9"/>
        <v>0</v>
      </c>
      <c r="DE19" s="47" t="s">
        <v>13</v>
      </c>
      <c r="DF19" s="154">
        <f t="shared" si="39"/>
        <v>200</v>
      </c>
      <c r="DG19" s="154">
        <f t="shared" si="39"/>
        <v>1</v>
      </c>
      <c r="DH19" s="154">
        <f t="shared" si="39"/>
        <v>1</v>
      </c>
      <c r="DI19" s="47">
        <f>MDL!$C21</f>
        <v>1.611701599463836E-2</v>
      </c>
      <c r="DJ19" s="47">
        <f t="shared" si="10"/>
        <v>1.611701599463836E-2</v>
      </c>
      <c r="DK19" s="154" t="str">
        <f t="shared" si="11"/>
        <v>BDL</v>
      </c>
      <c r="EG19" s="47" t="s">
        <v>30</v>
      </c>
      <c r="EH19" s="47">
        <v>18.111999999999998</v>
      </c>
      <c r="EI19" s="47">
        <v>51</v>
      </c>
      <c r="EJ19" s="47">
        <v>109669</v>
      </c>
      <c r="EK19" s="47">
        <v>7.8769999999999998</v>
      </c>
      <c r="EL19" s="47">
        <f t="shared" si="12"/>
        <v>7.8769999999999998</v>
      </c>
      <c r="EM19" s="47" t="s">
        <v>13</v>
      </c>
      <c r="EN19" s="154">
        <f t="shared" si="40"/>
        <v>200</v>
      </c>
      <c r="EO19" s="154">
        <f t="shared" si="40"/>
        <v>2.9152046783625734</v>
      </c>
      <c r="EP19" s="154">
        <f t="shared" si="40"/>
        <v>2.9152046783625734</v>
      </c>
      <c r="EQ19" s="47">
        <f>MDL!$C21</f>
        <v>1.611701599463836E-2</v>
      </c>
      <c r="ER19" s="47">
        <f t="shared" si="13"/>
        <v>4.6984400428814167E-2</v>
      </c>
      <c r="ES19" s="154">
        <f t="shared" si="14"/>
        <v>22.96306725146199</v>
      </c>
      <c r="FO19" s="47" t="s">
        <v>30</v>
      </c>
      <c r="FP19" s="47">
        <v>18.094999999999999</v>
      </c>
      <c r="FQ19" s="47">
        <v>51</v>
      </c>
      <c r="FR19" s="47">
        <v>549</v>
      </c>
      <c r="FS19" s="47">
        <v>3.7999999999999999E-2</v>
      </c>
      <c r="FT19" s="47">
        <f t="shared" si="15"/>
        <v>3.7999999999999999E-2</v>
      </c>
      <c r="FU19" s="47" t="s">
        <v>13</v>
      </c>
      <c r="FV19" s="154">
        <f t="shared" si="41"/>
        <v>200</v>
      </c>
      <c r="FW19" s="154">
        <f t="shared" si="41"/>
        <v>2.9012584704743465</v>
      </c>
      <c r="FX19" s="154">
        <f t="shared" si="41"/>
        <v>2.9012584704743465</v>
      </c>
      <c r="FY19" s="47">
        <f>MDL!$C21</f>
        <v>1.611701599463836E-2</v>
      </c>
      <c r="FZ19" s="47">
        <f t="shared" si="16"/>
        <v>4.6759629173215064E-2</v>
      </c>
      <c r="GA19" s="154">
        <f t="shared" si="17"/>
        <v>0.11024782187802516</v>
      </c>
      <c r="GW19" s="47" t="s">
        <v>30</v>
      </c>
      <c r="GX19" s="47">
        <v>18.094999999999999</v>
      </c>
      <c r="GY19" s="47">
        <v>51</v>
      </c>
      <c r="GZ19" s="47">
        <v>254</v>
      </c>
      <c r="HA19" s="47">
        <v>1.9E-2</v>
      </c>
      <c r="HB19" s="47">
        <f t="shared" si="18"/>
        <v>1.9E-2</v>
      </c>
      <c r="HC19" s="47" t="s">
        <v>13</v>
      </c>
      <c r="HD19" s="154">
        <f t="shared" si="42"/>
        <v>200</v>
      </c>
      <c r="HE19" s="154">
        <f t="shared" si="42"/>
        <v>3</v>
      </c>
      <c r="HF19" s="154">
        <f t="shared" si="42"/>
        <v>3</v>
      </c>
      <c r="HG19" s="47">
        <f>MDL!$C21</f>
        <v>1.611701599463836E-2</v>
      </c>
      <c r="HH19" s="47">
        <f t="shared" si="19"/>
        <v>4.8351047983915083E-2</v>
      </c>
      <c r="HI19" s="154">
        <f t="shared" si="20"/>
        <v>5.6999999999999995E-2</v>
      </c>
      <c r="IE19" s="47" t="s">
        <v>30</v>
      </c>
      <c r="IF19" s="47">
        <v>0</v>
      </c>
      <c r="IH19" s="47">
        <v>0</v>
      </c>
      <c r="II19" s="47" t="s">
        <v>16</v>
      </c>
      <c r="IJ19" s="47">
        <f t="shared" si="21"/>
        <v>0</v>
      </c>
      <c r="IK19" s="47" t="s">
        <v>13</v>
      </c>
      <c r="IL19" s="154">
        <f t="shared" si="43"/>
        <v>200</v>
      </c>
      <c r="IM19" s="154">
        <f t="shared" si="43"/>
        <v>2.8790786948176583</v>
      </c>
      <c r="IN19" s="154">
        <f t="shared" si="43"/>
        <v>2.8790786948176583</v>
      </c>
      <c r="IO19" s="47">
        <f>MDL!$C21</f>
        <v>1.611701599463836E-2</v>
      </c>
      <c r="IP19" s="47">
        <f t="shared" si="22"/>
        <v>4.6402157374198734E-2</v>
      </c>
      <c r="IQ19" s="154" t="str">
        <f t="shared" si="23"/>
        <v>BDL</v>
      </c>
      <c r="JM19" s="47" t="s">
        <v>30</v>
      </c>
      <c r="JN19" s="47">
        <v>0</v>
      </c>
      <c r="JP19" s="47">
        <v>0</v>
      </c>
      <c r="JQ19" s="47" t="s">
        <v>16</v>
      </c>
      <c r="JR19" s="47">
        <f t="shared" si="24"/>
        <v>0</v>
      </c>
      <c r="JS19" s="47" t="s">
        <v>13</v>
      </c>
      <c r="JT19" s="154">
        <f t="shared" si="44"/>
        <v>200</v>
      </c>
      <c r="JU19" s="154">
        <f t="shared" si="44"/>
        <v>2.8790786948176583</v>
      </c>
      <c r="JV19" s="154">
        <f t="shared" si="44"/>
        <v>2.8790786948176583</v>
      </c>
      <c r="JW19" s="47">
        <f>MDL!$C21</f>
        <v>1.611701599463836E-2</v>
      </c>
      <c r="JX19" s="47">
        <f t="shared" si="25"/>
        <v>4.6402157374198734E-2</v>
      </c>
      <c r="JY19" s="154" t="str">
        <f t="shared" si="26"/>
        <v>BDL</v>
      </c>
      <c r="KU19" s="47" t="s">
        <v>30</v>
      </c>
      <c r="KV19" s="47">
        <v>18.094999999999999</v>
      </c>
      <c r="KW19" s="47">
        <v>51</v>
      </c>
      <c r="KX19" s="47">
        <v>1400</v>
      </c>
      <c r="KY19" s="47">
        <v>0.104</v>
      </c>
      <c r="KZ19" s="47">
        <f t="shared" si="27"/>
        <v>0.104</v>
      </c>
      <c r="LA19" s="47" t="s">
        <v>13</v>
      </c>
      <c r="LB19" s="154">
        <f t="shared" si="45"/>
        <v>200</v>
      </c>
      <c r="LC19" s="154">
        <f t="shared" si="45"/>
        <v>2.9096209912536448</v>
      </c>
      <c r="LD19" s="154">
        <f t="shared" si="45"/>
        <v>2.9096209912536448</v>
      </c>
      <c r="LE19" s="47">
        <f>MDL!$C21</f>
        <v>1.611701599463836E-2</v>
      </c>
      <c r="LF19" s="47">
        <f t="shared" si="28"/>
        <v>4.6894408054370514E-2</v>
      </c>
      <c r="LG19" s="154">
        <f t="shared" si="29"/>
        <v>0.30260058309037907</v>
      </c>
      <c r="MC19" s="47" t="s">
        <v>30</v>
      </c>
      <c r="MD19" s="47">
        <v>18.094999999999999</v>
      </c>
      <c r="ME19" s="47">
        <v>51</v>
      </c>
      <c r="MF19" s="47">
        <v>151320</v>
      </c>
      <c r="MG19" s="47">
        <v>10.803000000000001</v>
      </c>
      <c r="MH19" s="47">
        <f t="shared" si="30"/>
        <v>10.803000000000001</v>
      </c>
      <c r="MI19" s="47" t="s">
        <v>13</v>
      </c>
      <c r="MJ19" s="154">
        <f t="shared" si="46"/>
        <v>200</v>
      </c>
      <c r="MK19" s="154">
        <f t="shared" si="46"/>
        <v>1</v>
      </c>
      <c r="ML19" s="154">
        <f t="shared" si="46"/>
        <v>1</v>
      </c>
      <c r="MM19" s="47">
        <f>MDL!$C21</f>
        <v>1.611701599463836E-2</v>
      </c>
      <c r="MN19" s="47">
        <f t="shared" si="31"/>
        <v>1.611701599463836E-2</v>
      </c>
      <c r="MO19" s="154">
        <f t="shared" si="32"/>
        <v>10.803000000000001</v>
      </c>
      <c r="MT19" s="47" t="s">
        <v>30</v>
      </c>
      <c r="MU19" s="47">
        <v>0</v>
      </c>
      <c r="MW19" s="47">
        <v>0</v>
      </c>
      <c r="MX19" s="47" t="s">
        <v>16</v>
      </c>
      <c r="MY19" s="47">
        <f t="shared" si="33"/>
        <v>0</v>
      </c>
      <c r="MZ19" s="47" t="s">
        <v>13</v>
      </c>
      <c r="NA19" s="154">
        <f t="shared" si="47"/>
        <v>200</v>
      </c>
      <c r="NB19" s="154">
        <f t="shared" si="47"/>
        <v>1</v>
      </c>
      <c r="NC19" s="154">
        <f t="shared" si="47"/>
        <v>1</v>
      </c>
      <c r="ND19" s="47">
        <f>MDL!$C21</f>
        <v>1.611701599463836E-2</v>
      </c>
      <c r="NE19" s="47">
        <f t="shared" si="34"/>
        <v>1.611701599463836E-2</v>
      </c>
      <c r="NF19" s="154" t="str">
        <f t="shared" si="35"/>
        <v>BDL</v>
      </c>
    </row>
    <row r="20" spans="1:370" x14ac:dyDescent="0.35">
      <c r="A20" s="47" t="s">
        <v>31</v>
      </c>
      <c r="B20" s="47">
        <v>0</v>
      </c>
      <c r="D20" s="47">
        <v>0</v>
      </c>
      <c r="E20" s="47" t="s">
        <v>16</v>
      </c>
      <c r="F20" s="47">
        <f t="shared" si="0"/>
        <v>0</v>
      </c>
      <c r="G20" s="47" t="s">
        <v>13</v>
      </c>
      <c r="H20" s="154">
        <f t="shared" si="36"/>
        <v>200</v>
      </c>
      <c r="I20" s="154">
        <f t="shared" si="36"/>
        <v>1</v>
      </c>
      <c r="J20" s="154">
        <f t="shared" si="36"/>
        <v>1</v>
      </c>
      <c r="K20" s="47">
        <f>MDL!$C22</f>
        <v>5.1926542804417962E-3</v>
      </c>
      <c r="L20" s="47">
        <f t="shared" si="1"/>
        <v>5.1926542804417962E-3</v>
      </c>
      <c r="M20" s="154" t="str">
        <f t="shared" si="2"/>
        <v>BDL</v>
      </c>
      <c r="AI20" s="47" t="s">
        <v>31</v>
      </c>
      <c r="AJ20" s="47">
        <v>0</v>
      </c>
      <c r="AL20" s="47">
        <v>0</v>
      </c>
      <c r="AM20" s="47" t="s">
        <v>16</v>
      </c>
      <c r="AN20" s="47">
        <f t="shared" si="3"/>
        <v>0</v>
      </c>
      <c r="AO20" s="47" t="s">
        <v>13</v>
      </c>
      <c r="AP20" s="154">
        <f t="shared" si="37"/>
        <v>200</v>
      </c>
      <c r="AQ20" s="154">
        <f t="shared" si="37"/>
        <v>1</v>
      </c>
      <c r="AR20" s="154">
        <f t="shared" si="37"/>
        <v>1</v>
      </c>
      <c r="AS20" s="47">
        <f>MDL!$C22</f>
        <v>5.1926542804417962E-3</v>
      </c>
      <c r="AT20" s="47">
        <f t="shared" si="4"/>
        <v>5.1926542804417962E-3</v>
      </c>
      <c r="AU20" s="154" t="str">
        <f t="shared" si="5"/>
        <v>BDL</v>
      </c>
      <c r="CH20" s="47" t="s">
        <v>31</v>
      </c>
      <c r="CI20" s="47">
        <v>21.943000000000001</v>
      </c>
      <c r="CJ20" s="47">
        <v>93</v>
      </c>
      <c r="CK20" s="47">
        <v>245432</v>
      </c>
      <c r="CL20" s="47">
        <v>10.553000000000001</v>
      </c>
      <c r="CM20" s="47">
        <f t="shared" si="6"/>
        <v>10.553000000000001</v>
      </c>
      <c r="CN20" s="47" t="s">
        <v>13</v>
      </c>
      <c r="CO20" s="154">
        <f t="shared" si="38"/>
        <v>200</v>
      </c>
      <c r="CP20" s="154">
        <f t="shared" si="38"/>
        <v>1</v>
      </c>
      <c r="CQ20" s="154">
        <f t="shared" si="38"/>
        <v>1</v>
      </c>
      <c r="CR20" s="47">
        <f>MDL!$C22</f>
        <v>5.1926542804417962E-3</v>
      </c>
      <c r="CS20" s="47">
        <f t="shared" si="7"/>
        <v>5.1926542804417962E-3</v>
      </c>
      <c r="CT20" s="154">
        <f t="shared" si="8"/>
        <v>10.553000000000001</v>
      </c>
      <c r="CY20" s="47" t="s">
        <v>31</v>
      </c>
      <c r="CZ20" s="47">
        <v>0</v>
      </c>
      <c r="DB20" s="47">
        <v>0</v>
      </c>
      <c r="DC20" s="47" t="s">
        <v>16</v>
      </c>
      <c r="DD20" s="47">
        <f t="shared" si="9"/>
        <v>0</v>
      </c>
      <c r="DE20" s="47" t="s">
        <v>13</v>
      </c>
      <c r="DF20" s="154">
        <f t="shared" si="39"/>
        <v>200</v>
      </c>
      <c r="DG20" s="154">
        <f t="shared" si="39"/>
        <v>1</v>
      </c>
      <c r="DH20" s="154">
        <f t="shared" si="39"/>
        <v>1</v>
      </c>
      <c r="DI20" s="47">
        <f>MDL!$C22</f>
        <v>5.1926542804417962E-3</v>
      </c>
      <c r="DJ20" s="47">
        <f t="shared" si="10"/>
        <v>5.1926542804417962E-3</v>
      </c>
      <c r="DK20" s="154" t="str">
        <f t="shared" si="11"/>
        <v>BDL</v>
      </c>
      <c r="EG20" s="47" t="s">
        <v>31</v>
      </c>
      <c r="EH20" s="47">
        <v>0</v>
      </c>
      <c r="EJ20" s="47">
        <v>0</v>
      </c>
      <c r="EK20" s="47" t="s">
        <v>16</v>
      </c>
      <c r="EL20" s="47">
        <f t="shared" si="12"/>
        <v>0</v>
      </c>
      <c r="EM20" s="47" t="s">
        <v>13</v>
      </c>
      <c r="EN20" s="154">
        <f t="shared" si="40"/>
        <v>200</v>
      </c>
      <c r="EO20" s="154">
        <f t="shared" si="40"/>
        <v>2.9152046783625734</v>
      </c>
      <c r="EP20" s="154">
        <f t="shared" si="40"/>
        <v>2.9152046783625734</v>
      </c>
      <c r="EQ20" s="47">
        <f>MDL!$C22</f>
        <v>5.1926542804417962E-3</v>
      </c>
      <c r="ER20" s="47">
        <f t="shared" si="13"/>
        <v>1.5137650051463366E-2</v>
      </c>
      <c r="ES20" s="154" t="str">
        <f t="shared" si="14"/>
        <v>BDL</v>
      </c>
      <c r="FO20" s="47" t="s">
        <v>31</v>
      </c>
      <c r="FP20" s="47">
        <v>0</v>
      </c>
      <c r="FR20" s="47">
        <v>0</v>
      </c>
      <c r="FS20" s="47" t="s">
        <v>16</v>
      </c>
      <c r="FT20" s="47">
        <f t="shared" si="15"/>
        <v>0</v>
      </c>
      <c r="FU20" s="47" t="s">
        <v>13</v>
      </c>
      <c r="FV20" s="154">
        <f t="shared" si="41"/>
        <v>200</v>
      </c>
      <c r="FW20" s="154">
        <f t="shared" si="41"/>
        <v>2.9012584704743465</v>
      </c>
      <c r="FX20" s="154">
        <f t="shared" si="41"/>
        <v>2.9012584704743465</v>
      </c>
      <c r="FY20" s="47">
        <f>MDL!$C22</f>
        <v>5.1926542804417962E-3</v>
      </c>
      <c r="FZ20" s="47">
        <f t="shared" si="16"/>
        <v>1.5065232215376635E-2</v>
      </c>
      <c r="GA20" s="154" t="str">
        <f t="shared" si="17"/>
        <v>BDL</v>
      </c>
      <c r="GW20" s="47" t="s">
        <v>31</v>
      </c>
      <c r="GX20" s="47">
        <v>0</v>
      </c>
      <c r="GZ20" s="47">
        <v>0</v>
      </c>
      <c r="HA20" s="47" t="s">
        <v>16</v>
      </c>
      <c r="HB20" s="47">
        <f t="shared" si="18"/>
        <v>0</v>
      </c>
      <c r="HC20" s="47" t="s">
        <v>13</v>
      </c>
      <c r="HD20" s="154">
        <f t="shared" si="42"/>
        <v>200</v>
      </c>
      <c r="HE20" s="154">
        <f t="shared" si="42"/>
        <v>3</v>
      </c>
      <c r="HF20" s="154">
        <f t="shared" si="42"/>
        <v>3</v>
      </c>
      <c r="HG20" s="47">
        <f>MDL!$C22</f>
        <v>5.1926542804417962E-3</v>
      </c>
      <c r="HH20" s="47">
        <f t="shared" si="19"/>
        <v>1.5577962841325389E-2</v>
      </c>
      <c r="HI20" s="154" t="str">
        <f t="shared" si="20"/>
        <v>BDL</v>
      </c>
      <c r="IE20" s="47" t="s">
        <v>31</v>
      </c>
      <c r="IF20" s="47">
        <v>0</v>
      </c>
      <c r="IH20" s="47">
        <v>0</v>
      </c>
      <c r="II20" s="47" t="s">
        <v>16</v>
      </c>
      <c r="IJ20" s="47">
        <f t="shared" si="21"/>
        <v>0</v>
      </c>
      <c r="IK20" s="47" t="s">
        <v>13</v>
      </c>
      <c r="IL20" s="154">
        <f t="shared" si="43"/>
        <v>200</v>
      </c>
      <c r="IM20" s="154">
        <f t="shared" si="43"/>
        <v>2.8790786948176583</v>
      </c>
      <c r="IN20" s="154">
        <f t="shared" si="43"/>
        <v>2.8790786948176583</v>
      </c>
      <c r="IO20" s="47">
        <f>MDL!$C22</f>
        <v>5.1926542804417962E-3</v>
      </c>
      <c r="IP20" s="47">
        <f t="shared" si="22"/>
        <v>1.4950060308373694E-2</v>
      </c>
      <c r="IQ20" s="154" t="str">
        <f t="shared" si="23"/>
        <v>BDL</v>
      </c>
      <c r="JM20" s="47" t="s">
        <v>31</v>
      </c>
      <c r="JN20" s="47">
        <v>0</v>
      </c>
      <c r="JP20" s="47">
        <v>0</v>
      </c>
      <c r="JQ20" s="47" t="s">
        <v>16</v>
      </c>
      <c r="JR20" s="47">
        <f t="shared" si="24"/>
        <v>0</v>
      </c>
      <c r="JS20" s="47" t="s">
        <v>13</v>
      </c>
      <c r="JT20" s="154">
        <f t="shared" si="44"/>
        <v>200</v>
      </c>
      <c r="JU20" s="154">
        <f t="shared" si="44"/>
        <v>2.8790786948176583</v>
      </c>
      <c r="JV20" s="154">
        <f t="shared" si="44"/>
        <v>2.8790786948176583</v>
      </c>
      <c r="JW20" s="47">
        <f>MDL!$C22</f>
        <v>5.1926542804417962E-3</v>
      </c>
      <c r="JX20" s="47">
        <f t="shared" si="25"/>
        <v>1.4950060308373694E-2</v>
      </c>
      <c r="JY20" s="154" t="str">
        <f t="shared" si="26"/>
        <v>BDL</v>
      </c>
      <c r="KU20" s="47" t="s">
        <v>31</v>
      </c>
      <c r="KV20" s="47">
        <v>21.931000000000001</v>
      </c>
      <c r="KW20" s="47">
        <v>93</v>
      </c>
      <c r="KX20" s="47">
        <v>1476</v>
      </c>
      <c r="KY20" s="47">
        <v>6.6000000000000003E-2</v>
      </c>
      <c r="KZ20" s="47">
        <f t="shared" si="27"/>
        <v>6.6000000000000003E-2</v>
      </c>
      <c r="LA20" s="47" t="s">
        <v>13</v>
      </c>
      <c r="LB20" s="154">
        <f t="shared" si="45"/>
        <v>200</v>
      </c>
      <c r="LC20" s="154">
        <f t="shared" si="45"/>
        <v>2.9096209912536448</v>
      </c>
      <c r="LD20" s="154">
        <f t="shared" si="45"/>
        <v>2.9096209912536448</v>
      </c>
      <c r="LE20" s="47">
        <f>MDL!$C22</f>
        <v>5.1926542804417962E-3</v>
      </c>
      <c r="LF20" s="47">
        <f t="shared" si="28"/>
        <v>1.5108655894696541E-2</v>
      </c>
      <c r="LG20" s="154">
        <f t="shared" si="29"/>
        <v>0.19203498542274056</v>
      </c>
      <c r="MC20" s="47" t="s">
        <v>31</v>
      </c>
      <c r="MD20" s="47">
        <v>21.931000000000001</v>
      </c>
      <c r="ME20" s="47">
        <v>93</v>
      </c>
      <c r="MF20" s="47">
        <v>236496</v>
      </c>
      <c r="MG20" s="47">
        <v>10.199999999999999</v>
      </c>
      <c r="MH20" s="47">
        <f t="shared" si="30"/>
        <v>10.199999999999999</v>
      </c>
      <c r="MI20" s="47" t="s">
        <v>13</v>
      </c>
      <c r="MJ20" s="154">
        <f t="shared" si="46"/>
        <v>200</v>
      </c>
      <c r="MK20" s="154">
        <f t="shared" si="46"/>
        <v>1</v>
      </c>
      <c r="ML20" s="154">
        <f t="shared" si="46"/>
        <v>1</v>
      </c>
      <c r="MM20" s="47">
        <f>MDL!$C22</f>
        <v>5.1926542804417962E-3</v>
      </c>
      <c r="MN20" s="47">
        <f t="shared" si="31"/>
        <v>5.1926542804417962E-3</v>
      </c>
      <c r="MO20" s="154">
        <f t="shared" si="32"/>
        <v>10.199999999999999</v>
      </c>
      <c r="MT20" s="47" t="s">
        <v>31</v>
      </c>
      <c r="MU20" s="47">
        <v>0</v>
      </c>
      <c r="MW20" s="47">
        <v>0</v>
      </c>
      <c r="MX20" s="47" t="s">
        <v>16</v>
      </c>
      <c r="MY20" s="47">
        <f t="shared" si="33"/>
        <v>0</v>
      </c>
      <c r="MZ20" s="47" t="s">
        <v>13</v>
      </c>
      <c r="NA20" s="154">
        <f t="shared" si="47"/>
        <v>200</v>
      </c>
      <c r="NB20" s="154">
        <f t="shared" si="47"/>
        <v>1</v>
      </c>
      <c r="NC20" s="154">
        <f t="shared" si="47"/>
        <v>1</v>
      </c>
      <c r="ND20" s="47">
        <f>MDL!$C22</f>
        <v>5.1926542804417962E-3</v>
      </c>
      <c r="NE20" s="47">
        <f t="shared" si="34"/>
        <v>5.1926542804417962E-3</v>
      </c>
      <c r="NF20" s="154" t="str">
        <f t="shared" si="35"/>
        <v>BDL</v>
      </c>
    </row>
    <row r="21" spans="1:370" x14ac:dyDescent="0.35">
      <c r="A21" s="47" t="s">
        <v>32</v>
      </c>
      <c r="B21" s="47">
        <v>21.24</v>
      </c>
      <c r="C21" s="47">
        <v>101</v>
      </c>
      <c r="D21" s="47">
        <v>6649</v>
      </c>
      <c r="E21" s="47">
        <v>0.27800000000000002</v>
      </c>
      <c r="F21" s="47">
        <f t="shared" si="0"/>
        <v>0.27800000000000002</v>
      </c>
      <c r="G21" s="47" t="s">
        <v>13</v>
      </c>
      <c r="H21" s="154">
        <f t="shared" si="36"/>
        <v>200</v>
      </c>
      <c r="I21" s="154">
        <f t="shared" si="36"/>
        <v>1</v>
      </c>
      <c r="J21" s="154">
        <f t="shared" si="36"/>
        <v>1</v>
      </c>
      <c r="K21" s="47">
        <f>MDL!$C23</f>
        <v>2.8097602954746434E-2</v>
      </c>
      <c r="L21" s="47">
        <f t="shared" si="1"/>
        <v>2.8097602954746434E-2</v>
      </c>
      <c r="M21" s="154">
        <f t="shared" si="2"/>
        <v>0.27800000000000002</v>
      </c>
      <c r="AI21" s="47" t="s">
        <v>32</v>
      </c>
      <c r="AJ21" s="47">
        <v>21.24</v>
      </c>
      <c r="AK21" s="47">
        <v>101</v>
      </c>
      <c r="AL21" s="47" t="s">
        <v>390</v>
      </c>
      <c r="AM21" s="47">
        <v>3.0000000000000001E-3</v>
      </c>
      <c r="AN21" s="47">
        <f t="shared" si="3"/>
        <v>3.0000000000000001E-3</v>
      </c>
      <c r="AO21" s="47" t="s">
        <v>13</v>
      </c>
      <c r="AP21" s="154">
        <f t="shared" si="37"/>
        <v>200</v>
      </c>
      <c r="AQ21" s="154">
        <f t="shared" si="37"/>
        <v>1</v>
      </c>
      <c r="AR21" s="154">
        <f t="shared" si="37"/>
        <v>1</v>
      </c>
      <c r="AS21" s="47">
        <f>MDL!$C23</f>
        <v>2.8097602954746434E-2</v>
      </c>
      <c r="AT21" s="47">
        <f t="shared" si="4"/>
        <v>2.8097602954746434E-2</v>
      </c>
      <c r="AU21" s="154" t="str">
        <f t="shared" si="5"/>
        <v>BDL</v>
      </c>
      <c r="CH21" s="47" t="s">
        <v>32</v>
      </c>
      <c r="CI21" s="47">
        <v>21.24</v>
      </c>
      <c r="CJ21" s="47">
        <v>101</v>
      </c>
      <c r="CK21" s="47">
        <v>245935</v>
      </c>
      <c r="CL21" s="47">
        <v>10.577999999999999</v>
      </c>
      <c r="CM21" s="47">
        <f t="shared" si="6"/>
        <v>10.577999999999999</v>
      </c>
      <c r="CN21" s="47" t="s">
        <v>13</v>
      </c>
      <c r="CO21" s="154">
        <f t="shared" si="38"/>
        <v>200</v>
      </c>
      <c r="CP21" s="154">
        <f t="shared" si="38"/>
        <v>1</v>
      </c>
      <c r="CQ21" s="154">
        <f t="shared" si="38"/>
        <v>1</v>
      </c>
      <c r="CR21" s="47">
        <f>MDL!$C23</f>
        <v>2.8097602954746434E-2</v>
      </c>
      <c r="CS21" s="47">
        <f t="shared" si="7"/>
        <v>2.8097602954746434E-2</v>
      </c>
      <c r="CT21" s="154">
        <f t="shared" si="8"/>
        <v>10.577999999999999</v>
      </c>
      <c r="CY21" s="47" t="s">
        <v>32</v>
      </c>
      <c r="CZ21" s="47">
        <v>21.24</v>
      </c>
      <c r="DA21" s="47">
        <v>101</v>
      </c>
      <c r="DB21" s="47" t="s">
        <v>595</v>
      </c>
      <c r="DC21" s="47">
        <v>0.01</v>
      </c>
      <c r="DD21" s="47">
        <f t="shared" si="9"/>
        <v>0.01</v>
      </c>
      <c r="DE21" s="47" t="s">
        <v>13</v>
      </c>
      <c r="DF21" s="154">
        <f t="shared" si="39"/>
        <v>200</v>
      </c>
      <c r="DG21" s="154">
        <f t="shared" si="39"/>
        <v>1</v>
      </c>
      <c r="DH21" s="154">
        <f t="shared" si="39"/>
        <v>1</v>
      </c>
      <c r="DI21" s="47">
        <f>MDL!$C23</f>
        <v>2.8097602954746434E-2</v>
      </c>
      <c r="DJ21" s="47">
        <f t="shared" si="10"/>
        <v>2.8097602954746434E-2</v>
      </c>
      <c r="DK21" s="154" t="str">
        <f t="shared" si="11"/>
        <v>BDL</v>
      </c>
      <c r="EG21" s="47" t="s">
        <v>32</v>
      </c>
      <c r="EH21" s="47">
        <v>21.239000000000001</v>
      </c>
      <c r="EI21" s="47">
        <v>101</v>
      </c>
      <c r="EJ21" s="47" t="s">
        <v>596</v>
      </c>
      <c r="EK21" s="47">
        <v>3.7999999999999999E-2</v>
      </c>
      <c r="EL21" s="47">
        <f t="shared" si="12"/>
        <v>3.7999999999999999E-2</v>
      </c>
      <c r="EM21" s="47" t="s">
        <v>13</v>
      </c>
      <c r="EN21" s="154">
        <f t="shared" si="40"/>
        <v>200</v>
      </c>
      <c r="EO21" s="154">
        <f t="shared" si="40"/>
        <v>2.9152046783625734</v>
      </c>
      <c r="EP21" s="154">
        <f t="shared" si="40"/>
        <v>2.9152046783625734</v>
      </c>
      <c r="EQ21" s="47">
        <f>MDL!$C23</f>
        <v>2.8097602954746434E-2</v>
      </c>
      <c r="ER21" s="47">
        <f t="shared" si="13"/>
        <v>8.1910263584450874E-2</v>
      </c>
      <c r="ES21" s="154">
        <f t="shared" si="14"/>
        <v>0.11077777777777778</v>
      </c>
      <c r="FO21" s="47" t="s">
        <v>32</v>
      </c>
      <c r="FP21" s="47">
        <v>21.239000000000001</v>
      </c>
      <c r="FQ21" s="47">
        <v>101</v>
      </c>
      <c r="FR21" s="47" t="s">
        <v>597</v>
      </c>
      <c r="FS21" s="47">
        <v>4.3999999999999997E-2</v>
      </c>
      <c r="FT21" s="47">
        <f t="shared" si="15"/>
        <v>4.3999999999999997E-2</v>
      </c>
      <c r="FU21" s="47" t="s">
        <v>13</v>
      </c>
      <c r="FV21" s="154">
        <f t="shared" si="41"/>
        <v>200</v>
      </c>
      <c r="FW21" s="154">
        <f t="shared" si="41"/>
        <v>2.9012584704743465</v>
      </c>
      <c r="FX21" s="154">
        <f t="shared" si="41"/>
        <v>2.9012584704743465</v>
      </c>
      <c r="FY21" s="47">
        <f>MDL!$C23</f>
        <v>2.8097602954746434E-2</v>
      </c>
      <c r="FZ21" s="47">
        <f t="shared" si="16"/>
        <v>8.1518408572483117E-2</v>
      </c>
      <c r="GA21" s="154">
        <f t="shared" si="17"/>
        <v>0.12765537270087124</v>
      </c>
      <c r="GW21" s="47" t="s">
        <v>32</v>
      </c>
      <c r="GX21" s="47">
        <v>21.24</v>
      </c>
      <c r="GY21" s="47">
        <v>101</v>
      </c>
      <c r="GZ21" s="47" t="s">
        <v>598</v>
      </c>
      <c r="HA21" s="47">
        <v>3.6999999999999998E-2</v>
      </c>
      <c r="HB21" s="47">
        <f t="shared" si="18"/>
        <v>3.6999999999999998E-2</v>
      </c>
      <c r="HC21" s="47" t="s">
        <v>13</v>
      </c>
      <c r="HD21" s="154">
        <f t="shared" si="42"/>
        <v>200</v>
      </c>
      <c r="HE21" s="154">
        <f t="shared" si="42"/>
        <v>3</v>
      </c>
      <c r="HF21" s="154">
        <f t="shared" si="42"/>
        <v>3</v>
      </c>
      <c r="HG21" s="47">
        <f>MDL!$C23</f>
        <v>2.8097602954746434E-2</v>
      </c>
      <c r="HH21" s="47">
        <f t="shared" si="19"/>
        <v>8.4292808864239302E-2</v>
      </c>
      <c r="HI21" s="154">
        <f t="shared" si="20"/>
        <v>0.11099999999999999</v>
      </c>
      <c r="IE21" s="47" t="s">
        <v>32</v>
      </c>
      <c r="IF21" s="47">
        <v>21.239000000000001</v>
      </c>
      <c r="IG21" s="47">
        <v>101</v>
      </c>
      <c r="IH21" s="47" t="s">
        <v>599</v>
      </c>
      <c r="II21" s="47">
        <v>0.04</v>
      </c>
      <c r="IJ21" s="47">
        <f t="shared" si="21"/>
        <v>0.04</v>
      </c>
      <c r="IK21" s="47" t="s">
        <v>13</v>
      </c>
      <c r="IL21" s="154">
        <f t="shared" si="43"/>
        <v>200</v>
      </c>
      <c r="IM21" s="154">
        <f t="shared" si="43"/>
        <v>2.8790786948176583</v>
      </c>
      <c r="IN21" s="154">
        <f t="shared" si="43"/>
        <v>2.8790786948176583</v>
      </c>
      <c r="IO21" s="47">
        <f>MDL!$C23</f>
        <v>2.8097602954746434E-2</v>
      </c>
      <c r="IP21" s="47">
        <f t="shared" si="22"/>
        <v>8.0895210042456145E-2</v>
      </c>
      <c r="IQ21" s="154">
        <f t="shared" si="23"/>
        <v>0.11516314779270634</v>
      </c>
      <c r="JM21" s="47" t="s">
        <v>32</v>
      </c>
      <c r="JN21" s="47">
        <v>21.239000000000001</v>
      </c>
      <c r="JO21" s="47">
        <v>101</v>
      </c>
      <c r="JP21" s="47" t="s">
        <v>600</v>
      </c>
      <c r="JQ21" s="47">
        <v>0.04</v>
      </c>
      <c r="JR21" s="47">
        <f t="shared" si="24"/>
        <v>0.04</v>
      </c>
      <c r="JS21" s="47" t="s">
        <v>13</v>
      </c>
      <c r="JT21" s="154">
        <f t="shared" si="44"/>
        <v>200</v>
      </c>
      <c r="JU21" s="154">
        <f t="shared" si="44"/>
        <v>2.8790786948176583</v>
      </c>
      <c r="JV21" s="154">
        <f t="shared" si="44"/>
        <v>2.8790786948176583</v>
      </c>
      <c r="JW21" s="47">
        <f>MDL!$C23</f>
        <v>2.8097602954746434E-2</v>
      </c>
      <c r="JX21" s="47">
        <f t="shared" si="25"/>
        <v>8.0895210042456145E-2</v>
      </c>
      <c r="JY21" s="154">
        <f t="shared" si="26"/>
        <v>0.11516314779270634</v>
      </c>
      <c r="KU21" s="47" t="s">
        <v>32</v>
      </c>
      <c r="KV21" s="47">
        <v>21.239000000000001</v>
      </c>
      <c r="KW21" s="47">
        <v>101</v>
      </c>
      <c r="KX21" s="47">
        <v>952</v>
      </c>
      <c r="KY21" s="47">
        <v>4.2999999999999997E-2</v>
      </c>
      <c r="KZ21" s="47">
        <f t="shared" si="27"/>
        <v>4.2999999999999997E-2</v>
      </c>
      <c r="LA21" s="47" t="s">
        <v>13</v>
      </c>
      <c r="LB21" s="154">
        <f t="shared" si="45"/>
        <v>200</v>
      </c>
      <c r="LC21" s="154">
        <f t="shared" si="45"/>
        <v>2.9096209912536448</v>
      </c>
      <c r="LD21" s="154">
        <f t="shared" si="45"/>
        <v>2.9096209912536448</v>
      </c>
      <c r="LE21" s="47">
        <f>MDL!$C23</f>
        <v>2.8097602954746434E-2</v>
      </c>
      <c r="LF21" s="47">
        <f t="shared" si="28"/>
        <v>8.1753375361040659E-2</v>
      </c>
      <c r="LG21" s="154">
        <f t="shared" si="29"/>
        <v>0.12511370262390673</v>
      </c>
      <c r="MC21" s="47" t="s">
        <v>32</v>
      </c>
      <c r="MD21" s="47">
        <v>21.24</v>
      </c>
      <c r="ME21" s="47">
        <v>101</v>
      </c>
      <c r="MF21" s="47">
        <v>237303</v>
      </c>
      <c r="MG21" s="47">
        <v>10.239000000000001</v>
      </c>
      <c r="MH21" s="47">
        <f t="shared" si="30"/>
        <v>10.239000000000001</v>
      </c>
      <c r="MI21" s="47" t="s">
        <v>13</v>
      </c>
      <c r="MJ21" s="154">
        <f t="shared" si="46"/>
        <v>200</v>
      </c>
      <c r="MK21" s="154">
        <f t="shared" si="46"/>
        <v>1</v>
      </c>
      <c r="ML21" s="154">
        <f t="shared" si="46"/>
        <v>1</v>
      </c>
      <c r="MM21" s="47">
        <f>MDL!$C23</f>
        <v>2.8097602954746434E-2</v>
      </c>
      <c r="MN21" s="47">
        <f t="shared" si="31"/>
        <v>2.8097602954746434E-2</v>
      </c>
      <c r="MO21" s="154">
        <f t="shared" si="32"/>
        <v>10.239000000000001</v>
      </c>
      <c r="MT21" s="47" t="s">
        <v>32</v>
      </c>
      <c r="MU21" s="47">
        <v>21.239000000000001</v>
      </c>
      <c r="MV21" s="47">
        <v>101</v>
      </c>
      <c r="MW21" s="47" t="s">
        <v>601</v>
      </c>
      <c r="MX21" s="47">
        <v>0.01</v>
      </c>
      <c r="MY21" s="47">
        <f t="shared" si="33"/>
        <v>0.01</v>
      </c>
      <c r="MZ21" s="47" t="s">
        <v>13</v>
      </c>
      <c r="NA21" s="154">
        <f t="shared" si="47"/>
        <v>200</v>
      </c>
      <c r="NB21" s="154">
        <f t="shared" si="47"/>
        <v>1</v>
      </c>
      <c r="NC21" s="154">
        <f t="shared" si="47"/>
        <v>1</v>
      </c>
      <c r="ND21" s="47">
        <f>MDL!$C23</f>
        <v>2.8097602954746434E-2</v>
      </c>
      <c r="NE21" s="47">
        <f t="shared" si="34"/>
        <v>2.8097602954746434E-2</v>
      </c>
      <c r="NF21" s="154" t="str">
        <f t="shared" si="35"/>
        <v>BDL</v>
      </c>
    </row>
    <row r="22" spans="1:370" x14ac:dyDescent="0.35">
      <c r="A22" s="47" t="s">
        <v>33</v>
      </c>
      <c r="B22" s="47">
        <v>21.012</v>
      </c>
      <c r="C22" s="47">
        <v>69</v>
      </c>
      <c r="D22" s="47" t="s">
        <v>602</v>
      </c>
      <c r="E22" s="47">
        <v>5.0000000000000001E-3</v>
      </c>
      <c r="F22" s="47">
        <f t="shared" si="0"/>
        <v>5.0000000000000001E-3</v>
      </c>
      <c r="G22" s="47" t="s">
        <v>13</v>
      </c>
      <c r="H22" s="154">
        <f t="shared" ref="H22:J32" si="48">H21</f>
        <v>200</v>
      </c>
      <c r="I22" s="154">
        <f t="shared" si="48"/>
        <v>1</v>
      </c>
      <c r="J22" s="154">
        <f t="shared" si="48"/>
        <v>1</v>
      </c>
      <c r="K22" s="47">
        <f>MDL!$C24</f>
        <v>1.0933677445223566E-2</v>
      </c>
      <c r="L22" s="47">
        <f t="shared" si="1"/>
        <v>1.0933677445223566E-2</v>
      </c>
      <c r="M22" s="154" t="str">
        <f t="shared" si="2"/>
        <v>BDL</v>
      </c>
      <c r="AI22" s="47" t="s">
        <v>33</v>
      </c>
      <c r="AJ22" s="47">
        <v>0</v>
      </c>
      <c r="AL22" s="47">
        <v>0</v>
      </c>
      <c r="AM22" s="47" t="s">
        <v>16</v>
      </c>
      <c r="AN22" s="47">
        <f t="shared" si="3"/>
        <v>0</v>
      </c>
      <c r="AO22" s="47" t="s">
        <v>13</v>
      </c>
      <c r="AP22" s="154">
        <f t="shared" ref="AP22:AR32" si="49">AP21</f>
        <v>200</v>
      </c>
      <c r="AQ22" s="154">
        <f t="shared" si="49"/>
        <v>1</v>
      </c>
      <c r="AR22" s="154">
        <f t="shared" si="49"/>
        <v>1</v>
      </c>
      <c r="AS22" s="47">
        <f>MDL!$C24</f>
        <v>1.0933677445223566E-2</v>
      </c>
      <c r="AT22" s="47">
        <f t="shared" si="4"/>
        <v>1.0933677445223566E-2</v>
      </c>
      <c r="AU22" s="154" t="str">
        <f t="shared" si="5"/>
        <v>BDL</v>
      </c>
      <c r="CH22" s="47" t="s">
        <v>33</v>
      </c>
      <c r="CI22" s="47">
        <v>21.012</v>
      </c>
      <c r="CJ22" s="47">
        <v>69</v>
      </c>
      <c r="CK22" s="47">
        <v>591803</v>
      </c>
      <c r="CL22" s="47">
        <v>11.167999999999999</v>
      </c>
      <c r="CM22" s="47">
        <f t="shared" si="6"/>
        <v>11.167999999999999</v>
      </c>
      <c r="CN22" s="47" t="s">
        <v>13</v>
      </c>
      <c r="CO22" s="154">
        <f t="shared" ref="CO22:CQ32" si="50">CO21</f>
        <v>200</v>
      </c>
      <c r="CP22" s="154">
        <f t="shared" si="50"/>
        <v>1</v>
      </c>
      <c r="CQ22" s="154">
        <f t="shared" si="50"/>
        <v>1</v>
      </c>
      <c r="CR22" s="47">
        <f>MDL!$C24</f>
        <v>1.0933677445223566E-2</v>
      </c>
      <c r="CS22" s="47">
        <f t="shared" si="7"/>
        <v>1.0933677445223566E-2</v>
      </c>
      <c r="CT22" s="154">
        <f t="shared" si="8"/>
        <v>11.167999999999999</v>
      </c>
      <c r="CY22" s="47" t="s">
        <v>33</v>
      </c>
      <c r="CZ22" s="47">
        <v>21.012</v>
      </c>
      <c r="DA22" s="47">
        <v>69</v>
      </c>
      <c r="DB22" s="47" t="s">
        <v>603</v>
      </c>
      <c r="DC22" s="47">
        <v>6.0000000000000001E-3</v>
      </c>
      <c r="DD22" s="47">
        <f t="shared" si="9"/>
        <v>6.0000000000000001E-3</v>
      </c>
      <c r="DE22" s="47" t="s">
        <v>13</v>
      </c>
      <c r="DF22" s="154">
        <f t="shared" ref="DF22:DH32" si="51">DF21</f>
        <v>200</v>
      </c>
      <c r="DG22" s="154">
        <f t="shared" si="51"/>
        <v>1</v>
      </c>
      <c r="DH22" s="154">
        <f t="shared" si="51"/>
        <v>1</v>
      </c>
      <c r="DI22" s="47">
        <f>MDL!$C24</f>
        <v>1.0933677445223566E-2</v>
      </c>
      <c r="DJ22" s="47">
        <f t="shared" si="10"/>
        <v>1.0933677445223566E-2</v>
      </c>
      <c r="DK22" s="154" t="str">
        <f t="shared" si="11"/>
        <v>BDL</v>
      </c>
      <c r="EG22" s="47" t="s">
        <v>33</v>
      </c>
      <c r="EH22" s="47">
        <v>0</v>
      </c>
      <c r="EJ22" s="47">
        <v>0</v>
      </c>
      <c r="EK22" s="47" t="s">
        <v>16</v>
      </c>
      <c r="EL22" s="47">
        <f t="shared" si="12"/>
        <v>0</v>
      </c>
      <c r="EM22" s="47" t="s">
        <v>13</v>
      </c>
      <c r="EN22" s="154">
        <f t="shared" ref="EN22:EP32" si="52">EN21</f>
        <v>200</v>
      </c>
      <c r="EO22" s="154">
        <f t="shared" si="52"/>
        <v>2.9152046783625734</v>
      </c>
      <c r="EP22" s="154">
        <f t="shared" si="52"/>
        <v>2.9152046783625734</v>
      </c>
      <c r="EQ22" s="47">
        <f>MDL!$C24</f>
        <v>1.0933677445223566E-2</v>
      </c>
      <c r="ER22" s="47">
        <f t="shared" si="13"/>
        <v>3.187390764002309E-2</v>
      </c>
      <c r="ES22" s="154" t="str">
        <f t="shared" si="14"/>
        <v>BDL</v>
      </c>
      <c r="FO22" s="47" t="s">
        <v>33</v>
      </c>
      <c r="FP22" s="47">
        <v>0</v>
      </c>
      <c r="FR22" s="47">
        <v>0</v>
      </c>
      <c r="FS22" s="47" t="s">
        <v>16</v>
      </c>
      <c r="FT22" s="47">
        <f t="shared" si="15"/>
        <v>0</v>
      </c>
      <c r="FU22" s="47" t="s">
        <v>13</v>
      </c>
      <c r="FV22" s="154">
        <f t="shared" ref="FV22:FX32" si="53">FV21</f>
        <v>200</v>
      </c>
      <c r="FW22" s="154">
        <f t="shared" si="53"/>
        <v>2.9012584704743465</v>
      </c>
      <c r="FX22" s="154">
        <f t="shared" si="53"/>
        <v>2.9012584704743465</v>
      </c>
      <c r="FY22" s="47">
        <f>MDL!$C24</f>
        <v>1.0933677445223566E-2</v>
      </c>
      <c r="FZ22" s="47">
        <f t="shared" si="16"/>
        <v>3.1721424301389183E-2</v>
      </c>
      <c r="GA22" s="154" t="str">
        <f t="shared" si="17"/>
        <v>BDL</v>
      </c>
      <c r="GW22" s="47" t="s">
        <v>33</v>
      </c>
      <c r="GX22" s="47">
        <v>0</v>
      </c>
      <c r="GZ22" s="47">
        <v>0</v>
      </c>
      <c r="HA22" s="47" t="s">
        <v>16</v>
      </c>
      <c r="HB22" s="47">
        <f t="shared" si="18"/>
        <v>0</v>
      </c>
      <c r="HC22" s="47" t="s">
        <v>13</v>
      </c>
      <c r="HD22" s="154">
        <f t="shared" ref="HD22:HF32" si="54">HD21</f>
        <v>200</v>
      </c>
      <c r="HE22" s="154">
        <f t="shared" si="54"/>
        <v>3</v>
      </c>
      <c r="HF22" s="154">
        <f t="shared" si="54"/>
        <v>3</v>
      </c>
      <c r="HG22" s="47">
        <f>MDL!$C24</f>
        <v>1.0933677445223566E-2</v>
      </c>
      <c r="HH22" s="47">
        <f t="shared" si="19"/>
        <v>3.2801032335670693E-2</v>
      </c>
      <c r="HI22" s="154" t="str">
        <f t="shared" si="20"/>
        <v>BDL</v>
      </c>
      <c r="IE22" s="47" t="s">
        <v>33</v>
      </c>
      <c r="IF22" s="47">
        <v>0</v>
      </c>
      <c r="IH22" s="47">
        <v>0</v>
      </c>
      <c r="II22" s="47" t="s">
        <v>16</v>
      </c>
      <c r="IJ22" s="47">
        <f t="shared" si="21"/>
        <v>0</v>
      </c>
      <c r="IK22" s="47" t="s">
        <v>13</v>
      </c>
      <c r="IL22" s="154">
        <f t="shared" ref="IL22:IN32" si="55">IL21</f>
        <v>200</v>
      </c>
      <c r="IM22" s="154">
        <f t="shared" si="55"/>
        <v>2.8790786948176583</v>
      </c>
      <c r="IN22" s="154">
        <f t="shared" si="55"/>
        <v>2.8790786948176583</v>
      </c>
      <c r="IO22" s="47">
        <f>MDL!$C24</f>
        <v>1.0933677445223566E-2</v>
      </c>
      <c r="IP22" s="47">
        <f t="shared" si="22"/>
        <v>3.1478917788551532E-2</v>
      </c>
      <c r="IQ22" s="154" t="str">
        <f t="shared" si="23"/>
        <v>BDL</v>
      </c>
      <c r="JM22" s="47" t="s">
        <v>33</v>
      </c>
      <c r="JN22" s="47">
        <v>0</v>
      </c>
      <c r="JP22" s="47">
        <v>0</v>
      </c>
      <c r="JQ22" s="47" t="s">
        <v>16</v>
      </c>
      <c r="JR22" s="47">
        <f t="shared" si="24"/>
        <v>0</v>
      </c>
      <c r="JS22" s="47" t="s">
        <v>13</v>
      </c>
      <c r="JT22" s="154">
        <f t="shared" ref="JT22:JV32" si="56">JT21</f>
        <v>200</v>
      </c>
      <c r="JU22" s="154">
        <f t="shared" si="56"/>
        <v>2.8790786948176583</v>
      </c>
      <c r="JV22" s="154">
        <f t="shared" si="56"/>
        <v>2.8790786948176583</v>
      </c>
      <c r="JW22" s="47">
        <f>MDL!$C24</f>
        <v>1.0933677445223566E-2</v>
      </c>
      <c r="JX22" s="47">
        <f t="shared" si="25"/>
        <v>3.1478917788551532E-2</v>
      </c>
      <c r="JY22" s="154" t="str">
        <f t="shared" si="26"/>
        <v>BDL</v>
      </c>
      <c r="KU22" s="47" t="s">
        <v>33</v>
      </c>
      <c r="KV22" s="47">
        <v>0</v>
      </c>
      <c r="KX22" s="47">
        <v>0</v>
      </c>
      <c r="KY22" s="47" t="s">
        <v>16</v>
      </c>
      <c r="KZ22" s="47">
        <f t="shared" si="27"/>
        <v>0</v>
      </c>
      <c r="LA22" s="47" t="s">
        <v>13</v>
      </c>
      <c r="LB22" s="154">
        <f t="shared" ref="LB22:LD32" si="57">LB21</f>
        <v>200</v>
      </c>
      <c r="LC22" s="154">
        <f t="shared" si="57"/>
        <v>2.9096209912536448</v>
      </c>
      <c r="LD22" s="154">
        <f t="shared" si="57"/>
        <v>2.9096209912536448</v>
      </c>
      <c r="LE22" s="47">
        <f>MDL!$C24</f>
        <v>1.0933677445223566E-2</v>
      </c>
      <c r="LF22" s="47">
        <f t="shared" si="28"/>
        <v>3.181285740621901E-2</v>
      </c>
      <c r="LG22" s="154" t="str">
        <f t="shared" si="29"/>
        <v>BDL</v>
      </c>
      <c r="MC22" s="47" t="s">
        <v>33</v>
      </c>
      <c r="MD22" s="47">
        <v>21.012</v>
      </c>
      <c r="ME22" s="47">
        <v>69</v>
      </c>
      <c r="MF22" s="47">
        <v>584950</v>
      </c>
      <c r="MG22" s="47">
        <v>11.073</v>
      </c>
      <c r="MH22" s="47">
        <f t="shared" si="30"/>
        <v>11.073</v>
      </c>
      <c r="MI22" s="47" t="s">
        <v>13</v>
      </c>
      <c r="MJ22" s="154">
        <f t="shared" ref="MJ22:ML32" si="58">MJ21</f>
        <v>200</v>
      </c>
      <c r="MK22" s="154">
        <f t="shared" si="58"/>
        <v>1</v>
      </c>
      <c r="ML22" s="154">
        <f t="shared" si="58"/>
        <v>1</v>
      </c>
      <c r="MM22" s="47">
        <f>MDL!$C24</f>
        <v>1.0933677445223566E-2</v>
      </c>
      <c r="MN22" s="47">
        <f t="shared" si="31"/>
        <v>1.0933677445223566E-2</v>
      </c>
      <c r="MO22" s="154">
        <f t="shared" si="32"/>
        <v>11.073</v>
      </c>
      <c r="MT22" s="47" t="s">
        <v>33</v>
      </c>
      <c r="MU22" s="47">
        <v>0</v>
      </c>
      <c r="MW22" s="47">
        <v>0</v>
      </c>
      <c r="MX22" s="47" t="s">
        <v>16</v>
      </c>
      <c r="MY22" s="47">
        <f t="shared" si="33"/>
        <v>0</v>
      </c>
      <c r="MZ22" s="47" t="s">
        <v>13</v>
      </c>
      <c r="NA22" s="154">
        <f t="shared" ref="NA22:NC32" si="59">NA21</f>
        <v>200</v>
      </c>
      <c r="NB22" s="154">
        <f t="shared" si="59"/>
        <v>1</v>
      </c>
      <c r="NC22" s="154">
        <f t="shared" si="59"/>
        <v>1</v>
      </c>
      <c r="ND22" s="47">
        <f>MDL!$C24</f>
        <v>1.0933677445223566E-2</v>
      </c>
      <c r="NE22" s="47">
        <f t="shared" si="34"/>
        <v>1.0933677445223566E-2</v>
      </c>
      <c r="NF22" s="154" t="str">
        <f t="shared" si="35"/>
        <v>BDL</v>
      </c>
    </row>
    <row r="23" spans="1:370" x14ac:dyDescent="0.35">
      <c r="A23" s="47" t="s">
        <v>34</v>
      </c>
      <c r="B23" s="47">
        <v>0</v>
      </c>
      <c r="D23" s="47">
        <v>0</v>
      </c>
      <c r="E23" s="47" t="s">
        <v>16</v>
      </c>
      <c r="F23" s="47">
        <f t="shared" si="0"/>
        <v>0</v>
      </c>
      <c r="G23" s="47" t="s">
        <v>13</v>
      </c>
      <c r="H23" s="154">
        <f t="shared" si="48"/>
        <v>200</v>
      </c>
      <c r="I23" s="154">
        <f t="shared" si="48"/>
        <v>1</v>
      </c>
      <c r="J23" s="154">
        <f t="shared" si="48"/>
        <v>1</v>
      </c>
      <c r="K23" s="47">
        <f>MDL!$C25</f>
        <v>1.2237865785198683E-2</v>
      </c>
      <c r="L23" s="47">
        <f t="shared" si="1"/>
        <v>1.2237865785198683E-2</v>
      </c>
      <c r="M23" s="154" t="str">
        <f t="shared" si="2"/>
        <v>BDL</v>
      </c>
      <c r="AI23" s="47" t="s">
        <v>34</v>
      </c>
      <c r="AJ23" s="47">
        <v>0</v>
      </c>
      <c r="AL23" s="47">
        <v>0</v>
      </c>
      <c r="AM23" s="47" t="s">
        <v>16</v>
      </c>
      <c r="AN23" s="47">
        <f t="shared" si="3"/>
        <v>0</v>
      </c>
      <c r="AO23" s="47" t="s">
        <v>13</v>
      </c>
      <c r="AP23" s="154">
        <f t="shared" si="49"/>
        <v>200</v>
      </c>
      <c r="AQ23" s="154">
        <f t="shared" si="49"/>
        <v>1</v>
      </c>
      <c r="AR23" s="154">
        <f t="shared" si="49"/>
        <v>1</v>
      </c>
      <c r="AS23" s="47">
        <f>MDL!$C25</f>
        <v>1.2237865785198683E-2</v>
      </c>
      <c r="AT23" s="47">
        <f t="shared" si="4"/>
        <v>1.2237865785198683E-2</v>
      </c>
      <c r="AU23" s="154" t="str">
        <f t="shared" si="5"/>
        <v>BDL</v>
      </c>
      <c r="CH23" s="47" t="s">
        <v>34</v>
      </c>
      <c r="CI23" s="47">
        <v>22.802</v>
      </c>
      <c r="CJ23" s="47">
        <v>51</v>
      </c>
      <c r="CK23" s="47">
        <v>236240</v>
      </c>
      <c r="CL23" s="47">
        <v>11.287000000000001</v>
      </c>
      <c r="CM23" s="47">
        <f t="shared" si="6"/>
        <v>11.287000000000001</v>
      </c>
      <c r="CN23" s="47" t="s">
        <v>13</v>
      </c>
      <c r="CO23" s="154">
        <f t="shared" si="50"/>
        <v>200</v>
      </c>
      <c r="CP23" s="154">
        <f t="shared" si="50"/>
        <v>1</v>
      </c>
      <c r="CQ23" s="154">
        <f t="shared" si="50"/>
        <v>1</v>
      </c>
      <c r="CR23" s="47">
        <f>MDL!$C25</f>
        <v>1.2237865785198683E-2</v>
      </c>
      <c r="CS23" s="47">
        <f t="shared" si="7"/>
        <v>1.2237865785198683E-2</v>
      </c>
      <c r="CT23" s="154">
        <f t="shared" si="8"/>
        <v>11.287000000000001</v>
      </c>
      <c r="CY23" s="47" t="s">
        <v>34</v>
      </c>
      <c r="CZ23" s="47">
        <v>0</v>
      </c>
      <c r="DB23" s="47">
        <v>0</v>
      </c>
      <c r="DC23" s="47" t="s">
        <v>16</v>
      </c>
      <c r="DD23" s="47">
        <f t="shared" si="9"/>
        <v>0</v>
      </c>
      <c r="DE23" s="47" t="s">
        <v>13</v>
      </c>
      <c r="DF23" s="154">
        <f t="shared" si="51"/>
        <v>200</v>
      </c>
      <c r="DG23" s="154">
        <f t="shared" si="51"/>
        <v>1</v>
      </c>
      <c r="DH23" s="154">
        <f t="shared" si="51"/>
        <v>1</v>
      </c>
      <c r="DI23" s="47">
        <f>MDL!$C25</f>
        <v>1.2237865785198683E-2</v>
      </c>
      <c r="DJ23" s="47">
        <f t="shared" si="10"/>
        <v>1.2237865785198683E-2</v>
      </c>
      <c r="DK23" s="154" t="str">
        <f t="shared" si="11"/>
        <v>BDL</v>
      </c>
      <c r="EG23" s="47" t="s">
        <v>34</v>
      </c>
      <c r="EH23" s="47">
        <v>0</v>
      </c>
      <c r="EJ23" s="47">
        <v>0</v>
      </c>
      <c r="EK23" s="47" t="s">
        <v>16</v>
      </c>
      <c r="EL23" s="47">
        <f t="shared" si="12"/>
        <v>0</v>
      </c>
      <c r="EM23" s="47" t="s">
        <v>13</v>
      </c>
      <c r="EN23" s="154">
        <f t="shared" si="52"/>
        <v>200</v>
      </c>
      <c r="EO23" s="154">
        <f t="shared" si="52"/>
        <v>2.9152046783625734</v>
      </c>
      <c r="EP23" s="154">
        <f t="shared" si="52"/>
        <v>2.9152046783625734</v>
      </c>
      <c r="EQ23" s="47">
        <f>MDL!$C25</f>
        <v>1.2237865785198683E-2</v>
      </c>
      <c r="ER23" s="47">
        <f t="shared" si="13"/>
        <v>3.5675883590184469E-2</v>
      </c>
      <c r="ES23" s="154" t="str">
        <f t="shared" si="14"/>
        <v>BDL</v>
      </c>
      <c r="FO23" s="47" t="s">
        <v>34</v>
      </c>
      <c r="FP23" s="47">
        <v>0</v>
      </c>
      <c r="FR23" s="47">
        <v>0</v>
      </c>
      <c r="FS23" s="47" t="s">
        <v>16</v>
      </c>
      <c r="FT23" s="47">
        <f t="shared" si="15"/>
        <v>0</v>
      </c>
      <c r="FU23" s="47" t="s">
        <v>13</v>
      </c>
      <c r="FV23" s="154">
        <f t="shared" si="53"/>
        <v>200</v>
      </c>
      <c r="FW23" s="154">
        <f t="shared" si="53"/>
        <v>2.9012584704743465</v>
      </c>
      <c r="FX23" s="154">
        <f t="shared" si="53"/>
        <v>2.9012584704743465</v>
      </c>
      <c r="FY23" s="47">
        <f>MDL!$C25</f>
        <v>1.2237865785198683E-2</v>
      </c>
      <c r="FZ23" s="47">
        <f t="shared" si="16"/>
        <v>3.550521176983587E-2</v>
      </c>
      <c r="GA23" s="154" t="str">
        <f t="shared" si="17"/>
        <v>BDL</v>
      </c>
      <c r="GW23" s="47" t="s">
        <v>34</v>
      </c>
      <c r="GX23" s="47">
        <v>0</v>
      </c>
      <c r="GZ23" s="47">
        <v>0</v>
      </c>
      <c r="HA23" s="47" t="s">
        <v>16</v>
      </c>
      <c r="HB23" s="47">
        <f t="shared" si="18"/>
        <v>0</v>
      </c>
      <c r="HC23" s="47" t="s">
        <v>13</v>
      </c>
      <c r="HD23" s="154">
        <f t="shared" si="54"/>
        <v>200</v>
      </c>
      <c r="HE23" s="154">
        <f t="shared" si="54"/>
        <v>3</v>
      </c>
      <c r="HF23" s="154">
        <f t="shared" si="54"/>
        <v>3</v>
      </c>
      <c r="HG23" s="47">
        <f>MDL!$C25</f>
        <v>1.2237865785198683E-2</v>
      </c>
      <c r="HH23" s="47">
        <f t="shared" si="19"/>
        <v>3.6713597355596046E-2</v>
      </c>
      <c r="HI23" s="154" t="str">
        <f t="shared" si="20"/>
        <v>BDL</v>
      </c>
      <c r="IE23" s="47" t="s">
        <v>34</v>
      </c>
      <c r="IF23" s="47">
        <v>0</v>
      </c>
      <c r="IH23" s="47">
        <v>0</v>
      </c>
      <c r="II23" s="47" t="s">
        <v>16</v>
      </c>
      <c r="IJ23" s="47">
        <f t="shared" si="21"/>
        <v>0</v>
      </c>
      <c r="IK23" s="47" t="s">
        <v>13</v>
      </c>
      <c r="IL23" s="154">
        <f t="shared" si="55"/>
        <v>200</v>
      </c>
      <c r="IM23" s="154">
        <f t="shared" si="55"/>
        <v>2.8790786948176583</v>
      </c>
      <c r="IN23" s="154">
        <f t="shared" si="55"/>
        <v>2.8790786948176583</v>
      </c>
      <c r="IO23" s="47">
        <f>MDL!$C25</f>
        <v>1.2237865785198683E-2</v>
      </c>
      <c r="IP23" s="47">
        <f t="shared" si="22"/>
        <v>3.52337786522035E-2</v>
      </c>
      <c r="IQ23" s="154" t="str">
        <f t="shared" si="23"/>
        <v>BDL</v>
      </c>
      <c r="JM23" s="47" t="s">
        <v>34</v>
      </c>
      <c r="JN23" s="47">
        <v>0</v>
      </c>
      <c r="JP23" s="47">
        <v>0</v>
      </c>
      <c r="JQ23" s="47" t="s">
        <v>16</v>
      </c>
      <c r="JR23" s="47">
        <f t="shared" si="24"/>
        <v>0</v>
      </c>
      <c r="JS23" s="47" t="s">
        <v>13</v>
      </c>
      <c r="JT23" s="154">
        <f t="shared" si="56"/>
        <v>200</v>
      </c>
      <c r="JU23" s="154">
        <f t="shared" si="56"/>
        <v>2.8790786948176583</v>
      </c>
      <c r="JV23" s="154">
        <f t="shared" si="56"/>
        <v>2.8790786948176583</v>
      </c>
      <c r="JW23" s="47">
        <f>MDL!$C25</f>
        <v>1.2237865785198683E-2</v>
      </c>
      <c r="JX23" s="47">
        <f t="shared" si="25"/>
        <v>3.52337786522035E-2</v>
      </c>
      <c r="JY23" s="154" t="str">
        <f t="shared" si="26"/>
        <v>BDL</v>
      </c>
      <c r="KU23" s="47" t="s">
        <v>34</v>
      </c>
      <c r="KV23" s="47">
        <v>0</v>
      </c>
      <c r="KX23" s="47">
        <v>0</v>
      </c>
      <c r="KY23" s="47" t="s">
        <v>16</v>
      </c>
      <c r="KZ23" s="47">
        <f t="shared" si="27"/>
        <v>0</v>
      </c>
      <c r="LA23" s="47" t="s">
        <v>13</v>
      </c>
      <c r="LB23" s="154">
        <f t="shared" si="57"/>
        <v>200</v>
      </c>
      <c r="LC23" s="154">
        <f t="shared" si="57"/>
        <v>2.9096209912536448</v>
      </c>
      <c r="LD23" s="154">
        <f t="shared" si="57"/>
        <v>2.9096209912536448</v>
      </c>
      <c r="LE23" s="47">
        <f>MDL!$C25</f>
        <v>1.2237865785198683E-2</v>
      </c>
      <c r="LF23" s="47">
        <f t="shared" si="28"/>
        <v>3.5607551176758859E-2</v>
      </c>
      <c r="LG23" s="154" t="str">
        <f t="shared" si="29"/>
        <v>BDL</v>
      </c>
      <c r="MC23" s="47" t="s">
        <v>34</v>
      </c>
      <c r="MD23" s="47">
        <v>22.79</v>
      </c>
      <c r="ME23" s="47">
        <v>51</v>
      </c>
      <c r="MF23" s="47">
        <v>229369</v>
      </c>
      <c r="MG23" s="47">
        <v>10.993</v>
      </c>
      <c r="MH23" s="47">
        <f t="shared" si="30"/>
        <v>10.993</v>
      </c>
      <c r="MI23" s="47" t="s">
        <v>13</v>
      </c>
      <c r="MJ23" s="154">
        <f t="shared" si="58"/>
        <v>200</v>
      </c>
      <c r="MK23" s="154">
        <f t="shared" si="58"/>
        <v>1</v>
      </c>
      <c r="ML23" s="154">
        <f t="shared" si="58"/>
        <v>1</v>
      </c>
      <c r="MM23" s="47">
        <f>MDL!$C25</f>
        <v>1.2237865785198683E-2</v>
      </c>
      <c r="MN23" s="47">
        <f t="shared" si="31"/>
        <v>1.2237865785198683E-2</v>
      </c>
      <c r="MO23" s="154">
        <f t="shared" si="32"/>
        <v>10.993</v>
      </c>
      <c r="MT23" s="47" t="s">
        <v>34</v>
      </c>
      <c r="MU23" s="47">
        <v>0</v>
      </c>
      <c r="MW23" s="47">
        <v>0</v>
      </c>
      <c r="MX23" s="47" t="s">
        <v>16</v>
      </c>
      <c r="MY23" s="47">
        <f t="shared" si="33"/>
        <v>0</v>
      </c>
      <c r="MZ23" s="47" t="s">
        <v>13</v>
      </c>
      <c r="NA23" s="154">
        <f t="shared" si="59"/>
        <v>200</v>
      </c>
      <c r="NB23" s="154">
        <f t="shared" si="59"/>
        <v>1</v>
      </c>
      <c r="NC23" s="154">
        <f t="shared" si="59"/>
        <v>1</v>
      </c>
      <c r="ND23" s="47">
        <f>MDL!$C25</f>
        <v>1.2237865785198683E-2</v>
      </c>
      <c r="NE23" s="47">
        <f t="shared" si="34"/>
        <v>1.2237865785198683E-2</v>
      </c>
      <c r="NF23" s="154" t="str">
        <f t="shared" si="35"/>
        <v>BDL</v>
      </c>
    </row>
    <row r="24" spans="1:370" x14ac:dyDescent="0.35">
      <c r="A24" s="47" t="s">
        <v>35</v>
      </c>
      <c r="B24" s="47">
        <v>0</v>
      </c>
      <c r="D24" s="47">
        <v>0</v>
      </c>
      <c r="E24" s="47" t="s">
        <v>16</v>
      </c>
      <c r="F24" s="47">
        <f t="shared" si="0"/>
        <v>0</v>
      </c>
      <c r="G24" s="47" t="s">
        <v>13</v>
      </c>
      <c r="H24" s="154">
        <f t="shared" si="48"/>
        <v>200</v>
      </c>
      <c r="I24" s="154">
        <f t="shared" si="48"/>
        <v>1</v>
      </c>
      <c r="J24" s="154">
        <f t="shared" si="48"/>
        <v>1</v>
      </c>
      <c r="K24" s="47">
        <f>MDL!$C26</f>
        <v>4.5372314461784566E-2</v>
      </c>
      <c r="L24" s="47">
        <f t="shared" si="1"/>
        <v>4.5372314461784566E-2</v>
      </c>
      <c r="M24" s="154" t="str">
        <f t="shared" si="2"/>
        <v>BDL</v>
      </c>
      <c r="AI24" s="47" t="s">
        <v>35</v>
      </c>
      <c r="AJ24" s="47">
        <v>0</v>
      </c>
      <c r="AL24" s="47">
        <v>0</v>
      </c>
      <c r="AM24" s="47" t="s">
        <v>16</v>
      </c>
      <c r="AN24" s="47">
        <f t="shared" si="3"/>
        <v>0</v>
      </c>
      <c r="AO24" s="47" t="s">
        <v>13</v>
      </c>
      <c r="AP24" s="154">
        <f t="shared" si="49"/>
        <v>200</v>
      </c>
      <c r="AQ24" s="154">
        <f t="shared" si="49"/>
        <v>1</v>
      </c>
      <c r="AR24" s="154">
        <f t="shared" si="49"/>
        <v>1</v>
      </c>
      <c r="AS24" s="47">
        <f>MDL!$C26</f>
        <v>4.5372314461784566E-2</v>
      </c>
      <c r="AT24" s="47">
        <f t="shared" si="4"/>
        <v>4.5372314461784566E-2</v>
      </c>
      <c r="AU24" s="154" t="str">
        <f t="shared" si="5"/>
        <v>BDL</v>
      </c>
      <c r="CH24" s="47" t="s">
        <v>35</v>
      </c>
      <c r="CI24" s="47">
        <v>24.408000000000001</v>
      </c>
      <c r="CJ24" s="47">
        <v>69</v>
      </c>
      <c r="CK24" s="47" t="s">
        <v>604</v>
      </c>
      <c r="CL24" s="47">
        <v>10.807</v>
      </c>
      <c r="CM24" s="47">
        <f t="shared" si="6"/>
        <v>10.807</v>
      </c>
      <c r="CN24" s="47" t="s">
        <v>13</v>
      </c>
      <c r="CO24" s="154">
        <f t="shared" si="50"/>
        <v>200</v>
      </c>
      <c r="CP24" s="154">
        <f t="shared" si="50"/>
        <v>1</v>
      </c>
      <c r="CQ24" s="154">
        <f t="shared" si="50"/>
        <v>1</v>
      </c>
      <c r="CR24" s="47">
        <f>MDL!$C26</f>
        <v>4.5372314461784566E-2</v>
      </c>
      <c r="CS24" s="47">
        <f t="shared" si="7"/>
        <v>4.5372314461784566E-2</v>
      </c>
      <c r="CT24" s="154">
        <f t="shared" si="8"/>
        <v>10.807</v>
      </c>
      <c r="CY24" s="47" t="s">
        <v>35</v>
      </c>
      <c r="CZ24" s="47">
        <v>0</v>
      </c>
      <c r="DB24" s="47">
        <v>0</v>
      </c>
      <c r="DC24" s="47" t="s">
        <v>16</v>
      </c>
      <c r="DD24" s="47">
        <f t="shared" si="9"/>
        <v>0</v>
      </c>
      <c r="DE24" s="47" t="s">
        <v>13</v>
      </c>
      <c r="DF24" s="154">
        <f t="shared" si="51"/>
        <v>200</v>
      </c>
      <c r="DG24" s="154">
        <f t="shared" si="51"/>
        <v>1</v>
      </c>
      <c r="DH24" s="154">
        <f t="shared" si="51"/>
        <v>1</v>
      </c>
      <c r="DI24" s="47">
        <f>MDL!$C26</f>
        <v>4.5372314461784566E-2</v>
      </c>
      <c r="DJ24" s="47">
        <f t="shared" si="10"/>
        <v>4.5372314461784566E-2</v>
      </c>
      <c r="DK24" s="154" t="str">
        <f t="shared" si="11"/>
        <v>BDL</v>
      </c>
      <c r="EG24" s="47" t="s">
        <v>35</v>
      </c>
      <c r="EH24" s="47">
        <v>0</v>
      </c>
      <c r="EJ24" s="47">
        <v>0</v>
      </c>
      <c r="EK24" s="47" t="s">
        <v>16</v>
      </c>
      <c r="EL24" s="47">
        <f t="shared" si="12"/>
        <v>0</v>
      </c>
      <c r="EM24" s="47" t="s">
        <v>13</v>
      </c>
      <c r="EN24" s="154">
        <f t="shared" si="52"/>
        <v>200</v>
      </c>
      <c r="EO24" s="154">
        <f t="shared" si="52"/>
        <v>2.9152046783625734</v>
      </c>
      <c r="EP24" s="154">
        <f t="shared" si="52"/>
        <v>2.9152046783625734</v>
      </c>
      <c r="EQ24" s="47">
        <f>MDL!$C26</f>
        <v>4.5372314461784566E-2</v>
      </c>
      <c r="ER24" s="47">
        <f t="shared" si="13"/>
        <v>0.13226958338713221</v>
      </c>
      <c r="ES24" s="154" t="str">
        <f t="shared" si="14"/>
        <v>BDL</v>
      </c>
      <c r="FO24" s="47" t="s">
        <v>35</v>
      </c>
      <c r="FP24" s="47">
        <v>0</v>
      </c>
      <c r="FR24" s="47">
        <v>0</v>
      </c>
      <c r="FS24" s="47" t="s">
        <v>16</v>
      </c>
      <c r="FT24" s="47">
        <f t="shared" si="15"/>
        <v>0</v>
      </c>
      <c r="FU24" s="47" t="s">
        <v>13</v>
      </c>
      <c r="FV24" s="154">
        <f t="shared" si="53"/>
        <v>200</v>
      </c>
      <c r="FW24" s="154">
        <f t="shared" si="53"/>
        <v>2.9012584704743465</v>
      </c>
      <c r="FX24" s="154">
        <f t="shared" si="53"/>
        <v>2.9012584704743465</v>
      </c>
      <c r="FY24" s="47">
        <f>MDL!$C26</f>
        <v>4.5372314461784566E-2</v>
      </c>
      <c r="FZ24" s="47">
        <f t="shared" si="16"/>
        <v>0.13163681165727817</v>
      </c>
      <c r="GA24" s="154" t="str">
        <f t="shared" si="17"/>
        <v>BDL</v>
      </c>
      <c r="GW24" s="47" t="s">
        <v>35</v>
      </c>
      <c r="GX24" s="47">
        <v>0</v>
      </c>
      <c r="GZ24" s="47">
        <v>0</v>
      </c>
      <c r="HA24" s="47" t="s">
        <v>16</v>
      </c>
      <c r="HB24" s="47">
        <f t="shared" si="18"/>
        <v>0</v>
      </c>
      <c r="HC24" s="47" t="s">
        <v>13</v>
      </c>
      <c r="HD24" s="154">
        <f t="shared" si="54"/>
        <v>200</v>
      </c>
      <c r="HE24" s="154">
        <f t="shared" si="54"/>
        <v>3</v>
      </c>
      <c r="HF24" s="154">
        <f t="shared" si="54"/>
        <v>3</v>
      </c>
      <c r="HG24" s="47">
        <f>MDL!$C26</f>
        <v>4.5372314461784566E-2</v>
      </c>
      <c r="HH24" s="47">
        <f t="shared" si="19"/>
        <v>0.13611694338535368</v>
      </c>
      <c r="HI24" s="154" t="str">
        <f t="shared" si="20"/>
        <v>BDL</v>
      </c>
      <c r="IE24" s="47" t="s">
        <v>35</v>
      </c>
      <c r="IF24" s="47">
        <v>0</v>
      </c>
      <c r="IH24" s="47">
        <v>0</v>
      </c>
      <c r="II24" s="47" t="s">
        <v>16</v>
      </c>
      <c r="IJ24" s="47">
        <f t="shared" si="21"/>
        <v>0</v>
      </c>
      <c r="IK24" s="47" t="s">
        <v>13</v>
      </c>
      <c r="IL24" s="154">
        <f t="shared" si="55"/>
        <v>200</v>
      </c>
      <c r="IM24" s="154">
        <f t="shared" si="55"/>
        <v>2.8790786948176583</v>
      </c>
      <c r="IN24" s="154">
        <f t="shared" si="55"/>
        <v>2.8790786948176583</v>
      </c>
      <c r="IO24" s="47">
        <f>MDL!$C26</f>
        <v>4.5372314461784566E-2</v>
      </c>
      <c r="IP24" s="47">
        <f t="shared" si="22"/>
        <v>0.13063046390149108</v>
      </c>
      <c r="IQ24" s="154" t="str">
        <f t="shared" si="23"/>
        <v>BDL</v>
      </c>
      <c r="JM24" s="47" t="s">
        <v>35</v>
      </c>
      <c r="JN24" s="47">
        <v>0</v>
      </c>
      <c r="JP24" s="47">
        <v>0</v>
      </c>
      <c r="JQ24" s="47" t="s">
        <v>16</v>
      </c>
      <c r="JR24" s="47">
        <f t="shared" si="24"/>
        <v>0</v>
      </c>
      <c r="JS24" s="47" t="s">
        <v>13</v>
      </c>
      <c r="JT24" s="154">
        <f t="shared" si="56"/>
        <v>200</v>
      </c>
      <c r="JU24" s="154">
        <f t="shared" si="56"/>
        <v>2.8790786948176583</v>
      </c>
      <c r="JV24" s="154">
        <f t="shared" si="56"/>
        <v>2.8790786948176583</v>
      </c>
      <c r="JW24" s="47">
        <f>MDL!$C26</f>
        <v>4.5372314461784566E-2</v>
      </c>
      <c r="JX24" s="47">
        <f t="shared" si="25"/>
        <v>0.13063046390149108</v>
      </c>
      <c r="JY24" s="154" t="str">
        <f t="shared" si="26"/>
        <v>BDL</v>
      </c>
      <c r="KU24" s="47" t="s">
        <v>35</v>
      </c>
      <c r="KV24" s="47">
        <v>0</v>
      </c>
      <c r="KX24" s="47">
        <v>0</v>
      </c>
      <c r="KY24" s="47" t="s">
        <v>16</v>
      </c>
      <c r="KZ24" s="47">
        <f t="shared" si="27"/>
        <v>0</v>
      </c>
      <c r="LA24" s="47" t="s">
        <v>13</v>
      </c>
      <c r="LB24" s="154">
        <f t="shared" si="57"/>
        <v>200</v>
      </c>
      <c r="LC24" s="154">
        <f t="shared" si="57"/>
        <v>2.9096209912536448</v>
      </c>
      <c r="LD24" s="154">
        <f t="shared" si="57"/>
        <v>2.9096209912536448</v>
      </c>
      <c r="LE24" s="47">
        <f>MDL!$C26</f>
        <v>4.5372314461784566E-2</v>
      </c>
      <c r="LF24" s="47">
        <f t="shared" si="28"/>
        <v>0.13201623857976968</v>
      </c>
      <c r="LG24" s="154" t="str">
        <f t="shared" si="29"/>
        <v>BDL</v>
      </c>
      <c r="MC24" s="47" t="s">
        <v>35</v>
      </c>
      <c r="MD24" s="47">
        <v>24.408000000000001</v>
      </c>
      <c r="ME24" s="47">
        <v>69</v>
      </c>
      <c r="MF24" s="47" t="s">
        <v>605</v>
      </c>
      <c r="MG24" s="47">
        <v>10.590999999999999</v>
      </c>
      <c r="MH24" s="47">
        <f t="shared" si="30"/>
        <v>10.590999999999999</v>
      </c>
      <c r="MI24" s="47" t="s">
        <v>13</v>
      </c>
      <c r="MJ24" s="154">
        <f t="shared" si="58"/>
        <v>200</v>
      </c>
      <c r="MK24" s="154">
        <f t="shared" si="58"/>
        <v>1</v>
      </c>
      <c r="ML24" s="154">
        <f t="shared" si="58"/>
        <v>1</v>
      </c>
      <c r="MM24" s="47">
        <f>MDL!$C26</f>
        <v>4.5372314461784566E-2</v>
      </c>
      <c r="MN24" s="47">
        <f t="shared" si="31"/>
        <v>4.5372314461784566E-2</v>
      </c>
      <c r="MO24" s="154">
        <f t="shared" si="32"/>
        <v>10.590999999999999</v>
      </c>
      <c r="MT24" s="47" t="s">
        <v>35</v>
      </c>
      <c r="MU24" s="47">
        <v>0</v>
      </c>
      <c r="MW24" s="47">
        <v>0</v>
      </c>
      <c r="MX24" s="47" t="s">
        <v>16</v>
      </c>
      <c r="MY24" s="47">
        <f t="shared" si="33"/>
        <v>0</v>
      </c>
      <c r="MZ24" s="47" t="s">
        <v>13</v>
      </c>
      <c r="NA24" s="154">
        <f t="shared" si="59"/>
        <v>200</v>
      </c>
      <c r="NB24" s="154">
        <f t="shared" si="59"/>
        <v>1</v>
      </c>
      <c r="NC24" s="154">
        <f t="shared" si="59"/>
        <v>1</v>
      </c>
      <c r="ND24" s="47">
        <f>MDL!$C26</f>
        <v>4.5372314461784566E-2</v>
      </c>
      <c r="NE24" s="47">
        <f t="shared" si="34"/>
        <v>4.5372314461784566E-2</v>
      </c>
      <c r="NF24" s="154" t="str">
        <f t="shared" si="35"/>
        <v>BDL</v>
      </c>
    </row>
    <row r="25" spans="1:370" x14ac:dyDescent="0.35">
      <c r="A25" s="47" t="s">
        <v>36</v>
      </c>
      <c r="B25" s="47">
        <v>0</v>
      </c>
      <c r="D25" s="47">
        <v>0</v>
      </c>
      <c r="E25" s="47" t="s">
        <v>16</v>
      </c>
      <c r="F25" s="47">
        <f t="shared" si="0"/>
        <v>0</v>
      </c>
      <c r="G25" s="47" t="s">
        <v>13</v>
      </c>
      <c r="H25" s="154">
        <f t="shared" si="48"/>
        <v>200</v>
      </c>
      <c r="I25" s="154">
        <f t="shared" si="48"/>
        <v>1</v>
      </c>
      <c r="J25" s="154">
        <f t="shared" si="48"/>
        <v>1</v>
      </c>
      <c r="K25" s="47">
        <f>MDL!$C27</f>
        <v>2.5629567344879513E-2</v>
      </c>
      <c r="L25" s="47">
        <f t="shared" si="1"/>
        <v>2.5629567344879513E-2</v>
      </c>
      <c r="M25" s="154" t="str">
        <f t="shared" si="2"/>
        <v>BDL</v>
      </c>
      <c r="AI25" s="47" t="s">
        <v>36</v>
      </c>
      <c r="AJ25" s="47">
        <v>0</v>
      </c>
      <c r="AL25" s="47">
        <v>0</v>
      </c>
      <c r="AM25" s="47" t="s">
        <v>16</v>
      </c>
      <c r="AN25" s="47">
        <f t="shared" si="3"/>
        <v>0</v>
      </c>
      <c r="AO25" s="47" t="s">
        <v>13</v>
      </c>
      <c r="AP25" s="154">
        <f t="shared" si="49"/>
        <v>200</v>
      </c>
      <c r="AQ25" s="154">
        <f t="shared" si="49"/>
        <v>1</v>
      </c>
      <c r="AR25" s="154">
        <f t="shared" si="49"/>
        <v>1</v>
      </c>
      <c r="AS25" s="47">
        <f>MDL!$C27</f>
        <v>2.5629567344879513E-2</v>
      </c>
      <c r="AT25" s="47">
        <f t="shared" si="4"/>
        <v>2.5629567344879513E-2</v>
      </c>
      <c r="AU25" s="154" t="str">
        <f t="shared" si="5"/>
        <v>BDL</v>
      </c>
      <c r="CH25" s="47" t="s">
        <v>36</v>
      </c>
      <c r="CI25" s="47">
        <v>26.065999999999999</v>
      </c>
      <c r="CJ25" s="47">
        <v>69</v>
      </c>
      <c r="CK25" s="47" t="s">
        <v>606</v>
      </c>
      <c r="CL25" s="47">
        <v>11.454000000000001</v>
      </c>
      <c r="CM25" s="47">
        <f t="shared" si="6"/>
        <v>11.454000000000001</v>
      </c>
      <c r="CN25" s="47" t="s">
        <v>13</v>
      </c>
      <c r="CO25" s="154">
        <f t="shared" si="50"/>
        <v>200</v>
      </c>
      <c r="CP25" s="154">
        <f t="shared" si="50"/>
        <v>1</v>
      </c>
      <c r="CQ25" s="154">
        <f t="shared" si="50"/>
        <v>1</v>
      </c>
      <c r="CR25" s="47">
        <f>MDL!$C27</f>
        <v>2.5629567344879513E-2</v>
      </c>
      <c r="CS25" s="47">
        <f t="shared" si="7"/>
        <v>2.5629567344879513E-2</v>
      </c>
      <c r="CT25" s="154">
        <f t="shared" si="8"/>
        <v>11.454000000000001</v>
      </c>
      <c r="CY25" s="47" t="s">
        <v>36</v>
      </c>
      <c r="CZ25" s="47">
        <v>0</v>
      </c>
      <c r="DB25" s="47">
        <v>0</v>
      </c>
      <c r="DC25" s="47" t="s">
        <v>16</v>
      </c>
      <c r="DD25" s="47">
        <f t="shared" si="9"/>
        <v>0</v>
      </c>
      <c r="DE25" s="47" t="s">
        <v>13</v>
      </c>
      <c r="DF25" s="154">
        <f t="shared" si="51"/>
        <v>200</v>
      </c>
      <c r="DG25" s="154">
        <f t="shared" si="51"/>
        <v>1</v>
      </c>
      <c r="DH25" s="154">
        <f t="shared" si="51"/>
        <v>1</v>
      </c>
      <c r="DI25" s="47">
        <f>MDL!$C27</f>
        <v>2.5629567344879513E-2</v>
      </c>
      <c r="DJ25" s="47">
        <f t="shared" si="10"/>
        <v>2.5629567344879513E-2</v>
      </c>
      <c r="DK25" s="154" t="str">
        <f t="shared" si="11"/>
        <v>BDL</v>
      </c>
      <c r="EG25" s="47" t="s">
        <v>36</v>
      </c>
      <c r="EH25" s="47">
        <v>0</v>
      </c>
      <c r="EJ25" s="47">
        <v>0</v>
      </c>
      <c r="EK25" s="47" t="s">
        <v>16</v>
      </c>
      <c r="EL25" s="47">
        <f t="shared" si="12"/>
        <v>0</v>
      </c>
      <c r="EM25" s="47" t="s">
        <v>13</v>
      </c>
      <c r="EN25" s="154">
        <f t="shared" si="52"/>
        <v>200</v>
      </c>
      <c r="EO25" s="154">
        <f t="shared" si="52"/>
        <v>2.9152046783625734</v>
      </c>
      <c r="EP25" s="154">
        <f t="shared" si="52"/>
        <v>2.9152046783625734</v>
      </c>
      <c r="EQ25" s="47">
        <f>MDL!$C27</f>
        <v>2.5629567344879513E-2</v>
      </c>
      <c r="ER25" s="47">
        <f t="shared" si="13"/>
        <v>7.4715434628201391E-2</v>
      </c>
      <c r="ES25" s="154" t="str">
        <f t="shared" si="14"/>
        <v>BDL</v>
      </c>
      <c r="FO25" s="47" t="s">
        <v>36</v>
      </c>
      <c r="FP25" s="47">
        <v>0</v>
      </c>
      <c r="FR25" s="47">
        <v>0</v>
      </c>
      <c r="FS25" s="47" t="s">
        <v>16</v>
      </c>
      <c r="FT25" s="47">
        <f t="shared" si="15"/>
        <v>0</v>
      </c>
      <c r="FU25" s="47" t="s">
        <v>13</v>
      </c>
      <c r="FV25" s="154">
        <f t="shared" si="53"/>
        <v>200</v>
      </c>
      <c r="FW25" s="154">
        <f t="shared" si="53"/>
        <v>2.9012584704743465</v>
      </c>
      <c r="FX25" s="154">
        <f t="shared" si="53"/>
        <v>2.9012584704743465</v>
      </c>
      <c r="FY25" s="47">
        <f>MDL!$C27</f>
        <v>2.5629567344879513E-2</v>
      </c>
      <c r="FZ25" s="47">
        <f t="shared" si="16"/>
        <v>7.4357999353924398E-2</v>
      </c>
      <c r="GA25" s="154" t="str">
        <f t="shared" si="17"/>
        <v>BDL</v>
      </c>
      <c r="GW25" s="47" t="s">
        <v>36</v>
      </c>
      <c r="GX25" s="47">
        <v>0</v>
      </c>
      <c r="GZ25" s="47">
        <v>0</v>
      </c>
      <c r="HA25" s="47" t="s">
        <v>16</v>
      </c>
      <c r="HB25" s="47">
        <f t="shared" si="18"/>
        <v>0</v>
      </c>
      <c r="HC25" s="47" t="s">
        <v>13</v>
      </c>
      <c r="HD25" s="154">
        <f t="shared" si="54"/>
        <v>200</v>
      </c>
      <c r="HE25" s="154">
        <f t="shared" si="54"/>
        <v>3</v>
      </c>
      <c r="HF25" s="154">
        <f t="shared" si="54"/>
        <v>3</v>
      </c>
      <c r="HG25" s="47">
        <f>MDL!$C27</f>
        <v>2.5629567344879513E-2</v>
      </c>
      <c r="HH25" s="47">
        <f t="shared" si="19"/>
        <v>7.6888702034638545E-2</v>
      </c>
      <c r="HI25" s="154" t="str">
        <f t="shared" si="20"/>
        <v>BDL</v>
      </c>
      <c r="IE25" s="47" t="s">
        <v>36</v>
      </c>
      <c r="IF25" s="47">
        <v>0</v>
      </c>
      <c r="IH25" s="47">
        <v>0</v>
      </c>
      <c r="II25" s="47" t="s">
        <v>16</v>
      </c>
      <c r="IJ25" s="47">
        <f t="shared" si="21"/>
        <v>0</v>
      </c>
      <c r="IK25" s="47" t="s">
        <v>13</v>
      </c>
      <c r="IL25" s="154">
        <f t="shared" si="55"/>
        <v>200</v>
      </c>
      <c r="IM25" s="154">
        <f t="shared" si="55"/>
        <v>2.8790786948176583</v>
      </c>
      <c r="IN25" s="154">
        <f t="shared" si="55"/>
        <v>2.8790786948176583</v>
      </c>
      <c r="IO25" s="47">
        <f>MDL!$C27</f>
        <v>2.5629567344879513E-2</v>
      </c>
      <c r="IP25" s="47">
        <f t="shared" si="22"/>
        <v>7.3789541300036982E-2</v>
      </c>
      <c r="IQ25" s="154" t="str">
        <f t="shared" si="23"/>
        <v>BDL</v>
      </c>
      <c r="JM25" s="47" t="s">
        <v>36</v>
      </c>
      <c r="JN25" s="47">
        <v>0</v>
      </c>
      <c r="JP25" s="47">
        <v>0</v>
      </c>
      <c r="JQ25" s="47" t="s">
        <v>16</v>
      </c>
      <c r="JR25" s="47">
        <f t="shared" si="24"/>
        <v>0</v>
      </c>
      <c r="JS25" s="47" t="s">
        <v>13</v>
      </c>
      <c r="JT25" s="154">
        <f t="shared" si="56"/>
        <v>200</v>
      </c>
      <c r="JU25" s="154">
        <f t="shared" si="56"/>
        <v>2.8790786948176583</v>
      </c>
      <c r="JV25" s="154">
        <f t="shared" si="56"/>
        <v>2.8790786948176583</v>
      </c>
      <c r="JW25" s="47">
        <f>MDL!$C27</f>
        <v>2.5629567344879513E-2</v>
      </c>
      <c r="JX25" s="47">
        <f t="shared" si="25"/>
        <v>7.3789541300036982E-2</v>
      </c>
      <c r="JY25" s="154" t="str">
        <f t="shared" si="26"/>
        <v>BDL</v>
      </c>
      <c r="KU25" s="47" t="s">
        <v>36</v>
      </c>
      <c r="KV25" s="47">
        <v>0</v>
      </c>
      <c r="KX25" s="47">
        <v>0</v>
      </c>
      <c r="KY25" s="47" t="s">
        <v>16</v>
      </c>
      <c r="KZ25" s="47">
        <f t="shared" si="27"/>
        <v>0</v>
      </c>
      <c r="LA25" s="47" t="s">
        <v>13</v>
      </c>
      <c r="LB25" s="154">
        <f t="shared" si="57"/>
        <v>200</v>
      </c>
      <c r="LC25" s="154">
        <f t="shared" si="57"/>
        <v>2.9096209912536448</v>
      </c>
      <c r="LD25" s="154">
        <f t="shared" si="57"/>
        <v>2.9096209912536448</v>
      </c>
      <c r="LE25" s="47">
        <f>MDL!$C27</f>
        <v>2.5629567344879513E-2</v>
      </c>
      <c r="LF25" s="47">
        <f t="shared" si="28"/>
        <v>7.4572327143410375E-2</v>
      </c>
      <c r="LG25" s="154" t="str">
        <f t="shared" si="29"/>
        <v>BDL</v>
      </c>
      <c r="MC25" s="47" t="s">
        <v>36</v>
      </c>
      <c r="MD25" s="47">
        <v>26.065999999999999</v>
      </c>
      <c r="ME25" s="47">
        <v>69</v>
      </c>
      <c r="MF25" s="47" t="s">
        <v>607</v>
      </c>
      <c r="MG25" s="47">
        <v>10.750999999999999</v>
      </c>
      <c r="MH25" s="47">
        <f t="shared" si="30"/>
        <v>10.750999999999999</v>
      </c>
      <c r="MI25" s="47" t="s">
        <v>13</v>
      </c>
      <c r="MJ25" s="154">
        <f t="shared" si="58"/>
        <v>200</v>
      </c>
      <c r="MK25" s="154">
        <f t="shared" si="58"/>
        <v>1</v>
      </c>
      <c r="ML25" s="154">
        <f t="shared" si="58"/>
        <v>1</v>
      </c>
      <c r="MM25" s="47">
        <f>MDL!$C27</f>
        <v>2.5629567344879513E-2</v>
      </c>
      <c r="MN25" s="47">
        <f t="shared" si="31"/>
        <v>2.5629567344879513E-2</v>
      </c>
      <c r="MO25" s="154">
        <f t="shared" si="32"/>
        <v>10.750999999999999</v>
      </c>
      <c r="MT25" s="47" t="s">
        <v>36</v>
      </c>
      <c r="MU25" s="47">
        <v>0</v>
      </c>
      <c r="MW25" s="47">
        <v>0</v>
      </c>
      <c r="MX25" s="47" t="s">
        <v>16</v>
      </c>
      <c r="MY25" s="47">
        <f t="shared" si="33"/>
        <v>0</v>
      </c>
      <c r="MZ25" s="47" t="s">
        <v>13</v>
      </c>
      <c r="NA25" s="154">
        <f t="shared" si="59"/>
        <v>200</v>
      </c>
      <c r="NB25" s="154">
        <f t="shared" si="59"/>
        <v>1</v>
      </c>
      <c r="NC25" s="154">
        <f t="shared" si="59"/>
        <v>1</v>
      </c>
      <c r="ND25" s="47">
        <f>MDL!$C27</f>
        <v>2.5629567344879513E-2</v>
      </c>
      <c r="NE25" s="47">
        <f t="shared" si="34"/>
        <v>2.5629567344879513E-2</v>
      </c>
      <c r="NF25" s="154" t="str">
        <f t="shared" si="35"/>
        <v>BDL</v>
      </c>
    </row>
    <row r="26" spans="1:370" x14ac:dyDescent="0.35">
      <c r="A26" s="47" t="s">
        <v>332</v>
      </c>
      <c r="B26" s="47">
        <v>0</v>
      </c>
      <c r="D26" s="47">
        <v>0</v>
      </c>
      <c r="E26" s="47" t="s">
        <v>16</v>
      </c>
      <c r="F26" s="47">
        <f t="shared" si="0"/>
        <v>0</v>
      </c>
      <c r="G26" s="47" t="s">
        <v>13</v>
      </c>
      <c r="H26" s="154">
        <f t="shared" si="48"/>
        <v>200</v>
      </c>
      <c r="I26" s="154">
        <f t="shared" si="48"/>
        <v>1</v>
      </c>
      <c r="J26" s="154">
        <f t="shared" si="48"/>
        <v>1</v>
      </c>
      <c r="K26" s="47">
        <f>MDL!$C28</f>
        <v>9.3935469846262547E-3</v>
      </c>
      <c r="L26" s="47">
        <f t="shared" si="1"/>
        <v>9.3935469846262547E-3</v>
      </c>
      <c r="M26" s="154" t="str">
        <f t="shared" si="2"/>
        <v>BDL</v>
      </c>
      <c r="AI26" s="47" t="s">
        <v>332</v>
      </c>
      <c r="AJ26" s="47">
        <v>0</v>
      </c>
      <c r="AL26" s="47">
        <v>0</v>
      </c>
      <c r="AM26" s="47" t="s">
        <v>16</v>
      </c>
      <c r="AN26" s="47">
        <f t="shared" si="3"/>
        <v>0</v>
      </c>
      <c r="AO26" s="47" t="s">
        <v>13</v>
      </c>
      <c r="AP26" s="154">
        <f t="shared" si="49"/>
        <v>200</v>
      </c>
      <c r="AQ26" s="154">
        <f t="shared" si="49"/>
        <v>1</v>
      </c>
      <c r="AR26" s="154">
        <f t="shared" si="49"/>
        <v>1</v>
      </c>
      <c r="AS26" s="47">
        <f>MDL!$C28</f>
        <v>9.3935469846262547E-3</v>
      </c>
      <c r="AT26" s="47">
        <f t="shared" si="4"/>
        <v>9.3935469846262547E-3</v>
      </c>
      <c r="AU26" s="154" t="str">
        <f t="shared" si="5"/>
        <v>BDL</v>
      </c>
      <c r="CH26" s="47" t="s">
        <v>332</v>
      </c>
      <c r="CI26" s="47">
        <v>26.143999999999998</v>
      </c>
      <c r="CJ26" s="47">
        <v>101</v>
      </c>
      <c r="CK26" s="47" t="s">
        <v>608</v>
      </c>
      <c r="CL26" s="47">
        <v>10.814</v>
      </c>
      <c r="CM26" s="47">
        <f t="shared" si="6"/>
        <v>10.814</v>
      </c>
      <c r="CN26" s="47" t="s">
        <v>13</v>
      </c>
      <c r="CO26" s="154">
        <f t="shared" si="50"/>
        <v>200</v>
      </c>
      <c r="CP26" s="154">
        <f t="shared" si="50"/>
        <v>1</v>
      </c>
      <c r="CQ26" s="154">
        <f t="shared" si="50"/>
        <v>1</v>
      </c>
      <c r="CR26" s="47">
        <f>MDL!$C28</f>
        <v>9.3935469846262547E-3</v>
      </c>
      <c r="CS26" s="47">
        <f t="shared" si="7"/>
        <v>9.3935469846262547E-3</v>
      </c>
      <c r="CT26" s="154">
        <f t="shared" si="8"/>
        <v>10.814</v>
      </c>
      <c r="CY26" s="47" t="s">
        <v>332</v>
      </c>
      <c r="CZ26" s="47">
        <v>0</v>
      </c>
      <c r="DB26" s="47">
        <v>0</v>
      </c>
      <c r="DC26" s="47" t="s">
        <v>16</v>
      </c>
      <c r="DD26" s="47">
        <f t="shared" si="9"/>
        <v>0</v>
      </c>
      <c r="DE26" s="47" t="s">
        <v>13</v>
      </c>
      <c r="DF26" s="154">
        <f t="shared" si="51"/>
        <v>200</v>
      </c>
      <c r="DG26" s="154">
        <f t="shared" si="51"/>
        <v>1</v>
      </c>
      <c r="DH26" s="154">
        <f t="shared" si="51"/>
        <v>1</v>
      </c>
      <c r="DI26" s="47">
        <f>MDL!$C28</f>
        <v>9.3935469846262547E-3</v>
      </c>
      <c r="DJ26" s="47">
        <f t="shared" si="10"/>
        <v>9.3935469846262547E-3</v>
      </c>
      <c r="DK26" s="154" t="str">
        <f t="shared" si="11"/>
        <v>BDL</v>
      </c>
      <c r="EG26" s="47" t="s">
        <v>332</v>
      </c>
      <c r="EH26" s="47">
        <v>0</v>
      </c>
      <c r="EJ26" s="47">
        <v>0</v>
      </c>
      <c r="EK26" s="47" t="s">
        <v>16</v>
      </c>
      <c r="EL26" s="47">
        <f t="shared" si="12"/>
        <v>0</v>
      </c>
      <c r="EM26" s="47" t="s">
        <v>13</v>
      </c>
      <c r="EN26" s="154">
        <f t="shared" si="52"/>
        <v>200</v>
      </c>
      <c r="EO26" s="154">
        <f t="shared" si="52"/>
        <v>2.9152046783625734</v>
      </c>
      <c r="EP26" s="154">
        <f t="shared" si="52"/>
        <v>2.9152046783625734</v>
      </c>
      <c r="EQ26" s="47">
        <f>MDL!$C28</f>
        <v>9.3935469846262547E-3</v>
      </c>
      <c r="ER26" s="47">
        <f t="shared" si="13"/>
        <v>2.7384112116001103E-2</v>
      </c>
      <c r="ES26" s="154" t="str">
        <f t="shared" si="14"/>
        <v>BDL</v>
      </c>
      <c r="FO26" s="47" t="s">
        <v>332</v>
      </c>
      <c r="FP26" s="47">
        <v>0</v>
      </c>
      <c r="FR26" s="47">
        <v>0</v>
      </c>
      <c r="FS26" s="47" t="s">
        <v>16</v>
      </c>
      <c r="FT26" s="47">
        <f t="shared" si="15"/>
        <v>0</v>
      </c>
      <c r="FU26" s="47" t="s">
        <v>13</v>
      </c>
      <c r="FV26" s="154">
        <f t="shared" si="53"/>
        <v>200</v>
      </c>
      <c r="FW26" s="154">
        <f t="shared" si="53"/>
        <v>2.9012584704743465</v>
      </c>
      <c r="FX26" s="154">
        <f t="shared" si="53"/>
        <v>2.9012584704743465</v>
      </c>
      <c r="FY26" s="47">
        <f>MDL!$C28</f>
        <v>9.3935469846262547E-3</v>
      </c>
      <c r="FZ26" s="47">
        <f t="shared" si="16"/>
        <v>2.7253107756945678E-2</v>
      </c>
      <c r="GA26" s="154" t="str">
        <f t="shared" si="17"/>
        <v>BDL</v>
      </c>
      <c r="GW26" s="47" t="s">
        <v>332</v>
      </c>
      <c r="GX26" s="47">
        <v>0</v>
      </c>
      <c r="GZ26" s="47">
        <v>0</v>
      </c>
      <c r="HA26" s="47" t="s">
        <v>16</v>
      </c>
      <c r="HB26" s="47">
        <f t="shared" si="18"/>
        <v>0</v>
      </c>
      <c r="HC26" s="47" t="s">
        <v>13</v>
      </c>
      <c r="HD26" s="154">
        <f t="shared" si="54"/>
        <v>200</v>
      </c>
      <c r="HE26" s="154">
        <f t="shared" si="54"/>
        <v>3</v>
      </c>
      <c r="HF26" s="154">
        <f t="shared" si="54"/>
        <v>3</v>
      </c>
      <c r="HG26" s="47">
        <f>MDL!$C28</f>
        <v>9.3935469846262547E-3</v>
      </c>
      <c r="HH26" s="47">
        <f t="shared" si="19"/>
        <v>2.8180640953878764E-2</v>
      </c>
      <c r="HI26" s="154" t="str">
        <f t="shared" si="20"/>
        <v>BDL</v>
      </c>
      <c r="IE26" s="47" t="s">
        <v>332</v>
      </c>
      <c r="IF26" s="47">
        <v>0</v>
      </c>
      <c r="IH26" s="47">
        <v>0</v>
      </c>
      <c r="II26" s="47" t="s">
        <v>16</v>
      </c>
      <c r="IJ26" s="47">
        <f t="shared" si="21"/>
        <v>0</v>
      </c>
      <c r="IK26" s="47" t="s">
        <v>13</v>
      </c>
      <c r="IL26" s="154">
        <f t="shared" si="55"/>
        <v>200</v>
      </c>
      <c r="IM26" s="154">
        <f t="shared" si="55"/>
        <v>2.8790786948176583</v>
      </c>
      <c r="IN26" s="154">
        <f t="shared" si="55"/>
        <v>2.8790786948176583</v>
      </c>
      <c r="IO26" s="47">
        <f>MDL!$C28</f>
        <v>9.3935469846262547E-3</v>
      </c>
      <c r="IP26" s="47">
        <f t="shared" si="22"/>
        <v>2.7044760992206106E-2</v>
      </c>
      <c r="IQ26" s="154" t="str">
        <f t="shared" si="23"/>
        <v>BDL</v>
      </c>
      <c r="JM26" s="47" t="s">
        <v>332</v>
      </c>
      <c r="JN26" s="47">
        <v>0</v>
      </c>
      <c r="JP26" s="47">
        <v>0</v>
      </c>
      <c r="JQ26" s="47" t="s">
        <v>16</v>
      </c>
      <c r="JR26" s="47">
        <f t="shared" si="24"/>
        <v>0</v>
      </c>
      <c r="JS26" s="47" t="s">
        <v>13</v>
      </c>
      <c r="JT26" s="154">
        <f t="shared" si="56"/>
        <v>200</v>
      </c>
      <c r="JU26" s="154">
        <f t="shared" si="56"/>
        <v>2.8790786948176583</v>
      </c>
      <c r="JV26" s="154">
        <f t="shared" si="56"/>
        <v>2.8790786948176583</v>
      </c>
      <c r="JW26" s="47">
        <f>MDL!$C28</f>
        <v>9.3935469846262547E-3</v>
      </c>
      <c r="JX26" s="47">
        <f t="shared" si="25"/>
        <v>2.7044760992206106E-2</v>
      </c>
      <c r="JY26" s="154" t="str">
        <f t="shared" si="26"/>
        <v>BDL</v>
      </c>
      <c r="KU26" s="47" t="s">
        <v>332</v>
      </c>
      <c r="KV26" s="47">
        <v>0</v>
      </c>
      <c r="KX26" s="47">
        <v>0</v>
      </c>
      <c r="KY26" s="47" t="s">
        <v>16</v>
      </c>
      <c r="KZ26" s="47">
        <f t="shared" si="27"/>
        <v>0</v>
      </c>
      <c r="LA26" s="47" t="s">
        <v>13</v>
      </c>
      <c r="LB26" s="154">
        <f t="shared" si="57"/>
        <v>200</v>
      </c>
      <c r="LC26" s="154">
        <f t="shared" si="57"/>
        <v>2.9096209912536448</v>
      </c>
      <c r="LD26" s="154">
        <f t="shared" si="57"/>
        <v>2.9096209912536448</v>
      </c>
      <c r="LE26" s="47">
        <f>MDL!$C28</f>
        <v>9.3935469846262547E-3</v>
      </c>
      <c r="LF26" s="47">
        <f t="shared" si="28"/>
        <v>2.7331661488795931E-2</v>
      </c>
      <c r="LG26" s="154" t="str">
        <f t="shared" si="29"/>
        <v>BDL</v>
      </c>
      <c r="MC26" s="47" t="s">
        <v>332</v>
      </c>
      <c r="MD26" s="47">
        <v>26.143999999999998</v>
      </c>
      <c r="ME26" s="47">
        <v>101</v>
      </c>
      <c r="MF26" s="47" t="s">
        <v>609</v>
      </c>
      <c r="MG26" s="47">
        <v>10.792999999999999</v>
      </c>
      <c r="MH26" s="47">
        <f t="shared" si="30"/>
        <v>10.792999999999999</v>
      </c>
      <c r="MI26" s="47" t="s">
        <v>13</v>
      </c>
      <c r="MJ26" s="154">
        <f t="shared" si="58"/>
        <v>200</v>
      </c>
      <c r="MK26" s="154">
        <f t="shared" si="58"/>
        <v>1</v>
      </c>
      <c r="ML26" s="154">
        <f t="shared" si="58"/>
        <v>1</v>
      </c>
      <c r="MM26" s="47">
        <f>MDL!$C28</f>
        <v>9.3935469846262547E-3</v>
      </c>
      <c r="MN26" s="47">
        <f t="shared" si="31"/>
        <v>9.3935469846262547E-3</v>
      </c>
      <c r="MO26" s="154">
        <f t="shared" si="32"/>
        <v>10.792999999999999</v>
      </c>
      <c r="MT26" s="47" t="s">
        <v>332</v>
      </c>
      <c r="MU26" s="47">
        <v>0</v>
      </c>
      <c r="MW26" s="47">
        <v>0</v>
      </c>
      <c r="MX26" s="47" t="s">
        <v>16</v>
      </c>
      <c r="MY26" s="47">
        <f t="shared" si="33"/>
        <v>0</v>
      </c>
      <c r="MZ26" s="47" t="s">
        <v>13</v>
      </c>
      <c r="NA26" s="154">
        <f t="shared" si="59"/>
        <v>200</v>
      </c>
      <c r="NB26" s="154">
        <f t="shared" si="59"/>
        <v>1</v>
      </c>
      <c r="NC26" s="154">
        <f t="shared" si="59"/>
        <v>1</v>
      </c>
      <c r="ND26" s="47">
        <f>MDL!$C28</f>
        <v>9.3935469846262547E-3</v>
      </c>
      <c r="NE26" s="47">
        <f t="shared" si="34"/>
        <v>9.3935469846262547E-3</v>
      </c>
      <c r="NF26" s="154" t="str">
        <f t="shared" si="35"/>
        <v>BDL</v>
      </c>
    </row>
    <row r="27" spans="1:370" x14ac:dyDescent="0.35">
      <c r="A27" s="47" t="s">
        <v>37</v>
      </c>
      <c r="B27" s="47">
        <v>0</v>
      </c>
      <c r="D27" s="47">
        <v>0</v>
      </c>
      <c r="E27" s="47" t="s">
        <v>16</v>
      </c>
      <c r="F27" s="47">
        <f t="shared" si="0"/>
        <v>0</v>
      </c>
      <c r="G27" s="47" t="s">
        <v>13</v>
      </c>
      <c r="H27" s="154">
        <f t="shared" si="48"/>
        <v>200</v>
      </c>
      <c r="I27" s="154">
        <f t="shared" si="48"/>
        <v>1</v>
      </c>
      <c r="J27" s="154">
        <f t="shared" si="48"/>
        <v>1</v>
      </c>
      <c r="K27" s="47">
        <f>MDL!$C29</f>
        <v>7.1020346782755643E-3</v>
      </c>
      <c r="L27" s="47">
        <f t="shared" si="1"/>
        <v>7.1020346782755643E-3</v>
      </c>
      <c r="M27" s="154" t="str">
        <f t="shared" si="2"/>
        <v>BDL</v>
      </c>
      <c r="AI27" s="47" t="s">
        <v>37</v>
      </c>
      <c r="AJ27" s="47">
        <v>0</v>
      </c>
      <c r="AL27" s="47">
        <v>0</v>
      </c>
      <c r="AM27" s="47" t="s">
        <v>16</v>
      </c>
      <c r="AN27" s="47">
        <f t="shared" si="3"/>
        <v>0</v>
      </c>
      <c r="AO27" s="47" t="s">
        <v>13</v>
      </c>
      <c r="AP27" s="154">
        <f t="shared" si="49"/>
        <v>200</v>
      </c>
      <c r="AQ27" s="154">
        <f t="shared" si="49"/>
        <v>1</v>
      </c>
      <c r="AR27" s="154">
        <f t="shared" si="49"/>
        <v>1</v>
      </c>
      <c r="AS27" s="47">
        <f>MDL!$C29</f>
        <v>7.1020346782755643E-3</v>
      </c>
      <c r="AT27" s="47">
        <f t="shared" si="4"/>
        <v>7.1020346782755643E-3</v>
      </c>
      <c r="AU27" s="154" t="str">
        <f t="shared" si="5"/>
        <v>BDL</v>
      </c>
      <c r="CH27" s="47" t="s">
        <v>37</v>
      </c>
      <c r="CI27" s="47">
        <v>27.254999999999999</v>
      </c>
      <c r="CJ27" s="47">
        <v>69</v>
      </c>
      <c r="CK27" s="47">
        <v>704131</v>
      </c>
      <c r="CL27" s="47">
        <v>10.61</v>
      </c>
      <c r="CM27" s="47">
        <f t="shared" si="6"/>
        <v>10.61</v>
      </c>
      <c r="CN27" s="47" t="s">
        <v>13</v>
      </c>
      <c r="CO27" s="154">
        <f t="shared" si="50"/>
        <v>200</v>
      </c>
      <c r="CP27" s="154">
        <f t="shared" si="50"/>
        <v>1</v>
      </c>
      <c r="CQ27" s="154">
        <f t="shared" si="50"/>
        <v>1</v>
      </c>
      <c r="CR27" s="47">
        <f>MDL!$C29</f>
        <v>7.1020346782755643E-3</v>
      </c>
      <c r="CS27" s="47">
        <f t="shared" si="7"/>
        <v>7.1020346782755643E-3</v>
      </c>
      <c r="CT27" s="154">
        <f t="shared" si="8"/>
        <v>10.61</v>
      </c>
      <c r="CY27" s="47" t="s">
        <v>37</v>
      </c>
      <c r="CZ27" s="47">
        <v>0</v>
      </c>
      <c r="DB27" s="47">
        <v>0</v>
      </c>
      <c r="DC27" s="47" t="s">
        <v>16</v>
      </c>
      <c r="DD27" s="47">
        <f t="shared" si="9"/>
        <v>0</v>
      </c>
      <c r="DE27" s="47" t="s">
        <v>13</v>
      </c>
      <c r="DF27" s="154">
        <f t="shared" si="51"/>
        <v>200</v>
      </c>
      <c r="DG27" s="154">
        <f t="shared" si="51"/>
        <v>1</v>
      </c>
      <c r="DH27" s="154">
        <f t="shared" si="51"/>
        <v>1</v>
      </c>
      <c r="DI27" s="47">
        <f>MDL!$C29</f>
        <v>7.1020346782755643E-3</v>
      </c>
      <c r="DJ27" s="47">
        <f t="shared" si="10"/>
        <v>7.1020346782755643E-3</v>
      </c>
      <c r="DK27" s="154" t="str">
        <f t="shared" si="11"/>
        <v>BDL</v>
      </c>
      <c r="EG27" s="47" t="s">
        <v>37</v>
      </c>
      <c r="EH27" s="47">
        <v>0</v>
      </c>
      <c r="EJ27" s="47">
        <v>0</v>
      </c>
      <c r="EK27" s="47" t="s">
        <v>16</v>
      </c>
      <c r="EL27" s="47">
        <f t="shared" si="12"/>
        <v>0</v>
      </c>
      <c r="EM27" s="47" t="s">
        <v>13</v>
      </c>
      <c r="EN27" s="154">
        <f t="shared" si="52"/>
        <v>200</v>
      </c>
      <c r="EO27" s="154">
        <f t="shared" si="52"/>
        <v>2.9152046783625734</v>
      </c>
      <c r="EP27" s="154">
        <f t="shared" si="52"/>
        <v>2.9152046783625734</v>
      </c>
      <c r="EQ27" s="47">
        <f>MDL!$C29</f>
        <v>7.1020346782755643E-3</v>
      </c>
      <c r="ER27" s="47">
        <f t="shared" si="13"/>
        <v>2.0703884720002157E-2</v>
      </c>
      <c r="ES27" s="154" t="str">
        <f t="shared" si="14"/>
        <v>BDL</v>
      </c>
      <c r="FO27" s="47" t="s">
        <v>37</v>
      </c>
      <c r="FP27" s="47">
        <v>0</v>
      </c>
      <c r="FR27" s="47">
        <v>0</v>
      </c>
      <c r="FS27" s="47" t="s">
        <v>16</v>
      </c>
      <c r="FT27" s="47">
        <f t="shared" si="15"/>
        <v>0</v>
      </c>
      <c r="FU27" s="47" t="s">
        <v>13</v>
      </c>
      <c r="FV27" s="154">
        <f t="shared" si="53"/>
        <v>200</v>
      </c>
      <c r="FW27" s="154">
        <f t="shared" si="53"/>
        <v>2.9012584704743465</v>
      </c>
      <c r="FX27" s="154">
        <f t="shared" si="53"/>
        <v>2.9012584704743465</v>
      </c>
      <c r="FY27" s="47">
        <f>MDL!$C29</f>
        <v>7.1020346782755643E-3</v>
      </c>
      <c r="FZ27" s="47">
        <f t="shared" si="16"/>
        <v>2.0604838267949531E-2</v>
      </c>
      <c r="GA27" s="154" t="str">
        <f t="shared" si="17"/>
        <v>BDL</v>
      </c>
      <c r="GW27" s="47" t="s">
        <v>37</v>
      </c>
      <c r="GX27" s="47">
        <v>0</v>
      </c>
      <c r="GZ27" s="47">
        <v>0</v>
      </c>
      <c r="HA27" s="47" t="s">
        <v>16</v>
      </c>
      <c r="HB27" s="47">
        <f t="shared" si="18"/>
        <v>0</v>
      </c>
      <c r="HC27" s="47" t="s">
        <v>13</v>
      </c>
      <c r="HD27" s="154">
        <f t="shared" si="54"/>
        <v>200</v>
      </c>
      <c r="HE27" s="154">
        <f t="shared" si="54"/>
        <v>3</v>
      </c>
      <c r="HF27" s="154">
        <f t="shared" si="54"/>
        <v>3</v>
      </c>
      <c r="HG27" s="47">
        <f>MDL!$C29</f>
        <v>7.1020346782755643E-3</v>
      </c>
      <c r="HH27" s="47">
        <f t="shared" si="19"/>
        <v>2.1306104034826693E-2</v>
      </c>
      <c r="HI27" s="154" t="str">
        <f t="shared" si="20"/>
        <v>BDL</v>
      </c>
      <c r="IE27" s="47" t="s">
        <v>37</v>
      </c>
      <c r="IF27" s="47">
        <v>0</v>
      </c>
      <c r="IH27" s="47">
        <v>0</v>
      </c>
      <c r="II27" s="47" t="s">
        <v>16</v>
      </c>
      <c r="IJ27" s="47">
        <f t="shared" si="21"/>
        <v>0</v>
      </c>
      <c r="IK27" s="47" t="s">
        <v>13</v>
      </c>
      <c r="IL27" s="154">
        <f t="shared" si="55"/>
        <v>200</v>
      </c>
      <c r="IM27" s="154">
        <f t="shared" si="55"/>
        <v>2.8790786948176583</v>
      </c>
      <c r="IN27" s="154">
        <f t="shared" si="55"/>
        <v>2.8790786948176583</v>
      </c>
      <c r="IO27" s="47">
        <f>MDL!$C29</f>
        <v>7.1020346782755643E-3</v>
      </c>
      <c r="IP27" s="47">
        <f t="shared" si="22"/>
        <v>2.0447316732079359E-2</v>
      </c>
      <c r="IQ27" s="154" t="str">
        <f t="shared" si="23"/>
        <v>BDL</v>
      </c>
      <c r="JM27" s="47" t="s">
        <v>37</v>
      </c>
      <c r="JN27" s="47">
        <v>0</v>
      </c>
      <c r="JP27" s="47">
        <v>0</v>
      </c>
      <c r="JQ27" s="47" t="s">
        <v>16</v>
      </c>
      <c r="JR27" s="47">
        <f t="shared" si="24"/>
        <v>0</v>
      </c>
      <c r="JS27" s="47" t="s">
        <v>13</v>
      </c>
      <c r="JT27" s="154">
        <f t="shared" si="56"/>
        <v>200</v>
      </c>
      <c r="JU27" s="154">
        <f t="shared" si="56"/>
        <v>2.8790786948176583</v>
      </c>
      <c r="JV27" s="154">
        <f t="shared" si="56"/>
        <v>2.8790786948176583</v>
      </c>
      <c r="JW27" s="47">
        <f>MDL!$C29</f>
        <v>7.1020346782755643E-3</v>
      </c>
      <c r="JX27" s="47">
        <f t="shared" si="25"/>
        <v>2.0447316732079359E-2</v>
      </c>
      <c r="JY27" s="154" t="str">
        <f t="shared" si="26"/>
        <v>BDL</v>
      </c>
      <c r="KU27" s="47" t="s">
        <v>37</v>
      </c>
      <c r="KV27" s="47">
        <v>0</v>
      </c>
      <c r="KX27" s="47">
        <v>0</v>
      </c>
      <c r="KY27" s="47" t="s">
        <v>16</v>
      </c>
      <c r="KZ27" s="47">
        <f t="shared" si="27"/>
        <v>0</v>
      </c>
      <c r="LA27" s="47" t="s">
        <v>13</v>
      </c>
      <c r="LB27" s="154">
        <f t="shared" si="57"/>
        <v>200</v>
      </c>
      <c r="LC27" s="154">
        <f t="shared" si="57"/>
        <v>2.9096209912536448</v>
      </c>
      <c r="LD27" s="154">
        <f t="shared" si="57"/>
        <v>2.9096209912536448</v>
      </c>
      <c r="LE27" s="47">
        <f>MDL!$C29</f>
        <v>7.1020346782755643E-3</v>
      </c>
      <c r="LF27" s="47">
        <f t="shared" si="28"/>
        <v>2.0664229180521909E-2</v>
      </c>
      <c r="LG27" s="154" t="str">
        <f t="shared" si="29"/>
        <v>BDL</v>
      </c>
      <c r="MC27" s="47" t="s">
        <v>37</v>
      </c>
      <c r="MD27" s="47">
        <v>27.254999999999999</v>
      </c>
      <c r="ME27" s="47">
        <v>69</v>
      </c>
      <c r="MF27" s="47">
        <v>686926</v>
      </c>
      <c r="MG27" s="47">
        <v>10.382999999999999</v>
      </c>
      <c r="MH27" s="47">
        <f t="shared" si="30"/>
        <v>10.382999999999999</v>
      </c>
      <c r="MI27" s="47" t="s">
        <v>13</v>
      </c>
      <c r="MJ27" s="154">
        <f t="shared" si="58"/>
        <v>200</v>
      </c>
      <c r="MK27" s="154">
        <f t="shared" si="58"/>
        <v>1</v>
      </c>
      <c r="ML27" s="154">
        <f t="shared" si="58"/>
        <v>1</v>
      </c>
      <c r="MM27" s="47">
        <f>MDL!$C29</f>
        <v>7.1020346782755643E-3</v>
      </c>
      <c r="MN27" s="47">
        <f t="shared" si="31"/>
        <v>7.1020346782755643E-3</v>
      </c>
      <c r="MO27" s="154">
        <f t="shared" si="32"/>
        <v>10.382999999999999</v>
      </c>
      <c r="MT27" s="47" t="s">
        <v>37</v>
      </c>
      <c r="MU27" s="47">
        <v>0</v>
      </c>
      <c r="MW27" s="47">
        <v>0</v>
      </c>
      <c r="MX27" s="47" t="s">
        <v>16</v>
      </c>
      <c r="MY27" s="47">
        <f t="shared" si="33"/>
        <v>0</v>
      </c>
      <c r="MZ27" s="47" t="s">
        <v>13</v>
      </c>
      <c r="NA27" s="154">
        <f t="shared" si="59"/>
        <v>200</v>
      </c>
      <c r="NB27" s="154">
        <f t="shared" si="59"/>
        <v>1</v>
      </c>
      <c r="NC27" s="154">
        <f t="shared" si="59"/>
        <v>1</v>
      </c>
      <c r="ND27" s="47">
        <f>MDL!$C29</f>
        <v>7.1020346782755643E-3</v>
      </c>
      <c r="NE27" s="47">
        <f t="shared" si="34"/>
        <v>7.1020346782755643E-3</v>
      </c>
      <c r="NF27" s="154" t="str">
        <f t="shared" si="35"/>
        <v>BDL</v>
      </c>
    </row>
    <row r="28" spans="1:370" x14ac:dyDescent="0.35">
      <c r="A28" s="47" t="s">
        <v>38</v>
      </c>
      <c r="B28" s="47">
        <v>0</v>
      </c>
      <c r="D28" s="47">
        <v>0</v>
      </c>
      <c r="E28" s="47" t="s">
        <v>16</v>
      </c>
      <c r="F28" s="47">
        <f t="shared" si="0"/>
        <v>0</v>
      </c>
      <c r="G28" s="47" t="s">
        <v>13</v>
      </c>
      <c r="H28" s="154">
        <f t="shared" si="48"/>
        <v>200</v>
      </c>
      <c r="I28" s="154">
        <f t="shared" si="48"/>
        <v>1</v>
      </c>
      <c r="J28" s="154">
        <f t="shared" si="48"/>
        <v>1</v>
      </c>
      <c r="K28" s="47">
        <f>MDL!$C30</f>
        <v>8.3341786923601772E-3</v>
      </c>
      <c r="L28" s="47">
        <f t="shared" si="1"/>
        <v>8.3341786923601772E-3</v>
      </c>
      <c r="M28" s="154" t="str">
        <f t="shared" si="2"/>
        <v>BDL</v>
      </c>
      <c r="AI28" s="47" t="s">
        <v>38</v>
      </c>
      <c r="AJ28" s="47">
        <v>0</v>
      </c>
      <c r="AL28" s="47">
        <v>0</v>
      </c>
      <c r="AM28" s="47" t="s">
        <v>16</v>
      </c>
      <c r="AN28" s="47">
        <f t="shared" si="3"/>
        <v>0</v>
      </c>
      <c r="AO28" s="47" t="s">
        <v>13</v>
      </c>
      <c r="AP28" s="154">
        <f t="shared" si="49"/>
        <v>200</v>
      </c>
      <c r="AQ28" s="154">
        <f t="shared" si="49"/>
        <v>1</v>
      </c>
      <c r="AR28" s="154">
        <f t="shared" si="49"/>
        <v>1</v>
      </c>
      <c r="AS28" s="47">
        <f>MDL!$C30</f>
        <v>8.3341786923601772E-3</v>
      </c>
      <c r="AT28" s="47">
        <f t="shared" si="4"/>
        <v>8.3341786923601772E-3</v>
      </c>
      <c r="AU28" s="154" t="str">
        <f t="shared" si="5"/>
        <v>BDL</v>
      </c>
      <c r="CH28" s="47" t="s">
        <v>38</v>
      </c>
      <c r="CI28" s="47">
        <v>28.718</v>
      </c>
      <c r="CJ28" s="47">
        <v>51</v>
      </c>
      <c r="CK28" s="47">
        <v>343655</v>
      </c>
      <c r="CL28" s="47">
        <v>10.848000000000001</v>
      </c>
      <c r="CM28" s="47">
        <f t="shared" si="6"/>
        <v>10.848000000000001</v>
      </c>
      <c r="CN28" s="47" t="s">
        <v>13</v>
      </c>
      <c r="CO28" s="154">
        <f t="shared" si="50"/>
        <v>200</v>
      </c>
      <c r="CP28" s="154">
        <f t="shared" si="50"/>
        <v>1</v>
      </c>
      <c r="CQ28" s="154">
        <f t="shared" si="50"/>
        <v>1</v>
      </c>
      <c r="CR28" s="47">
        <f>MDL!$C30</f>
        <v>8.3341786923601772E-3</v>
      </c>
      <c r="CS28" s="47">
        <f t="shared" si="7"/>
        <v>8.3341786923601772E-3</v>
      </c>
      <c r="CT28" s="154">
        <f t="shared" si="8"/>
        <v>10.848000000000001</v>
      </c>
      <c r="CY28" s="47" t="s">
        <v>38</v>
      </c>
      <c r="CZ28" s="47">
        <v>28.747</v>
      </c>
      <c r="DA28" s="47">
        <v>51</v>
      </c>
      <c r="DB28" s="47" t="s">
        <v>398</v>
      </c>
      <c r="DC28" s="47">
        <v>7.0000000000000001E-3</v>
      </c>
      <c r="DD28" s="47">
        <f t="shared" si="9"/>
        <v>7.0000000000000001E-3</v>
      </c>
      <c r="DE28" s="47" t="s">
        <v>13</v>
      </c>
      <c r="DF28" s="154">
        <f t="shared" si="51"/>
        <v>200</v>
      </c>
      <c r="DG28" s="154">
        <f t="shared" si="51"/>
        <v>1</v>
      </c>
      <c r="DH28" s="154">
        <f t="shared" si="51"/>
        <v>1</v>
      </c>
      <c r="DI28" s="47">
        <f>MDL!$C30</f>
        <v>8.3341786923601772E-3</v>
      </c>
      <c r="DJ28" s="47">
        <f t="shared" si="10"/>
        <v>8.3341786923601772E-3</v>
      </c>
      <c r="DK28" s="154" t="str">
        <f t="shared" si="11"/>
        <v>BDL</v>
      </c>
      <c r="EG28" s="47" t="s">
        <v>38</v>
      </c>
      <c r="EH28" s="47">
        <v>0</v>
      </c>
      <c r="EJ28" s="47">
        <v>0</v>
      </c>
      <c r="EK28" s="47" t="s">
        <v>16</v>
      </c>
      <c r="EL28" s="47">
        <f t="shared" si="12"/>
        <v>0</v>
      </c>
      <c r="EM28" s="47" t="s">
        <v>13</v>
      </c>
      <c r="EN28" s="154">
        <f t="shared" si="52"/>
        <v>200</v>
      </c>
      <c r="EO28" s="154">
        <f t="shared" si="52"/>
        <v>2.9152046783625734</v>
      </c>
      <c r="EP28" s="154">
        <f t="shared" si="52"/>
        <v>2.9152046783625734</v>
      </c>
      <c r="EQ28" s="47">
        <f>MDL!$C30</f>
        <v>8.3341786923601772E-3</v>
      </c>
      <c r="ER28" s="47">
        <f t="shared" si="13"/>
        <v>2.4295836714278062E-2</v>
      </c>
      <c r="ES28" s="154" t="str">
        <f t="shared" si="14"/>
        <v>BDL</v>
      </c>
      <c r="FO28" s="47" t="s">
        <v>38</v>
      </c>
      <c r="FP28" s="47">
        <v>0</v>
      </c>
      <c r="FR28" s="47">
        <v>0</v>
      </c>
      <c r="FS28" s="47" t="s">
        <v>16</v>
      </c>
      <c r="FT28" s="47">
        <f t="shared" si="15"/>
        <v>0</v>
      </c>
      <c r="FU28" s="47" t="s">
        <v>13</v>
      </c>
      <c r="FV28" s="154">
        <f t="shared" si="53"/>
        <v>200</v>
      </c>
      <c r="FW28" s="154">
        <f t="shared" si="53"/>
        <v>2.9012584704743465</v>
      </c>
      <c r="FX28" s="154">
        <f t="shared" si="53"/>
        <v>2.9012584704743465</v>
      </c>
      <c r="FY28" s="47">
        <f>MDL!$C30</f>
        <v>8.3341786923601772E-3</v>
      </c>
      <c r="FZ28" s="47">
        <f t="shared" si="16"/>
        <v>2.4179606525656778E-2</v>
      </c>
      <c r="GA28" s="154" t="str">
        <f t="shared" si="17"/>
        <v>BDL</v>
      </c>
      <c r="GW28" s="47" t="s">
        <v>38</v>
      </c>
      <c r="GX28" s="47">
        <v>0</v>
      </c>
      <c r="GZ28" s="47">
        <v>0</v>
      </c>
      <c r="HA28" s="47" t="s">
        <v>16</v>
      </c>
      <c r="HB28" s="47">
        <f t="shared" si="18"/>
        <v>0</v>
      </c>
      <c r="HC28" s="47" t="s">
        <v>13</v>
      </c>
      <c r="HD28" s="154">
        <f t="shared" si="54"/>
        <v>200</v>
      </c>
      <c r="HE28" s="154">
        <f t="shared" si="54"/>
        <v>3</v>
      </c>
      <c r="HF28" s="154">
        <f t="shared" si="54"/>
        <v>3</v>
      </c>
      <c r="HG28" s="47">
        <f>MDL!$C30</f>
        <v>8.3341786923601772E-3</v>
      </c>
      <c r="HH28" s="47">
        <f t="shared" si="19"/>
        <v>2.5002536077080532E-2</v>
      </c>
      <c r="HI28" s="154" t="str">
        <f t="shared" si="20"/>
        <v>BDL</v>
      </c>
      <c r="IE28" s="47" t="s">
        <v>38</v>
      </c>
      <c r="IF28" s="47">
        <v>0</v>
      </c>
      <c r="IH28" s="47">
        <v>0</v>
      </c>
      <c r="II28" s="47" t="s">
        <v>16</v>
      </c>
      <c r="IJ28" s="47">
        <f t="shared" si="21"/>
        <v>0</v>
      </c>
      <c r="IK28" s="47" t="s">
        <v>13</v>
      </c>
      <c r="IL28" s="154">
        <f t="shared" si="55"/>
        <v>200</v>
      </c>
      <c r="IM28" s="154">
        <f t="shared" si="55"/>
        <v>2.8790786948176583</v>
      </c>
      <c r="IN28" s="154">
        <f t="shared" si="55"/>
        <v>2.8790786948176583</v>
      </c>
      <c r="IO28" s="47">
        <f>MDL!$C30</f>
        <v>8.3341786923601772E-3</v>
      </c>
      <c r="IP28" s="47">
        <f t="shared" si="22"/>
        <v>2.3994756311977478E-2</v>
      </c>
      <c r="IQ28" s="154" t="str">
        <f t="shared" si="23"/>
        <v>BDL</v>
      </c>
      <c r="JM28" s="47" t="s">
        <v>38</v>
      </c>
      <c r="JN28" s="47">
        <v>0</v>
      </c>
      <c r="JP28" s="47">
        <v>0</v>
      </c>
      <c r="JQ28" s="47" t="s">
        <v>16</v>
      </c>
      <c r="JR28" s="47">
        <f t="shared" si="24"/>
        <v>0</v>
      </c>
      <c r="JS28" s="47" t="s">
        <v>13</v>
      </c>
      <c r="JT28" s="154">
        <f t="shared" si="56"/>
        <v>200</v>
      </c>
      <c r="JU28" s="154">
        <f t="shared" si="56"/>
        <v>2.8790786948176583</v>
      </c>
      <c r="JV28" s="154">
        <f t="shared" si="56"/>
        <v>2.8790786948176583</v>
      </c>
      <c r="JW28" s="47">
        <f>MDL!$C30</f>
        <v>8.3341786923601772E-3</v>
      </c>
      <c r="JX28" s="47">
        <f t="shared" si="25"/>
        <v>2.3994756311977478E-2</v>
      </c>
      <c r="JY28" s="154" t="str">
        <f t="shared" si="26"/>
        <v>BDL</v>
      </c>
      <c r="KU28" s="47" t="s">
        <v>38</v>
      </c>
      <c r="KV28" s="47">
        <v>0</v>
      </c>
      <c r="KX28" s="47">
        <v>0</v>
      </c>
      <c r="KY28" s="47" t="s">
        <v>16</v>
      </c>
      <c r="KZ28" s="47">
        <f t="shared" si="27"/>
        <v>0</v>
      </c>
      <c r="LA28" s="47" t="s">
        <v>13</v>
      </c>
      <c r="LB28" s="154">
        <f t="shared" si="57"/>
        <v>200</v>
      </c>
      <c r="LC28" s="154">
        <f t="shared" si="57"/>
        <v>2.9096209912536448</v>
      </c>
      <c r="LD28" s="154">
        <f t="shared" si="57"/>
        <v>2.9096209912536448</v>
      </c>
      <c r="LE28" s="47">
        <f>MDL!$C30</f>
        <v>8.3341786923601772E-3</v>
      </c>
      <c r="LF28" s="47">
        <f t="shared" si="28"/>
        <v>2.4249301268150024E-2</v>
      </c>
      <c r="LG28" s="154" t="str">
        <f t="shared" si="29"/>
        <v>BDL</v>
      </c>
      <c r="MC28" s="47" t="s">
        <v>38</v>
      </c>
      <c r="MD28" s="47">
        <v>28.718</v>
      </c>
      <c r="ME28" s="47">
        <v>51</v>
      </c>
      <c r="MF28" s="47">
        <v>337809</v>
      </c>
      <c r="MG28" s="47">
        <v>10.696</v>
      </c>
      <c r="MH28" s="47">
        <f t="shared" si="30"/>
        <v>10.696</v>
      </c>
      <c r="MI28" s="47" t="s">
        <v>13</v>
      </c>
      <c r="MJ28" s="154">
        <f t="shared" si="58"/>
        <v>200</v>
      </c>
      <c r="MK28" s="154">
        <f t="shared" si="58"/>
        <v>1</v>
      </c>
      <c r="ML28" s="154">
        <f t="shared" si="58"/>
        <v>1</v>
      </c>
      <c r="MM28" s="47">
        <f>MDL!$C30</f>
        <v>8.3341786923601772E-3</v>
      </c>
      <c r="MN28" s="47">
        <f t="shared" si="31"/>
        <v>8.3341786923601772E-3</v>
      </c>
      <c r="MO28" s="154">
        <f t="shared" si="32"/>
        <v>10.696</v>
      </c>
      <c r="MT28" s="47" t="s">
        <v>38</v>
      </c>
      <c r="MU28" s="47">
        <v>0</v>
      </c>
      <c r="MW28" s="47">
        <v>0</v>
      </c>
      <c r="MX28" s="47" t="s">
        <v>16</v>
      </c>
      <c r="MY28" s="47">
        <f t="shared" si="33"/>
        <v>0</v>
      </c>
      <c r="MZ28" s="47" t="s">
        <v>13</v>
      </c>
      <c r="NA28" s="154">
        <f t="shared" si="59"/>
        <v>200</v>
      </c>
      <c r="NB28" s="154">
        <f t="shared" si="59"/>
        <v>1</v>
      </c>
      <c r="NC28" s="154">
        <f t="shared" si="59"/>
        <v>1</v>
      </c>
      <c r="ND28" s="47">
        <f>MDL!$C30</f>
        <v>8.3341786923601772E-3</v>
      </c>
      <c r="NE28" s="47">
        <f t="shared" si="34"/>
        <v>8.3341786923601772E-3</v>
      </c>
      <c r="NF28" s="154" t="str">
        <f t="shared" si="35"/>
        <v>BDL</v>
      </c>
    </row>
    <row r="29" spans="1:370" x14ac:dyDescent="0.35">
      <c r="A29" s="47" t="s">
        <v>39</v>
      </c>
      <c r="B29" s="47">
        <v>29.503</v>
      </c>
      <c r="C29" s="47">
        <v>119</v>
      </c>
      <c r="D29" s="47" t="s">
        <v>386</v>
      </c>
      <c r="E29" s="47">
        <v>2E-3</v>
      </c>
      <c r="F29" s="47">
        <f t="shared" si="0"/>
        <v>2E-3</v>
      </c>
      <c r="G29" s="47" t="s">
        <v>13</v>
      </c>
      <c r="H29" s="154">
        <f t="shared" si="48"/>
        <v>200</v>
      </c>
      <c r="I29" s="154">
        <f t="shared" si="48"/>
        <v>1</v>
      </c>
      <c r="J29" s="154">
        <f t="shared" si="48"/>
        <v>1</v>
      </c>
      <c r="K29" s="47">
        <f>MDL!$C31</f>
        <v>2.7692423113638287E-2</v>
      </c>
      <c r="L29" s="47">
        <f t="shared" si="1"/>
        <v>2.7692423113638287E-2</v>
      </c>
      <c r="M29" s="154" t="str">
        <f t="shared" si="2"/>
        <v>BDL</v>
      </c>
      <c r="AI29" s="47" t="s">
        <v>39</v>
      </c>
      <c r="AJ29" s="47">
        <v>0</v>
      </c>
      <c r="AL29" s="47">
        <v>0</v>
      </c>
      <c r="AM29" s="47" t="s">
        <v>16</v>
      </c>
      <c r="AN29" s="47">
        <f t="shared" si="3"/>
        <v>0</v>
      </c>
      <c r="AO29" s="47" t="s">
        <v>13</v>
      </c>
      <c r="AP29" s="154">
        <f t="shared" si="49"/>
        <v>200</v>
      </c>
      <c r="AQ29" s="154">
        <f t="shared" si="49"/>
        <v>1</v>
      </c>
      <c r="AR29" s="154">
        <f t="shared" si="49"/>
        <v>1</v>
      </c>
      <c r="AS29" s="47">
        <f>MDL!$C31</f>
        <v>2.7692423113638287E-2</v>
      </c>
      <c r="AT29" s="47">
        <f t="shared" si="4"/>
        <v>2.7692423113638287E-2</v>
      </c>
      <c r="AU29" s="154" t="str">
        <f t="shared" si="5"/>
        <v>BDL</v>
      </c>
      <c r="CH29" s="47" t="s">
        <v>39</v>
      </c>
      <c r="CI29" s="47">
        <v>29.513999999999999</v>
      </c>
      <c r="CJ29" s="47">
        <v>119</v>
      </c>
      <c r="CK29" s="47">
        <v>408181</v>
      </c>
      <c r="CL29" s="47">
        <v>9.9209999999999994</v>
      </c>
      <c r="CM29" s="47">
        <f t="shared" si="6"/>
        <v>9.9209999999999994</v>
      </c>
      <c r="CN29" s="47" t="s">
        <v>13</v>
      </c>
      <c r="CO29" s="154">
        <f t="shared" si="50"/>
        <v>200</v>
      </c>
      <c r="CP29" s="154">
        <f t="shared" si="50"/>
        <v>1</v>
      </c>
      <c r="CQ29" s="154">
        <f t="shared" si="50"/>
        <v>1</v>
      </c>
      <c r="CR29" s="47">
        <f>MDL!$C31</f>
        <v>2.7692423113638287E-2</v>
      </c>
      <c r="CS29" s="47">
        <f t="shared" si="7"/>
        <v>2.7692423113638287E-2</v>
      </c>
      <c r="CT29" s="154">
        <f t="shared" si="8"/>
        <v>9.9209999999999994</v>
      </c>
      <c r="CY29" s="47" t="s">
        <v>39</v>
      </c>
      <c r="CZ29" s="47">
        <v>29.56</v>
      </c>
      <c r="DA29" s="47">
        <v>119</v>
      </c>
      <c r="DB29" s="47">
        <v>446</v>
      </c>
      <c r="DC29" s="47">
        <v>1.0999999999999999E-2</v>
      </c>
      <c r="DD29" s="47">
        <f t="shared" si="9"/>
        <v>1.0999999999999999E-2</v>
      </c>
      <c r="DE29" s="47" t="s">
        <v>13</v>
      </c>
      <c r="DF29" s="154">
        <f t="shared" si="51"/>
        <v>200</v>
      </c>
      <c r="DG29" s="154">
        <f t="shared" si="51"/>
        <v>1</v>
      </c>
      <c r="DH29" s="154">
        <f t="shared" si="51"/>
        <v>1</v>
      </c>
      <c r="DI29" s="47">
        <f>MDL!$C31</f>
        <v>2.7692423113638287E-2</v>
      </c>
      <c r="DJ29" s="47">
        <f t="shared" si="10"/>
        <v>2.7692423113638287E-2</v>
      </c>
      <c r="DK29" s="154" t="str">
        <f t="shared" si="11"/>
        <v>BDL</v>
      </c>
      <c r="EG29" s="47" t="s">
        <v>39</v>
      </c>
      <c r="EH29" s="47">
        <v>29.547999999999998</v>
      </c>
      <c r="EI29" s="47">
        <v>119</v>
      </c>
      <c r="EJ29" s="47" t="s">
        <v>610</v>
      </c>
      <c r="EK29" s="47">
        <v>3.0000000000000001E-3</v>
      </c>
      <c r="EL29" s="47">
        <f t="shared" si="12"/>
        <v>3.0000000000000001E-3</v>
      </c>
      <c r="EM29" s="47" t="s">
        <v>13</v>
      </c>
      <c r="EN29" s="154">
        <f t="shared" si="52"/>
        <v>200</v>
      </c>
      <c r="EO29" s="154">
        <f t="shared" si="52"/>
        <v>2.9152046783625734</v>
      </c>
      <c r="EP29" s="154">
        <f t="shared" si="52"/>
        <v>2.9152046783625734</v>
      </c>
      <c r="EQ29" s="47">
        <f>MDL!$C31</f>
        <v>2.7692423113638287E-2</v>
      </c>
      <c r="ER29" s="47">
        <f t="shared" si="13"/>
        <v>8.0729081416074197E-2</v>
      </c>
      <c r="ES29" s="154" t="str">
        <f t="shared" si="14"/>
        <v>BDL</v>
      </c>
      <c r="FO29" s="47" t="s">
        <v>39</v>
      </c>
      <c r="FP29" s="47">
        <v>0</v>
      </c>
      <c r="FR29" s="47">
        <v>0</v>
      </c>
      <c r="FS29" s="47" t="s">
        <v>16</v>
      </c>
      <c r="FT29" s="47">
        <f t="shared" si="15"/>
        <v>0</v>
      </c>
      <c r="FU29" s="47" t="s">
        <v>13</v>
      </c>
      <c r="FV29" s="154">
        <f t="shared" si="53"/>
        <v>200</v>
      </c>
      <c r="FW29" s="154">
        <f t="shared" si="53"/>
        <v>2.9012584704743465</v>
      </c>
      <c r="FX29" s="154">
        <f t="shared" si="53"/>
        <v>2.9012584704743465</v>
      </c>
      <c r="FY29" s="47">
        <f>MDL!$C31</f>
        <v>2.7692423113638287E-2</v>
      </c>
      <c r="FZ29" s="47">
        <f t="shared" si="16"/>
        <v>8.0342877126402659E-2</v>
      </c>
      <c r="GA29" s="154" t="str">
        <f t="shared" si="17"/>
        <v>BDL</v>
      </c>
      <c r="GW29" s="47" t="s">
        <v>39</v>
      </c>
      <c r="GX29" s="47">
        <v>0</v>
      </c>
      <c r="GZ29" s="47">
        <v>0</v>
      </c>
      <c r="HA29" s="47" t="s">
        <v>16</v>
      </c>
      <c r="HB29" s="47">
        <f t="shared" si="18"/>
        <v>0</v>
      </c>
      <c r="HC29" s="47" t="s">
        <v>13</v>
      </c>
      <c r="HD29" s="154">
        <f t="shared" si="54"/>
        <v>200</v>
      </c>
      <c r="HE29" s="154">
        <f t="shared" si="54"/>
        <v>3</v>
      </c>
      <c r="HF29" s="154">
        <f t="shared" si="54"/>
        <v>3</v>
      </c>
      <c r="HG29" s="47">
        <f>MDL!$C31</f>
        <v>2.7692423113638287E-2</v>
      </c>
      <c r="HH29" s="47">
        <f t="shared" si="19"/>
        <v>8.3077269340914861E-2</v>
      </c>
      <c r="HI29" s="154" t="str">
        <f t="shared" si="20"/>
        <v>BDL</v>
      </c>
      <c r="IE29" s="47" t="s">
        <v>39</v>
      </c>
      <c r="IF29" s="47">
        <v>0</v>
      </c>
      <c r="IH29" s="47">
        <v>0</v>
      </c>
      <c r="II29" s="47" t="s">
        <v>16</v>
      </c>
      <c r="IJ29" s="47">
        <f t="shared" si="21"/>
        <v>0</v>
      </c>
      <c r="IK29" s="47" t="s">
        <v>13</v>
      </c>
      <c r="IL29" s="154">
        <f t="shared" si="55"/>
        <v>200</v>
      </c>
      <c r="IM29" s="154">
        <f t="shared" si="55"/>
        <v>2.8790786948176583</v>
      </c>
      <c r="IN29" s="154">
        <f t="shared" si="55"/>
        <v>2.8790786948176583</v>
      </c>
      <c r="IO29" s="47">
        <f>MDL!$C31</f>
        <v>2.7692423113638287E-2</v>
      </c>
      <c r="IP29" s="47">
        <f t="shared" si="22"/>
        <v>7.9728665394352069E-2</v>
      </c>
      <c r="IQ29" s="154" t="str">
        <f t="shared" si="23"/>
        <v>BDL</v>
      </c>
      <c r="JM29" s="47" t="s">
        <v>39</v>
      </c>
      <c r="JN29" s="47">
        <v>0</v>
      </c>
      <c r="JP29" s="47">
        <v>0</v>
      </c>
      <c r="JQ29" s="47" t="s">
        <v>16</v>
      </c>
      <c r="JR29" s="47">
        <f t="shared" si="24"/>
        <v>0</v>
      </c>
      <c r="JS29" s="47" t="s">
        <v>13</v>
      </c>
      <c r="JT29" s="154">
        <f t="shared" si="56"/>
        <v>200</v>
      </c>
      <c r="JU29" s="154">
        <f t="shared" si="56"/>
        <v>2.8790786948176583</v>
      </c>
      <c r="JV29" s="154">
        <f t="shared" si="56"/>
        <v>2.8790786948176583</v>
      </c>
      <c r="JW29" s="47">
        <f>MDL!$C31</f>
        <v>2.7692423113638287E-2</v>
      </c>
      <c r="JX29" s="47">
        <f t="shared" si="25"/>
        <v>7.9728665394352069E-2</v>
      </c>
      <c r="JY29" s="154" t="str">
        <f t="shared" si="26"/>
        <v>BDL</v>
      </c>
      <c r="KU29" s="47" t="s">
        <v>39</v>
      </c>
      <c r="KV29" s="47">
        <v>0</v>
      </c>
      <c r="KX29" s="47">
        <v>0</v>
      </c>
      <c r="KY29" s="47" t="s">
        <v>16</v>
      </c>
      <c r="KZ29" s="47">
        <f t="shared" si="27"/>
        <v>0</v>
      </c>
      <c r="LA29" s="47" t="s">
        <v>13</v>
      </c>
      <c r="LB29" s="154">
        <f t="shared" si="57"/>
        <v>200</v>
      </c>
      <c r="LC29" s="154">
        <f t="shared" si="57"/>
        <v>2.9096209912536448</v>
      </c>
      <c r="LD29" s="154">
        <f t="shared" si="57"/>
        <v>2.9096209912536448</v>
      </c>
      <c r="LE29" s="47">
        <f>MDL!$C31</f>
        <v>2.7692423113638287E-2</v>
      </c>
      <c r="LF29" s="47">
        <f t="shared" si="28"/>
        <v>8.0574455590119581E-2</v>
      </c>
      <c r="LG29" s="154" t="str">
        <f t="shared" si="29"/>
        <v>BDL</v>
      </c>
      <c r="MC29" s="47" t="s">
        <v>39</v>
      </c>
      <c r="MD29" s="47">
        <v>29.513999999999999</v>
      </c>
      <c r="ME29" s="47">
        <v>119</v>
      </c>
      <c r="MF29" s="47">
        <v>400089</v>
      </c>
      <c r="MG29" s="47">
        <v>9.7539999999999996</v>
      </c>
      <c r="MH29" s="47">
        <f t="shared" si="30"/>
        <v>9.7539999999999996</v>
      </c>
      <c r="MI29" s="47" t="s">
        <v>13</v>
      </c>
      <c r="MJ29" s="154">
        <f t="shared" si="58"/>
        <v>200</v>
      </c>
      <c r="MK29" s="154">
        <f t="shared" si="58"/>
        <v>1</v>
      </c>
      <c r="ML29" s="154">
        <f t="shared" si="58"/>
        <v>1</v>
      </c>
      <c r="MM29" s="47">
        <f>MDL!$C31</f>
        <v>2.7692423113638287E-2</v>
      </c>
      <c r="MN29" s="47">
        <f t="shared" si="31"/>
        <v>2.7692423113638287E-2</v>
      </c>
      <c r="MO29" s="154">
        <f t="shared" si="32"/>
        <v>9.7539999999999996</v>
      </c>
      <c r="MT29" s="47" t="s">
        <v>39</v>
      </c>
      <c r="MU29" s="47">
        <v>29.568999999999999</v>
      </c>
      <c r="MV29" s="47">
        <v>119</v>
      </c>
      <c r="MW29" s="47" t="s">
        <v>591</v>
      </c>
      <c r="MX29" s="47">
        <v>0.01</v>
      </c>
      <c r="MY29" s="47">
        <f t="shared" si="33"/>
        <v>0.01</v>
      </c>
      <c r="MZ29" s="47" t="s">
        <v>13</v>
      </c>
      <c r="NA29" s="154">
        <f t="shared" si="59"/>
        <v>200</v>
      </c>
      <c r="NB29" s="154">
        <f t="shared" si="59"/>
        <v>1</v>
      </c>
      <c r="NC29" s="154">
        <f t="shared" si="59"/>
        <v>1</v>
      </c>
      <c r="ND29" s="47">
        <f>MDL!$C31</f>
        <v>2.7692423113638287E-2</v>
      </c>
      <c r="NE29" s="47">
        <f t="shared" si="34"/>
        <v>2.7692423113638287E-2</v>
      </c>
      <c r="NF29" s="154" t="str">
        <f t="shared" si="35"/>
        <v>BDL</v>
      </c>
    </row>
    <row r="30" spans="1:370" x14ac:dyDescent="0.35">
      <c r="A30" s="47" t="s">
        <v>40</v>
      </c>
      <c r="B30" s="47">
        <v>31.055</v>
      </c>
      <c r="C30" s="47">
        <v>51</v>
      </c>
      <c r="D30" s="47">
        <v>431</v>
      </c>
      <c r="E30" s="47">
        <v>5.0000000000000001E-3</v>
      </c>
      <c r="F30" s="47">
        <f t="shared" si="0"/>
        <v>5.0000000000000001E-3</v>
      </c>
      <c r="G30" s="47" t="s">
        <v>13</v>
      </c>
      <c r="H30" s="154">
        <f t="shared" si="48"/>
        <v>200</v>
      </c>
      <c r="I30" s="154">
        <f t="shared" si="48"/>
        <v>1</v>
      </c>
      <c r="J30" s="154">
        <f t="shared" si="48"/>
        <v>1</v>
      </c>
      <c r="K30" s="47">
        <f>MDL!$C32</f>
        <v>1.0647376193669671E-2</v>
      </c>
      <c r="L30" s="47">
        <f t="shared" si="1"/>
        <v>1.0647376193669671E-2</v>
      </c>
      <c r="M30" s="154" t="str">
        <f t="shared" si="2"/>
        <v>BDL</v>
      </c>
      <c r="AI30" s="47" t="s">
        <v>40</v>
      </c>
      <c r="AJ30" s="47">
        <v>0</v>
      </c>
      <c r="AL30" s="47">
        <v>0</v>
      </c>
      <c r="AM30" s="47" t="s">
        <v>16</v>
      </c>
      <c r="AN30" s="47">
        <f t="shared" si="3"/>
        <v>0</v>
      </c>
      <c r="AO30" s="47" t="s">
        <v>13</v>
      </c>
      <c r="AP30" s="154">
        <f t="shared" si="49"/>
        <v>200</v>
      </c>
      <c r="AQ30" s="154">
        <f t="shared" si="49"/>
        <v>1</v>
      </c>
      <c r="AR30" s="154">
        <f t="shared" si="49"/>
        <v>1</v>
      </c>
      <c r="AS30" s="47">
        <f>MDL!$C32</f>
        <v>1.0647376193669671E-2</v>
      </c>
      <c r="AT30" s="47">
        <f t="shared" si="4"/>
        <v>1.0647376193669671E-2</v>
      </c>
      <c r="AU30" s="154" t="str">
        <f t="shared" si="5"/>
        <v>BDL</v>
      </c>
      <c r="CH30" s="47" t="s">
        <v>40</v>
      </c>
      <c r="CI30" s="47">
        <v>31.055</v>
      </c>
      <c r="CJ30" s="47">
        <v>51</v>
      </c>
      <c r="CK30" s="47">
        <v>933689</v>
      </c>
      <c r="CL30" s="47">
        <v>10.582000000000001</v>
      </c>
      <c r="CM30" s="47">
        <f t="shared" si="6"/>
        <v>10.582000000000001</v>
      </c>
      <c r="CN30" s="47" t="s">
        <v>13</v>
      </c>
      <c r="CO30" s="154">
        <f t="shared" si="50"/>
        <v>200</v>
      </c>
      <c r="CP30" s="154">
        <f t="shared" si="50"/>
        <v>1</v>
      </c>
      <c r="CQ30" s="154">
        <f t="shared" si="50"/>
        <v>1</v>
      </c>
      <c r="CR30" s="47">
        <f>MDL!$C32</f>
        <v>1.0647376193669671E-2</v>
      </c>
      <c r="CS30" s="47">
        <f t="shared" si="7"/>
        <v>1.0647376193669671E-2</v>
      </c>
      <c r="CT30" s="154">
        <f t="shared" si="8"/>
        <v>10.582000000000001</v>
      </c>
      <c r="CY30" s="47" t="s">
        <v>40</v>
      </c>
      <c r="CZ30" s="47">
        <v>31.09</v>
      </c>
      <c r="DA30" s="47">
        <v>51</v>
      </c>
      <c r="DB30" s="47">
        <v>987</v>
      </c>
      <c r="DC30" s="47">
        <v>1.0999999999999999E-2</v>
      </c>
      <c r="DD30" s="47">
        <f t="shared" si="9"/>
        <v>1.0999999999999999E-2</v>
      </c>
      <c r="DE30" s="47" t="s">
        <v>13</v>
      </c>
      <c r="DF30" s="154">
        <f t="shared" si="51"/>
        <v>200</v>
      </c>
      <c r="DG30" s="154">
        <f t="shared" si="51"/>
        <v>1</v>
      </c>
      <c r="DH30" s="154">
        <f t="shared" si="51"/>
        <v>1</v>
      </c>
      <c r="DI30" s="47">
        <f>MDL!$C32</f>
        <v>1.0647376193669671E-2</v>
      </c>
      <c r="DJ30" s="47">
        <f t="shared" si="10"/>
        <v>1.0647376193669671E-2</v>
      </c>
      <c r="DK30" s="154">
        <f t="shared" si="11"/>
        <v>1.0999999999999999E-2</v>
      </c>
      <c r="EG30" s="47" t="s">
        <v>40</v>
      </c>
      <c r="EH30" s="47">
        <v>0</v>
      </c>
      <c r="EJ30" s="47">
        <v>0</v>
      </c>
      <c r="EK30" s="47" t="s">
        <v>16</v>
      </c>
      <c r="EL30" s="47">
        <f t="shared" si="12"/>
        <v>0</v>
      </c>
      <c r="EM30" s="47" t="s">
        <v>13</v>
      </c>
      <c r="EN30" s="154">
        <f t="shared" si="52"/>
        <v>200</v>
      </c>
      <c r="EO30" s="154">
        <f t="shared" si="52"/>
        <v>2.9152046783625734</v>
      </c>
      <c r="EP30" s="154">
        <f t="shared" si="52"/>
        <v>2.9152046783625734</v>
      </c>
      <c r="EQ30" s="47">
        <f>MDL!$C32</f>
        <v>1.0647376193669671E-2</v>
      </c>
      <c r="ER30" s="47">
        <f t="shared" si="13"/>
        <v>3.1039280892072113E-2</v>
      </c>
      <c r="ES30" s="154" t="str">
        <f t="shared" si="14"/>
        <v>BDL</v>
      </c>
      <c r="FO30" s="47" t="s">
        <v>40</v>
      </c>
      <c r="FP30" s="47">
        <v>0</v>
      </c>
      <c r="FR30" s="47">
        <v>0</v>
      </c>
      <c r="FS30" s="47" t="s">
        <v>16</v>
      </c>
      <c r="FT30" s="47">
        <f t="shared" si="15"/>
        <v>0</v>
      </c>
      <c r="FU30" s="47" t="s">
        <v>13</v>
      </c>
      <c r="FV30" s="154">
        <f t="shared" si="53"/>
        <v>200</v>
      </c>
      <c r="FW30" s="154">
        <f t="shared" si="53"/>
        <v>2.9012584704743465</v>
      </c>
      <c r="FX30" s="154">
        <f t="shared" si="53"/>
        <v>2.9012584704743465</v>
      </c>
      <c r="FY30" s="47">
        <f>MDL!$C32</f>
        <v>1.0647376193669671E-2</v>
      </c>
      <c r="FZ30" s="47">
        <f t="shared" si="16"/>
        <v>3.0890790370211037E-2</v>
      </c>
      <c r="GA30" s="154" t="str">
        <f t="shared" si="17"/>
        <v>BDL</v>
      </c>
      <c r="GW30" s="47" t="s">
        <v>40</v>
      </c>
      <c r="GX30" s="47">
        <v>0</v>
      </c>
      <c r="GZ30" s="47">
        <v>0</v>
      </c>
      <c r="HA30" s="47" t="s">
        <v>16</v>
      </c>
      <c r="HB30" s="47">
        <f t="shared" si="18"/>
        <v>0</v>
      </c>
      <c r="HC30" s="47" t="s">
        <v>13</v>
      </c>
      <c r="HD30" s="154">
        <f t="shared" si="54"/>
        <v>200</v>
      </c>
      <c r="HE30" s="154">
        <f t="shared" si="54"/>
        <v>3</v>
      </c>
      <c r="HF30" s="154">
        <f t="shared" si="54"/>
        <v>3</v>
      </c>
      <c r="HG30" s="47">
        <f>MDL!$C32</f>
        <v>1.0647376193669671E-2</v>
      </c>
      <c r="HH30" s="47">
        <f t="shared" si="19"/>
        <v>3.1942128581009012E-2</v>
      </c>
      <c r="HI30" s="154" t="str">
        <f t="shared" si="20"/>
        <v>BDL</v>
      </c>
      <c r="IE30" s="47" t="s">
        <v>40</v>
      </c>
      <c r="IF30" s="47">
        <v>0</v>
      </c>
      <c r="IH30" s="47">
        <v>0</v>
      </c>
      <c r="II30" s="47" t="s">
        <v>16</v>
      </c>
      <c r="IJ30" s="47">
        <f t="shared" si="21"/>
        <v>0</v>
      </c>
      <c r="IK30" s="47" t="s">
        <v>13</v>
      </c>
      <c r="IL30" s="154">
        <f t="shared" si="55"/>
        <v>200</v>
      </c>
      <c r="IM30" s="154">
        <f t="shared" si="55"/>
        <v>2.8790786948176583</v>
      </c>
      <c r="IN30" s="154">
        <f t="shared" si="55"/>
        <v>2.8790786948176583</v>
      </c>
      <c r="IO30" s="47">
        <f>MDL!$C32</f>
        <v>1.0647376193669671E-2</v>
      </c>
      <c r="IP30" s="47">
        <f t="shared" si="22"/>
        <v>3.0654633954903081E-2</v>
      </c>
      <c r="IQ30" s="154" t="str">
        <f t="shared" si="23"/>
        <v>BDL</v>
      </c>
      <c r="JM30" s="47" t="s">
        <v>40</v>
      </c>
      <c r="JN30" s="47">
        <v>0</v>
      </c>
      <c r="JP30" s="47">
        <v>0</v>
      </c>
      <c r="JQ30" s="47" t="s">
        <v>16</v>
      </c>
      <c r="JR30" s="47">
        <f t="shared" si="24"/>
        <v>0</v>
      </c>
      <c r="JS30" s="47" t="s">
        <v>13</v>
      </c>
      <c r="JT30" s="154">
        <f t="shared" si="56"/>
        <v>200</v>
      </c>
      <c r="JU30" s="154">
        <f t="shared" si="56"/>
        <v>2.8790786948176583</v>
      </c>
      <c r="JV30" s="154">
        <f t="shared" si="56"/>
        <v>2.8790786948176583</v>
      </c>
      <c r="JW30" s="47">
        <f>MDL!$C32</f>
        <v>1.0647376193669671E-2</v>
      </c>
      <c r="JX30" s="47">
        <f t="shared" si="25"/>
        <v>3.0654633954903081E-2</v>
      </c>
      <c r="JY30" s="154" t="str">
        <f t="shared" si="26"/>
        <v>BDL</v>
      </c>
      <c r="KU30" s="47" t="s">
        <v>40</v>
      </c>
      <c r="KV30" s="47">
        <v>31.09</v>
      </c>
      <c r="KW30" s="47">
        <v>51</v>
      </c>
      <c r="KX30" s="47">
        <v>2452</v>
      </c>
      <c r="KY30" s="47">
        <v>2.9000000000000001E-2</v>
      </c>
      <c r="KZ30" s="47">
        <f t="shared" si="27"/>
        <v>2.9000000000000001E-2</v>
      </c>
      <c r="LA30" s="47" t="s">
        <v>13</v>
      </c>
      <c r="LB30" s="154">
        <f t="shared" si="57"/>
        <v>200</v>
      </c>
      <c r="LC30" s="154">
        <f t="shared" si="57"/>
        <v>2.9096209912536448</v>
      </c>
      <c r="LD30" s="154">
        <f t="shared" si="57"/>
        <v>2.9096209912536448</v>
      </c>
      <c r="LE30" s="47">
        <f>MDL!$C32</f>
        <v>1.0647376193669671E-2</v>
      </c>
      <c r="LF30" s="47">
        <f t="shared" si="28"/>
        <v>3.0979829274875605E-2</v>
      </c>
      <c r="LG30" s="154">
        <f t="shared" si="29"/>
        <v>8.4379008746355705E-2</v>
      </c>
      <c r="MC30" s="47" t="s">
        <v>40</v>
      </c>
      <c r="MD30" s="47">
        <v>31.055</v>
      </c>
      <c r="ME30" s="47">
        <v>51</v>
      </c>
      <c r="MF30" s="47">
        <v>921534</v>
      </c>
      <c r="MG30" s="47">
        <v>10.477</v>
      </c>
      <c r="MH30" s="47">
        <f t="shared" si="30"/>
        <v>10.477</v>
      </c>
      <c r="MI30" s="47" t="s">
        <v>13</v>
      </c>
      <c r="MJ30" s="154">
        <f t="shared" si="58"/>
        <v>200</v>
      </c>
      <c r="MK30" s="154">
        <f t="shared" si="58"/>
        <v>1</v>
      </c>
      <c r="ML30" s="154">
        <f t="shared" si="58"/>
        <v>1</v>
      </c>
      <c r="MM30" s="47">
        <f>MDL!$C32</f>
        <v>1.0647376193669671E-2</v>
      </c>
      <c r="MN30" s="47">
        <f t="shared" si="31"/>
        <v>1.0647376193669671E-2</v>
      </c>
      <c r="MO30" s="154">
        <f t="shared" si="32"/>
        <v>10.477</v>
      </c>
      <c r="MT30" s="47" t="s">
        <v>40</v>
      </c>
      <c r="MU30" s="47">
        <v>31.065000000000001</v>
      </c>
      <c r="MV30" s="47">
        <v>51</v>
      </c>
      <c r="MW30" s="47">
        <v>950</v>
      </c>
      <c r="MX30" s="47">
        <v>1.0999999999999999E-2</v>
      </c>
      <c r="MY30" s="47">
        <f t="shared" si="33"/>
        <v>1.0999999999999999E-2</v>
      </c>
      <c r="MZ30" s="47" t="s">
        <v>13</v>
      </c>
      <c r="NA30" s="154">
        <f t="shared" si="59"/>
        <v>200</v>
      </c>
      <c r="NB30" s="154">
        <f t="shared" si="59"/>
        <v>1</v>
      </c>
      <c r="NC30" s="154">
        <f t="shared" si="59"/>
        <v>1</v>
      </c>
      <c r="ND30" s="47">
        <f>MDL!$C32</f>
        <v>1.0647376193669671E-2</v>
      </c>
      <c r="NE30" s="47">
        <f t="shared" si="34"/>
        <v>1.0647376193669671E-2</v>
      </c>
      <c r="NF30" s="154">
        <f t="shared" si="35"/>
        <v>1.0999999999999999E-2</v>
      </c>
    </row>
    <row r="31" spans="1:370" x14ac:dyDescent="0.35">
      <c r="A31" s="47" t="s">
        <v>41</v>
      </c>
      <c r="B31" s="47">
        <v>33.505000000000003</v>
      </c>
      <c r="C31" s="47">
        <v>51</v>
      </c>
      <c r="D31" s="47" t="s">
        <v>611</v>
      </c>
      <c r="E31" s="47">
        <v>3.1E-2</v>
      </c>
      <c r="F31" s="47">
        <f t="shared" si="0"/>
        <v>3.1E-2</v>
      </c>
      <c r="G31" s="47" t="s">
        <v>13</v>
      </c>
      <c r="H31" s="154">
        <f t="shared" si="48"/>
        <v>200</v>
      </c>
      <c r="I31" s="154">
        <f t="shared" si="48"/>
        <v>1</v>
      </c>
      <c r="J31" s="154">
        <f t="shared" si="48"/>
        <v>1</v>
      </c>
      <c r="K31" s="47">
        <f>MDL!$C33</f>
        <v>2.8575643071545937E-2</v>
      </c>
      <c r="L31" s="47">
        <f t="shared" si="1"/>
        <v>2.8575643071545937E-2</v>
      </c>
      <c r="M31" s="154">
        <f t="shared" si="2"/>
        <v>3.1E-2</v>
      </c>
      <c r="AI31" s="47" t="s">
        <v>41</v>
      </c>
      <c r="AJ31" s="47">
        <v>0</v>
      </c>
      <c r="AL31" s="47">
        <v>0</v>
      </c>
      <c r="AM31" s="47" t="s">
        <v>16</v>
      </c>
      <c r="AN31" s="47">
        <f t="shared" si="3"/>
        <v>0</v>
      </c>
      <c r="AO31" s="47" t="s">
        <v>13</v>
      </c>
      <c r="AP31" s="154">
        <f t="shared" si="49"/>
        <v>200</v>
      </c>
      <c r="AQ31" s="154">
        <f t="shared" si="49"/>
        <v>1</v>
      </c>
      <c r="AR31" s="154">
        <f t="shared" si="49"/>
        <v>1</v>
      </c>
      <c r="AS31" s="47">
        <f>MDL!$C33</f>
        <v>2.8575643071545937E-2</v>
      </c>
      <c r="AT31" s="47">
        <f t="shared" si="4"/>
        <v>2.8575643071545937E-2</v>
      </c>
      <c r="AU31" s="154" t="str">
        <f t="shared" si="5"/>
        <v>BDL</v>
      </c>
      <c r="CH31" s="47" t="s">
        <v>41</v>
      </c>
      <c r="CI31" s="47">
        <v>33.481999999999999</v>
      </c>
      <c r="CJ31" s="47">
        <v>51</v>
      </c>
      <c r="CK31" s="47">
        <v>698436</v>
      </c>
      <c r="CL31" s="47">
        <v>10.327</v>
      </c>
      <c r="CM31" s="47">
        <f t="shared" si="6"/>
        <v>10.327</v>
      </c>
      <c r="CN31" s="47" t="s">
        <v>13</v>
      </c>
      <c r="CO31" s="154">
        <f t="shared" si="50"/>
        <v>200</v>
      </c>
      <c r="CP31" s="154">
        <f t="shared" si="50"/>
        <v>1</v>
      </c>
      <c r="CQ31" s="154">
        <f t="shared" si="50"/>
        <v>1</v>
      </c>
      <c r="CR31" s="47">
        <f>MDL!$C33</f>
        <v>2.8575643071545937E-2</v>
      </c>
      <c r="CS31" s="47">
        <f t="shared" si="7"/>
        <v>2.8575643071545937E-2</v>
      </c>
      <c r="CT31" s="154">
        <f t="shared" si="8"/>
        <v>10.327</v>
      </c>
      <c r="CY31" s="47" t="s">
        <v>41</v>
      </c>
      <c r="CZ31" s="47">
        <v>33.505000000000003</v>
      </c>
      <c r="DA31" s="47">
        <v>51</v>
      </c>
      <c r="DB31" s="47">
        <v>6654</v>
      </c>
      <c r="DC31" s="47">
        <v>9.6000000000000002E-2</v>
      </c>
      <c r="DD31" s="47">
        <f t="shared" si="9"/>
        <v>9.6000000000000002E-2</v>
      </c>
      <c r="DE31" s="47" t="s">
        <v>13</v>
      </c>
      <c r="DF31" s="154">
        <f t="shared" si="51"/>
        <v>200</v>
      </c>
      <c r="DG31" s="154">
        <f t="shared" si="51"/>
        <v>1</v>
      </c>
      <c r="DH31" s="154">
        <f t="shared" si="51"/>
        <v>1</v>
      </c>
      <c r="DI31" s="47">
        <f>MDL!$C33</f>
        <v>2.8575643071545937E-2</v>
      </c>
      <c r="DJ31" s="47">
        <f t="shared" si="10"/>
        <v>2.8575643071545937E-2</v>
      </c>
      <c r="DK31" s="154">
        <f t="shared" si="11"/>
        <v>9.6000000000000002E-2</v>
      </c>
      <c r="EG31" s="47" t="s">
        <v>41</v>
      </c>
      <c r="EH31" s="47">
        <v>0</v>
      </c>
      <c r="EJ31" s="47">
        <v>0</v>
      </c>
      <c r="EK31" s="47" t="s">
        <v>16</v>
      </c>
      <c r="EL31" s="47">
        <f t="shared" si="12"/>
        <v>0</v>
      </c>
      <c r="EM31" s="47" t="s">
        <v>13</v>
      </c>
      <c r="EN31" s="154">
        <f t="shared" si="52"/>
        <v>200</v>
      </c>
      <c r="EO31" s="154">
        <f t="shared" si="52"/>
        <v>2.9152046783625734</v>
      </c>
      <c r="EP31" s="154">
        <f t="shared" si="52"/>
        <v>2.9152046783625734</v>
      </c>
      <c r="EQ31" s="47">
        <f>MDL!$C33</f>
        <v>2.8575643071545937E-2</v>
      </c>
      <c r="ER31" s="47">
        <f t="shared" si="13"/>
        <v>8.3303848369389769E-2</v>
      </c>
      <c r="ES31" s="154" t="str">
        <f t="shared" si="14"/>
        <v>BDL</v>
      </c>
      <c r="FO31" s="47" t="s">
        <v>41</v>
      </c>
      <c r="FP31" s="47">
        <v>0</v>
      </c>
      <c r="FR31" s="47">
        <v>0</v>
      </c>
      <c r="FS31" s="47" t="s">
        <v>16</v>
      </c>
      <c r="FT31" s="47">
        <f t="shared" si="15"/>
        <v>0</v>
      </c>
      <c r="FU31" s="47" t="s">
        <v>13</v>
      </c>
      <c r="FV31" s="154">
        <f t="shared" si="53"/>
        <v>200</v>
      </c>
      <c r="FW31" s="154">
        <f t="shared" si="53"/>
        <v>2.9012584704743465</v>
      </c>
      <c r="FX31" s="154">
        <f t="shared" si="53"/>
        <v>2.9012584704743465</v>
      </c>
      <c r="FY31" s="47">
        <f>MDL!$C33</f>
        <v>2.8575643071545937E-2</v>
      </c>
      <c r="FZ31" s="47">
        <f t="shared" si="16"/>
        <v>8.2905326510574223E-2</v>
      </c>
      <c r="GA31" s="154" t="str">
        <f t="shared" si="17"/>
        <v>BDL</v>
      </c>
      <c r="GW31" s="47" t="s">
        <v>41</v>
      </c>
      <c r="GX31" s="47">
        <v>0</v>
      </c>
      <c r="GZ31" s="47">
        <v>0</v>
      </c>
      <c r="HA31" s="47" t="s">
        <v>16</v>
      </c>
      <c r="HB31" s="47">
        <f t="shared" si="18"/>
        <v>0</v>
      </c>
      <c r="HC31" s="47" t="s">
        <v>13</v>
      </c>
      <c r="HD31" s="154">
        <f t="shared" si="54"/>
        <v>200</v>
      </c>
      <c r="HE31" s="154">
        <f t="shared" si="54"/>
        <v>3</v>
      </c>
      <c r="HF31" s="154">
        <f t="shared" si="54"/>
        <v>3</v>
      </c>
      <c r="HG31" s="47">
        <f>MDL!$C33</f>
        <v>2.8575643071545937E-2</v>
      </c>
      <c r="HH31" s="47">
        <f t="shared" si="19"/>
        <v>8.5726929214637815E-2</v>
      </c>
      <c r="HI31" s="154" t="str">
        <f t="shared" si="20"/>
        <v>BDL</v>
      </c>
      <c r="IE31" s="47" t="s">
        <v>41</v>
      </c>
      <c r="IF31" s="47">
        <v>0</v>
      </c>
      <c r="IH31" s="47">
        <v>0</v>
      </c>
      <c r="II31" s="47" t="s">
        <v>16</v>
      </c>
      <c r="IJ31" s="47">
        <f t="shared" si="21"/>
        <v>0</v>
      </c>
      <c r="IK31" s="47" t="s">
        <v>13</v>
      </c>
      <c r="IL31" s="154">
        <f t="shared" si="55"/>
        <v>200</v>
      </c>
      <c r="IM31" s="154">
        <f t="shared" si="55"/>
        <v>2.8790786948176583</v>
      </c>
      <c r="IN31" s="154">
        <f t="shared" si="55"/>
        <v>2.8790786948176583</v>
      </c>
      <c r="IO31" s="47">
        <f>MDL!$C33</f>
        <v>2.8575643071545937E-2</v>
      </c>
      <c r="IP31" s="47">
        <f t="shared" si="22"/>
        <v>8.2271525158001735E-2</v>
      </c>
      <c r="IQ31" s="154" t="str">
        <f t="shared" si="23"/>
        <v>BDL</v>
      </c>
      <c r="JM31" s="47" t="s">
        <v>41</v>
      </c>
      <c r="JN31" s="47">
        <v>0</v>
      </c>
      <c r="JP31" s="47">
        <v>0</v>
      </c>
      <c r="JQ31" s="47" t="s">
        <v>16</v>
      </c>
      <c r="JR31" s="47">
        <f t="shared" si="24"/>
        <v>0</v>
      </c>
      <c r="JS31" s="47" t="s">
        <v>13</v>
      </c>
      <c r="JT31" s="154">
        <f t="shared" si="56"/>
        <v>200</v>
      </c>
      <c r="JU31" s="154">
        <f t="shared" si="56"/>
        <v>2.8790786948176583</v>
      </c>
      <c r="JV31" s="154">
        <f t="shared" si="56"/>
        <v>2.8790786948176583</v>
      </c>
      <c r="JW31" s="47">
        <f>MDL!$C33</f>
        <v>2.8575643071545937E-2</v>
      </c>
      <c r="JX31" s="47">
        <f t="shared" si="25"/>
        <v>8.2271525158001735E-2</v>
      </c>
      <c r="JY31" s="154" t="str">
        <f t="shared" si="26"/>
        <v>BDL</v>
      </c>
      <c r="KU31" s="47" t="s">
        <v>41</v>
      </c>
      <c r="KV31" s="47">
        <v>33.344000000000001</v>
      </c>
      <c r="KW31" s="47">
        <v>51</v>
      </c>
      <c r="KX31" s="47">
        <v>411</v>
      </c>
      <c r="KY31" s="47">
        <v>6.0000000000000001E-3</v>
      </c>
      <c r="KZ31" s="47">
        <f t="shared" si="27"/>
        <v>6.0000000000000001E-3</v>
      </c>
      <c r="LA31" s="47" t="s">
        <v>13</v>
      </c>
      <c r="LB31" s="154">
        <f t="shared" si="57"/>
        <v>200</v>
      </c>
      <c r="LC31" s="154">
        <f t="shared" si="57"/>
        <v>2.9096209912536448</v>
      </c>
      <c r="LD31" s="154">
        <f t="shared" si="57"/>
        <v>2.9096209912536448</v>
      </c>
      <c r="LE31" s="47">
        <f>MDL!$C33</f>
        <v>2.8575643071545937E-2</v>
      </c>
      <c r="LF31" s="47">
        <f t="shared" si="28"/>
        <v>8.3144290919541841E-2</v>
      </c>
      <c r="LG31" s="154" t="str">
        <f t="shared" si="29"/>
        <v>BDL</v>
      </c>
      <c r="MC31" s="47" t="s">
        <v>41</v>
      </c>
      <c r="MD31" s="47">
        <v>33.47</v>
      </c>
      <c r="ME31" s="47">
        <v>51</v>
      </c>
      <c r="MF31" s="47">
        <v>687014</v>
      </c>
      <c r="MG31" s="47">
        <v>10.189</v>
      </c>
      <c r="MH31" s="47">
        <f t="shared" si="30"/>
        <v>10.189</v>
      </c>
      <c r="MI31" s="47" t="s">
        <v>13</v>
      </c>
      <c r="MJ31" s="154">
        <f t="shared" si="58"/>
        <v>200</v>
      </c>
      <c r="MK31" s="154">
        <f t="shared" si="58"/>
        <v>1</v>
      </c>
      <c r="ML31" s="154">
        <f t="shared" si="58"/>
        <v>1</v>
      </c>
      <c r="MM31" s="47">
        <f>MDL!$C33</f>
        <v>2.8575643071545937E-2</v>
      </c>
      <c r="MN31" s="47">
        <f t="shared" si="31"/>
        <v>2.8575643071545937E-2</v>
      </c>
      <c r="MO31" s="154">
        <f t="shared" si="32"/>
        <v>10.189</v>
      </c>
      <c r="MT31" s="47" t="s">
        <v>41</v>
      </c>
      <c r="MU31" s="47">
        <v>33.479999999999997</v>
      </c>
      <c r="MV31" s="47">
        <v>51</v>
      </c>
      <c r="MW31" s="47" t="s">
        <v>612</v>
      </c>
      <c r="MX31" s="47">
        <v>0.14000000000000001</v>
      </c>
      <c r="MY31" s="47">
        <f t="shared" si="33"/>
        <v>0.14000000000000001</v>
      </c>
      <c r="MZ31" s="47" t="s">
        <v>13</v>
      </c>
      <c r="NA31" s="154">
        <f t="shared" si="59"/>
        <v>200</v>
      </c>
      <c r="NB31" s="154">
        <f t="shared" si="59"/>
        <v>1</v>
      </c>
      <c r="NC31" s="154">
        <f t="shared" si="59"/>
        <v>1</v>
      </c>
      <c r="ND31" s="47">
        <f>MDL!$C33</f>
        <v>2.8575643071545937E-2</v>
      </c>
      <c r="NE31" s="47">
        <f t="shared" si="34"/>
        <v>2.8575643071545937E-2</v>
      </c>
      <c r="NF31" s="154">
        <f t="shared" si="35"/>
        <v>0.14000000000000001</v>
      </c>
    </row>
    <row r="32" spans="1:370" x14ac:dyDescent="0.35">
      <c r="A32" s="47" t="s">
        <v>333</v>
      </c>
      <c r="B32" s="47">
        <v>33.055999999999997</v>
      </c>
      <c r="C32" s="47">
        <v>169</v>
      </c>
      <c r="D32" s="47">
        <v>1112</v>
      </c>
      <c r="E32" s="47">
        <v>6.0000000000000001E-3</v>
      </c>
      <c r="F32" s="47">
        <f t="shared" si="0"/>
        <v>6.0000000000000001E-3</v>
      </c>
      <c r="G32" s="47" t="s">
        <v>13</v>
      </c>
      <c r="H32" s="154">
        <f t="shared" si="48"/>
        <v>200</v>
      </c>
      <c r="I32" s="154">
        <f t="shared" si="48"/>
        <v>1</v>
      </c>
      <c r="J32" s="154">
        <f t="shared" si="48"/>
        <v>1</v>
      </c>
      <c r="K32" s="47">
        <f>MDL!$C34</f>
        <v>3.7129405425324051E-2</v>
      </c>
      <c r="L32" s="47">
        <f t="shared" si="1"/>
        <v>3.7129405425324051E-2</v>
      </c>
      <c r="M32" s="154" t="str">
        <f t="shared" si="2"/>
        <v>BDL</v>
      </c>
      <c r="AI32" s="47" t="s">
        <v>333</v>
      </c>
      <c r="AJ32" s="47">
        <v>0</v>
      </c>
      <c r="AL32" s="47">
        <v>0</v>
      </c>
      <c r="AM32" s="47" t="s">
        <v>16</v>
      </c>
      <c r="AN32" s="47">
        <f t="shared" si="3"/>
        <v>0</v>
      </c>
      <c r="AO32" s="47" t="s">
        <v>13</v>
      </c>
      <c r="AP32" s="154">
        <f t="shared" si="49"/>
        <v>200</v>
      </c>
      <c r="AQ32" s="154">
        <f t="shared" si="49"/>
        <v>1</v>
      </c>
      <c r="AR32" s="154">
        <f t="shared" si="49"/>
        <v>1</v>
      </c>
      <c r="AS32" s="47">
        <f>MDL!$C34</f>
        <v>3.7129405425324051E-2</v>
      </c>
      <c r="AT32" s="47">
        <f t="shared" si="4"/>
        <v>3.7129405425324051E-2</v>
      </c>
      <c r="AU32" s="154" t="str">
        <f t="shared" si="5"/>
        <v>BDL</v>
      </c>
      <c r="CH32" s="47" t="s">
        <v>333</v>
      </c>
      <c r="CI32" s="47">
        <v>33.021999999999998</v>
      </c>
      <c r="CJ32" s="47">
        <v>169</v>
      </c>
      <c r="CK32" s="47">
        <v>1765997</v>
      </c>
      <c r="CL32" s="47">
        <v>9.44</v>
      </c>
      <c r="CM32" s="47">
        <f t="shared" si="6"/>
        <v>9.44</v>
      </c>
      <c r="CN32" s="47" t="s">
        <v>13</v>
      </c>
      <c r="CO32" s="154">
        <f t="shared" si="50"/>
        <v>200</v>
      </c>
      <c r="CP32" s="154">
        <f t="shared" si="50"/>
        <v>1</v>
      </c>
      <c r="CQ32" s="154">
        <f t="shared" si="50"/>
        <v>1</v>
      </c>
      <c r="CR32" s="47">
        <f>MDL!$C34</f>
        <v>3.7129405425324051E-2</v>
      </c>
      <c r="CS32" s="47">
        <f t="shared" si="7"/>
        <v>3.7129405425324051E-2</v>
      </c>
      <c r="CT32" s="154">
        <f t="shared" si="8"/>
        <v>9.44</v>
      </c>
      <c r="CY32" s="47" t="s">
        <v>333</v>
      </c>
      <c r="CZ32" s="47">
        <v>33.045000000000002</v>
      </c>
      <c r="DA32" s="47">
        <v>169</v>
      </c>
      <c r="DB32" s="47">
        <v>2890</v>
      </c>
      <c r="DC32" s="47">
        <v>1.4999999999999999E-2</v>
      </c>
      <c r="DD32" s="47">
        <f t="shared" si="9"/>
        <v>1.4999999999999999E-2</v>
      </c>
      <c r="DE32" s="47" t="s">
        <v>13</v>
      </c>
      <c r="DF32" s="154">
        <f t="shared" si="51"/>
        <v>200</v>
      </c>
      <c r="DG32" s="154">
        <f t="shared" si="51"/>
        <v>1</v>
      </c>
      <c r="DH32" s="154">
        <f t="shared" si="51"/>
        <v>1</v>
      </c>
      <c r="DI32" s="47">
        <f>MDL!$C34</f>
        <v>3.7129405425324051E-2</v>
      </c>
      <c r="DJ32" s="47">
        <f t="shared" si="10"/>
        <v>3.7129405425324051E-2</v>
      </c>
      <c r="DK32" s="154" t="str">
        <f t="shared" si="11"/>
        <v>BDL</v>
      </c>
      <c r="EG32" s="47" t="s">
        <v>333</v>
      </c>
      <c r="EH32" s="47">
        <v>0</v>
      </c>
      <c r="EJ32" s="47">
        <v>0</v>
      </c>
      <c r="EK32" s="47" t="s">
        <v>16</v>
      </c>
      <c r="EL32" s="47">
        <f t="shared" si="12"/>
        <v>0</v>
      </c>
      <c r="EM32" s="47" t="s">
        <v>13</v>
      </c>
      <c r="EN32" s="154">
        <f t="shared" si="52"/>
        <v>200</v>
      </c>
      <c r="EO32" s="154">
        <f t="shared" si="52"/>
        <v>2.9152046783625734</v>
      </c>
      <c r="EP32" s="154">
        <f t="shared" si="52"/>
        <v>2.9152046783625734</v>
      </c>
      <c r="EQ32" s="47">
        <f>MDL!$C34</f>
        <v>3.7129405425324051E-2</v>
      </c>
      <c r="ER32" s="47">
        <f t="shared" si="13"/>
        <v>0.10823981640072539</v>
      </c>
      <c r="ES32" s="154" t="str">
        <f t="shared" si="14"/>
        <v>BDL</v>
      </c>
      <c r="FO32" s="47" t="s">
        <v>333</v>
      </c>
      <c r="FP32" s="47">
        <v>0</v>
      </c>
      <c r="FR32" s="47">
        <v>0</v>
      </c>
      <c r="FS32" s="47" t="s">
        <v>16</v>
      </c>
      <c r="FT32" s="47">
        <f t="shared" si="15"/>
        <v>0</v>
      </c>
      <c r="FU32" s="47" t="s">
        <v>13</v>
      </c>
      <c r="FV32" s="154">
        <f t="shared" si="53"/>
        <v>200</v>
      </c>
      <c r="FW32" s="154">
        <f t="shared" si="53"/>
        <v>2.9012584704743465</v>
      </c>
      <c r="FX32" s="154">
        <f t="shared" si="53"/>
        <v>2.9012584704743465</v>
      </c>
      <c r="FY32" s="47">
        <f>MDL!$C34</f>
        <v>3.7129405425324051E-2</v>
      </c>
      <c r="FZ32" s="47">
        <f t="shared" si="16"/>
        <v>0.10772200199389756</v>
      </c>
      <c r="GA32" s="154" t="str">
        <f t="shared" si="17"/>
        <v>BDL</v>
      </c>
      <c r="GW32" s="47" t="s">
        <v>333</v>
      </c>
      <c r="GX32" s="47">
        <v>0</v>
      </c>
      <c r="GZ32" s="47">
        <v>0</v>
      </c>
      <c r="HA32" s="47" t="s">
        <v>16</v>
      </c>
      <c r="HB32" s="47">
        <f t="shared" si="18"/>
        <v>0</v>
      </c>
      <c r="HC32" s="47" t="s">
        <v>13</v>
      </c>
      <c r="HD32" s="154">
        <f t="shared" si="54"/>
        <v>200</v>
      </c>
      <c r="HE32" s="154">
        <f t="shared" si="54"/>
        <v>3</v>
      </c>
      <c r="HF32" s="154">
        <f t="shared" si="54"/>
        <v>3</v>
      </c>
      <c r="HG32" s="47">
        <f>MDL!$C34</f>
        <v>3.7129405425324051E-2</v>
      </c>
      <c r="HH32" s="47">
        <f t="shared" si="19"/>
        <v>0.11138821627597215</v>
      </c>
      <c r="HI32" s="154" t="str">
        <f t="shared" si="20"/>
        <v>BDL</v>
      </c>
      <c r="IE32" s="47" t="s">
        <v>333</v>
      </c>
      <c r="IF32" s="47">
        <v>0</v>
      </c>
      <c r="IH32" s="47">
        <v>0</v>
      </c>
      <c r="II32" s="47" t="s">
        <v>16</v>
      </c>
      <c r="IJ32" s="47">
        <f t="shared" si="21"/>
        <v>0</v>
      </c>
      <c r="IK32" s="47" t="s">
        <v>13</v>
      </c>
      <c r="IL32" s="154">
        <f t="shared" si="55"/>
        <v>200</v>
      </c>
      <c r="IM32" s="154">
        <f t="shared" si="55"/>
        <v>2.8790786948176583</v>
      </c>
      <c r="IN32" s="154">
        <f t="shared" si="55"/>
        <v>2.8790786948176583</v>
      </c>
      <c r="IO32" s="47">
        <f>MDL!$C34</f>
        <v>3.7129405425324051E-2</v>
      </c>
      <c r="IP32" s="47">
        <f t="shared" si="22"/>
        <v>0.10689848011129766</v>
      </c>
      <c r="IQ32" s="154" t="str">
        <f t="shared" si="23"/>
        <v>BDL</v>
      </c>
      <c r="JM32" s="47" t="s">
        <v>333</v>
      </c>
      <c r="JN32" s="47">
        <v>0</v>
      </c>
      <c r="JP32" s="47">
        <v>0</v>
      </c>
      <c r="JQ32" s="47" t="s">
        <v>16</v>
      </c>
      <c r="JR32" s="47">
        <f t="shared" si="24"/>
        <v>0</v>
      </c>
      <c r="JS32" s="47" t="s">
        <v>13</v>
      </c>
      <c r="JT32" s="154">
        <f t="shared" si="56"/>
        <v>200</v>
      </c>
      <c r="JU32" s="154">
        <f t="shared" si="56"/>
        <v>2.8790786948176583</v>
      </c>
      <c r="JV32" s="154">
        <f t="shared" si="56"/>
        <v>2.8790786948176583</v>
      </c>
      <c r="JW32" s="47">
        <f>MDL!$C34</f>
        <v>3.7129405425324051E-2</v>
      </c>
      <c r="JX32" s="47">
        <f t="shared" si="25"/>
        <v>0.10689848011129766</v>
      </c>
      <c r="JY32" s="154" t="str">
        <f t="shared" si="26"/>
        <v>BDL</v>
      </c>
      <c r="KU32" s="47" t="s">
        <v>333</v>
      </c>
      <c r="KV32" s="47">
        <v>0</v>
      </c>
      <c r="KX32" s="47">
        <v>0</v>
      </c>
      <c r="KY32" s="47" t="s">
        <v>16</v>
      </c>
      <c r="KZ32" s="47">
        <f t="shared" si="27"/>
        <v>0</v>
      </c>
      <c r="LA32" s="47" t="s">
        <v>13</v>
      </c>
      <c r="LB32" s="154">
        <f t="shared" si="57"/>
        <v>200</v>
      </c>
      <c r="LC32" s="154">
        <f t="shared" si="57"/>
        <v>2.9096209912536448</v>
      </c>
      <c r="LD32" s="154">
        <f t="shared" si="57"/>
        <v>2.9096209912536448</v>
      </c>
      <c r="LE32" s="47">
        <f>MDL!$C34</f>
        <v>3.7129405425324051E-2</v>
      </c>
      <c r="LF32" s="47">
        <f t="shared" si="28"/>
        <v>0.10803249741828982</v>
      </c>
      <c r="LG32" s="154" t="str">
        <f t="shared" si="29"/>
        <v>BDL</v>
      </c>
      <c r="MC32" s="47" t="s">
        <v>333</v>
      </c>
      <c r="MD32" s="47">
        <v>33.021999999999998</v>
      </c>
      <c r="ME32" s="47">
        <v>169</v>
      </c>
      <c r="MF32" s="47">
        <v>1681240</v>
      </c>
      <c r="MG32" s="47">
        <v>9.0139999999999993</v>
      </c>
      <c r="MH32" s="47">
        <f t="shared" si="30"/>
        <v>9.0139999999999993</v>
      </c>
      <c r="MI32" s="47" t="s">
        <v>13</v>
      </c>
      <c r="MJ32" s="154">
        <f t="shared" si="58"/>
        <v>200</v>
      </c>
      <c r="MK32" s="154">
        <f t="shared" si="58"/>
        <v>1</v>
      </c>
      <c r="ML32" s="154">
        <f t="shared" si="58"/>
        <v>1</v>
      </c>
      <c r="MM32" s="47">
        <f>MDL!$C34</f>
        <v>3.7129405425324051E-2</v>
      </c>
      <c r="MN32" s="47">
        <f t="shared" si="31"/>
        <v>3.7129405425324051E-2</v>
      </c>
      <c r="MO32" s="154">
        <f t="shared" si="32"/>
        <v>9.0139999999999993</v>
      </c>
      <c r="MT32" s="47" t="s">
        <v>333</v>
      </c>
      <c r="MU32" s="47">
        <v>33.030999999999999</v>
      </c>
      <c r="MV32" s="47">
        <v>169</v>
      </c>
      <c r="MW32" s="47" t="s">
        <v>613</v>
      </c>
      <c r="MX32" s="47">
        <v>1.7000000000000001E-2</v>
      </c>
      <c r="MY32" s="47">
        <f t="shared" si="33"/>
        <v>1.7000000000000001E-2</v>
      </c>
      <c r="MZ32" s="47" t="s">
        <v>13</v>
      </c>
      <c r="NA32" s="154">
        <f t="shared" si="59"/>
        <v>200</v>
      </c>
      <c r="NB32" s="154">
        <f t="shared" si="59"/>
        <v>1</v>
      </c>
      <c r="NC32" s="154">
        <f t="shared" si="59"/>
        <v>1</v>
      </c>
      <c r="ND32" s="47">
        <f>MDL!$C34</f>
        <v>3.7129405425324051E-2</v>
      </c>
      <c r="NE32" s="47">
        <f t="shared" si="34"/>
        <v>3.7129405425324051E-2</v>
      </c>
      <c r="NF32" s="154" t="str">
        <f t="shared" si="35"/>
        <v>BDL</v>
      </c>
    </row>
  </sheetData>
  <conditionalFormatting sqref="N3:O4">
    <cfRule type="cellIs" dxfId="84" priority="44" operator="equal">
      <formula>"Fail"</formula>
    </cfRule>
    <cfRule type="cellIs" dxfId="83" priority="43" operator="equal">
      <formula>"Pass"</formula>
    </cfRule>
  </conditionalFormatting>
  <conditionalFormatting sqref="AE3:AF4">
    <cfRule type="cellIs" dxfId="82" priority="19" operator="equal">
      <formula>"Pass"</formula>
    </cfRule>
    <cfRule type="cellIs" dxfId="81" priority="20" operator="equal">
      <formula>"Fail"</formula>
    </cfRule>
  </conditionalFormatting>
  <conditionalFormatting sqref="AV3:AW4">
    <cfRule type="cellIs" dxfId="80" priority="41" operator="equal">
      <formula>"Pass"</formula>
    </cfRule>
    <cfRule type="cellIs" dxfId="79" priority="42" operator="equal">
      <formula>"Fail"</formula>
    </cfRule>
  </conditionalFormatting>
  <conditionalFormatting sqref="BM3:BN4">
    <cfRule type="cellIs" dxfId="78" priority="17" operator="equal">
      <formula>"Pass"</formula>
    </cfRule>
    <cfRule type="cellIs" dxfId="77" priority="18" operator="equal">
      <formula>"Fail"</formula>
    </cfRule>
  </conditionalFormatting>
  <conditionalFormatting sqref="CD3:CE4">
    <cfRule type="cellIs" dxfId="76" priority="15" operator="equal">
      <formula>"Pass"</formula>
    </cfRule>
    <cfRule type="cellIs" dxfId="75" priority="16" operator="equal">
      <formula>"Fail"</formula>
    </cfRule>
  </conditionalFormatting>
  <conditionalFormatting sqref="CU3:CV4">
    <cfRule type="cellIs" dxfId="74" priority="39" operator="equal">
      <formula>"Pass"</formula>
    </cfRule>
    <cfRule type="cellIs" dxfId="73" priority="40" operator="equal">
      <formula>"Fail"</formula>
    </cfRule>
  </conditionalFormatting>
  <conditionalFormatting sqref="DL3:DM4">
    <cfRule type="cellIs" dxfId="72" priority="37" operator="equal">
      <formula>"Pass"</formula>
    </cfRule>
    <cfRule type="cellIs" dxfId="71" priority="38" operator="equal">
      <formula>"Fail"</formula>
    </cfRule>
  </conditionalFormatting>
  <conditionalFormatting sqref="EC3:ED4">
    <cfRule type="cellIs" dxfId="70" priority="13" operator="equal">
      <formula>"Pass"</formula>
    </cfRule>
    <cfRule type="cellIs" dxfId="69" priority="14" operator="equal">
      <formula>"Fail"</formula>
    </cfRule>
  </conditionalFormatting>
  <conditionalFormatting sqref="ET3:EU4">
    <cfRule type="cellIs" dxfId="68" priority="35" operator="equal">
      <formula>"Pass"</formula>
    </cfRule>
    <cfRule type="cellIs" dxfId="67" priority="36" operator="equal">
      <formula>"Fail"</formula>
    </cfRule>
  </conditionalFormatting>
  <conditionalFormatting sqref="FK3:FL4">
    <cfRule type="cellIs" dxfId="66" priority="11" operator="equal">
      <formula>"Pass"</formula>
    </cfRule>
    <cfRule type="cellIs" dxfId="65" priority="12" operator="equal">
      <formula>"Fail"</formula>
    </cfRule>
  </conditionalFormatting>
  <conditionalFormatting sqref="GB3:GC4">
    <cfRule type="cellIs" dxfId="64" priority="33" operator="equal">
      <formula>"Pass"</formula>
    </cfRule>
    <cfRule type="cellIs" dxfId="63" priority="34" operator="equal">
      <formula>"Fail"</formula>
    </cfRule>
  </conditionalFormatting>
  <conditionalFormatting sqref="GS3:GT4">
    <cfRule type="cellIs" dxfId="62" priority="9" operator="equal">
      <formula>"Pass"</formula>
    </cfRule>
    <cfRule type="cellIs" dxfId="61" priority="10" operator="equal">
      <formula>"Fail"</formula>
    </cfRule>
  </conditionalFormatting>
  <conditionalFormatting sqref="HJ3:HK4">
    <cfRule type="cellIs" dxfId="60" priority="32" operator="equal">
      <formula>"Fail"</formula>
    </cfRule>
    <cfRule type="cellIs" dxfId="59" priority="31" operator="equal">
      <formula>"Pass"</formula>
    </cfRule>
  </conditionalFormatting>
  <conditionalFormatting sqref="IA3:IB4">
    <cfRule type="cellIs" dxfId="58" priority="7" operator="equal">
      <formula>"Pass"</formula>
    </cfRule>
    <cfRule type="cellIs" dxfId="57" priority="8" operator="equal">
      <formula>"Fail"</formula>
    </cfRule>
  </conditionalFormatting>
  <conditionalFormatting sqref="IR3:IS4">
    <cfRule type="cellIs" dxfId="56" priority="29" operator="equal">
      <formula>"Pass"</formula>
    </cfRule>
    <cfRule type="cellIs" dxfId="55" priority="30" operator="equal">
      <formula>"Fail"</formula>
    </cfRule>
  </conditionalFormatting>
  <conditionalFormatting sqref="JI3:JJ4">
    <cfRule type="cellIs" dxfId="54" priority="6" operator="equal">
      <formula>"Fail"</formula>
    </cfRule>
    <cfRule type="cellIs" dxfId="53" priority="5" operator="equal">
      <formula>"Pass"</formula>
    </cfRule>
  </conditionalFormatting>
  <conditionalFormatting sqref="JZ3:KA4">
    <cfRule type="cellIs" dxfId="52" priority="27" operator="equal">
      <formula>"Pass"</formula>
    </cfRule>
    <cfRule type="cellIs" dxfId="51" priority="28" operator="equal">
      <formula>"Fail"</formula>
    </cfRule>
  </conditionalFormatting>
  <conditionalFormatting sqref="KQ3:KR4">
    <cfRule type="cellIs" dxfId="50" priority="3" operator="equal">
      <formula>"Pass"</formula>
    </cfRule>
    <cfRule type="cellIs" dxfId="49" priority="4" operator="equal">
      <formula>"Fail"</formula>
    </cfRule>
  </conditionalFormatting>
  <conditionalFormatting sqref="LH3:LI4">
    <cfRule type="cellIs" dxfId="48" priority="25" operator="equal">
      <formula>"Pass"</formula>
    </cfRule>
    <cfRule type="cellIs" dxfId="47" priority="26" operator="equal">
      <formula>"Fail"</formula>
    </cfRule>
  </conditionalFormatting>
  <conditionalFormatting sqref="LY3:LZ4">
    <cfRule type="cellIs" dxfId="46" priority="2" operator="equal">
      <formula>"Fail"</formula>
    </cfRule>
    <cfRule type="cellIs" dxfId="45" priority="1" operator="equal">
      <formula>"Pass"</formula>
    </cfRule>
  </conditionalFormatting>
  <conditionalFormatting sqref="MP3:MQ4">
    <cfRule type="cellIs" dxfId="44" priority="24" operator="equal">
      <formula>"Fail"</formula>
    </cfRule>
    <cfRule type="cellIs" dxfId="43" priority="23" operator="equal">
      <formula>"Pass"</formula>
    </cfRule>
  </conditionalFormatting>
  <conditionalFormatting sqref="NG3:NH4">
    <cfRule type="cellIs" dxfId="42" priority="22" operator="equal">
      <formula>"Fail"</formula>
    </cfRule>
    <cfRule type="cellIs" dxfId="41" priority="21" operator="equal">
      <formula>"Pass"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9043D-9F37-4ECF-B908-252289F0B6A8}">
  <dimension ref="A1:WE32"/>
  <sheetViews>
    <sheetView zoomScale="80" zoomScaleNormal="80" workbookViewId="0">
      <selection activeCell="GV15" sqref="GV15"/>
    </sheetView>
  </sheetViews>
  <sheetFormatPr defaultRowHeight="14.5" x14ac:dyDescent="0.35"/>
  <cols>
    <col min="1" max="1" width="27.7265625" style="47" customWidth="1"/>
    <col min="2" max="2" width="8.7265625" style="47"/>
    <col min="3" max="3" width="6.7265625" style="47" customWidth="1"/>
    <col min="4" max="4" width="10.7265625" style="47" customWidth="1"/>
    <col min="5" max="5" width="7.7265625" style="47" customWidth="1"/>
    <col min="6" max="6" width="10.7265625" style="47" customWidth="1"/>
    <col min="7" max="7" width="7.7265625" style="47" customWidth="1"/>
    <col min="8" max="8" width="13.7265625" style="154" customWidth="1"/>
    <col min="9" max="9" width="17.7265625" style="154" customWidth="1"/>
    <col min="10" max="10" width="14.7265625" style="154" customWidth="1"/>
    <col min="11" max="11" width="5.7265625" style="47" customWidth="1"/>
    <col min="12" max="12" width="9.7265625" style="47" customWidth="1"/>
    <col min="13" max="13" width="12.7265625" style="47" customWidth="1"/>
    <col min="14" max="14" width="18.7265625" style="47" customWidth="1"/>
    <col min="15" max="15" width="16.7265625" style="47" customWidth="1"/>
    <col min="16" max="16" width="2.7265625" style="47" customWidth="1"/>
    <col min="17" max="17" width="8.7265625" style="47"/>
    <col min="18" max="18" width="21.7265625" style="47" customWidth="1"/>
    <col min="19" max="19" width="8.7265625" style="47"/>
    <col min="20" max="20" width="6.7265625" style="47" customWidth="1"/>
    <col min="21" max="21" width="10.7265625" style="47" customWidth="1"/>
    <col min="22" max="22" width="7.7265625" style="47" customWidth="1"/>
    <col min="23" max="23" width="10.7265625" style="47" customWidth="1"/>
    <col min="24" max="24" width="7.7265625" style="47" customWidth="1"/>
    <col min="25" max="25" width="13.7265625" style="47" customWidth="1"/>
    <col min="26" max="26" width="17.7265625" style="47" customWidth="1"/>
    <col min="27" max="27" width="14.7265625" style="47" customWidth="1"/>
    <col min="28" max="28" width="5.7265625" style="47" customWidth="1"/>
    <col min="29" max="29" width="9.7265625" style="47" customWidth="1"/>
    <col min="30" max="30" width="12.7265625" style="47" customWidth="1"/>
    <col min="31" max="31" width="18.7265625" style="47" customWidth="1"/>
    <col min="32" max="32" width="16.7265625" style="47" customWidth="1"/>
    <col min="33" max="33" width="2.7265625" style="47" customWidth="1"/>
    <col min="34" max="34" width="8.7265625" style="47"/>
    <col min="35" max="35" width="27.7265625" style="47" customWidth="1"/>
    <col min="36" max="36" width="8.7265625" style="47"/>
    <col min="37" max="37" width="6.7265625" style="47" customWidth="1"/>
    <col min="38" max="38" width="10.7265625" style="47" customWidth="1"/>
    <col min="39" max="39" width="6.7265625" style="47" customWidth="1"/>
    <col min="40" max="40" width="10.7265625" style="47" customWidth="1"/>
    <col min="41" max="41" width="7.7265625" style="47" customWidth="1"/>
    <col min="42" max="42" width="13.7265625" style="154" customWidth="1"/>
    <col min="43" max="43" width="17.7265625" style="154" customWidth="1"/>
    <col min="44" max="44" width="14.7265625" style="154" customWidth="1"/>
    <col min="45" max="45" width="5.7265625" style="47" customWidth="1"/>
    <col min="46" max="46" width="9.7265625" style="47" customWidth="1"/>
    <col min="47" max="47" width="12.7265625" style="47" customWidth="1"/>
    <col min="48" max="48" width="18.7265625" style="47" customWidth="1"/>
    <col min="49" max="49" width="16.7265625" style="47" customWidth="1"/>
    <col min="50" max="50" width="2.7265625" style="47" customWidth="1"/>
    <col min="51" max="51" width="8.7265625" style="47"/>
    <col min="52" max="52" width="21.7265625" style="47" customWidth="1"/>
    <col min="53" max="53" width="8.7265625" style="47"/>
    <col min="54" max="54" width="6.7265625" style="47" customWidth="1"/>
    <col min="55" max="55" width="10.7265625" style="47" customWidth="1"/>
    <col min="56" max="56" width="8.7265625" style="47"/>
    <col min="57" max="57" width="10.7265625" style="47" customWidth="1"/>
    <col min="58" max="58" width="7.7265625" style="47" customWidth="1"/>
    <col min="59" max="59" width="13.7265625" style="47" customWidth="1"/>
    <col min="60" max="60" width="17.7265625" style="47" customWidth="1"/>
    <col min="61" max="61" width="14.7265625" style="47" customWidth="1"/>
    <col min="62" max="62" width="5.7265625" style="47" customWidth="1"/>
    <col min="63" max="63" width="9.7265625" style="47" customWidth="1"/>
    <col min="64" max="64" width="12.7265625" style="47" customWidth="1"/>
    <col min="65" max="65" width="18.7265625" style="47" customWidth="1"/>
    <col min="66" max="66" width="16.7265625" style="47" customWidth="1"/>
    <col min="67" max="67" width="2.7265625" style="47" customWidth="1"/>
    <col min="68" max="68" width="8.7265625" style="47"/>
    <col min="69" max="69" width="21.7265625" style="47" customWidth="1"/>
    <col min="70" max="70" width="8.7265625" style="47"/>
    <col min="71" max="71" width="6.7265625" style="47" customWidth="1"/>
    <col min="72" max="72" width="10.7265625" style="47" customWidth="1"/>
    <col min="73" max="73" width="7.7265625" style="47" customWidth="1"/>
    <col min="74" max="74" width="10.7265625" style="47" customWidth="1"/>
    <col min="75" max="75" width="7.7265625" style="47" customWidth="1"/>
    <col min="76" max="76" width="13.7265625" style="47" customWidth="1"/>
    <col min="77" max="77" width="17.7265625" style="47" customWidth="1"/>
    <col min="78" max="78" width="14.7265625" style="47" customWidth="1"/>
    <col min="79" max="79" width="5.7265625" style="47" customWidth="1"/>
    <col min="80" max="80" width="9.7265625" style="47" customWidth="1"/>
    <col min="81" max="81" width="12.7265625" style="47" customWidth="1"/>
    <col min="82" max="82" width="18.7265625" style="47" customWidth="1"/>
    <col min="83" max="83" width="16.7265625" style="47" customWidth="1"/>
    <col min="84" max="84" width="2.7265625" style="47" customWidth="1"/>
    <col min="85" max="85" width="8.7265625" style="47"/>
    <col min="86" max="86" width="27.7265625" style="47" customWidth="1"/>
    <col min="87" max="87" width="8.7265625" style="47"/>
    <col min="88" max="88" width="6.7265625" style="47" customWidth="1"/>
    <col min="89" max="89" width="10.7265625" style="47" customWidth="1"/>
    <col min="90" max="90" width="8.7265625" style="47"/>
    <col min="91" max="91" width="10.7265625" style="47" customWidth="1"/>
    <col min="92" max="92" width="7.7265625" style="47" customWidth="1"/>
    <col min="93" max="93" width="13.7265625" style="154" customWidth="1"/>
    <col min="94" max="94" width="17.7265625" style="154" customWidth="1"/>
    <col min="95" max="95" width="14.7265625" style="154" customWidth="1"/>
    <col min="96" max="96" width="5.7265625" style="47" customWidth="1"/>
    <col min="97" max="97" width="9.7265625" style="47" customWidth="1"/>
    <col min="98" max="98" width="12.7265625" style="47" customWidth="1"/>
    <col min="99" max="99" width="18.7265625" style="47" customWidth="1"/>
    <col min="100" max="100" width="16.7265625" style="47" customWidth="1"/>
    <col min="101" max="101" width="2.7265625" style="47" customWidth="1"/>
    <col min="102" max="102" width="8.7265625" style="47"/>
    <col min="103" max="103" width="27.7265625" style="47" customWidth="1"/>
    <col min="104" max="104" width="8.7265625" style="47"/>
    <col min="105" max="105" width="6.7265625" style="47" customWidth="1"/>
    <col min="106" max="106" width="10.7265625" style="47" customWidth="1"/>
    <col min="107" max="107" width="7.7265625" style="47" customWidth="1"/>
    <col min="108" max="108" width="10.7265625" style="47" customWidth="1"/>
    <col min="109" max="109" width="7.7265625" style="47" customWidth="1"/>
    <col min="110" max="110" width="13.7265625" style="154" customWidth="1"/>
    <col min="111" max="111" width="17.7265625" style="154" customWidth="1"/>
    <col min="112" max="112" width="14.7265625" style="154" customWidth="1"/>
    <col min="113" max="113" width="5.7265625" style="47" customWidth="1"/>
    <col min="114" max="114" width="9.7265625" style="47" customWidth="1"/>
    <col min="115" max="115" width="12.7265625" style="47" customWidth="1"/>
    <col min="116" max="116" width="18.7265625" style="47" customWidth="1"/>
    <col min="117" max="117" width="16.7265625" style="47" customWidth="1"/>
    <col min="118" max="118" width="2.7265625" style="47" customWidth="1"/>
    <col min="119" max="119" width="8.7265625" style="47"/>
    <col min="120" max="120" width="27.7265625" style="47" customWidth="1"/>
    <col min="121" max="121" width="8.7265625" style="47"/>
    <col min="122" max="122" width="6.7265625" style="47" customWidth="1"/>
    <col min="123" max="123" width="10.7265625" style="47" customWidth="1"/>
    <col min="124" max="124" width="7.7265625" style="47" customWidth="1"/>
    <col min="125" max="125" width="10.7265625" style="47" customWidth="1"/>
    <col min="126" max="126" width="7.7265625" style="47" customWidth="1"/>
    <col min="127" max="127" width="13.7265625" style="154" customWidth="1"/>
    <col min="128" max="128" width="17.7265625" style="154" customWidth="1"/>
    <col min="129" max="129" width="14.7265625" style="154" customWidth="1"/>
    <col min="130" max="130" width="5.7265625" style="47" customWidth="1"/>
    <col min="131" max="131" width="9.7265625" style="47" customWidth="1"/>
    <col min="132" max="132" width="12.7265625" style="47" customWidth="1"/>
    <col min="133" max="133" width="18.7265625" style="47" customWidth="1"/>
    <col min="134" max="134" width="16.7265625" style="47" customWidth="1"/>
    <col min="135" max="135" width="2.7265625" style="47" customWidth="1"/>
    <col min="136" max="136" width="8.7265625" style="47"/>
    <col min="137" max="137" width="27.7265625" style="47" customWidth="1"/>
    <col min="138" max="138" width="8.7265625" style="47"/>
    <col min="139" max="139" width="6.7265625" style="47" customWidth="1"/>
    <col min="140" max="140" width="10.7265625" style="47" customWidth="1"/>
    <col min="141" max="141" width="7.7265625" style="47" customWidth="1"/>
    <col min="142" max="142" width="10.7265625" style="47" customWidth="1"/>
    <col min="143" max="143" width="7.7265625" style="47" customWidth="1"/>
    <col min="144" max="144" width="13.7265625" style="154" customWidth="1"/>
    <col min="145" max="145" width="17.7265625" style="154" customWidth="1"/>
    <col min="146" max="146" width="14.7265625" style="154" customWidth="1"/>
    <col min="147" max="147" width="5.7265625" style="47" customWidth="1"/>
    <col min="148" max="148" width="9.7265625" style="47" customWidth="1"/>
    <col min="149" max="149" width="12.7265625" style="47" customWidth="1"/>
    <col min="150" max="150" width="18.7265625" style="47" customWidth="1"/>
    <col min="151" max="151" width="16.7265625" style="47" customWidth="1"/>
    <col min="152" max="152" width="2.7265625" style="47" customWidth="1"/>
    <col min="153" max="153" width="8.7265625" style="47"/>
    <col min="154" max="154" width="21.7265625" style="47" customWidth="1"/>
    <col min="155" max="155" width="8.7265625" style="47"/>
    <col min="156" max="156" width="6.7265625" style="47" customWidth="1"/>
    <col min="157" max="157" width="10.7265625" style="47" customWidth="1"/>
    <col min="158" max="158" width="8.7265625" style="47"/>
    <col min="159" max="159" width="10.7265625" style="47" customWidth="1"/>
    <col min="160" max="160" width="7.7265625" style="47" customWidth="1"/>
    <col min="161" max="161" width="13.7265625" style="47" customWidth="1"/>
    <col min="162" max="162" width="17.7265625" style="47" customWidth="1"/>
    <col min="163" max="163" width="14.7265625" style="47" customWidth="1"/>
    <col min="164" max="164" width="5.7265625" style="47" customWidth="1"/>
    <col min="165" max="165" width="9.7265625" style="47" customWidth="1"/>
    <col min="166" max="166" width="12.7265625" style="47" customWidth="1"/>
    <col min="167" max="167" width="18.7265625" style="47" customWidth="1"/>
    <col min="168" max="168" width="16.7265625" style="47" customWidth="1"/>
    <col min="169" max="169" width="2.7265625" style="47" customWidth="1"/>
    <col min="170" max="170" width="8.7265625" style="47"/>
    <col min="171" max="171" width="27.7265625" style="47" customWidth="1"/>
    <col min="172" max="172" width="8.7265625" style="47"/>
    <col min="173" max="173" width="6.7265625" style="47" customWidth="1"/>
    <col min="174" max="174" width="10.7265625" style="47" customWidth="1"/>
    <col min="175" max="175" width="8.7265625" style="47"/>
    <col min="176" max="176" width="10.7265625" style="47" customWidth="1"/>
    <col min="177" max="177" width="7.7265625" style="47" customWidth="1"/>
    <col min="178" max="178" width="13.7265625" style="154" customWidth="1"/>
    <col min="179" max="179" width="17.7265625" style="154" customWidth="1"/>
    <col min="180" max="180" width="14.7265625" style="154" customWidth="1"/>
    <col min="181" max="181" width="5.7265625" style="47" customWidth="1"/>
    <col min="182" max="182" width="9.7265625" style="47" customWidth="1"/>
    <col min="183" max="183" width="12.7265625" style="47" customWidth="1"/>
    <col min="184" max="184" width="18.7265625" style="47" customWidth="1"/>
    <col min="185" max="185" width="16.7265625" style="47" customWidth="1"/>
    <col min="186" max="186" width="2.7265625" style="47" customWidth="1"/>
    <col min="187" max="187" width="8.7265625" style="47"/>
    <col min="188" max="188" width="27.7265625" style="47" customWidth="1"/>
    <col min="189" max="189" width="8.7265625" style="47"/>
    <col min="190" max="190" width="6.7265625" style="47" customWidth="1"/>
    <col min="191" max="191" width="10.7265625" style="47" customWidth="1"/>
    <col min="192" max="192" width="7.7265625" style="47" customWidth="1"/>
    <col min="193" max="193" width="10.7265625" style="47" customWidth="1"/>
    <col min="194" max="194" width="7.7265625" style="47" customWidth="1"/>
    <col min="195" max="195" width="13.7265625" style="154" customWidth="1"/>
    <col min="196" max="196" width="17.7265625" style="154" customWidth="1"/>
    <col min="197" max="197" width="14.7265625" style="154" customWidth="1"/>
    <col min="198" max="198" width="5.7265625" style="47" customWidth="1"/>
    <col min="199" max="199" width="9.7265625" style="47" customWidth="1"/>
    <col min="200" max="200" width="12.7265625" style="47" customWidth="1"/>
    <col min="201" max="201" width="18.7265625" style="47" customWidth="1"/>
    <col min="202" max="202" width="16.7265625" style="47" customWidth="1"/>
    <col min="203" max="203" width="2.7265625" style="47" customWidth="1"/>
    <col min="204" max="204" width="8.7265625" style="47"/>
    <col min="205" max="205" width="21.7265625" style="37" customWidth="1"/>
    <col min="206" max="206" width="8.7265625" style="37"/>
    <col min="207" max="207" width="6.7265625" style="37" customWidth="1"/>
    <col min="208" max="208" width="10.7265625" style="37" customWidth="1"/>
    <col min="209" max="209" width="8.7265625" style="37"/>
    <col min="210" max="210" width="10.7265625" style="37" customWidth="1"/>
    <col min="211" max="211" width="7.7265625" style="37" customWidth="1"/>
    <col min="212" max="212" width="13.7265625" style="37" customWidth="1"/>
    <col min="213" max="213" width="17.7265625" style="37" customWidth="1"/>
    <col min="214" max="214" width="14.7265625" style="37" customWidth="1"/>
    <col min="215" max="215" width="5.7265625" style="37" customWidth="1"/>
    <col min="216" max="216" width="9.7265625" style="37" customWidth="1"/>
    <col min="217" max="217" width="12.7265625" style="37" customWidth="1"/>
    <col min="218" max="218" width="18.7265625" style="37" customWidth="1"/>
    <col min="219" max="219" width="16.7265625" style="37" customWidth="1"/>
    <col min="220" max="220" width="2.7265625" style="37" customWidth="1"/>
    <col min="221" max="221" width="8.7265625" style="37"/>
    <col min="222" max="222" width="27.7265625" style="37" customWidth="1"/>
    <col min="223" max="223" width="8.7265625" style="37"/>
    <col min="224" max="224" width="6.7265625" style="37" customWidth="1"/>
    <col min="225" max="225" width="10.7265625" style="37" customWidth="1"/>
    <col min="226" max="226" width="8.7265625" style="37"/>
    <col min="227" max="227" width="10.7265625" style="37" customWidth="1"/>
    <col min="228" max="228" width="7.7265625" style="37" customWidth="1"/>
    <col min="229" max="229" width="13.7265625" style="39" customWidth="1"/>
    <col min="230" max="230" width="17.7265625" style="39" customWidth="1"/>
    <col min="231" max="231" width="14.7265625" style="39" customWidth="1"/>
    <col min="232" max="232" width="5.7265625" style="37" customWidth="1"/>
    <col min="233" max="233" width="9.7265625" style="37" customWidth="1"/>
    <col min="234" max="234" width="12.7265625" style="37" customWidth="1"/>
    <col min="235" max="235" width="18.7265625" style="37" customWidth="1"/>
    <col min="236" max="236" width="16.7265625" style="37" customWidth="1"/>
    <col min="237" max="237" width="2.7265625" style="37" customWidth="1"/>
    <col min="238" max="238" width="8.7265625" style="37"/>
    <col min="239" max="239" width="21.7265625" style="37" customWidth="1"/>
    <col min="240" max="240" width="8.7265625" style="37"/>
    <col min="241" max="241" width="6.7265625" style="37" customWidth="1"/>
    <col min="242" max="242" width="10.7265625" style="37" customWidth="1"/>
    <col min="243" max="243" width="8.7265625" style="37"/>
    <col min="244" max="244" width="10.7265625" style="37" customWidth="1"/>
    <col min="245" max="245" width="7.7265625" style="37" customWidth="1"/>
    <col min="246" max="246" width="13.7265625" style="37" customWidth="1"/>
    <col min="247" max="247" width="17.7265625" style="37" customWidth="1"/>
    <col min="248" max="248" width="14.7265625" style="37" customWidth="1"/>
    <col min="249" max="249" width="5.7265625" style="37" customWidth="1"/>
    <col min="250" max="250" width="9.7265625" style="37" customWidth="1"/>
    <col min="251" max="251" width="12.7265625" style="37" customWidth="1"/>
    <col min="252" max="252" width="18.7265625" style="37" customWidth="1"/>
    <col min="253" max="253" width="16.7265625" style="37" customWidth="1"/>
    <col min="254" max="254" width="2.7265625" style="37" customWidth="1"/>
    <col min="255" max="255" width="8.7265625" style="37"/>
    <col min="256" max="256" width="27.7265625" style="37" customWidth="1"/>
    <col min="257" max="257" width="8.7265625" style="37"/>
    <col min="258" max="258" width="6.7265625" style="37" customWidth="1"/>
    <col min="259" max="259" width="10.7265625" style="37" customWidth="1"/>
    <col min="260" max="260" width="8.7265625" style="37"/>
    <col min="261" max="261" width="10.7265625" style="37" customWidth="1"/>
    <col min="262" max="262" width="7.7265625" style="37" customWidth="1"/>
    <col min="263" max="263" width="13.7265625" style="39" customWidth="1"/>
    <col min="264" max="264" width="17.7265625" style="39" customWidth="1"/>
    <col min="265" max="265" width="14.7265625" style="39" customWidth="1"/>
    <col min="266" max="266" width="5.7265625" style="37" customWidth="1"/>
    <col min="267" max="267" width="9.7265625" style="37" customWidth="1"/>
    <col min="268" max="268" width="12.7265625" style="37" customWidth="1"/>
    <col min="269" max="269" width="18.7265625" style="37" customWidth="1"/>
    <col min="270" max="270" width="16.7265625" style="37" customWidth="1"/>
    <col min="271" max="271" width="2.7265625" style="37" customWidth="1"/>
    <col min="272" max="272" width="8.7265625" style="37"/>
    <col min="273" max="273" width="27.7265625" style="37" customWidth="1"/>
    <col min="274" max="274" width="8.7265625" style="37"/>
    <col min="275" max="275" width="6.7265625" style="37" customWidth="1"/>
    <col min="276" max="276" width="10.7265625" style="37" customWidth="1"/>
    <col min="277" max="277" width="7.7265625" style="37" customWidth="1"/>
    <col min="278" max="278" width="10.7265625" style="37" customWidth="1"/>
    <col min="279" max="279" width="7.7265625" style="37" customWidth="1"/>
    <col min="280" max="280" width="13.7265625" style="39" customWidth="1"/>
    <col min="281" max="281" width="17.7265625" style="39" customWidth="1"/>
    <col min="282" max="282" width="14.7265625" style="39" customWidth="1"/>
    <col min="283" max="283" width="5.7265625" style="37" customWidth="1"/>
    <col min="284" max="284" width="9.7265625" style="37" customWidth="1"/>
    <col min="285" max="285" width="12.7265625" style="37" customWidth="1"/>
    <col min="286" max="286" width="18.7265625" style="37" customWidth="1"/>
    <col min="287" max="287" width="16.7265625" style="37" customWidth="1"/>
    <col min="288" max="288" width="2.7265625" style="47" customWidth="1"/>
    <col min="289" max="325" width="8.7265625" style="47"/>
    <col min="595" max="595" width="18.54296875" style="47" customWidth="1"/>
    <col min="596" max="596" width="17.08984375" style="47" customWidth="1"/>
    <col min="597" max="597" width="14.54296875" style="47" customWidth="1"/>
    <col min="598" max="598" width="13.81640625" style="47" customWidth="1"/>
    <col min="599" max="599" width="8.7265625" style="47"/>
    <col min="600" max="600" width="15.54296875" style="47" customWidth="1"/>
    <col min="601" max="601" width="8.7265625" style="47"/>
    <col min="602" max="602" width="17.81640625" style="47" customWidth="1"/>
    <col min="603" max="603" width="13.1796875" style="47" customWidth="1"/>
  </cols>
  <sheetData>
    <row r="1" spans="1:603" x14ac:dyDescent="0.35">
      <c r="A1" s="1" t="s">
        <v>614</v>
      </c>
      <c r="R1" s="1" t="s">
        <v>615</v>
      </c>
      <c r="AI1" s="1" t="s">
        <v>616</v>
      </c>
      <c r="AZ1" s="1" t="s">
        <v>617</v>
      </c>
      <c r="BQ1" s="155" t="s">
        <v>618</v>
      </c>
      <c r="BR1" s="155"/>
      <c r="BS1" s="155"/>
      <c r="BT1" s="155"/>
      <c r="BU1" s="155"/>
      <c r="CF1" s="155"/>
      <c r="CH1" s="1" t="s">
        <v>619</v>
      </c>
      <c r="CY1" s="1" t="s">
        <v>620</v>
      </c>
      <c r="DP1" s="1" t="s">
        <v>621</v>
      </c>
      <c r="EG1" s="1" t="s">
        <v>622</v>
      </c>
      <c r="EX1" s="1" t="s">
        <v>623</v>
      </c>
      <c r="FO1" s="1" t="s">
        <v>624</v>
      </c>
      <c r="GF1" s="1" t="s">
        <v>625</v>
      </c>
      <c r="GW1" s="40" t="s">
        <v>626</v>
      </c>
      <c r="HN1" s="40" t="s">
        <v>627</v>
      </c>
      <c r="IE1" s="40" t="s">
        <v>628</v>
      </c>
      <c r="IV1" s="40" t="s">
        <v>629</v>
      </c>
      <c r="JM1" s="40" t="s">
        <v>630</v>
      </c>
      <c r="VW1" s="47" t="s">
        <v>406</v>
      </c>
      <c r="VY1" s="47" t="s">
        <v>375</v>
      </c>
      <c r="VZ1" s="47" t="s">
        <v>376</v>
      </c>
      <c r="WB1" s="47" t="s">
        <v>409</v>
      </c>
      <c r="WD1" s="47" t="s">
        <v>375</v>
      </c>
      <c r="WE1" s="47" t="s">
        <v>376</v>
      </c>
    </row>
    <row r="2" spans="1:603" x14ac:dyDescent="0.35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154" t="s">
        <v>7</v>
      </c>
      <c r="I2" s="154" t="s">
        <v>8</v>
      </c>
      <c r="J2" s="154" t="s">
        <v>9</v>
      </c>
      <c r="K2" s="47" t="s">
        <v>10</v>
      </c>
      <c r="L2" s="47" t="s">
        <v>11</v>
      </c>
      <c r="M2" s="47" t="s">
        <v>12</v>
      </c>
      <c r="N2" s="47" t="s">
        <v>326</v>
      </c>
      <c r="O2" s="47" t="s">
        <v>327</v>
      </c>
      <c r="R2" s="47" t="s">
        <v>0</v>
      </c>
      <c r="S2" s="47" t="s">
        <v>1</v>
      </c>
      <c r="T2" s="47" t="s">
        <v>2</v>
      </c>
      <c r="U2" s="47" t="s">
        <v>3</v>
      </c>
      <c r="V2" s="47" t="s">
        <v>4</v>
      </c>
      <c r="W2" s="47" t="s">
        <v>5</v>
      </c>
      <c r="X2" s="47" t="s">
        <v>6</v>
      </c>
      <c r="Y2" s="47" t="s">
        <v>7</v>
      </c>
      <c r="Z2" s="47" t="s">
        <v>8</v>
      </c>
      <c r="AA2" s="47" t="s">
        <v>9</v>
      </c>
      <c r="AB2" s="47" t="s">
        <v>10</v>
      </c>
      <c r="AC2" s="47" t="s">
        <v>11</v>
      </c>
      <c r="AD2" s="47" t="s">
        <v>12</v>
      </c>
      <c r="AE2" s="47" t="s">
        <v>326</v>
      </c>
      <c r="AF2" s="47" t="s">
        <v>327</v>
      </c>
      <c r="AI2" s="47" t="s">
        <v>0</v>
      </c>
      <c r="AJ2" s="47" t="s">
        <v>1</v>
      </c>
      <c r="AK2" s="47" t="s">
        <v>2</v>
      </c>
      <c r="AL2" s="47" t="s">
        <v>3</v>
      </c>
      <c r="AM2" s="47" t="s">
        <v>4</v>
      </c>
      <c r="AN2" s="47" t="s">
        <v>5</v>
      </c>
      <c r="AO2" s="47" t="s">
        <v>6</v>
      </c>
      <c r="AP2" s="154" t="s">
        <v>7</v>
      </c>
      <c r="AQ2" s="154" t="s">
        <v>8</v>
      </c>
      <c r="AR2" s="154" t="s">
        <v>9</v>
      </c>
      <c r="AS2" s="47" t="s">
        <v>10</v>
      </c>
      <c r="AT2" s="47" t="s">
        <v>11</v>
      </c>
      <c r="AU2" s="47" t="s">
        <v>12</v>
      </c>
      <c r="AV2" s="47" t="s">
        <v>326</v>
      </c>
      <c r="AW2" s="47" t="s">
        <v>327</v>
      </c>
      <c r="AZ2" s="47" t="s">
        <v>0</v>
      </c>
      <c r="BA2" s="47" t="s">
        <v>1</v>
      </c>
      <c r="BB2" s="47" t="s">
        <v>2</v>
      </c>
      <c r="BC2" s="47" t="s">
        <v>3</v>
      </c>
      <c r="BD2" s="47" t="s">
        <v>4</v>
      </c>
      <c r="BE2" s="47" t="s">
        <v>5</v>
      </c>
      <c r="BF2" s="47" t="s">
        <v>6</v>
      </c>
      <c r="BG2" s="47" t="s">
        <v>7</v>
      </c>
      <c r="BH2" s="47" t="s">
        <v>8</v>
      </c>
      <c r="BI2" s="47" t="s">
        <v>9</v>
      </c>
      <c r="BJ2" s="47" t="s">
        <v>10</v>
      </c>
      <c r="BK2" s="47" t="s">
        <v>11</v>
      </c>
      <c r="BL2" s="47" t="s">
        <v>12</v>
      </c>
      <c r="BM2" s="47" t="s">
        <v>326</v>
      </c>
      <c r="BN2" s="47" t="s">
        <v>327</v>
      </c>
      <c r="BQ2" s="47" t="s">
        <v>0</v>
      </c>
      <c r="BR2" s="47" t="s">
        <v>1</v>
      </c>
      <c r="BS2" s="47" t="s">
        <v>2</v>
      </c>
      <c r="BT2" s="47" t="s">
        <v>3</v>
      </c>
      <c r="BU2" s="47" t="s">
        <v>4</v>
      </c>
      <c r="BV2" s="47" t="s">
        <v>5</v>
      </c>
      <c r="BW2" s="47" t="s">
        <v>6</v>
      </c>
      <c r="BX2" s="47" t="s">
        <v>7</v>
      </c>
      <c r="BY2" s="47" t="s">
        <v>8</v>
      </c>
      <c r="BZ2" s="47" t="s">
        <v>9</v>
      </c>
      <c r="CA2" s="47" t="s">
        <v>10</v>
      </c>
      <c r="CB2" s="47" t="s">
        <v>11</v>
      </c>
      <c r="CC2" s="47" t="s">
        <v>12</v>
      </c>
      <c r="CD2" s="47" t="s">
        <v>326</v>
      </c>
      <c r="CE2" s="47" t="s">
        <v>327</v>
      </c>
      <c r="CH2" s="47" t="s">
        <v>0</v>
      </c>
      <c r="CI2" s="47" t="s">
        <v>1</v>
      </c>
      <c r="CJ2" s="47" t="s">
        <v>2</v>
      </c>
      <c r="CK2" s="47" t="s">
        <v>3</v>
      </c>
      <c r="CL2" s="47" t="s">
        <v>4</v>
      </c>
      <c r="CM2" s="47" t="s">
        <v>5</v>
      </c>
      <c r="CN2" s="47" t="s">
        <v>6</v>
      </c>
      <c r="CO2" s="154" t="s">
        <v>7</v>
      </c>
      <c r="CP2" s="154" t="s">
        <v>8</v>
      </c>
      <c r="CQ2" s="154" t="s">
        <v>9</v>
      </c>
      <c r="CR2" s="47" t="s">
        <v>10</v>
      </c>
      <c r="CS2" s="47" t="s">
        <v>11</v>
      </c>
      <c r="CT2" s="47" t="s">
        <v>12</v>
      </c>
      <c r="CU2" s="47" t="s">
        <v>326</v>
      </c>
      <c r="CV2" s="47" t="s">
        <v>327</v>
      </c>
      <c r="CY2" s="47" t="s">
        <v>0</v>
      </c>
      <c r="CZ2" s="47" t="s">
        <v>1</v>
      </c>
      <c r="DA2" s="47" t="s">
        <v>2</v>
      </c>
      <c r="DB2" s="47" t="s">
        <v>3</v>
      </c>
      <c r="DC2" s="47" t="s">
        <v>4</v>
      </c>
      <c r="DD2" s="47" t="s">
        <v>5</v>
      </c>
      <c r="DE2" s="47" t="s">
        <v>6</v>
      </c>
      <c r="DF2" s="154" t="s">
        <v>7</v>
      </c>
      <c r="DG2" s="154" t="s">
        <v>8</v>
      </c>
      <c r="DH2" s="154" t="s">
        <v>9</v>
      </c>
      <c r="DI2" s="47" t="s">
        <v>10</v>
      </c>
      <c r="DJ2" s="47" t="s">
        <v>11</v>
      </c>
      <c r="DK2" s="47" t="s">
        <v>12</v>
      </c>
      <c r="DL2" s="47" t="s">
        <v>326</v>
      </c>
      <c r="DM2" s="47" t="s">
        <v>327</v>
      </c>
      <c r="DP2" s="47" t="s">
        <v>0</v>
      </c>
      <c r="DQ2" s="47" t="s">
        <v>1</v>
      </c>
      <c r="DR2" s="47" t="s">
        <v>2</v>
      </c>
      <c r="DS2" s="47" t="s">
        <v>3</v>
      </c>
      <c r="DT2" s="47" t="s">
        <v>4</v>
      </c>
      <c r="DU2" s="47" t="s">
        <v>5</v>
      </c>
      <c r="DV2" s="47" t="s">
        <v>6</v>
      </c>
      <c r="DW2" s="154" t="s">
        <v>7</v>
      </c>
      <c r="DX2" s="154" t="s">
        <v>8</v>
      </c>
      <c r="DY2" s="154" t="s">
        <v>9</v>
      </c>
      <c r="DZ2" s="47" t="s">
        <v>10</v>
      </c>
      <c r="EA2" s="47" t="s">
        <v>11</v>
      </c>
      <c r="EB2" s="47" t="s">
        <v>12</v>
      </c>
      <c r="EC2" s="47" t="s">
        <v>326</v>
      </c>
      <c r="ED2" s="47" t="s">
        <v>327</v>
      </c>
      <c r="EG2" s="47" t="s">
        <v>0</v>
      </c>
      <c r="EH2" s="47" t="s">
        <v>1</v>
      </c>
      <c r="EI2" s="47" t="s">
        <v>2</v>
      </c>
      <c r="EJ2" s="47" t="s">
        <v>3</v>
      </c>
      <c r="EK2" s="47" t="s">
        <v>4</v>
      </c>
      <c r="EL2" s="47" t="s">
        <v>5</v>
      </c>
      <c r="EM2" s="47" t="s">
        <v>6</v>
      </c>
      <c r="EN2" s="154" t="s">
        <v>7</v>
      </c>
      <c r="EO2" s="154" t="s">
        <v>8</v>
      </c>
      <c r="EP2" s="154" t="s">
        <v>9</v>
      </c>
      <c r="EQ2" s="47" t="s">
        <v>10</v>
      </c>
      <c r="ER2" s="47" t="s">
        <v>11</v>
      </c>
      <c r="ES2" s="47" t="s">
        <v>12</v>
      </c>
      <c r="ET2" s="47" t="s">
        <v>326</v>
      </c>
      <c r="EU2" s="47" t="s">
        <v>327</v>
      </c>
      <c r="EX2" s="47" t="s">
        <v>0</v>
      </c>
      <c r="EY2" s="47" t="s">
        <v>1</v>
      </c>
      <c r="EZ2" s="47" t="s">
        <v>2</v>
      </c>
      <c r="FA2" s="47" t="s">
        <v>3</v>
      </c>
      <c r="FB2" s="47" t="s">
        <v>4</v>
      </c>
      <c r="FC2" s="47" t="s">
        <v>5</v>
      </c>
      <c r="FD2" s="47" t="s">
        <v>6</v>
      </c>
      <c r="FE2" s="47" t="s">
        <v>7</v>
      </c>
      <c r="FF2" s="47" t="s">
        <v>8</v>
      </c>
      <c r="FG2" s="47" t="s">
        <v>9</v>
      </c>
      <c r="FH2" s="47" t="s">
        <v>10</v>
      </c>
      <c r="FI2" s="47" t="s">
        <v>11</v>
      </c>
      <c r="FJ2" s="47" t="s">
        <v>12</v>
      </c>
      <c r="FK2" s="47" t="s">
        <v>326</v>
      </c>
      <c r="FL2" s="47" t="s">
        <v>327</v>
      </c>
      <c r="FO2" s="47" t="s">
        <v>0</v>
      </c>
      <c r="FP2" s="47" t="s">
        <v>1</v>
      </c>
      <c r="FQ2" s="47" t="s">
        <v>2</v>
      </c>
      <c r="FR2" s="47" t="s">
        <v>3</v>
      </c>
      <c r="FS2" s="47" t="s">
        <v>4</v>
      </c>
      <c r="FT2" s="47" t="s">
        <v>5</v>
      </c>
      <c r="FU2" s="47" t="s">
        <v>6</v>
      </c>
      <c r="FV2" s="154" t="s">
        <v>7</v>
      </c>
      <c r="FW2" s="154" t="s">
        <v>8</v>
      </c>
      <c r="FX2" s="154" t="s">
        <v>9</v>
      </c>
      <c r="FY2" s="47" t="s">
        <v>10</v>
      </c>
      <c r="FZ2" s="47" t="s">
        <v>11</v>
      </c>
      <c r="GA2" s="47" t="s">
        <v>12</v>
      </c>
      <c r="GB2" s="47" t="s">
        <v>326</v>
      </c>
      <c r="GC2" s="47" t="s">
        <v>327</v>
      </c>
      <c r="GF2" s="47" t="s">
        <v>0</v>
      </c>
      <c r="GG2" s="47" t="s">
        <v>1</v>
      </c>
      <c r="GH2" s="47" t="s">
        <v>2</v>
      </c>
      <c r="GI2" s="47" t="s">
        <v>3</v>
      </c>
      <c r="GJ2" s="47" t="s">
        <v>4</v>
      </c>
      <c r="GK2" s="47" t="s">
        <v>5</v>
      </c>
      <c r="GL2" s="47" t="s">
        <v>6</v>
      </c>
      <c r="GM2" s="154" t="s">
        <v>7</v>
      </c>
      <c r="GN2" s="154" t="s">
        <v>8</v>
      </c>
      <c r="GO2" s="154" t="s">
        <v>9</v>
      </c>
      <c r="GP2" s="47" t="s">
        <v>10</v>
      </c>
      <c r="GQ2" s="47" t="s">
        <v>11</v>
      </c>
      <c r="GR2" s="47" t="s">
        <v>12</v>
      </c>
      <c r="GS2" s="47" t="s">
        <v>326</v>
      </c>
      <c r="GT2" s="47" t="s">
        <v>327</v>
      </c>
      <c r="GW2" s="37" t="s">
        <v>0</v>
      </c>
      <c r="GX2" s="37" t="s">
        <v>1</v>
      </c>
      <c r="GY2" s="37" t="s">
        <v>2</v>
      </c>
      <c r="GZ2" s="37" t="s">
        <v>3</v>
      </c>
      <c r="HA2" s="37" t="s">
        <v>4</v>
      </c>
      <c r="HB2" s="37" t="s">
        <v>5</v>
      </c>
      <c r="HC2" s="37" t="s">
        <v>6</v>
      </c>
      <c r="HD2" s="37" t="s">
        <v>7</v>
      </c>
      <c r="HE2" s="37" t="s">
        <v>8</v>
      </c>
      <c r="HF2" s="37" t="s">
        <v>9</v>
      </c>
      <c r="HG2" s="37" t="s">
        <v>10</v>
      </c>
      <c r="HH2" s="37" t="s">
        <v>11</v>
      </c>
      <c r="HI2" s="37" t="s">
        <v>12</v>
      </c>
      <c r="HJ2" s="37" t="s">
        <v>326</v>
      </c>
      <c r="HK2" s="37" t="s">
        <v>327</v>
      </c>
      <c r="HN2" s="37" t="s">
        <v>0</v>
      </c>
      <c r="HO2" s="37" t="s">
        <v>1</v>
      </c>
      <c r="HP2" s="37" t="s">
        <v>2</v>
      </c>
      <c r="HQ2" s="37" t="s">
        <v>3</v>
      </c>
      <c r="HR2" s="37" t="s">
        <v>4</v>
      </c>
      <c r="HS2" s="37" t="s">
        <v>5</v>
      </c>
      <c r="HT2" s="37" t="s">
        <v>6</v>
      </c>
      <c r="HU2" s="39" t="s">
        <v>7</v>
      </c>
      <c r="HV2" s="39" t="s">
        <v>8</v>
      </c>
      <c r="HW2" s="39" t="s">
        <v>9</v>
      </c>
      <c r="HX2" s="37" t="s">
        <v>10</v>
      </c>
      <c r="HY2" s="37" t="s">
        <v>11</v>
      </c>
      <c r="HZ2" s="37" t="s">
        <v>12</v>
      </c>
      <c r="IA2" s="37" t="s">
        <v>326</v>
      </c>
      <c r="IB2" s="37" t="s">
        <v>327</v>
      </c>
      <c r="IE2" s="37" t="s">
        <v>0</v>
      </c>
      <c r="IF2" s="37" t="s">
        <v>1</v>
      </c>
      <c r="IG2" s="37" t="s">
        <v>2</v>
      </c>
      <c r="IH2" s="37" t="s">
        <v>3</v>
      </c>
      <c r="II2" s="37" t="s">
        <v>4</v>
      </c>
      <c r="IJ2" s="37" t="s">
        <v>5</v>
      </c>
      <c r="IK2" s="37" t="s">
        <v>6</v>
      </c>
      <c r="IL2" s="37" t="s">
        <v>7</v>
      </c>
      <c r="IM2" s="37" t="s">
        <v>8</v>
      </c>
      <c r="IN2" s="37" t="s">
        <v>9</v>
      </c>
      <c r="IO2" s="37" t="s">
        <v>10</v>
      </c>
      <c r="IP2" s="37" t="s">
        <v>11</v>
      </c>
      <c r="IQ2" s="37" t="s">
        <v>12</v>
      </c>
      <c r="IR2" s="37" t="s">
        <v>326</v>
      </c>
      <c r="IS2" s="37" t="s">
        <v>327</v>
      </c>
      <c r="IV2" s="37" t="s">
        <v>0</v>
      </c>
      <c r="IW2" s="37" t="s">
        <v>1</v>
      </c>
      <c r="IX2" s="37" t="s">
        <v>2</v>
      </c>
      <c r="IY2" s="37" t="s">
        <v>3</v>
      </c>
      <c r="IZ2" s="37" t="s">
        <v>4</v>
      </c>
      <c r="JA2" s="37" t="s">
        <v>5</v>
      </c>
      <c r="JB2" s="37" t="s">
        <v>6</v>
      </c>
      <c r="JC2" s="39" t="s">
        <v>7</v>
      </c>
      <c r="JD2" s="39" t="s">
        <v>8</v>
      </c>
      <c r="JE2" s="39" t="s">
        <v>9</v>
      </c>
      <c r="JF2" s="37" t="s">
        <v>10</v>
      </c>
      <c r="JG2" s="37" t="s">
        <v>11</v>
      </c>
      <c r="JH2" s="37" t="s">
        <v>12</v>
      </c>
      <c r="JI2" s="37" t="s">
        <v>326</v>
      </c>
      <c r="JJ2" s="37" t="s">
        <v>327</v>
      </c>
      <c r="JM2" s="37" t="s">
        <v>0</v>
      </c>
      <c r="JN2" s="37" t="s">
        <v>1</v>
      </c>
      <c r="JO2" s="37" t="s">
        <v>2</v>
      </c>
      <c r="JP2" s="37" t="s">
        <v>3</v>
      </c>
      <c r="JQ2" s="37" t="s">
        <v>4</v>
      </c>
      <c r="JR2" s="37" t="s">
        <v>5</v>
      </c>
      <c r="JS2" s="37" t="s">
        <v>6</v>
      </c>
      <c r="JT2" s="39" t="s">
        <v>7</v>
      </c>
      <c r="JU2" s="39" t="s">
        <v>8</v>
      </c>
      <c r="JV2" s="39" t="s">
        <v>9</v>
      </c>
      <c r="JW2" s="37" t="s">
        <v>10</v>
      </c>
      <c r="JX2" s="37" t="s">
        <v>11</v>
      </c>
      <c r="JY2" s="37" t="s">
        <v>12</v>
      </c>
      <c r="JZ2" s="37" t="s">
        <v>326</v>
      </c>
      <c r="KA2" s="37" t="s">
        <v>327</v>
      </c>
      <c r="VW2" s="47" t="s">
        <v>407</v>
      </c>
      <c r="VX2" s="47">
        <f>'112524'!$CK$3</f>
        <v>1053174</v>
      </c>
      <c r="VY2" s="47">
        <f>$VX$2*0.6</f>
        <v>631904.4</v>
      </c>
      <c r="VZ2" s="47">
        <f>$VX$2*1.4</f>
        <v>1474443.5999999999</v>
      </c>
      <c r="WB2" s="47" t="s">
        <v>407</v>
      </c>
      <c r="WC2" s="47">
        <f>'112524'!$BC$3</f>
        <v>1032225</v>
      </c>
      <c r="WD2" s="47">
        <f>$WC$2*0.6</f>
        <v>619335</v>
      </c>
      <c r="WE2" s="47">
        <f>$WC$2*1.4</f>
        <v>1445115</v>
      </c>
    </row>
    <row r="3" spans="1:603" x14ac:dyDescent="0.35">
      <c r="A3" s="47" t="s">
        <v>14</v>
      </c>
      <c r="B3" s="47">
        <v>30.308</v>
      </c>
      <c r="C3" s="47">
        <v>114</v>
      </c>
      <c r="D3" s="47">
        <v>923308</v>
      </c>
      <c r="E3" s="47">
        <v>5</v>
      </c>
      <c r="G3" s="47" t="s">
        <v>13</v>
      </c>
      <c r="N3" s="47" t="str">
        <f>IF(D3/$WC$2&gt;1.4,"Fail","Pass")</f>
        <v>Pass</v>
      </c>
      <c r="O3" s="47" t="str">
        <f>IF(B3&gt;$WE$3,"Fail","Pass")</f>
        <v>Pass</v>
      </c>
      <c r="R3" s="47" t="s">
        <v>14</v>
      </c>
      <c r="S3" s="47">
        <v>30.457000000000001</v>
      </c>
      <c r="T3" s="47">
        <v>114</v>
      </c>
      <c r="U3" s="47">
        <v>919831</v>
      </c>
      <c r="V3" s="47">
        <v>50</v>
      </c>
      <c r="X3" s="47" t="s">
        <v>13</v>
      </c>
      <c r="AE3" s="47" t="str">
        <f>IF(U3/$VX$2&gt;1.4,"Fail","Pass")</f>
        <v>Pass</v>
      </c>
      <c r="AF3" s="47" t="str">
        <f>IF(S3&gt;$VZ$3,"Fail","Pass")</f>
        <v>Pass</v>
      </c>
      <c r="AI3" s="47" t="s">
        <v>14</v>
      </c>
      <c r="AJ3" s="47">
        <v>30.4</v>
      </c>
      <c r="AK3" s="47">
        <v>114</v>
      </c>
      <c r="AL3" s="47">
        <v>930217</v>
      </c>
      <c r="AM3" s="47">
        <v>5</v>
      </c>
      <c r="AO3" s="47" t="s">
        <v>13</v>
      </c>
      <c r="AV3" s="47" t="str">
        <f>IF(AL3/$WC$2&gt;1.4,"Fail","Pass")</f>
        <v>Pass</v>
      </c>
      <c r="AW3" s="47" t="str">
        <f>IF(AJ3&gt;$WE$3,"Fail","Pass")</f>
        <v>Pass</v>
      </c>
      <c r="AZ3" s="47" t="s">
        <v>14</v>
      </c>
      <c r="BA3" s="47">
        <v>30.48</v>
      </c>
      <c r="BB3" s="47">
        <v>114</v>
      </c>
      <c r="BC3" s="47">
        <v>940577</v>
      </c>
      <c r="BD3" s="47">
        <v>50</v>
      </c>
      <c r="BF3" s="47" t="s">
        <v>13</v>
      </c>
      <c r="BM3" s="47" t="str">
        <f>IF(BC3/$VX$2&gt;1.4,"Fail","Pass")</f>
        <v>Pass</v>
      </c>
      <c r="BN3" s="47" t="str">
        <f>IF(BA3&gt;$VZ$3,"Fail","Pass")</f>
        <v>Pass</v>
      </c>
      <c r="BQ3" s="47" t="s">
        <v>14</v>
      </c>
      <c r="BR3" s="47">
        <v>30.457000000000001</v>
      </c>
      <c r="BS3" s="47">
        <v>114</v>
      </c>
      <c r="BT3" s="47">
        <v>966603</v>
      </c>
      <c r="BU3" s="47">
        <v>50</v>
      </c>
      <c r="BW3" s="47" t="s">
        <v>13</v>
      </c>
      <c r="CD3" s="47" t="str">
        <f>IF(BT3/$VX$2&gt;1.4,"Fail","Pass")</f>
        <v>Pass</v>
      </c>
      <c r="CE3" s="47" t="str">
        <f>IF(BR3&gt;$VZ$3,"Fail","Pass")</f>
        <v>Pass</v>
      </c>
      <c r="CH3" s="47" t="s">
        <v>14</v>
      </c>
      <c r="CI3" s="47">
        <v>30.341999999999999</v>
      </c>
      <c r="CJ3" s="47">
        <v>114</v>
      </c>
      <c r="CK3" s="47">
        <v>947736</v>
      </c>
      <c r="CL3" s="47">
        <v>5</v>
      </c>
      <c r="CN3" s="47" t="s">
        <v>13</v>
      </c>
      <c r="CU3" s="47" t="str">
        <f>IF(CK3/$WC$2&gt;1.4,"Fail","Pass")</f>
        <v>Pass</v>
      </c>
      <c r="CV3" s="47" t="str">
        <f>IF(CI3&gt;$WE$3,"Fail","Pass")</f>
        <v>Pass</v>
      </c>
      <c r="CY3" s="47" t="s">
        <v>14</v>
      </c>
      <c r="CZ3" s="47">
        <v>30.376999999999999</v>
      </c>
      <c r="DA3" s="47">
        <v>114</v>
      </c>
      <c r="DB3" s="47">
        <v>958011</v>
      </c>
      <c r="DC3" s="47">
        <v>5</v>
      </c>
      <c r="DE3" s="47" t="s">
        <v>13</v>
      </c>
      <c r="DL3" s="47" t="str">
        <f>IF(DB3/$WC$2&gt;1.4,"Fail","Pass")</f>
        <v>Pass</v>
      </c>
      <c r="DM3" s="47" t="str">
        <f>IF(CZ3&gt;$WE$3,"Fail","Pass")</f>
        <v>Pass</v>
      </c>
      <c r="DP3" s="47" t="s">
        <v>14</v>
      </c>
      <c r="DQ3" s="47">
        <v>30.388000000000002</v>
      </c>
      <c r="DR3" s="47">
        <v>114</v>
      </c>
      <c r="DS3" s="47">
        <v>962127</v>
      </c>
      <c r="DT3" s="47">
        <v>5</v>
      </c>
      <c r="DV3" s="47" t="s">
        <v>13</v>
      </c>
      <c r="EC3" s="47" t="str">
        <f>IF(DS3/$WC$2&gt;1.4,"Fail","Pass")</f>
        <v>Pass</v>
      </c>
      <c r="ED3" s="47" t="str">
        <f>IF(DQ3&gt;$WE$3,"Fail","Pass")</f>
        <v>Pass</v>
      </c>
      <c r="EG3" s="47" t="s">
        <v>14</v>
      </c>
      <c r="EH3" s="47">
        <v>30.4</v>
      </c>
      <c r="EI3" s="47">
        <v>114</v>
      </c>
      <c r="EJ3" s="47">
        <v>969258</v>
      </c>
      <c r="EK3" s="47">
        <v>5</v>
      </c>
      <c r="EM3" s="47" t="s">
        <v>13</v>
      </c>
      <c r="ET3" s="47" t="str">
        <f>IF(EJ3/$WC$2&gt;1.4,"Fail","Pass")</f>
        <v>Pass</v>
      </c>
      <c r="EU3" s="47" t="str">
        <f>IF(EH3&gt;$WE$3,"Fail","Pass")</f>
        <v>Pass</v>
      </c>
      <c r="EX3" s="47" t="s">
        <v>14</v>
      </c>
      <c r="EY3" s="47">
        <v>30.457000000000001</v>
      </c>
      <c r="EZ3" s="47">
        <v>114</v>
      </c>
      <c r="FA3" s="47">
        <v>961607</v>
      </c>
      <c r="FB3" s="47">
        <v>50</v>
      </c>
      <c r="FD3" s="47" t="s">
        <v>13</v>
      </c>
      <c r="FK3" s="47" t="str">
        <f>IF(FA3/$VX$2&gt;1.4,"Fail","Pass")</f>
        <v>Pass</v>
      </c>
      <c r="FL3" s="47" t="str">
        <f>IF(EY3&gt;$VZ$3,"Fail","Pass")</f>
        <v>Pass</v>
      </c>
      <c r="FO3" s="47" t="s">
        <v>14</v>
      </c>
      <c r="FP3" s="47">
        <v>30.318999999999999</v>
      </c>
      <c r="FQ3" s="47">
        <v>114</v>
      </c>
      <c r="FR3" s="47">
        <v>957751</v>
      </c>
      <c r="FS3" s="47">
        <v>5</v>
      </c>
      <c r="FU3" s="47" t="s">
        <v>13</v>
      </c>
      <c r="GB3" s="47" t="str">
        <f>IF(FR3/$WC$2&gt;1.4,"Fail","Pass")</f>
        <v>Pass</v>
      </c>
      <c r="GC3" s="47" t="str">
        <f>IF(FP3&gt;$WE$3,"Fail","Pass")</f>
        <v>Pass</v>
      </c>
      <c r="GF3" s="47" t="s">
        <v>14</v>
      </c>
      <c r="GG3" s="47">
        <v>30.388000000000002</v>
      </c>
      <c r="GH3" s="47">
        <v>114</v>
      </c>
      <c r="GI3" s="47">
        <v>974921</v>
      </c>
      <c r="GJ3" s="47">
        <v>5</v>
      </c>
      <c r="GL3" s="47" t="s">
        <v>13</v>
      </c>
      <c r="GS3" s="47" t="str">
        <f>IF(GI3/$WC$2&gt;1.4,"Fail","Pass")</f>
        <v>Pass</v>
      </c>
      <c r="GT3" s="47" t="str">
        <f>IF(GG3&gt;$WE$3,"Fail","Pass")</f>
        <v>Pass</v>
      </c>
      <c r="GW3" s="37" t="s">
        <v>14</v>
      </c>
      <c r="GX3" s="37">
        <v>30.457000000000001</v>
      </c>
      <c r="GY3" s="37">
        <v>114</v>
      </c>
      <c r="GZ3" s="37">
        <v>1610785</v>
      </c>
      <c r="HA3" s="37">
        <v>50</v>
      </c>
      <c r="HC3" s="37" t="s">
        <v>13</v>
      </c>
      <c r="HJ3" s="37" t="str">
        <f>IF(GZ3/$VX$2&gt;1.4,"Fail","Pass")</f>
        <v>Fail</v>
      </c>
      <c r="HK3" s="37" t="str">
        <f>IF(GX3&gt;$VZ$3,"Fail","Pass")</f>
        <v>Pass</v>
      </c>
      <c r="HN3" s="37" t="s">
        <v>14</v>
      </c>
      <c r="HO3" s="37">
        <v>30.331</v>
      </c>
      <c r="HP3" s="37">
        <v>114</v>
      </c>
      <c r="HQ3" s="37">
        <v>1632766</v>
      </c>
      <c r="HR3" s="37">
        <v>5</v>
      </c>
      <c r="HT3" s="37" t="s">
        <v>13</v>
      </c>
      <c r="IA3" s="37" t="str">
        <f>IF(HQ3/$WC$2&gt;1.4,"Fail","Pass")</f>
        <v>Fail</v>
      </c>
      <c r="IB3" s="37" t="str">
        <f>IF(HO3&gt;$WE$3,"Fail","Pass")</f>
        <v>Pass</v>
      </c>
      <c r="IE3" s="37" t="s">
        <v>14</v>
      </c>
      <c r="IF3" s="37">
        <v>30.457000000000001</v>
      </c>
      <c r="IG3" s="37">
        <v>114</v>
      </c>
      <c r="IH3" s="37">
        <v>1619642</v>
      </c>
      <c r="II3" s="37">
        <v>50</v>
      </c>
      <c r="IK3" s="37" t="s">
        <v>13</v>
      </c>
      <c r="IR3" s="37" t="str">
        <f>IF(IH3/$VX$2&gt;1.4,"Fail","Pass")</f>
        <v>Fail</v>
      </c>
      <c r="IS3" s="37" t="str">
        <f>IF(IF3&gt;$VZ$3,"Fail","Pass")</f>
        <v>Pass</v>
      </c>
      <c r="IV3" s="37" t="s">
        <v>14</v>
      </c>
      <c r="IW3" s="37">
        <v>30.4</v>
      </c>
      <c r="IX3" s="37">
        <v>114</v>
      </c>
      <c r="IY3" s="37">
        <v>1567572</v>
      </c>
      <c r="IZ3" s="37">
        <v>5</v>
      </c>
      <c r="JB3" s="37" t="s">
        <v>13</v>
      </c>
      <c r="JI3" s="37" t="str">
        <f>IF(IY3/$WC$2&gt;1.4,"Fail","Pass")</f>
        <v>Fail</v>
      </c>
      <c r="JJ3" s="37" t="str">
        <f>IF(IW3&gt;$WE$3,"Fail","Pass")</f>
        <v>Pass</v>
      </c>
      <c r="JM3" s="37" t="s">
        <v>14</v>
      </c>
      <c r="JN3" s="37">
        <v>30.308</v>
      </c>
      <c r="JO3" s="37">
        <v>114</v>
      </c>
      <c r="JP3" s="37">
        <v>1648653</v>
      </c>
      <c r="JQ3" s="37">
        <v>5</v>
      </c>
      <c r="JS3" s="37" t="s">
        <v>13</v>
      </c>
      <c r="JZ3" s="37" t="str">
        <f>IF(JP3/$WC$2&gt;1.4,"Fail","Pass")</f>
        <v>Fail</v>
      </c>
      <c r="KA3" s="37" t="str">
        <f>IF(JN3&gt;$WE$3,"Fail","Pass")</f>
        <v>Pass</v>
      </c>
      <c r="VW3" s="47" t="s">
        <v>408</v>
      </c>
      <c r="VX3" s="47">
        <f>'112524'!$CI$3</f>
        <v>30.503</v>
      </c>
      <c r="VY3" s="47">
        <f>$VX$3-(5/60)</f>
        <v>30.419666666666668</v>
      </c>
      <c r="VZ3" s="47">
        <f>$VX$3+(5/60)</f>
        <v>30.586333333333332</v>
      </c>
      <c r="WB3" s="47" t="s">
        <v>408</v>
      </c>
      <c r="WC3" s="47">
        <f>'112524'!$BA$3</f>
        <v>30.411000000000001</v>
      </c>
      <c r="WD3" s="47">
        <f>$WC$3-(5/60)</f>
        <v>30.327666666666669</v>
      </c>
      <c r="WE3" s="47">
        <f>$WC$3+(5/60)</f>
        <v>30.494333333333334</v>
      </c>
    </row>
    <row r="4" spans="1:603" x14ac:dyDescent="0.35">
      <c r="A4" s="47" t="s">
        <v>17</v>
      </c>
      <c r="B4" s="47">
        <v>8.093</v>
      </c>
      <c r="C4" s="47">
        <v>119</v>
      </c>
      <c r="D4" s="47" t="s">
        <v>477</v>
      </c>
      <c r="E4" s="47">
        <v>7.0000000000000001E-3</v>
      </c>
      <c r="F4" s="47">
        <f>IF(E4="N.D.",0,E4)</f>
        <v>7.0000000000000001E-3</v>
      </c>
      <c r="G4" s="47" t="s">
        <v>13</v>
      </c>
      <c r="H4" s="154">
        <v>200</v>
      </c>
      <c r="I4" s="154">
        <v>1</v>
      </c>
      <c r="J4" s="154">
        <f>200/H4*I4</f>
        <v>1</v>
      </c>
      <c r="K4" s="47">
        <f>MDL!$C6</f>
        <v>8.4458189938093255E-3</v>
      </c>
      <c r="L4" s="47">
        <f>J4*K4</f>
        <v>8.4458189938093255E-3</v>
      </c>
      <c r="M4" s="154" t="str">
        <f>IF(F4*J4&lt;L4,"BDL",F4*J4)</f>
        <v>BDL</v>
      </c>
      <c r="N4" s="47" t="str">
        <f>IF(D3/$WC$2&lt;0.6,"Fail","Pass")</f>
        <v>Pass</v>
      </c>
      <c r="O4" s="47" t="str">
        <f>IF(B3&lt;$WD$3,"Fail","Pass")</f>
        <v>Fail</v>
      </c>
      <c r="R4" s="47" t="s">
        <v>15</v>
      </c>
      <c r="S4" s="47">
        <v>0</v>
      </c>
      <c r="U4" s="47">
        <v>0</v>
      </c>
      <c r="V4" s="47" t="s">
        <v>16</v>
      </c>
      <c r="W4" s="47">
        <f>IF(V4="N.D.",0,V4)</f>
        <v>0</v>
      </c>
      <c r="X4" s="47" t="s">
        <v>13</v>
      </c>
      <c r="Y4" s="47">
        <v>20</v>
      </c>
      <c r="Z4" s="83">
        <v>1</v>
      </c>
      <c r="AA4" s="47">
        <f>20/Y4*Z4</f>
        <v>1</v>
      </c>
      <c r="AB4" s="47">
        <f>MDL!$C5</f>
        <v>8.9699246096529184E-2</v>
      </c>
      <c r="AC4" s="47">
        <f>AA4*AB4</f>
        <v>8.9699246096529184E-2</v>
      </c>
      <c r="AD4" s="154" t="str">
        <f>IF(W4*AA4&lt;AC4,"BDL",W4*AA4)</f>
        <v>BDL</v>
      </c>
      <c r="AE4" s="47" t="str">
        <f>IF(U3/$VX$2&lt;0.6,"Fail","Pass")</f>
        <v>Pass</v>
      </c>
      <c r="AF4" s="47" t="str">
        <f>IF(S3&lt;$VY$3,"Fail","Pass")</f>
        <v>Pass</v>
      </c>
      <c r="AI4" s="47" t="s">
        <v>17</v>
      </c>
      <c r="AJ4" s="47">
        <v>0</v>
      </c>
      <c r="AL4" s="47">
        <v>0</v>
      </c>
      <c r="AM4" s="47" t="s">
        <v>16</v>
      </c>
      <c r="AN4" s="47">
        <f>IF(AM4="N.D.",0,AM4)</f>
        <v>0</v>
      </c>
      <c r="AO4" s="47" t="s">
        <v>13</v>
      </c>
      <c r="AP4" s="154">
        <v>200</v>
      </c>
      <c r="AQ4" s="154">
        <v>1</v>
      </c>
      <c r="AR4" s="154">
        <f>200/AP4*AQ4</f>
        <v>1</v>
      </c>
      <c r="AS4" s="47">
        <f>MDL!$C6</f>
        <v>8.4458189938093255E-3</v>
      </c>
      <c r="AT4" s="47">
        <f>AR4*AS4</f>
        <v>8.4458189938093255E-3</v>
      </c>
      <c r="AU4" s="154" t="str">
        <f>IF(AN4*AR4&lt;AT4,"BDL",AN4*AR4)</f>
        <v>BDL</v>
      </c>
      <c r="AV4" s="47" t="str">
        <f>IF(AL3/$WC$2&lt;0.6,"Fail","Pass")</f>
        <v>Pass</v>
      </c>
      <c r="AW4" s="47" t="str">
        <f>IF(AJ3&lt;$WD$3,"Fail","Pass")</f>
        <v>Pass</v>
      </c>
      <c r="AZ4" s="47" t="s">
        <v>15</v>
      </c>
      <c r="BA4" s="47">
        <v>6.9820000000000002</v>
      </c>
      <c r="BB4" s="47">
        <v>69</v>
      </c>
      <c r="BC4" s="47">
        <v>61007</v>
      </c>
      <c r="BD4" s="47">
        <v>84.393000000000001</v>
      </c>
      <c r="BE4" s="47">
        <f>IF(BD4="N.D.",0,BD4)</f>
        <v>84.393000000000001</v>
      </c>
      <c r="BF4" s="47" t="s">
        <v>13</v>
      </c>
      <c r="BG4" s="47">
        <v>20</v>
      </c>
      <c r="BH4" s="83">
        <v>1</v>
      </c>
      <c r="BI4" s="47">
        <f>20/BG4*BH4</f>
        <v>1</v>
      </c>
      <c r="BJ4" s="47">
        <f>MDL!$C5</f>
        <v>8.9699246096529184E-2</v>
      </c>
      <c r="BK4" s="47">
        <f>BI4*BJ4</f>
        <v>8.9699246096529184E-2</v>
      </c>
      <c r="BL4" s="154">
        <f>IF(BE4*BI4&lt;BK4,"BDL",BE4*BI4)</f>
        <v>84.393000000000001</v>
      </c>
      <c r="BM4" s="47" t="str">
        <f>IF(BC3/$VX$2&lt;0.6,"Fail","Pass")</f>
        <v>Pass</v>
      </c>
      <c r="BN4" s="47" t="str">
        <f>IF(BA3&lt;$VY$3,"Fail","Pass")</f>
        <v>Pass</v>
      </c>
      <c r="BQ4" s="47" t="s">
        <v>15</v>
      </c>
      <c r="BR4" s="47">
        <v>0</v>
      </c>
      <c r="BT4" s="47">
        <v>0</v>
      </c>
      <c r="BU4" s="47" t="s">
        <v>16</v>
      </c>
      <c r="BV4" s="47">
        <f>IF(BU4="N.D.",0,BU4)</f>
        <v>0</v>
      </c>
      <c r="BW4" s="47" t="s">
        <v>13</v>
      </c>
      <c r="BX4" s="47">
        <v>20</v>
      </c>
      <c r="BY4" s="83">
        <v>1</v>
      </c>
      <c r="BZ4" s="47">
        <f>20/BX4*BY4</f>
        <v>1</v>
      </c>
      <c r="CA4" s="47">
        <f>MDL!$C5</f>
        <v>8.9699246096529184E-2</v>
      </c>
      <c r="CB4" s="47">
        <f>BZ4*CA4</f>
        <v>8.9699246096529184E-2</v>
      </c>
      <c r="CC4" s="154" t="str">
        <f>IF(BV4*BZ4&lt;CB4,"BDL",BV4*BZ4)</f>
        <v>BDL</v>
      </c>
      <c r="CD4" s="47" t="str">
        <f>IF(BT3/$VX$2&lt;0.6,"Fail","Pass")</f>
        <v>Pass</v>
      </c>
      <c r="CE4" s="47" t="str">
        <f>IF(BR3&lt;$VY$3,"Fail","Pass")</f>
        <v>Pass</v>
      </c>
      <c r="CH4" s="47" t="s">
        <v>17</v>
      </c>
      <c r="CI4" s="47">
        <v>8.093</v>
      </c>
      <c r="CJ4" s="47">
        <v>119</v>
      </c>
      <c r="CK4" s="47" t="s">
        <v>631</v>
      </c>
      <c r="CL4" s="47">
        <v>9.3680000000000003</v>
      </c>
      <c r="CM4" s="47">
        <f>IF(CL4="N.D.",0,CL4)</f>
        <v>9.3680000000000003</v>
      </c>
      <c r="CN4" s="47" t="s">
        <v>13</v>
      </c>
      <c r="CO4" s="154">
        <v>200</v>
      </c>
      <c r="CP4" s="154">
        <v>1</v>
      </c>
      <c r="CQ4" s="154">
        <f>200/CO4*CP4</f>
        <v>1</v>
      </c>
      <c r="CR4" s="47">
        <f>MDL!$C6</f>
        <v>8.4458189938093255E-3</v>
      </c>
      <c r="CS4" s="47">
        <f>CQ4*CR4</f>
        <v>8.4458189938093255E-3</v>
      </c>
      <c r="CT4" s="154">
        <f>IF(CM4*CQ4&lt;CS4,"BDL",CM4*CQ4)</f>
        <v>9.3680000000000003</v>
      </c>
      <c r="CU4" s="47" t="str">
        <f>IF(CK3/$WC$2&lt;0.6,"Fail","Pass")</f>
        <v>Pass</v>
      </c>
      <c r="CV4" s="47" t="str">
        <f>IF(CI3&lt;$WD$3,"Fail","Pass")</f>
        <v>Pass</v>
      </c>
      <c r="CY4" s="47" t="s">
        <v>17</v>
      </c>
      <c r="CZ4" s="47">
        <v>0</v>
      </c>
      <c r="DB4" s="47">
        <v>0</v>
      </c>
      <c r="DC4" s="47" t="s">
        <v>16</v>
      </c>
      <c r="DD4" s="47">
        <f>IF(DC4="N.D.",0,DC4)</f>
        <v>0</v>
      </c>
      <c r="DE4" s="47" t="s">
        <v>13</v>
      </c>
      <c r="DF4" s="154">
        <v>200</v>
      </c>
      <c r="DG4" s="154">
        <v>1</v>
      </c>
      <c r="DH4" s="154">
        <f>200/DF4*DG4</f>
        <v>1</v>
      </c>
      <c r="DI4" s="47">
        <f>MDL!$C6</f>
        <v>8.4458189938093255E-3</v>
      </c>
      <c r="DJ4" s="47">
        <f>DH4*DI4</f>
        <v>8.4458189938093255E-3</v>
      </c>
      <c r="DK4" s="154" t="str">
        <f>IF(DD4*DH4&lt;DJ4,"BDL",DD4*DH4)</f>
        <v>BDL</v>
      </c>
      <c r="DL4" s="47" t="str">
        <f>IF(DB3/$WC$2&lt;0.6,"Fail","Pass")</f>
        <v>Pass</v>
      </c>
      <c r="DM4" s="47" t="str">
        <f>IF(CZ3&lt;$WD$3,"Fail","Pass")</f>
        <v>Pass</v>
      </c>
      <c r="DP4" s="47" t="s">
        <v>17</v>
      </c>
      <c r="DQ4" s="47">
        <v>8.093</v>
      </c>
      <c r="DR4" s="47">
        <v>119</v>
      </c>
      <c r="DS4" s="47" t="s">
        <v>451</v>
      </c>
      <c r="DT4" s="47">
        <v>1.0999999999999999E-2</v>
      </c>
      <c r="DU4" s="47">
        <f>IF(DT4="N.D.",0,DT4)</f>
        <v>1.0999999999999999E-2</v>
      </c>
      <c r="DV4" s="47" t="s">
        <v>13</v>
      </c>
      <c r="DW4" s="154">
        <v>200</v>
      </c>
      <c r="DX4" s="50">
        <f>('Sample log Rainbow'!O17*'Sample log Rainbow'!O9)</f>
        <v>60.950520509311112</v>
      </c>
      <c r="DY4" s="154">
        <f>200/DW4*DX4</f>
        <v>60.950520509311112</v>
      </c>
      <c r="DZ4" s="47">
        <f>MDL!$C6</f>
        <v>8.4458189938093255E-3</v>
      </c>
      <c r="EA4" s="47">
        <f>DY4*DZ4</f>
        <v>0.51477706380010468</v>
      </c>
      <c r="EB4" s="154">
        <f>IF(DU4*DY4&lt;EA4,"BDL",DU4*DY4)</f>
        <v>0.67045572560242217</v>
      </c>
      <c r="EC4" s="47" t="str">
        <f>IF(DS3/$WC$2&lt;0.6,"Fail","Pass")</f>
        <v>Pass</v>
      </c>
      <c r="ED4" s="47" t="str">
        <f>IF(DQ3&lt;$WD$3,"Fail","Pass")</f>
        <v>Pass</v>
      </c>
      <c r="EG4" s="47" t="s">
        <v>17</v>
      </c>
      <c r="EH4" s="47">
        <v>8.093</v>
      </c>
      <c r="EI4" s="47">
        <v>119</v>
      </c>
      <c r="EJ4" s="47" t="s">
        <v>632</v>
      </c>
      <c r="EK4" s="47">
        <v>2.7E-2</v>
      </c>
      <c r="EL4" s="47">
        <f>IF(EK4="N.D.",0,EK4)</f>
        <v>2.7E-2</v>
      </c>
      <c r="EM4" s="47" t="s">
        <v>13</v>
      </c>
      <c r="EN4" s="154">
        <v>200</v>
      </c>
      <c r="EO4" s="50">
        <f>('Sample log Rainbow'!O18*'Sample log Rainbow'!O13)</f>
        <v>59.901567819935174</v>
      </c>
      <c r="EP4" s="154">
        <f>200/EN4*EO4</f>
        <v>59.901567819935174</v>
      </c>
      <c r="EQ4" s="47">
        <f>MDL!$C6</f>
        <v>8.4458189938093255E-3</v>
      </c>
      <c r="ER4" s="47">
        <f>EP4*EQ4</f>
        <v>0.50591779925256597</v>
      </c>
      <c r="ES4" s="154">
        <f>IF(EL4*EP4&lt;ER4,"BDL",EL4*EP4)</f>
        <v>1.6173423311382498</v>
      </c>
      <c r="ET4" s="47" t="str">
        <f>IF(EJ3/$WC$2&lt;0.6,"Fail","Pass")</f>
        <v>Pass</v>
      </c>
      <c r="EU4" s="47" t="str">
        <f>IF(EH3&lt;$WD$3,"Fail","Pass")</f>
        <v>Pass</v>
      </c>
      <c r="EX4" s="47" t="s">
        <v>15</v>
      </c>
      <c r="EY4" s="47">
        <v>6.9820000000000002</v>
      </c>
      <c r="EZ4" s="47">
        <v>69</v>
      </c>
      <c r="FA4" s="47">
        <v>60393</v>
      </c>
      <c r="FB4" s="47">
        <v>81.715999999999994</v>
      </c>
      <c r="FC4" s="47">
        <f>IF(FB4="N.D.",0,FB4)</f>
        <v>81.715999999999994</v>
      </c>
      <c r="FD4" s="47" t="s">
        <v>13</v>
      </c>
      <c r="FE4" s="47">
        <v>20</v>
      </c>
      <c r="FF4" s="83" t="e">
        <f>#REF!</f>
        <v>#REF!</v>
      </c>
      <c r="FG4" s="47" t="e">
        <f>20/FE4*FF4</f>
        <v>#REF!</v>
      </c>
      <c r="FH4" s="47">
        <f>MDL!$C5</f>
        <v>8.9699246096529184E-2</v>
      </c>
      <c r="FI4" s="47" t="e">
        <f>FG4*FH4</f>
        <v>#REF!</v>
      </c>
      <c r="FJ4" s="154" t="e">
        <f>IF(FC4*FG4&lt;FI4,"BDL",FC4*FG4)</f>
        <v>#REF!</v>
      </c>
      <c r="FK4" s="47" t="str">
        <f>IF(FA3/$VX$2&lt;0.6,"Fail","Pass")</f>
        <v>Pass</v>
      </c>
      <c r="FL4" s="47" t="str">
        <f>IF(EY3&lt;$VY$3,"Fail","Pass")</f>
        <v>Pass</v>
      </c>
      <c r="FO4" s="47" t="s">
        <v>17</v>
      </c>
      <c r="FP4" s="47">
        <v>8.093</v>
      </c>
      <c r="FQ4" s="47">
        <v>119</v>
      </c>
      <c r="FR4" s="47">
        <v>151992</v>
      </c>
      <c r="FS4" s="47">
        <v>9.82</v>
      </c>
      <c r="FT4" s="47">
        <f>IF(FS4="N.D.",0,FS4)</f>
        <v>9.82</v>
      </c>
      <c r="FU4" s="47" t="s">
        <v>13</v>
      </c>
      <c r="FV4" s="154">
        <v>200</v>
      </c>
      <c r="FW4" s="154">
        <v>1</v>
      </c>
      <c r="FX4" s="154">
        <f>200/FV4*FW4</f>
        <v>1</v>
      </c>
      <c r="FY4" s="47">
        <f>MDL!$C6</f>
        <v>8.4458189938093255E-3</v>
      </c>
      <c r="FZ4" s="47">
        <f>FX4*FY4</f>
        <v>8.4458189938093255E-3</v>
      </c>
      <c r="GA4" s="154">
        <f>IF(FT4*FX4&lt;FZ4,"BDL",FT4*FX4)</f>
        <v>9.82</v>
      </c>
      <c r="GB4" s="47" t="str">
        <f>IF(FR3/$WC$2&lt;0.6,"Fail","Pass")</f>
        <v>Pass</v>
      </c>
      <c r="GC4" s="47" t="str">
        <f>IF(FP3&lt;$WD$3,"Fail","Pass")</f>
        <v>Fail</v>
      </c>
      <c r="GF4" s="47" t="s">
        <v>17</v>
      </c>
      <c r="GG4" s="47">
        <v>0</v>
      </c>
      <c r="GI4" s="47">
        <v>0</v>
      </c>
      <c r="GJ4" s="47" t="s">
        <v>16</v>
      </c>
      <c r="GK4" s="47">
        <f>IF(GJ4="N.D.",0,GJ4)</f>
        <v>0</v>
      </c>
      <c r="GL4" s="47" t="s">
        <v>13</v>
      </c>
      <c r="GM4" s="154">
        <v>200</v>
      </c>
      <c r="GN4" s="154">
        <v>1</v>
      </c>
      <c r="GO4" s="154">
        <f>200/GM4*GN4</f>
        <v>1</v>
      </c>
      <c r="GP4" s="47">
        <f>MDL!$C6</f>
        <v>8.4458189938093255E-3</v>
      </c>
      <c r="GQ4" s="47">
        <f>GO4*GP4</f>
        <v>8.4458189938093255E-3</v>
      </c>
      <c r="GR4" s="154" t="str">
        <f>IF(GK4*GO4&lt;GQ4,"BDL",GK4*GO4)</f>
        <v>BDL</v>
      </c>
      <c r="GS4" s="47" t="str">
        <f>IF(GI3/$WC$2&lt;0.6,"Fail","Pass")</f>
        <v>Pass</v>
      </c>
      <c r="GT4" s="47" t="str">
        <f>IF(GG3&lt;$WD$3,"Fail","Pass")</f>
        <v>Pass</v>
      </c>
      <c r="GW4" s="37" t="s">
        <v>15</v>
      </c>
      <c r="GX4" s="37">
        <v>6.9950000000000001</v>
      </c>
      <c r="GY4" s="37">
        <v>69</v>
      </c>
      <c r="GZ4" s="37">
        <v>78411</v>
      </c>
      <c r="HA4" s="37">
        <v>63.337000000000003</v>
      </c>
      <c r="HB4" s="37">
        <f>IF(HA4="N.D.",0,HA4)</f>
        <v>63.337000000000003</v>
      </c>
      <c r="HC4" s="37" t="s">
        <v>13</v>
      </c>
      <c r="HD4" s="37">
        <v>20</v>
      </c>
      <c r="HE4" s="183">
        <v>1</v>
      </c>
      <c r="HF4" s="37">
        <f>20/HD4*HE4</f>
        <v>1</v>
      </c>
      <c r="HG4" s="37">
        <f>MDL!$C5</f>
        <v>8.9699246096529184E-2</v>
      </c>
      <c r="HH4" s="37">
        <f>HF4*HG4</f>
        <v>8.9699246096529184E-2</v>
      </c>
      <c r="HI4" s="39">
        <f>IF(HB4*HF4&lt;HH4,"BDL",HB4*HF4)</f>
        <v>63.337000000000003</v>
      </c>
      <c r="HJ4" s="37" t="str">
        <f>IF(GZ3/$VX$2&lt;0.6,"Fail","Pass")</f>
        <v>Pass</v>
      </c>
      <c r="HK4" s="37" t="str">
        <f>IF(GX3&lt;$VY$3,"Fail","Pass")</f>
        <v>Pass</v>
      </c>
      <c r="HN4" s="37" t="s">
        <v>17</v>
      </c>
      <c r="HO4" s="37">
        <v>8.093</v>
      </c>
      <c r="HP4" s="37">
        <v>119</v>
      </c>
      <c r="HQ4" s="37">
        <v>202422</v>
      </c>
      <c r="HR4" s="37">
        <v>7.6719999999999997</v>
      </c>
      <c r="HS4" s="37">
        <f>IF(HR4="N.D.",0,HR4)</f>
        <v>7.6719999999999997</v>
      </c>
      <c r="HT4" s="37" t="s">
        <v>13</v>
      </c>
      <c r="HU4" s="39">
        <v>200</v>
      </c>
      <c r="HV4" s="39">
        <v>1</v>
      </c>
      <c r="HW4" s="39">
        <f>200/HU4*HV4</f>
        <v>1</v>
      </c>
      <c r="HX4" s="37">
        <f>MDL!$C6</f>
        <v>8.4458189938093255E-3</v>
      </c>
      <c r="HY4" s="37">
        <f>HW4*HX4</f>
        <v>8.4458189938093255E-3</v>
      </c>
      <c r="HZ4" s="39">
        <f>IF(HS4*HW4&lt;HY4,"BDL",HS4*HW4)</f>
        <v>7.6719999999999997</v>
      </c>
      <c r="IA4" s="37" t="str">
        <f>IF(HQ3/$WC$2&lt;0.6,"Fail","Pass")</f>
        <v>Pass</v>
      </c>
      <c r="IB4" s="37" t="str">
        <f>IF(HO3&lt;$WD$3,"Fail","Pass")</f>
        <v>Pass</v>
      </c>
      <c r="IE4" s="37" t="s">
        <v>15</v>
      </c>
      <c r="IF4" s="37">
        <v>6.9820000000000002</v>
      </c>
      <c r="IG4" s="37">
        <v>69</v>
      </c>
      <c r="IH4" s="37">
        <v>102555</v>
      </c>
      <c r="II4" s="37">
        <v>82.387</v>
      </c>
      <c r="IJ4" s="37">
        <f>IF(II4="N.D.",0,II4)</f>
        <v>82.387</v>
      </c>
      <c r="IK4" s="37" t="s">
        <v>13</v>
      </c>
      <c r="IL4" s="37">
        <v>20</v>
      </c>
      <c r="IM4" s="183">
        <v>1</v>
      </c>
      <c r="IN4" s="37">
        <f>20/IL4*IM4</f>
        <v>1</v>
      </c>
      <c r="IO4" s="37">
        <f>MDL!$C5</f>
        <v>8.9699246096529184E-2</v>
      </c>
      <c r="IP4" s="37">
        <f>IN4*IO4</f>
        <v>8.9699246096529184E-2</v>
      </c>
      <c r="IQ4" s="39">
        <f>IF(IJ4*IN4&lt;IP4,"BDL",IJ4*IN4)</f>
        <v>82.387</v>
      </c>
      <c r="IR4" s="37" t="str">
        <f>IF(IH3/$VX$2&lt;0.6,"Fail","Pass")</f>
        <v>Pass</v>
      </c>
      <c r="IS4" s="37" t="str">
        <f>IF(IF3&lt;$VY$3,"Fail","Pass")</f>
        <v>Pass</v>
      </c>
      <c r="IV4" s="37" t="s">
        <v>17</v>
      </c>
      <c r="IW4" s="37">
        <v>8.093</v>
      </c>
      <c r="IX4" s="37">
        <v>119</v>
      </c>
      <c r="IY4" s="37">
        <v>188373</v>
      </c>
      <c r="IZ4" s="37">
        <v>7.4359999999999999</v>
      </c>
      <c r="JA4" s="37">
        <f>IF(IZ4="N.D.",0,IZ4)</f>
        <v>7.4359999999999999</v>
      </c>
      <c r="JB4" s="37" t="s">
        <v>13</v>
      </c>
      <c r="JC4" s="39">
        <v>200</v>
      </c>
      <c r="JD4" s="39">
        <v>1</v>
      </c>
      <c r="JE4" s="39">
        <f>200/JC4*JD4</f>
        <v>1</v>
      </c>
      <c r="JF4" s="37">
        <f>MDL!$C6</f>
        <v>8.4458189938093255E-3</v>
      </c>
      <c r="JG4" s="37">
        <f>JE4*JF4</f>
        <v>8.4458189938093255E-3</v>
      </c>
      <c r="JH4" s="39">
        <f>IF(JA4*JE4&lt;JG4,"BDL",JA4*JE4)</f>
        <v>7.4359999999999999</v>
      </c>
      <c r="JI4" s="37" t="str">
        <f>IF(IY3/$WC$2&lt;0.6,"Fail","Pass")</f>
        <v>Pass</v>
      </c>
      <c r="JJ4" s="37" t="str">
        <f>IF(IW3&lt;$WD$3,"Fail","Pass")</f>
        <v>Pass</v>
      </c>
      <c r="JM4" s="37" t="s">
        <v>17</v>
      </c>
      <c r="JN4" s="37">
        <v>8.0809999999999995</v>
      </c>
      <c r="JO4" s="37">
        <v>119</v>
      </c>
      <c r="JP4" s="37" t="s">
        <v>633</v>
      </c>
      <c r="JQ4" s="37">
        <v>8.0000000000000002E-3</v>
      </c>
      <c r="JR4" s="37">
        <f>IF(JQ4="N.D.",0,JQ4)</f>
        <v>8.0000000000000002E-3</v>
      </c>
      <c r="JS4" s="37" t="s">
        <v>13</v>
      </c>
      <c r="JT4" s="39">
        <v>200</v>
      </c>
      <c r="JU4" s="39">
        <v>1</v>
      </c>
      <c r="JV4" s="39">
        <f>200/JT4*JU4</f>
        <v>1</v>
      </c>
      <c r="JW4" s="37">
        <f>MDL!$C6</f>
        <v>8.4458189938093255E-3</v>
      </c>
      <c r="JX4" s="37">
        <f>JV4*JW4</f>
        <v>8.4458189938093255E-3</v>
      </c>
      <c r="JY4" s="39" t="str">
        <f>IF(JR4*JV4&lt;JX4,"BDL",JR4*JV4)</f>
        <v>BDL</v>
      </c>
      <c r="JZ4" s="37" t="str">
        <f>IF(JP3/$WC$2&lt;0.6,"Fail","Pass")</f>
        <v>Pass</v>
      </c>
      <c r="KA4" s="37" t="str">
        <f>IF(JN3&lt;$WD$3,"Fail","Pass")</f>
        <v>Fail</v>
      </c>
    </row>
    <row r="5" spans="1:603" x14ac:dyDescent="0.35">
      <c r="A5" s="47" t="s">
        <v>18</v>
      </c>
      <c r="B5" s="47">
        <v>0</v>
      </c>
      <c r="D5" s="47">
        <v>0</v>
      </c>
      <c r="E5" s="47" t="s">
        <v>16</v>
      </c>
      <c r="F5" s="47">
        <f t="shared" ref="F5:F32" si="0">IF(E5="N.D.",0,E5)</f>
        <v>0</v>
      </c>
      <c r="G5" s="47" t="s">
        <v>13</v>
      </c>
      <c r="H5" s="154">
        <f>H4</f>
        <v>200</v>
      </c>
      <c r="I5" s="154">
        <f>I4</f>
        <v>1</v>
      </c>
      <c r="J5" s="154">
        <f>J4</f>
        <v>1</v>
      </c>
      <c r="K5" s="47">
        <f>MDL!$C7</f>
        <v>2.9884408526058896E-2</v>
      </c>
      <c r="L5" s="47">
        <f t="shared" ref="L5:L32" si="1">J5*K5</f>
        <v>2.9884408526058896E-2</v>
      </c>
      <c r="M5" s="154" t="str">
        <f t="shared" ref="M5:M32" si="2">IF(F5*J5&lt;L5,"BDL",F5*J5)</f>
        <v>BDL</v>
      </c>
      <c r="AI5" s="47" t="s">
        <v>18</v>
      </c>
      <c r="AJ5" s="47">
        <v>0</v>
      </c>
      <c r="AL5" s="47">
        <v>0</v>
      </c>
      <c r="AM5" s="47" t="s">
        <v>16</v>
      </c>
      <c r="AN5" s="47">
        <f t="shared" ref="AN5:AN32" si="3">IF(AM5="N.D.",0,AM5)</f>
        <v>0</v>
      </c>
      <c r="AO5" s="47" t="s">
        <v>13</v>
      </c>
      <c r="AP5" s="154">
        <f>AP4</f>
        <v>200</v>
      </c>
      <c r="AQ5" s="154">
        <f>AQ4</f>
        <v>1</v>
      </c>
      <c r="AR5" s="154">
        <f>AR4</f>
        <v>1</v>
      </c>
      <c r="AS5" s="47">
        <f>MDL!$C7</f>
        <v>2.9884408526058896E-2</v>
      </c>
      <c r="AT5" s="47">
        <f t="shared" ref="AT5:AT32" si="4">AR5*AS5</f>
        <v>2.9884408526058896E-2</v>
      </c>
      <c r="AU5" s="154" t="str">
        <f t="shared" ref="AU5:AU32" si="5">IF(AN5*AR5&lt;AT5,"BDL",AN5*AR5)</f>
        <v>BDL</v>
      </c>
      <c r="CH5" s="47" t="s">
        <v>18</v>
      </c>
      <c r="CI5" s="47">
        <v>8.5030000000000001</v>
      </c>
      <c r="CJ5" s="47">
        <v>85</v>
      </c>
      <c r="CK5" s="47">
        <v>39853</v>
      </c>
      <c r="CL5" s="47">
        <v>10.013</v>
      </c>
      <c r="CM5" s="47">
        <f t="shared" ref="CM5:CM32" si="6">IF(CL5="N.D.",0,CL5)</f>
        <v>10.013</v>
      </c>
      <c r="CN5" s="47" t="s">
        <v>13</v>
      </c>
      <c r="CO5" s="154">
        <f>CO4</f>
        <v>200</v>
      </c>
      <c r="CP5" s="154">
        <f>CP4</f>
        <v>1</v>
      </c>
      <c r="CQ5" s="154">
        <f>CQ4</f>
        <v>1</v>
      </c>
      <c r="CR5" s="47">
        <f>MDL!$C7</f>
        <v>2.9884408526058896E-2</v>
      </c>
      <c r="CS5" s="47">
        <f t="shared" ref="CS5:CS32" si="7">CQ5*CR5</f>
        <v>2.9884408526058896E-2</v>
      </c>
      <c r="CT5" s="154">
        <f t="shared" ref="CT5:CT32" si="8">IF(CM5*CQ5&lt;CS5,"BDL",CM5*CQ5)</f>
        <v>10.013</v>
      </c>
      <c r="CY5" s="47" t="s">
        <v>18</v>
      </c>
      <c r="CZ5" s="47">
        <v>0</v>
      </c>
      <c r="DB5" s="47">
        <v>0</v>
      </c>
      <c r="DC5" s="47" t="s">
        <v>16</v>
      </c>
      <c r="DD5" s="47">
        <f t="shared" ref="DD5:DD32" si="9">IF(DC5="N.D.",0,DC5)</f>
        <v>0</v>
      </c>
      <c r="DE5" s="47" t="s">
        <v>13</v>
      </c>
      <c r="DF5" s="154">
        <f>DF4</f>
        <v>200</v>
      </c>
      <c r="DG5" s="154">
        <f>DG4</f>
        <v>1</v>
      </c>
      <c r="DH5" s="154">
        <f>DH4</f>
        <v>1</v>
      </c>
      <c r="DI5" s="47">
        <f>MDL!$C7</f>
        <v>2.9884408526058896E-2</v>
      </c>
      <c r="DJ5" s="47">
        <f t="shared" ref="DJ5:DJ32" si="10">DH5*DI5</f>
        <v>2.9884408526058896E-2</v>
      </c>
      <c r="DK5" s="154" t="str">
        <f t="shared" ref="DK5:DK32" si="11">IF(DD5*DH5&lt;DJ5,"BDL",DD5*DH5)</f>
        <v>BDL</v>
      </c>
      <c r="DP5" s="47" t="s">
        <v>18</v>
      </c>
      <c r="DQ5" s="47">
        <v>0</v>
      </c>
      <c r="DS5" s="47">
        <v>0</v>
      </c>
      <c r="DT5" s="47" t="s">
        <v>16</v>
      </c>
      <c r="DU5" s="47">
        <f t="shared" ref="DU5:DU32" si="12">IF(DT5="N.D.",0,DT5)</f>
        <v>0</v>
      </c>
      <c r="DV5" s="47" t="s">
        <v>13</v>
      </c>
      <c r="DW5" s="154">
        <f>DW4</f>
        <v>200</v>
      </c>
      <c r="DX5" s="154">
        <f>DX4</f>
        <v>60.950520509311112</v>
      </c>
      <c r="DY5" s="154">
        <f>DY4</f>
        <v>60.950520509311112</v>
      </c>
      <c r="DZ5" s="47">
        <f>MDL!$C7</f>
        <v>2.9884408526058896E-2</v>
      </c>
      <c r="EA5" s="47">
        <f t="shared" ref="EA5:EA32" si="13">DY5*DZ5</f>
        <v>1.8214702547761845</v>
      </c>
      <c r="EB5" s="154" t="str">
        <f t="shared" ref="EB5:EB32" si="14">IF(DU5*DY5&lt;EA5,"BDL",DU5*DY5)</f>
        <v>BDL</v>
      </c>
      <c r="EG5" s="47" t="s">
        <v>18</v>
      </c>
      <c r="EH5" s="47">
        <v>0</v>
      </c>
      <c r="EJ5" s="47">
        <v>0</v>
      </c>
      <c r="EK5" s="47" t="s">
        <v>16</v>
      </c>
      <c r="EL5" s="47">
        <f t="shared" ref="EL5:EL32" si="15">IF(EK5="N.D.",0,EK5)</f>
        <v>0</v>
      </c>
      <c r="EM5" s="47" t="s">
        <v>13</v>
      </c>
      <c r="EN5" s="154">
        <f>EN4</f>
        <v>200</v>
      </c>
      <c r="EO5" s="154">
        <f>EO4</f>
        <v>59.901567819935174</v>
      </c>
      <c r="EP5" s="154">
        <f>EP4</f>
        <v>59.901567819935174</v>
      </c>
      <c r="EQ5" s="47">
        <f>MDL!$C7</f>
        <v>2.9884408526058896E-2</v>
      </c>
      <c r="ER5" s="47">
        <f t="shared" ref="ER5:ER32" si="16">EP5*EQ5</f>
        <v>1.790122924082366</v>
      </c>
      <c r="ES5" s="154" t="str">
        <f t="shared" ref="ES5:ES32" si="17">IF(EL5*EP5&lt;ER5,"BDL",EL5*EP5)</f>
        <v>BDL</v>
      </c>
      <c r="FO5" s="47" t="s">
        <v>18</v>
      </c>
      <c r="FP5" s="47">
        <v>8.5030000000000001</v>
      </c>
      <c r="FQ5" s="47">
        <v>85</v>
      </c>
      <c r="FR5" s="47">
        <v>40944</v>
      </c>
      <c r="FS5" s="47">
        <v>10.179</v>
      </c>
      <c r="FT5" s="47">
        <f t="shared" ref="FT5:FT32" si="18">IF(FS5="N.D.",0,FS5)</f>
        <v>10.179</v>
      </c>
      <c r="FU5" s="47" t="s">
        <v>13</v>
      </c>
      <c r="FV5" s="154">
        <f>FV4</f>
        <v>200</v>
      </c>
      <c r="FW5" s="154">
        <f>FW4</f>
        <v>1</v>
      </c>
      <c r="FX5" s="154">
        <f>FX4</f>
        <v>1</v>
      </c>
      <c r="FY5" s="47">
        <f>MDL!$C7</f>
        <v>2.9884408526058896E-2</v>
      </c>
      <c r="FZ5" s="47">
        <f t="shared" ref="FZ5:FZ32" si="19">FX5*FY5</f>
        <v>2.9884408526058896E-2</v>
      </c>
      <c r="GA5" s="154">
        <f t="shared" ref="GA5:GA32" si="20">IF(FT5*FX5&lt;FZ5,"BDL",FT5*FX5)</f>
        <v>10.179</v>
      </c>
      <c r="GF5" s="47" t="s">
        <v>18</v>
      </c>
      <c r="GG5" s="47">
        <v>0</v>
      </c>
      <c r="GI5" s="47">
        <v>0</v>
      </c>
      <c r="GJ5" s="47" t="s">
        <v>16</v>
      </c>
      <c r="GK5" s="47">
        <f t="shared" ref="GK5:GK32" si="21">IF(GJ5="N.D.",0,GJ5)</f>
        <v>0</v>
      </c>
      <c r="GL5" s="47" t="s">
        <v>13</v>
      </c>
      <c r="GM5" s="154">
        <f>GM4</f>
        <v>200</v>
      </c>
      <c r="GN5" s="154">
        <f>GN4</f>
        <v>1</v>
      </c>
      <c r="GO5" s="154">
        <f>GO4</f>
        <v>1</v>
      </c>
      <c r="GP5" s="47">
        <f>MDL!$C7</f>
        <v>2.9884408526058896E-2</v>
      </c>
      <c r="GQ5" s="47">
        <f t="shared" ref="GQ5:GQ32" si="22">GO5*GP5</f>
        <v>2.9884408526058896E-2</v>
      </c>
      <c r="GR5" s="154" t="str">
        <f t="shared" ref="GR5:GR32" si="23">IF(GK5*GO5&lt;GQ5,"BDL",GK5*GO5)</f>
        <v>BDL</v>
      </c>
      <c r="HN5" s="37" t="s">
        <v>18</v>
      </c>
      <c r="HO5" s="37">
        <v>8.5030000000000001</v>
      </c>
      <c r="HP5" s="37">
        <v>85</v>
      </c>
      <c r="HQ5" s="37">
        <v>54737</v>
      </c>
      <c r="HR5" s="37">
        <v>7.9820000000000002</v>
      </c>
      <c r="HS5" s="37">
        <f t="shared" ref="HS5:HS32" si="24">IF(HR5="N.D.",0,HR5)</f>
        <v>7.9820000000000002</v>
      </c>
      <c r="HT5" s="37" t="s">
        <v>13</v>
      </c>
      <c r="HU5" s="39">
        <f>HU4</f>
        <v>200</v>
      </c>
      <c r="HV5" s="39">
        <f>HV4</f>
        <v>1</v>
      </c>
      <c r="HW5" s="39">
        <f>HW4</f>
        <v>1</v>
      </c>
      <c r="HX5" s="37">
        <f>MDL!$C7</f>
        <v>2.9884408526058896E-2</v>
      </c>
      <c r="HY5" s="37">
        <f t="shared" ref="HY5:HY32" si="25">HW5*HX5</f>
        <v>2.9884408526058896E-2</v>
      </c>
      <c r="HZ5" s="39">
        <f t="shared" ref="HZ5:HZ32" si="26">IF(HS5*HW5&lt;HY5,"BDL",HS5*HW5)</f>
        <v>7.9820000000000002</v>
      </c>
      <c r="IV5" s="37" t="s">
        <v>18</v>
      </c>
      <c r="IW5" s="37">
        <v>8.5030000000000001</v>
      </c>
      <c r="IX5" s="37">
        <v>85</v>
      </c>
      <c r="IY5" s="37">
        <v>50827</v>
      </c>
      <c r="IZ5" s="37">
        <v>7.72</v>
      </c>
      <c r="JA5" s="37">
        <f t="shared" ref="JA5:JA32" si="27">IF(IZ5="N.D.",0,IZ5)</f>
        <v>7.72</v>
      </c>
      <c r="JB5" s="37" t="s">
        <v>13</v>
      </c>
      <c r="JC5" s="39">
        <f>JC4</f>
        <v>200</v>
      </c>
      <c r="JD5" s="39">
        <f>JD4</f>
        <v>1</v>
      </c>
      <c r="JE5" s="39">
        <f>JE4</f>
        <v>1</v>
      </c>
      <c r="JF5" s="37">
        <f>MDL!$C7</f>
        <v>2.9884408526058896E-2</v>
      </c>
      <c r="JG5" s="37">
        <f t="shared" ref="JG5:JG32" si="28">JE5*JF5</f>
        <v>2.9884408526058896E-2</v>
      </c>
      <c r="JH5" s="39">
        <f t="shared" ref="JH5:JH32" si="29">IF(JA5*JE5&lt;JG5,"BDL",JA5*JE5)</f>
        <v>7.72</v>
      </c>
      <c r="JM5" s="37" t="s">
        <v>18</v>
      </c>
      <c r="JN5" s="37">
        <v>0</v>
      </c>
      <c r="JP5" s="37">
        <v>0</v>
      </c>
      <c r="JQ5" s="37" t="s">
        <v>16</v>
      </c>
      <c r="JR5" s="37">
        <f t="shared" ref="JR5:JR32" si="30">IF(JQ5="N.D.",0,JQ5)</f>
        <v>0</v>
      </c>
      <c r="JS5" s="37" t="s">
        <v>13</v>
      </c>
      <c r="JT5" s="39">
        <f>JT4</f>
        <v>200</v>
      </c>
      <c r="JU5" s="39">
        <f>JU4</f>
        <v>1</v>
      </c>
      <c r="JV5" s="39">
        <f>JV4</f>
        <v>1</v>
      </c>
      <c r="JW5" s="37">
        <f>MDL!$C7</f>
        <v>2.9884408526058896E-2</v>
      </c>
      <c r="JX5" s="37">
        <f t="shared" ref="JX5:JX32" si="31">JV5*JW5</f>
        <v>2.9884408526058896E-2</v>
      </c>
      <c r="JY5" s="39" t="str">
        <f t="shared" ref="JY5:JY32" si="32">IF(JR5*JV5&lt;JX5,"BDL",JR5*JV5)</f>
        <v>BDL</v>
      </c>
    </row>
    <row r="6" spans="1:603" x14ac:dyDescent="0.35">
      <c r="A6" s="47" t="s">
        <v>19</v>
      </c>
      <c r="B6" s="47">
        <v>8.7210000000000001</v>
      </c>
      <c r="C6" s="47">
        <v>69</v>
      </c>
      <c r="D6" s="47" t="s">
        <v>634</v>
      </c>
      <c r="E6" s="47">
        <v>4.5999999999999999E-2</v>
      </c>
      <c r="F6" s="47">
        <f t="shared" si="0"/>
        <v>4.5999999999999999E-2</v>
      </c>
      <c r="G6" s="47" t="s">
        <v>13</v>
      </c>
      <c r="H6" s="154">
        <f t="shared" ref="H6:J21" si="33">H5</f>
        <v>200</v>
      </c>
      <c r="I6" s="154">
        <f t="shared" si="33"/>
        <v>1</v>
      </c>
      <c r="J6" s="154">
        <f t="shared" si="33"/>
        <v>1</v>
      </c>
      <c r="K6" s="47">
        <f>MDL!$C8</f>
        <v>3.56E-2</v>
      </c>
      <c r="L6" s="47">
        <f t="shared" si="1"/>
        <v>3.56E-2</v>
      </c>
      <c r="M6" s="154">
        <f t="shared" si="2"/>
        <v>4.5999999999999999E-2</v>
      </c>
      <c r="AI6" s="47" t="s">
        <v>19</v>
      </c>
      <c r="AJ6" s="47">
        <v>0</v>
      </c>
      <c r="AL6" s="47">
        <v>0</v>
      </c>
      <c r="AM6" s="47" t="s">
        <v>16</v>
      </c>
      <c r="AN6" s="47">
        <f t="shared" si="3"/>
        <v>0</v>
      </c>
      <c r="AO6" s="47" t="s">
        <v>13</v>
      </c>
      <c r="AP6" s="154">
        <f t="shared" ref="AP6:AR21" si="34">AP5</f>
        <v>200</v>
      </c>
      <c r="AQ6" s="154">
        <f t="shared" si="34"/>
        <v>1</v>
      </c>
      <c r="AR6" s="154">
        <f t="shared" si="34"/>
        <v>1</v>
      </c>
      <c r="AS6" s="47">
        <f>MDL!$C8</f>
        <v>3.56E-2</v>
      </c>
      <c r="AT6" s="47">
        <f t="shared" si="4"/>
        <v>3.56E-2</v>
      </c>
      <c r="AU6" s="154" t="str">
        <f t="shared" si="5"/>
        <v>BDL</v>
      </c>
      <c r="CH6" s="47" t="s">
        <v>19</v>
      </c>
      <c r="CI6" s="47">
        <v>8.7080000000000002</v>
      </c>
      <c r="CJ6" s="47">
        <v>69</v>
      </c>
      <c r="CK6" s="47">
        <v>35994</v>
      </c>
      <c r="CL6" s="47">
        <v>10.443</v>
      </c>
      <c r="CM6" s="47">
        <f t="shared" si="6"/>
        <v>10.443</v>
      </c>
      <c r="CN6" s="47" t="s">
        <v>13</v>
      </c>
      <c r="CO6" s="154">
        <f t="shared" ref="CO6:CQ21" si="35">CO5</f>
        <v>200</v>
      </c>
      <c r="CP6" s="154">
        <f t="shared" si="35"/>
        <v>1</v>
      </c>
      <c r="CQ6" s="154">
        <f t="shared" si="35"/>
        <v>1</v>
      </c>
      <c r="CR6" s="47">
        <f>MDL!$C8</f>
        <v>3.56E-2</v>
      </c>
      <c r="CS6" s="47">
        <f t="shared" si="7"/>
        <v>3.56E-2</v>
      </c>
      <c r="CT6" s="154">
        <f t="shared" si="8"/>
        <v>10.443</v>
      </c>
      <c r="CY6" s="47" t="s">
        <v>19</v>
      </c>
      <c r="CZ6" s="47">
        <v>0</v>
      </c>
      <c r="DB6" s="47">
        <v>0</v>
      </c>
      <c r="DC6" s="47" t="s">
        <v>16</v>
      </c>
      <c r="DD6" s="47">
        <f t="shared" si="9"/>
        <v>0</v>
      </c>
      <c r="DE6" s="47" t="s">
        <v>13</v>
      </c>
      <c r="DF6" s="154">
        <f t="shared" ref="DF6:DH21" si="36">DF5</f>
        <v>200</v>
      </c>
      <c r="DG6" s="154">
        <f t="shared" si="36"/>
        <v>1</v>
      </c>
      <c r="DH6" s="154">
        <f t="shared" si="36"/>
        <v>1</v>
      </c>
      <c r="DI6" s="47">
        <f>MDL!$C8</f>
        <v>3.56E-2</v>
      </c>
      <c r="DJ6" s="47">
        <f t="shared" si="10"/>
        <v>3.56E-2</v>
      </c>
      <c r="DK6" s="154" t="str">
        <f t="shared" si="11"/>
        <v>BDL</v>
      </c>
      <c r="DP6" s="47" t="s">
        <v>19</v>
      </c>
      <c r="DQ6" s="47">
        <v>8.6959999999999997</v>
      </c>
      <c r="DR6" s="47">
        <v>69</v>
      </c>
      <c r="DS6" s="47">
        <v>9552</v>
      </c>
      <c r="DT6" s="47">
        <v>2.73</v>
      </c>
      <c r="DU6" s="47">
        <f t="shared" si="12"/>
        <v>2.73</v>
      </c>
      <c r="DV6" s="47" t="s">
        <v>13</v>
      </c>
      <c r="DW6" s="154">
        <f t="shared" ref="DW6:DY21" si="37">DW5</f>
        <v>200</v>
      </c>
      <c r="DX6" s="154">
        <f t="shared" si="37"/>
        <v>60.950520509311112</v>
      </c>
      <c r="DY6" s="154">
        <f t="shared" si="37"/>
        <v>60.950520509311112</v>
      </c>
      <c r="DZ6" s="47">
        <f>MDL!$C8</f>
        <v>3.56E-2</v>
      </c>
      <c r="EA6" s="47">
        <f t="shared" si="13"/>
        <v>2.1698385301314755</v>
      </c>
      <c r="EB6" s="154">
        <f t="shared" si="14"/>
        <v>166.39492099041934</v>
      </c>
      <c r="EG6" s="47" t="s">
        <v>19</v>
      </c>
      <c r="EH6" s="47">
        <v>8.6969999999999992</v>
      </c>
      <c r="EI6" s="47">
        <v>69</v>
      </c>
      <c r="EJ6" s="47">
        <v>6774</v>
      </c>
      <c r="EK6" s="47">
        <v>1.9219999999999999</v>
      </c>
      <c r="EL6" s="47">
        <f t="shared" si="15"/>
        <v>1.9219999999999999</v>
      </c>
      <c r="EM6" s="47" t="s">
        <v>13</v>
      </c>
      <c r="EN6" s="154">
        <f t="shared" ref="EN6:EP21" si="38">EN5</f>
        <v>200</v>
      </c>
      <c r="EO6" s="154">
        <f t="shared" si="38"/>
        <v>59.901567819935174</v>
      </c>
      <c r="EP6" s="154">
        <f t="shared" si="38"/>
        <v>59.901567819935174</v>
      </c>
      <c r="EQ6" s="47">
        <f>MDL!$C8</f>
        <v>3.56E-2</v>
      </c>
      <c r="ER6" s="47">
        <f t="shared" si="16"/>
        <v>2.1324958143896922</v>
      </c>
      <c r="ES6" s="154">
        <f t="shared" si="17"/>
        <v>115.1308133499154</v>
      </c>
      <c r="FO6" s="47" t="s">
        <v>19</v>
      </c>
      <c r="FP6" s="47">
        <v>8.7080000000000002</v>
      </c>
      <c r="FQ6" s="47">
        <v>69</v>
      </c>
      <c r="FR6" s="47">
        <v>38590</v>
      </c>
      <c r="FS6" s="47">
        <v>11.079000000000001</v>
      </c>
      <c r="FT6" s="47">
        <f t="shared" si="18"/>
        <v>11.079000000000001</v>
      </c>
      <c r="FU6" s="47" t="s">
        <v>13</v>
      </c>
      <c r="FV6" s="154">
        <f t="shared" ref="FV6:FX21" si="39">FV5</f>
        <v>200</v>
      </c>
      <c r="FW6" s="154">
        <f t="shared" si="39"/>
        <v>1</v>
      </c>
      <c r="FX6" s="154">
        <f t="shared" si="39"/>
        <v>1</v>
      </c>
      <c r="FY6" s="47">
        <f>MDL!$C8</f>
        <v>3.56E-2</v>
      </c>
      <c r="FZ6" s="47">
        <f t="shared" si="19"/>
        <v>3.56E-2</v>
      </c>
      <c r="GA6" s="154">
        <f t="shared" si="20"/>
        <v>11.079000000000001</v>
      </c>
      <c r="GF6" s="47" t="s">
        <v>19</v>
      </c>
      <c r="GG6" s="47">
        <v>0</v>
      </c>
      <c r="GI6" s="47">
        <v>0</v>
      </c>
      <c r="GJ6" s="47" t="s">
        <v>16</v>
      </c>
      <c r="GK6" s="47">
        <f t="shared" si="21"/>
        <v>0</v>
      </c>
      <c r="GL6" s="47" t="s">
        <v>13</v>
      </c>
      <c r="GM6" s="154">
        <f t="shared" ref="GM6:GO21" si="40">GM5</f>
        <v>200</v>
      </c>
      <c r="GN6" s="154">
        <f t="shared" si="40"/>
        <v>1</v>
      </c>
      <c r="GO6" s="154">
        <f t="shared" si="40"/>
        <v>1</v>
      </c>
      <c r="GP6" s="47">
        <f>MDL!$C8</f>
        <v>3.56E-2</v>
      </c>
      <c r="GQ6" s="47">
        <f t="shared" si="22"/>
        <v>3.56E-2</v>
      </c>
      <c r="GR6" s="154" t="str">
        <f t="shared" si="23"/>
        <v>BDL</v>
      </c>
      <c r="HN6" s="37" t="s">
        <v>19</v>
      </c>
      <c r="HO6" s="37">
        <v>8.7089999999999996</v>
      </c>
      <c r="HP6" s="37">
        <v>69</v>
      </c>
      <c r="HQ6" s="37">
        <v>64802</v>
      </c>
      <c r="HR6" s="37">
        <v>10.913</v>
      </c>
      <c r="HS6" s="37">
        <f t="shared" si="24"/>
        <v>10.913</v>
      </c>
      <c r="HT6" s="37" t="s">
        <v>13</v>
      </c>
      <c r="HU6" s="39">
        <f t="shared" ref="HU6:HW21" si="41">HU5</f>
        <v>200</v>
      </c>
      <c r="HV6" s="39">
        <f t="shared" si="41"/>
        <v>1</v>
      </c>
      <c r="HW6" s="39">
        <f t="shared" si="41"/>
        <v>1</v>
      </c>
      <c r="HX6" s="37">
        <f>MDL!$C8</f>
        <v>3.56E-2</v>
      </c>
      <c r="HY6" s="37">
        <f t="shared" si="25"/>
        <v>3.56E-2</v>
      </c>
      <c r="HZ6" s="39">
        <f t="shared" si="26"/>
        <v>10.913</v>
      </c>
      <c r="IV6" s="37" t="s">
        <v>19</v>
      </c>
      <c r="IW6" s="37">
        <v>8.6959999999999997</v>
      </c>
      <c r="IX6" s="37">
        <v>69</v>
      </c>
      <c r="IY6" s="37">
        <v>58034</v>
      </c>
      <c r="IZ6" s="37">
        <v>10.18</v>
      </c>
      <c r="JA6" s="37">
        <f t="shared" si="27"/>
        <v>10.18</v>
      </c>
      <c r="JB6" s="37" t="s">
        <v>13</v>
      </c>
      <c r="JC6" s="39">
        <f t="shared" ref="JC6:JE21" si="42">JC5</f>
        <v>200</v>
      </c>
      <c r="JD6" s="39">
        <f t="shared" si="42"/>
        <v>1</v>
      </c>
      <c r="JE6" s="39">
        <f t="shared" si="42"/>
        <v>1</v>
      </c>
      <c r="JF6" s="37">
        <f>MDL!$C8</f>
        <v>3.56E-2</v>
      </c>
      <c r="JG6" s="37">
        <f t="shared" si="28"/>
        <v>3.56E-2</v>
      </c>
      <c r="JH6" s="39">
        <f t="shared" si="29"/>
        <v>10.18</v>
      </c>
      <c r="JM6" s="37" t="s">
        <v>19</v>
      </c>
      <c r="JN6" s="37">
        <v>8.6969999999999992</v>
      </c>
      <c r="JO6" s="37">
        <v>69</v>
      </c>
      <c r="JP6" s="37" t="s">
        <v>635</v>
      </c>
      <c r="JQ6" s="37">
        <v>6.5000000000000002E-2</v>
      </c>
      <c r="JR6" s="37">
        <f t="shared" si="30"/>
        <v>6.5000000000000002E-2</v>
      </c>
      <c r="JS6" s="37" t="s">
        <v>13</v>
      </c>
      <c r="JT6" s="39">
        <f t="shared" ref="JT6:JV21" si="43">JT5</f>
        <v>200</v>
      </c>
      <c r="JU6" s="39">
        <f t="shared" si="43"/>
        <v>1</v>
      </c>
      <c r="JV6" s="39">
        <f t="shared" si="43"/>
        <v>1</v>
      </c>
      <c r="JW6" s="37">
        <f>MDL!$C8</f>
        <v>3.56E-2</v>
      </c>
      <c r="JX6" s="37">
        <f t="shared" si="31"/>
        <v>3.56E-2</v>
      </c>
      <c r="JY6" s="39">
        <f t="shared" si="32"/>
        <v>6.5000000000000002E-2</v>
      </c>
    </row>
    <row r="7" spans="1:603" x14ac:dyDescent="0.35">
      <c r="A7" s="47" t="s">
        <v>20</v>
      </c>
      <c r="B7" s="47">
        <v>0</v>
      </c>
      <c r="D7" s="47">
        <v>0</v>
      </c>
      <c r="E7" s="47" t="s">
        <v>16</v>
      </c>
      <c r="F7" s="47">
        <f t="shared" si="0"/>
        <v>0</v>
      </c>
      <c r="G7" s="47" t="s">
        <v>13</v>
      </c>
      <c r="H7" s="154">
        <f t="shared" si="33"/>
        <v>200</v>
      </c>
      <c r="I7" s="154">
        <f t="shared" si="33"/>
        <v>1</v>
      </c>
      <c r="J7" s="154">
        <f t="shared" si="33"/>
        <v>1</v>
      </c>
      <c r="K7" s="47">
        <f>MDL!$C9</f>
        <v>1.5821689350532766E-2</v>
      </c>
      <c r="L7" s="47">
        <f t="shared" si="1"/>
        <v>1.5821689350532766E-2</v>
      </c>
      <c r="M7" s="154" t="str">
        <f t="shared" si="2"/>
        <v>BDL</v>
      </c>
      <c r="AI7" s="47" t="s">
        <v>20</v>
      </c>
      <c r="AJ7" s="47">
        <v>0</v>
      </c>
      <c r="AL7" s="47">
        <v>0</v>
      </c>
      <c r="AM7" s="47" t="s">
        <v>16</v>
      </c>
      <c r="AN7" s="47">
        <f t="shared" si="3"/>
        <v>0</v>
      </c>
      <c r="AO7" s="47" t="s">
        <v>13</v>
      </c>
      <c r="AP7" s="154">
        <f t="shared" si="34"/>
        <v>200</v>
      </c>
      <c r="AQ7" s="154">
        <f t="shared" si="34"/>
        <v>1</v>
      </c>
      <c r="AR7" s="154">
        <f t="shared" si="34"/>
        <v>1</v>
      </c>
      <c r="AS7" s="47">
        <f>MDL!$C9</f>
        <v>1.5821689350532766E-2</v>
      </c>
      <c r="AT7" s="47">
        <f t="shared" si="4"/>
        <v>1.5821689350532766E-2</v>
      </c>
      <c r="AU7" s="154" t="str">
        <f t="shared" si="5"/>
        <v>BDL</v>
      </c>
      <c r="CH7" s="47" t="s">
        <v>20</v>
      </c>
      <c r="CI7" s="47">
        <v>11.178000000000001</v>
      </c>
      <c r="CJ7" s="47">
        <v>69</v>
      </c>
      <c r="CK7" s="47">
        <v>310451</v>
      </c>
      <c r="CL7" s="47">
        <v>10.069000000000001</v>
      </c>
      <c r="CM7" s="47">
        <f t="shared" si="6"/>
        <v>10.069000000000001</v>
      </c>
      <c r="CN7" s="47" t="s">
        <v>13</v>
      </c>
      <c r="CO7" s="154">
        <f t="shared" si="35"/>
        <v>200</v>
      </c>
      <c r="CP7" s="154">
        <f t="shared" si="35"/>
        <v>1</v>
      </c>
      <c r="CQ7" s="154">
        <f t="shared" si="35"/>
        <v>1</v>
      </c>
      <c r="CR7" s="47">
        <f>MDL!$C9</f>
        <v>1.5821689350532766E-2</v>
      </c>
      <c r="CS7" s="47">
        <f t="shared" si="7"/>
        <v>1.5821689350532766E-2</v>
      </c>
      <c r="CT7" s="154">
        <f t="shared" si="8"/>
        <v>10.069000000000001</v>
      </c>
      <c r="CY7" s="47" t="s">
        <v>20</v>
      </c>
      <c r="CZ7" s="47">
        <v>11.178000000000001</v>
      </c>
      <c r="DA7" s="47">
        <v>69</v>
      </c>
      <c r="DB7" s="47">
        <v>478</v>
      </c>
      <c r="DC7" s="47">
        <v>1.4999999999999999E-2</v>
      </c>
      <c r="DD7" s="47">
        <f t="shared" si="9"/>
        <v>1.4999999999999999E-2</v>
      </c>
      <c r="DE7" s="47" t="s">
        <v>13</v>
      </c>
      <c r="DF7" s="154">
        <f t="shared" si="36"/>
        <v>200</v>
      </c>
      <c r="DG7" s="154">
        <f t="shared" si="36"/>
        <v>1</v>
      </c>
      <c r="DH7" s="154">
        <f t="shared" si="36"/>
        <v>1</v>
      </c>
      <c r="DI7" s="47">
        <f>MDL!$C9</f>
        <v>1.5821689350532766E-2</v>
      </c>
      <c r="DJ7" s="47">
        <f t="shared" si="10"/>
        <v>1.5821689350532766E-2</v>
      </c>
      <c r="DK7" s="154" t="str">
        <f t="shared" si="11"/>
        <v>BDL</v>
      </c>
      <c r="DP7" s="47" t="s">
        <v>20</v>
      </c>
      <c r="DQ7" s="47">
        <v>11.178000000000001</v>
      </c>
      <c r="DR7" s="47">
        <v>69</v>
      </c>
      <c r="DS7" s="47" t="s">
        <v>311</v>
      </c>
      <c r="DT7" s="47">
        <v>7.0000000000000001E-3</v>
      </c>
      <c r="DU7" s="47">
        <f t="shared" si="12"/>
        <v>7.0000000000000001E-3</v>
      </c>
      <c r="DV7" s="47" t="s">
        <v>13</v>
      </c>
      <c r="DW7" s="154">
        <f t="shared" si="37"/>
        <v>200</v>
      </c>
      <c r="DX7" s="154">
        <f t="shared" si="37"/>
        <v>60.950520509311112</v>
      </c>
      <c r="DY7" s="154">
        <f t="shared" si="37"/>
        <v>60.950520509311112</v>
      </c>
      <c r="DZ7" s="47">
        <f>MDL!$C9</f>
        <v>1.5821689350532766E-2</v>
      </c>
      <c r="EA7" s="47">
        <f t="shared" si="13"/>
        <v>0.96434020125159658</v>
      </c>
      <c r="EB7" s="154" t="str">
        <f t="shared" si="14"/>
        <v>BDL</v>
      </c>
      <c r="EG7" s="47" t="s">
        <v>20</v>
      </c>
      <c r="EH7" s="47">
        <v>11.164</v>
      </c>
      <c r="EI7" s="47">
        <v>69</v>
      </c>
      <c r="EJ7" s="47">
        <v>431</v>
      </c>
      <c r="EK7" s="47">
        <v>1.4E-2</v>
      </c>
      <c r="EL7" s="47">
        <f t="shared" si="15"/>
        <v>1.4E-2</v>
      </c>
      <c r="EM7" s="47" t="s">
        <v>13</v>
      </c>
      <c r="EN7" s="154">
        <f t="shared" si="38"/>
        <v>200</v>
      </c>
      <c r="EO7" s="154">
        <f t="shared" si="38"/>
        <v>59.901567819935174</v>
      </c>
      <c r="EP7" s="154">
        <f t="shared" si="38"/>
        <v>59.901567819935174</v>
      </c>
      <c r="EQ7" s="47">
        <f>MDL!$C9</f>
        <v>1.5821689350532766E-2</v>
      </c>
      <c r="ER7" s="47">
        <f t="shared" si="16"/>
        <v>0.94774399765688455</v>
      </c>
      <c r="ES7" s="154" t="str">
        <f t="shared" si="17"/>
        <v>BDL</v>
      </c>
      <c r="FO7" s="47" t="s">
        <v>20</v>
      </c>
      <c r="FP7" s="47">
        <v>11.178000000000001</v>
      </c>
      <c r="FQ7" s="47">
        <v>69</v>
      </c>
      <c r="FR7" s="47">
        <v>324804</v>
      </c>
      <c r="FS7" s="47">
        <v>10.423999999999999</v>
      </c>
      <c r="FT7" s="47">
        <f t="shared" si="18"/>
        <v>10.423999999999999</v>
      </c>
      <c r="FU7" s="47" t="s">
        <v>13</v>
      </c>
      <c r="FV7" s="154">
        <f t="shared" si="39"/>
        <v>200</v>
      </c>
      <c r="FW7" s="154">
        <f t="shared" si="39"/>
        <v>1</v>
      </c>
      <c r="FX7" s="154">
        <f t="shared" si="39"/>
        <v>1</v>
      </c>
      <c r="FY7" s="47">
        <f>MDL!$C9</f>
        <v>1.5821689350532766E-2</v>
      </c>
      <c r="FZ7" s="47">
        <f t="shared" si="19"/>
        <v>1.5821689350532766E-2</v>
      </c>
      <c r="GA7" s="154">
        <f t="shared" si="20"/>
        <v>10.423999999999999</v>
      </c>
      <c r="GF7" s="47" t="s">
        <v>20</v>
      </c>
      <c r="GG7" s="47">
        <v>11.178000000000001</v>
      </c>
      <c r="GH7" s="47">
        <v>69</v>
      </c>
      <c r="GI7" s="47">
        <v>361</v>
      </c>
      <c r="GJ7" s="47">
        <v>1.0999999999999999E-2</v>
      </c>
      <c r="GK7" s="47">
        <f t="shared" si="21"/>
        <v>1.0999999999999999E-2</v>
      </c>
      <c r="GL7" s="47" t="s">
        <v>13</v>
      </c>
      <c r="GM7" s="154">
        <f t="shared" si="40"/>
        <v>200</v>
      </c>
      <c r="GN7" s="154">
        <f t="shared" si="40"/>
        <v>1</v>
      </c>
      <c r="GO7" s="154">
        <f t="shared" si="40"/>
        <v>1</v>
      </c>
      <c r="GP7" s="47">
        <f>MDL!$C9</f>
        <v>1.5821689350532766E-2</v>
      </c>
      <c r="GQ7" s="47">
        <f t="shared" si="22"/>
        <v>1.5821689350532766E-2</v>
      </c>
      <c r="GR7" s="154" t="str">
        <f t="shared" si="23"/>
        <v>BDL</v>
      </c>
      <c r="HN7" s="37" t="s">
        <v>20</v>
      </c>
      <c r="HO7" s="37">
        <v>11.178000000000001</v>
      </c>
      <c r="HP7" s="37">
        <v>69</v>
      </c>
      <c r="HQ7" s="37">
        <v>524511</v>
      </c>
      <c r="HR7" s="37">
        <v>9.875</v>
      </c>
      <c r="HS7" s="37">
        <f t="shared" si="24"/>
        <v>9.875</v>
      </c>
      <c r="HT7" s="37" t="s">
        <v>13</v>
      </c>
      <c r="HU7" s="39">
        <f t="shared" si="41"/>
        <v>200</v>
      </c>
      <c r="HV7" s="39">
        <f t="shared" si="41"/>
        <v>1</v>
      </c>
      <c r="HW7" s="39">
        <f t="shared" si="41"/>
        <v>1</v>
      </c>
      <c r="HX7" s="37">
        <f>MDL!$C9</f>
        <v>1.5821689350532766E-2</v>
      </c>
      <c r="HY7" s="37">
        <f t="shared" si="25"/>
        <v>1.5821689350532766E-2</v>
      </c>
      <c r="HZ7" s="39">
        <f t="shared" si="26"/>
        <v>9.875</v>
      </c>
      <c r="IV7" s="37" t="s">
        <v>20</v>
      </c>
      <c r="IW7" s="37">
        <v>11.178000000000001</v>
      </c>
      <c r="IX7" s="37">
        <v>69</v>
      </c>
      <c r="IY7" s="37">
        <v>488509</v>
      </c>
      <c r="IZ7" s="37">
        <v>9.5790000000000006</v>
      </c>
      <c r="JA7" s="37">
        <f t="shared" si="27"/>
        <v>9.5790000000000006</v>
      </c>
      <c r="JB7" s="37" t="s">
        <v>13</v>
      </c>
      <c r="JC7" s="39">
        <f t="shared" si="42"/>
        <v>200</v>
      </c>
      <c r="JD7" s="39">
        <f t="shared" si="42"/>
        <v>1</v>
      </c>
      <c r="JE7" s="39">
        <f t="shared" si="42"/>
        <v>1</v>
      </c>
      <c r="JF7" s="37">
        <f>MDL!$C9</f>
        <v>1.5821689350532766E-2</v>
      </c>
      <c r="JG7" s="37">
        <f t="shared" si="28"/>
        <v>1.5821689350532766E-2</v>
      </c>
      <c r="JH7" s="39">
        <f t="shared" si="29"/>
        <v>9.5790000000000006</v>
      </c>
      <c r="JM7" s="37" t="s">
        <v>20</v>
      </c>
      <c r="JN7" s="37">
        <v>11.164</v>
      </c>
      <c r="JO7" s="37">
        <v>69</v>
      </c>
      <c r="JP7" s="37" t="s">
        <v>636</v>
      </c>
      <c r="JQ7" s="37">
        <v>1.4999999999999999E-2</v>
      </c>
      <c r="JR7" s="37">
        <f t="shared" si="30"/>
        <v>1.4999999999999999E-2</v>
      </c>
      <c r="JS7" s="37" t="s">
        <v>13</v>
      </c>
      <c r="JT7" s="39">
        <f t="shared" si="43"/>
        <v>200</v>
      </c>
      <c r="JU7" s="39">
        <f t="shared" si="43"/>
        <v>1</v>
      </c>
      <c r="JV7" s="39">
        <f t="shared" si="43"/>
        <v>1</v>
      </c>
      <c r="JW7" s="37">
        <f>MDL!$C9</f>
        <v>1.5821689350532766E-2</v>
      </c>
      <c r="JX7" s="37">
        <f t="shared" si="31"/>
        <v>1.5821689350532766E-2</v>
      </c>
      <c r="JY7" s="39" t="str">
        <f t="shared" si="32"/>
        <v>BDL</v>
      </c>
    </row>
    <row r="8" spans="1:603" x14ac:dyDescent="0.35">
      <c r="A8" s="47" t="s">
        <v>21</v>
      </c>
      <c r="B8" s="47">
        <v>10.975</v>
      </c>
      <c r="C8" s="47">
        <v>51</v>
      </c>
      <c r="D8" s="47" t="s">
        <v>637</v>
      </c>
      <c r="E8" s="47">
        <v>6.3E-2</v>
      </c>
      <c r="F8" s="47">
        <f t="shared" si="0"/>
        <v>6.3E-2</v>
      </c>
      <c r="G8" s="47" t="s">
        <v>13</v>
      </c>
      <c r="H8" s="154">
        <f t="shared" si="33"/>
        <v>200</v>
      </c>
      <c r="I8" s="154">
        <f t="shared" si="33"/>
        <v>1</v>
      </c>
      <c r="J8" s="154">
        <f t="shared" si="33"/>
        <v>1</v>
      </c>
      <c r="K8" s="47">
        <f>MDL!$C10</f>
        <v>7.3550213233318793E-3</v>
      </c>
      <c r="L8" s="47">
        <f t="shared" si="1"/>
        <v>7.3550213233318793E-3</v>
      </c>
      <c r="M8" s="154">
        <f t="shared" si="2"/>
        <v>6.3E-2</v>
      </c>
      <c r="AI8" s="47" t="s">
        <v>21</v>
      </c>
      <c r="AJ8" s="47">
        <v>0</v>
      </c>
      <c r="AL8" s="47">
        <v>0</v>
      </c>
      <c r="AM8" s="47" t="s">
        <v>16</v>
      </c>
      <c r="AN8" s="47">
        <f t="shared" si="3"/>
        <v>0</v>
      </c>
      <c r="AO8" s="47" t="s">
        <v>13</v>
      </c>
      <c r="AP8" s="154">
        <f t="shared" si="34"/>
        <v>200</v>
      </c>
      <c r="AQ8" s="154">
        <f t="shared" si="34"/>
        <v>1</v>
      </c>
      <c r="AR8" s="154">
        <f t="shared" si="34"/>
        <v>1</v>
      </c>
      <c r="AS8" s="47">
        <f>MDL!$C10</f>
        <v>7.3550213233318793E-3</v>
      </c>
      <c r="AT8" s="47">
        <f t="shared" si="4"/>
        <v>7.3550213233318793E-3</v>
      </c>
      <c r="AU8" s="154" t="str">
        <f t="shared" si="5"/>
        <v>BDL</v>
      </c>
      <c r="CH8" s="47" t="s">
        <v>21</v>
      </c>
      <c r="CI8" s="47">
        <v>10.961</v>
      </c>
      <c r="CJ8" s="47">
        <v>51</v>
      </c>
      <c r="CK8" s="47">
        <v>23511</v>
      </c>
      <c r="CL8" s="47">
        <v>10.122999999999999</v>
      </c>
      <c r="CM8" s="47">
        <f t="shared" si="6"/>
        <v>10.122999999999999</v>
      </c>
      <c r="CN8" s="47" t="s">
        <v>13</v>
      </c>
      <c r="CO8" s="154">
        <f t="shared" si="35"/>
        <v>200</v>
      </c>
      <c r="CP8" s="154">
        <f t="shared" si="35"/>
        <v>1</v>
      </c>
      <c r="CQ8" s="154">
        <f t="shared" si="35"/>
        <v>1</v>
      </c>
      <c r="CR8" s="47">
        <f>MDL!$C10</f>
        <v>7.3550213233318793E-3</v>
      </c>
      <c r="CS8" s="47">
        <f t="shared" si="7"/>
        <v>7.3550213233318793E-3</v>
      </c>
      <c r="CT8" s="154">
        <f t="shared" si="8"/>
        <v>10.122999999999999</v>
      </c>
      <c r="CY8" s="47" t="s">
        <v>21</v>
      </c>
      <c r="CZ8" s="47">
        <v>0</v>
      </c>
      <c r="DB8" s="47">
        <v>0</v>
      </c>
      <c r="DC8" s="47" t="s">
        <v>16</v>
      </c>
      <c r="DD8" s="47">
        <f t="shared" si="9"/>
        <v>0</v>
      </c>
      <c r="DE8" s="47" t="s">
        <v>13</v>
      </c>
      <c r="DF8" s="154">
        <f t="shared" si="36"/>
        <v>200</v>
      </c>
      <c r="DG8" s="154">
        <f t="shared" si="36"/>
        <v>1</v>
      </c>
      <c r="DH8" s="154">
        <f t="shared" si="36"/>
        <v>1</v>
      </c>
      <c r="DI8" s="47">
        <f>MDL!$C10</f>
        <v>7.3550213233318793E-3</v>
      </c>
      <c r="DJ8" s="47">
        <f t="shared" si="10"/>
        <v>7.3550213233318793E-3</v>
      </c>
      <c r="DK8" s="154" t="str">
        <f t="shared" si="11"/>
        <v>BDL</v>
      </c>
      <c r="DP8" s="47" t="s">
        <v>21</v>
      </c>
      <c r="DQ8" s="47">
        <v>0</v>
      </c>
      <c r="DS8" s="47">
        <v>0</v>
      </c>
      <c r="DT8" s="47" t="s">
        <v>16</v>
      </c>
      <c r="DU8" s="47">
        <f t="shared" si="12"/>
        <v>0</v>
      </c>
      <c r="DV8" s="47" t="s">
        <v>13</v>
      </c>
      <c r="DW8" s="154">
        <f t="shared" si="37"/>
        <v>200</v>
      </c>
      <c r="DX8" s="154">
        <f t="shared" si="37"/>
        <v>60.950520509311112</v>
      </c>
      <c r="DY8" s="154">
        <f t="shared" si="37"/>
        <v>60.950520509311112</v>
      </c>
      <c r="DZ8" s="47">
        <f>MDL!$C10</f>
        <v>7.3550213233318793E-3</v>
      </c>
      <c r="EA8" s="47">
        <f t="shared" si="13"/>
        <v>0.44829237801416028</v>
      </c>
      <c r="EB8" s="154" t="str">
        <f t="shared" si="14"/>
        <v>BDL</v>
      </c>
      <c r="EG8" s="47" t="s">
        <v>21</v>
      </c>
      <c r="EH8" s="47">
        <v>0</v>
      </c>
      <c r="EJ8" s="47">
        <v>0</v>
      </c>
      <c r="EK8" s="47" t="s">
        <v>16</v>
      </c>
      <c r="EL8" s="47">
        <f t="shared" si="15"/>
        <v>0</v>
      </c>
      <c r="EM8" s="47" t="s">
        <v>13</v>
      </c>
      <c r="EN8" s="154">
        <f t="shared" si="38"/>
        <v>200</v>
      </c>
      <c r="EO8" s="154">
        <f t="shared" si="38"/>
        <v>59.901567819935174</v>
      </c>
      <c r="EP8" s="154">
        <f t="shared" si="38"/>
        <v>59.901567819935174</v>
      </c>
      <c r="EQ8" s="47">
        <f>MDL!$C10</f>
        <v>7.3550213233318793E-3</v>
      </c>
      <c r="ER8" s="47">
        <f t="shared" si="16"/>
        <v>0.44057730861663391</v>
      </c>
      <c r="ES8" s="154" t="str">
        <f t="shared" si="17"/>
        <v>BDL</v>
      </c>
      <c r="FO8" s="47" t="s">
        <v>21</v>
      </c>
      <c r="FP8" s="47">
        <v>10.961</v>
      </c>
      <c r="FQ8" s="47">
        <v>51</v>
      </c>
      <c r="FR8" s="47">
        <v>24618</v>
      </c>
      <c r="FS8" s="47">
        <v>10.489000000000001</v>
      </c>
      <c r="FT8" s="47">
        <f t="shared" si="18"/>
        <v>10.489000000000001</v>
      </c>
      <c r="FU8" s="47" t="s">
        <v>13</v>
      </c>
      <c r="FV8" s="154">
        <f t="shared" si="39"/>
        <v>200</v>
      </c>
      <c r="FW8" s="154">
        <f t="shared" si="39"/>
        <v>1</v>
      </c>
      <c r="FX8" s="154">
        <f t="shared" si="39"/>
        <v>1</v>
      </c>
      <c r="FY8" s="47">
        <f>MDL!$C10</f>
        <v>7.3550213233318793E-3</v>
      </c>
      <c r="FZ8" s="47">
        <f t="shared" si="19"/>
        <v>7.3550213233318793E-3</v>
      </c>
      <c r="GA8" s="154">
        <f t="shared" si="20"/>
        <v>10.489000000000001</v>
      </c>
      <c r="GF8" s="47" t="s">
        <v>21</v>
      </c>
      <c r="GG8" s="47">
        <v>0</v>
      </c>
      <c r="GI8" s="47">
        <v>0</v>
      </c>
      <c r="GJ8" s="47" t="s">
        <v>16</v>
      </c>
      <c r="GK8" s="47">
        <f t="shared" si="21"/>
        <v>0</v>
      </c>
      <c r="GL8" s="47" t="s">
        <v>13</v>
      </c>
      <c r="GM8" s="154">
        <f t="shared" si="40"/>
        <v>200</v>
      </c>
      <c r="GN8" s="154">
        <f t="shared" si="40"/>
        <v>1</v>
      </c>
      <c r="GO8" s="154">
        <f t="shared" si="40"/>
        <v>1</v>
      </c>
      <c r="GP8" s="47">
        <f>MDL!$C10</f>
        <v>7.3550213233318793E-3</v>
      </c>
      <c r="GQ8" s="47">
        <f t="shared" si="22"/>
        <v>7.3550213233318793E-3</v>
      </c>
      <c r="GR8" s="154" t="str">
        <f t="shared" si="23"/>
        <v>BDL</v>
      </c>
      <c r="HN8" s="37" t="s">
        <v>21</v>
      </c>
      <c r="HO8" s="37">
        <v>10.961</v>
      </c>
      <c r="HP8" s="37">
        <v>51</v>
      </c>
      <c r="HQ8" s="37">
        <v>47550</v>
      </c>
      <c r="HR8" s="37">
        <v>11.882999999999999</v>
      </c>
      <c r="HS8" s="37">
        <f t="shared" si="24"/>
        <v>11.882999999999999</v>
      </c>
      <c r="HT8" s="37" t="s">
        <v>13</v>
      </c>
      <c r="HU8" s="39">
        <f t="shared" si="41"/>
        <v>200</v>
      </c>
      <c r="HV8" s="39">
        <f t="shared" si="41"/>
        <v>1</v>
      </c>
      <c r="HW8" s="39">
        <f t="shared" si="41"/>
        <v>1</v>
      </c>
      <c r="HX8" s="37">
        <f>MDL!$C10</f>
        <v>7.3550213233318793E-3</v>
      </c>
      <c r="HY8" s="37">
        <f t="shared" si="25"/>
        <v>7.3550213233318793E-3</v>
      </c>
      <c r="HZ8" s="39">
        <f t="shared" si="26"/>
        <v>11.882999999999999</v>
      </c>
      <c r="IV8" s="37" t="s">
        <v>21</v>
      </c>
      <c r="IW8" s="37">
        <v>10.946</v>
      </c>
      <c r="IX8" s="37">
        <v>51</v>
      </c>
      <c r="IY8" s="37">
        <v>41927</v>
      </c>
      <c r="IZ8" s="37">
        <v>10.914</v>
      </c>
      <c r="JA8" s="37">
        <f t="shared" si="27"/>
        <v>10.914</v>
      </c>
      <c r="JB8" s="37" t="s">
        <v>13</v>
      </c>
      <c r="JC8" s="39">
        <f t="shared" si="42"/>
        <v>200</v>
      </c>
      <c r="JD8" s="39">
        <f t="shared" si="42"/>
        <v>1</v>
      </c>
      <c r="JE8" s="39">
        <f t="shared" si="42"/>
        <v>1</v>
      </c>
      <c r="JF8" s="37">
        <f>MDL!$C10</f>
        <v>7.3550213233318793E-3</v>
      </c>
      <c r="JG8" s="37">
        <f t="shared" si="28"/>
        <v>7.3550213233318793E-3</v>
      </c>
      <c r="JH8" s="39">
        <f t="shared" si="29"/>
        <v>10.914</v>
      </c>
      <c r="JM8" s="37" t="s">
        <v>21</v>
      </c>
      <c r="JN8" s="37">
        <v>10.961</v>
      </c>
      <c r="JO8" s="37">
        <v>51</v>
      </c>
      <c r="JP8" s="37">
        <v>1216</v>
      </c>
      <c r="JQ8" s="37">
        <v>0.30099999999999999</v>
      </c>
      <c r="JR8" s="37">
        <f t="shared" si="30"/>
        <v>0.30099999999999999</v>
      </c>
      <c r="JS8" s="37" t="s">
        <v>13</v>
      </c>
      <c r="JT8" s="39">
        <f t="shared" si="43"/>
        <v>200</v>
      </c>
      <c r="JU8" s="39">
        <f t="shared" si="43"/>
        <v>1</v>
      </c>
      <c r="JV8" s="39">
        <f t="shared" si="43"/>
        <v>1</v>
      </c>
      <c r="JW8" s="37">
        <f>MDL!$C10</f>
        <v>7.3550213233318793E-3</v>
      </c>
      <c r="JX8" s="37">
        <f t="shared" si="31"/>
        <v>7.3550213233318793E-3</v>
      </c>
      <c r="JY8" s="39">
        <f t="shared" si="32"/>
        <v>0.30099999999999999</v>
      </c>
    </row>
    <row r="9" spans="1:603" x14ac:dyDescent="0.35">
      <c r="A9" s="47" t="s">
        <v>329</v>
      </c>
      <c r="B9" s="47">
        <v>12.827999999999999</v>
      </c>
      <c r="C9" s="47">
        <v>51</v>
      </c>
      <c r="D9" s="47" t="s">
        <v>532</v>
      </c>
      <c r="E9" s="47">
        <v>6.3E-2</v>
      </c>
      <c r="F9" s="47">
        <f t="shared" si="0"/>
        <v>6.3E-2</v>
      </c>
      <c r="G9" s="47" t="s">
        <v>13</v>
      </c>
      <c r="H9" s="154">
        <f t="shared" si="33"/>
        <v>200</v>
      </c>
      <c r="I9" s="154">
        <f t="shared" si="33"/>
        <v>1</v>
      </c>
      <c r="J9" s="154">
        <f t="shared" si="33"/>
        <v>1</v>
      </c>
      <c r="K9" s="47">
        <f>MDL!$C11</f>
        <v>1.3842989871101864E-2</v>
      </c>
      <c r="L9" s="47">
        <f t="shared" si="1"/>
        <v>1.3842989871101864E-2</v>
      </c>
      <c r="M9" s="154">
        <f t="shared" si="2"/>
        <v>6.3E-2</v>
      </c>
      <c r="AI9" s="47" t="s">
        <v>329</v>
      </c>
      <c r="AJ9" s="47">
        <v>0</v>
      </c>
      <c r="AL9" s="47">
        <v>0</v>
      </c>
      <c r="AM9" s="47" t="s">
        <v>16</v>
      </c>
      <c r="AN9" s="47">
        <f t="shared" si="3"/>
        <v>0</v>
      </c>
      <c r="AO9" s="47" t="s">
        <v>13</v>
      </c>
      <c r="AP9" s="154">
        <f t="shared" si="34"/>
        <v>200</v>
      </c>
      <c r="AQ9" s="154">
        <f t="shared" si="34"/>
        <v>1</v>
      </c>
      <c r="AR9" s="154">
        <f t="shared" si="34"/>
        <v>1</v>
      </c>
      <c r="AS9" s="47">
        <f>MDL!$C11</f>
        <v>1.3842989871101864E-2</v>
      </c>
      <c r="AT9" s="47">
        <f t="shared" si="4"/>
        <v>1.3842989871101864E-2</v>
      </c>
      <c r="AU9" s="154" t="str">
        <f t="shared" si="5"/>
        <v>BDL</v>
      </c>
      <c r="CH9" s="47" t="s">
        <v>329</v>
      </c>
      <c r="CI9" s="47">
        <v>12.827999999999999</v>
      </c>
      <c r="CJ9" s="47">
        <v>51</v>
      </c>
      <c r="CK9" s="47">
        <v>89435</v>
      </c>
      <c r="CL9" s="47">
        <v>10.342000000000001</v>
      </c>
      <c r="CM9" s="47">
        <f t="shared" si="6"/>
        <v>10.342000000000001</v>
      </c>
      <c r="CN9" s="47" t="s">
        <v>13</v>
      </c>
      <c r="CO9" s="154">
        <f t="shared" si="35"/>
        <v>200</v>
      </c>
      <c r="CP9" s="154">
        <f t="shared" si="35"/>
        <v>1</v>
      </c>
      <c r="CQ9" s="154">
        <f t="shared" si="35"/>
        <v>1</v>
      </c>
      <c r="CR9" s="47">
        <f>MDL!$C11</f>
        <v>1.3842989871101864E-2</v>
      </c>
      <c r="CS9" s="47">
        <f t="shared" si="7"/>
        <v>1.3842989871101864E-2</v>
      </c>
      <c r="CT9" s="154">
        <f t="shared" si="8"/>
        <v>10.342000000000001</v>
      </c>
      <c r="CY9" s="47" t="s">
        <v>329</v>
      </c>
      <c r="CZ9" s="47">
        <v>12.813000000000001</v>
      </c>
      <c r="DA9" s="47">
        <v>51</v>
      </c>
      <c r="DB9" s="47" t="s">
        <v>391</v>
      </c>
      <c r="DC9" s="47">
        <v>1.2E-2</v>
      </c>
      <c r="DD9" s="47">
        <f t="shared" si="9"/>
        <v>1.2E-2</v>
      </c>
      <c r="DE9" s="47" t="s">
        <v>13</v>
      </c>
      <c r="DF9" s="154">
        <f t="shared" si="36"/>
        <v>200</v>
      </c>
      <c r="DG9" s="154">
        <f t="shared" si="36"/>
        <v>1</v>
      </c>
      <c r="DH9" s="154">
        <f t="shared" si="36"/>
        <v>1</v>
      </c>
      <c r="DI9" s="47">
        <f>MDL!$C11</f>
        <v>1.3842989871101864E-2</v>
      </c>
      <c r="DJ9" s="47">
        <f t="shared" si="10"/>
        <v>1.3842989871101864E-2</v>
      </c>
      <c r="DK9" s="154" t="str">
        <f t="shared" si="11"/>
        <v>BDL</v>
      </c>
      <c r="DP9" s="47" t="s">
        <v>329</v>
      </c>
      <c r="DQ9" s="47">
        <v>12.827999999999999</v>
      </c>
      <c r="DR9" s="47">
        <v>51</v>
      </c>
      <c r="DS9" s="47">
        <v>11874</v>
      </c>
      <c r="DT9" s="47">
        <v>1.353</v>
      </c>
      <c r="DU9" s="47">
        <f t="shared" si="12"/>
        <v>1.353</v>
      </c>
      <c r="DV9" s="47" t="s">
        <v>13</v>
      </c>
      <c r="DW9" s="154">
        <f t="shared" si="37"/>
        <v>200</v>
      </c>
      <c r="DX9" s="154">
        <f t="shared" si="37"/>
        <v>60.950520509311112</v>
      </c>
      <c r="DY9" s="154">
        <f t="shared" si="37"/>
        <v>60.950520509311112</v>
      </c>
      <c r="DZ9" s="47">
        <f>MDL!$C11</f>
        <v>1.3842989871101864E-2</v>
      </c>
      <c r="EA9" s="47">
        <f t="shared" si="13"/>
        <v>0.84373743804878021</v>
      </c>
      <c r="EB9" s="154">
        <f t="shared" si="14"/>
        <v>82.466054249097937</v>
      </c>
      <c r="EG9" s="47" t="s">
        <v>329</v>
      </c>
      <c r="EH9" s="47">
        <v>12.827999999999999</v>
      </c>
      <c r="EI9" s="47">
        <v>51</v>
      </c>
      <c r="EJ9" s="47" t="s">
        <v>369</v>
      </c>
      <c r="EK9" s="47">
        <v>0.05</v>
      </c>
      <c r="EL9" s="47">
        <f t="shared" si="15"/>
        <v>0.05</v>
      </c>
      <c r="EM9" s="47" t="s">
        <v>13</v>
      </c>
      <c r="EN9" s="154">
        <f t="shared" si="38"/>
        <v>200</v>
      </c>
      <c r="EO9" s="154">
        <f t="shared" si="38"/>
        <v>59.901567819935174</v>
      </c>
      <c r="EP9" s="154">
        <f t="shared" si="38"/>
        <v>59.901567819935174</v>
      </c>
      <c r="EQ9" s="47">
        <f>MDL!$C11</f>
        <v>1.3842989871101864E-2</v>
      </c>
      <c r="ER9" s="47">
        <f t="shared" si="16"/>
        <v>0.829216796594484</v>
      </c>
      <c r="ES9" s="154">
        <f t="shared" si="17"/>
        <v>2.9950783909967589</v>
      </c>
      <c r="FO9" s="47" t="s">
        <v>329</v>
      </c>
      <c r="FP9" s="47">
        <v>12.827999999999999</v>
      </c>
      <c r="FQ9" s="47">
        <v>51</v>
      </c>
      <c r="FR9" s="47">
        <v>93653</v>
      </c>
      <c r="FS9" s="47">
        <v>10.715999999999999</v>
      </c>
      <c r="FT9" s="47">
        <f t="shared" si="18"/>
        <v>10.715999999999999</v>
      </c>
      <c r="FU9" s="47" t="s">
        <v>13</v>
      </c>
      <c r="FV9" s="154">
        <f t="shared" si="39"/>
        <v>200</v>
      </c>
      <c r="FW9" s="154">
        <f t="shared" si="39"/>
        <v>1</v>
      </c>
      <c r="FX9" s="154">
        <f t="shared" si="39"/>
        <v>1</v>
      </c>
      <c r="FY9" s="47">
        <f>MDL!$C11</f>
        <v>1.3842989871101864E-2</v>
      </c>
      <c r="FZ9" s="47">
        <f t="shared" si="19"/>
        <v>1.3842989871101864E-2</v>
      </c>
      <c r="GA9" s="154">
        <f t="shared" si="20"/>
        <v>10.715999999999999</v>
      </c>
      <c r="GF9" s="47" t="s">
        <v>329</v>
      </c>
      <c r="GG9" s="47">
        <v>12.827999999999999</v>
      </c>
      <c r="GH9" s="47">
        <v>51</v>
      </c>
      <c r="GI9" s="47" t="s">
        <v>638</v>
      </c>
      <c r="GJ9" s="47">
        <v>1.0999999999999999E-2</v>
      </c>
      <c r="GK9" s="47">
        <f t="shared" si="21"/>
        <v>1.0999999999999999E-2</v>
      </c>
      <c r="GL9" s="47" t="s">
        <v>13</v>
      </c>
      <c r="GM9" s="154">
        <f t="shared" si="40"/>
        <v>200</v>
      </c>
      <c r="GN9" s="154">
        <f t="shared" si="40"/>
        <v>1</v>
      </c>
      <c r="GO9" s="154">
        <f t="shared" si="40"/>
        <v>1</v>
      </c>
      <c r="GP9" s="47">
        <f>MDL!$C11</f>
        <v>1.3842989871101864E-2</v>
      </c>
      <c r="GQ9" s="47">
        <f t="shared" si="22"/>
        <v>1.3842989871101864E-2</v>
      </c>
      <c r="GR9" s="154" t="str">
        <f t="shared" si="23"/>
        <v>BDL</v>
      </c>
      <c r="HN9" s="37" t="s">
        <v>329</v>
      </c>
      <c r="HO9" s="37">
        <v>12.827999999999999</v>
      </c>
      <c r="HP9" s="37">
        <v>51</v>
      </c>
      <c r="HQ9" s="37">
        <v>162839</v>
      </c>
      <c r="HR9" s="37">
        <v>10.93</v>
      </c>
      <c r="HS9" s="37">
        <f t="shared" si="24"/>
        <v>10.93</v>
      </c>
      <c r="HT9" s="37" t="s">
        <v>13</v>
      </c>
      <c r="HU9" s="39">
        <f t="shared" si="41"/>
        <v>200</v>
      </c>
      <c r="HV9" s="39">
        <f t="shared" si="41"/>
        <v>1</v>
      </c>
      <c r="HW9" s="39">
        <f t="shared" si="41"/>
        <v>1</v>
      </c>
      <c r="HX9" s="37">
        <f>MDL!$C11</f>
        <v>1.3842989871101864E-2</v>
      </c>
      <c r="HY9" s="37">
        <f t="shared" si="25"/>
        <v>1.3842989871101864E-2</v>
      </c>
      <c r="HZ9" s="39">
        <f t="shared" si="26"/>
        <v>10.93</v>
      </c>
      <c r="IV9" s="37" t="s">
        <v>329</v>
      </c>
      <c r="IW9" s="37">
        <v>12.827999999999999</v>
      </c>
      <c r="IX9" s="37">
        <v>51</v>
      </c>
      <c r="IY9" s="37">
        <v>149364</v>
      </c>
      <c r="IZ9" s="37">
        <v>10.442</v>
      </c>
      <c r="JA9" s="37">
        <f t="shared" si="27"/>
        <v>10.442</v>
      </c>
      <c r="JB9" s="37" t="s">
        <v>13</v>
      </c>
      <c r="JC9" s="39">
        <f t="shared" si="42"/>
        <v>200</v>
      </c>
      <c r="JD9" s="39">
        <f t="shared" si="42"/>
        <v>1</v>
      </c>
      <c r="JE9" s="39">
        <f t="shared" si="42"/>
        <v>1</v>
      </c>
      <c r="JF9" s="37">
        <f>MDL!$C11</f>
        <v>1.3842989871101864E-2</v>
      </c>
      <c r="JG9" s="37">
        <f t="shared" si="28"/>
        <v>1.3842989871101864E-2</v>
      </c>
      <c r="JH9" s="39">
        <f t="shared" si="29"/>
        <v>10.442</v>
      </c>
      <c r="JM9" s="37" t="s">
        <v>329</v>
      </c>
      <c r="JN9" s="37">
        <v>12.827999999999999</v>
      </c>
      <c r="JO9" s="37">
        <v>51</v>
      </c>
      <c r="JP9" s="37">
        <v>2831</v>
      </c>
      <c r="JQ9" s="37">
        <v>0.188</v>
      </c>
      <c r="JR9" s="37">
        <f t="shared" si="30"/>
        <v>0.188</v>
      </c>
      <c r="JS9" s="37" t="s">
        <v>13</v>
      </c>
      <c r="JT9" s="39">
        <f t="shared" si="43"/>
        <v>200</v>
      </c>
      <c r="JU9" s="39">
        <f t="shared" si="43"/>
        <v>1</v>
      </c>
      <c r="JV9" s="39">
        <f t="shared" si="43"/>
        <v>1</v>
      </c>
      <c r="JW9" s="37">
        <f>MDL!$C11</f>
        <v>1.3842989871101864E-2</v>
      </c>
      <c r="JX9" s="37">
        <f t="shared" si="31"/>
        <v>1.3842989871101864E-2</v>
      </c>
      <c r="JY9" s="39">
        <f t="shared" si="32"/>
        <v>0.188</v>
      </c>
    </row>
    <row r="10" spans="1:603" x14ac:dyDescent="0.35">
      <c r="A10" s="47" t="s">
        <v>331</v>
      </c>
      <c r="B10" s="47">
        <v>0</v>
      </c>
      <c r="D10" s="47">
        <v>0</v>
      </c>
      <c r="E10" s="47" t="s">
        <v>16</v>
      </c>
      <c r="F10" s="47">
        <f t="shared" si="0"/>
        <v>0</v>
      </c>
      <c r="G10" s="47" t="s">
        <v>13</v>
      </c>
      <c r="H10" s="154">
        <f t="shared" si="33"/>
        <v>200</v>
      </c>
      <c r="I10" s="154">
        <f t="shared" si="33"/>
        <v>1</v>
      </c>
      <c r="J10" s="154">
        <f t="shared" si="33"/>
        <v>1</v>
      </c>
      <c r="K10" s="47">
        <f>MDL!$C12</f>
        <v>1.3562543110311121E-2</v>
      </c>
      <c r="L10" s="47">
        <f t="shared" si="1"/>
        <v>1.3562543110311121E-2</v>
      </c>
      <c r="M10" s="154" t="str">
        <f t="shared" si="2"/>
        <v>BDL</v>
      </c>
      <c r="AI10" s="47" t="s">
        <v>331</v>
      </c>
      <c r="AJ10" s="47">
        <v>0</v>
      </c>
      <c r="AL10" s="47">
        <v>0</v>
      </c>
      <c r="AM10" s="47" t="s">
        <v>16</v>
      </c>
      <c r="AN10" s="47">
        <f t="shared" si="3"/>
        <v>0</v>
      </c>
      <c r="AO10" s="47" t="s">
        <v>13</v>
      </c>
      <c r="AP10" s="154">
        <f t="shared" si="34"/>
        <v>200</v>
      </c>
      <c r="AQ10" s="154">
        <f t="shared" si="34"/>
        <v>1</v>
      </c>
      <c r="AR10" s="154">
        <f t="shared" si="34"/>
        <v>1</v>
      </c>
      <c r="AS10" s="47">
        <f>MDL!$C12</f>
        <v>1.3562543110311121E-2</v>
      </c>
      <c r="AT10" s="47">
        <f t="shared" si="4"/>
        <v>1.3562543110311121E-2</v>
      </c>
      <c r="AU10" s="154" t="str">
        <f t="shared" si="5"/>
        <v>BDL</v>
      </c>
      <c r="CH10" s="47" t="s">
        <v>331</v>
      </c>
      <c r="CI10" s="47">
        <v>15.925000000000001</v>
      </c>
      <c r="CJ10" s="47">
        <v>100</v>
      </c>
      <c r="CK10" s="47">
        <v>301091</v>
      </c>
      <c r="CL10" s="47">
        <v>10.164</v>
      </c>
      <c r="CM10" s="47">
        <f t="shared" si="6"/>
        <v>10.164</v>
      </c>
      <c r="CN10" s="47" t="s">
        <v>13</v>
      </c>
      <c r="CO10" s="154">
        <f t="shared" si="35"/>
        <v>200</v>
      </c>
      <c r="CP10" s="154">
        <f t="shared" si="35"/>
        <v>1</v>
      </c>
      <c r="CQ10" s="154">
        <f t="shared" si="35"/>
        <v>1</v>
      </c>
      <c r="CR10" s="47">
        <f>MDL!$C12</f>
        <v>1.3562543110311121E-2</v>
      </c>
      <c r="CS10" s="47">
        <f t="shared" si="7"/>
        <v>1.3562543110311121E-2</v>
      </c>
      <c r="CT10" s="154">
        <f t="shared" si="8"/>
        <v>10.164</v>
      </c>
      <c r="CY10" s="47" t="s">
        <v>331</v>
      </c>
      <c r="CZ10" s="47">
        <v>15.911</v>
      </c>
      <c r="DA10" s="47">
        <v>100</v>
      </c>
      <c r="DB10" s="47">
        <v>274</v>
      </c>
      <c r="DC10" s="47">
        <v>8.9999999999999993E-3</v>
      </c>
      <c r="DD10" s="47">
        <f t="shared" si="9"/>
        <v>8.9999999999999993E-3</v>
      </c>
      <c r="DE10" s="47" t="s">
        <v>13</v>
      </c>
      <c r="DF10" s="154">
        <f t="shared" si="36"/>
        <v>200</v>
      </c>
      <c r="DG10" s="154">
        <f t="shared" si="36"/>
        <v>1</v>
      </c>
      <c r="DH10" s="154">
        <f t="shared" si="36"/>
        <v>1</v>
      </c>
      <c r="DI10" s="47">
        <f>MDL!$C12</f>
        <v>1.3562543110311121E-2</v>
      </c>
      <c r="DJ10" s="47">
        <f t="shared" si="10"/>
        <v>1.3562543110311121E-2</v>
      </c>
      <c r="DK10" s="154" t="str">
        <f t="shared" si="11"/>
        <v>BDL</v>
      </c>
      <c r="DP10" s="47" t="s">
        <v>331</v>
      </c>
      <c r="DQ10" s="47">
        <v>0</v>
      </c>
      <c r="DS10" s="47">
        <v>0</v>
      </c>
      <c r="DT10" s="47" t="s">
        <v>16</v>
      </c>
      <c r="DU10" s="47">
        <f t="shared" si="12"/>
        <v>0</v>
      </c>
      <c r="DV10" s="47" t="s">
        <v>13</v>
      </c>
      <c r="DW10" s="154">
        <f t="shared" si="37"/>
        <v>200</v>
      </c>
      <c r="DX10" s="154">
        <f t="shared" si="37"/>
        <v>60.950520509311112</v>
      </c>
      <c r="DY10" s="154">
        <f t="shared" si="37"/>
        <v>60.950520509311112</v>
      </c>
      <c r="DZ10" s="47">
        <f>MDL!$C12</f>
        <v>1.3562543110311121E-2</v>
      </c>
      <c r="EA10" s="47">
        <f t="shared" si="13"/>
        <v>0.8266440620034341</v>
      </c>
      <c r="EB10" s="154" t="str">
        <f t="shared" si="14"/>
        <v>BDL</v>
      </c>
      <c r="EG10" s="47" t="s">
        <v>331</v>
      </c>
      <c r="EH10" s="47">
        <v>15.939</v>
      </c>
      <c r="EI10" s="47">
        <v>100</v>
      </c>
      <c r="EJ10" s="47" t="s">
        <v>639</v>
      </c>
      <c r="EK10" s="47">
        <v>4.0000000000000001E-3</v>
      </c>
      <c r="EL10" s="47">
        <f t="shared" si="15"/>
        <v>4.0000000000000001E-3</v>
      </c>
      <c r="EM10" s="47" t="s">
        <v>13</v>
      </c>
      <c r="EN10" s="154">
        <f t="shared" si="38"/>
        <v>200</v>
      </c>
      <c r="EO10" s="154">
        <f t="shared" si="38"/>
        <v>59.901567819935174</v>
      </c>
      <c r="EP10" s="154">
        <f t="shared" si="38"/>
        <v>59.901567819935174</v>
      </c>
      <c r="EQ10" s="47">
        <f>MDL!$C12</f>
        <v>1.3562543110311121E-2</v>
      </c>
      <c r="ER10" s="47">
        <f t="shared" si="16"/>
        <v>0.81241759593309615</v>
      </c>
      <c r="ES10" s="154" t="str">
        <f t="shared" si="17"/>
        <v>BDL</v>
      </c>
      <c r="FO10" s="47" t="s">
        <v>331</v>
      </c>
      <c r="FP10" s="47">
        <v>15.925000000000001</v>
      </c>
      <c r="FQ10" s="47">
        <v>100</v>
      </c>
      <c r="FR10" s="47">
        <v>309157</v>
      </c>
      <c r="FS10" s="47">
        <v>10.327</v>
      </c>
      <c r="FT10" s="47">
        <f t="shared" si="18"/>
        <v>10.327</v>
      </c>
      <c r="FU10" s="47" t="s">
        <v>13</v>
      </c>
      <c r="FV10" s="154">
        <f t="shared" si="39"/>
        <v>200</v>
      </c>
      <c r="FW10" s="154">
        <f t="shared" si="39"/>
        <v>1</v>
      </c>
      <c r="FX10" s="154">
        <f t="shared" si="39"/>
        <v>1</v>
      </c>
      <c r="FY10" s="47">
        <f>MDL!$C12</f>
        <v>1.3562543110311121E-2</v>
      </c>
      <c r="FZ10" s="47">
        <f t="shared" si="19"/>
        <v>1.3562543110311121E-2</v>
      </c>
      <c r="GA10" s="154">
        <f t="shared" si="20"/>
        <v>10.327</v>
      </c>
      <c r="GF10" s="47" t="s">
        <v>331</v>
      </c>
      <c r="GG10" s="47">
        <v>15.925000000000001</v>
      </c>
      <c r="GH10" s="47">
        <v>100</v>
      </c>
      <c r="GI10" s="47" t="s">
        <v>399</v>
      </c>
      <c r="GJ10" s="47">
        <v>8.9999999999999993E-3</v>
      </c>
      <c r="GK10" s="47">
        <f t="shared" si="21"/>
        <v>8.9999999999999993E-3</v>
      </c>
      <c r="GL10" s="47" t="s">
        <v>13</v>
      </c>
      <c r="GM10" s="154">
        <f t="shared" si="40"/>
        <v>200</v>
      </c>
      <c r="GN10" s="154">
        <f t="shared" si="40"/>
        <v>1</v>
      </c>
      <c r="GO10" s="154">
        <f t="shared" si="40"/>
        <v>1</v>
      </c>
      <c r="GP10" s="47">
        <f>MDL!$C12</f>
        <v>1.3562543110311121E-2</v>
      </c>
      <c r="GQ10" s="47">
        <f t="shared" si="22"/>
        <v>1.3562543110311121E-2</v>
      </c>
      <c r="GR10" s="154" t="str">
        <f t="shared" si="23"/>
        <v>BDL</v>
      </c>
      <c r="HN10" s="37" t="s">
        <v>331</v>
      </c>
      <c r="HO10" s="37">
        <v>15.925000000000001</v>
      </c>
      <c r="HP10" s="37">
        <v>100</v>
      </c>
      <c r="HQ10" s="37">
        <v>460072</v>
      </c>
      <c r="HR10" s="37">
        <v>9.0150000000000006</v>
      </c>
      <c r="HS10" s="37">
        <f t="shared" si="24"/>
        <v>9.0150000000000006</v>
      </c>
      <c r="HT10" s="37" t="s">
        <v>13</v>
      </c>
      <c r="HU10" s="39">
        <f t="shared" si="41"/>
        <v>200</v>
      </c>
      <c r="HV10" s="39">
        <f t="shared" si="41"/>
        <v>1</v>
      </c>
      <c r="HW10" s="39">
        <f t="shared" si="41"/>
        <v>1</v>
      </c>
      <c r="HX10" s="37">
        <f>MDL!$C12</f>
        <v>1.3562543110311121E-2</v>
      </c>
      <c r="HY10" s="37">
        <f t="shared" si="25"/>
        <v>1.3562543110311121E-2</v>
      </c>
      <c r="HZ10" s="39">
        <f t="shared" si="26"/>
        <v>9.0150000000000006</v>
      </c>
      <c r="IV10" s="37" t="s">
        <v>331</v>
      </c>
      <c r="IW10" s="37">
        <v>15.925000000000001</v>
      </c>
      <c r="IX10" s="37">
        <v>100</v>
      </c>
      <c r="IY10" s="37">
        <v>433420</v>
      </c>
      <c r="IZ10" s="37">
        <v>8.8460000000000001</v>
      </c>
      <c r="JA10" s="37">
        <f t="shared" si="27"/>
        <v>8.8460000000000001</v>
      </c>
      <c r="JB10" s="37" t="s">
        <v>13</v>
      </c>
      <c r="JC10" s="39">
        <f t="shared" si="42"/>
        <v>200</v>
      </c>
      <c r="JD10" s="39">
        <f t="shared" si="42"/>
        <v>1</v>
      </c>
      <c r="JE10" s="39">
        <f t="shared" si="42"/>
        <v>1</v>
      </c>
      <c r="JF10" s="37">
        <f>MDL!$C12</f>
        <v>1.3562543110311121E-2</v>
      </c>
      <c r="JG10" s="37">
        <f t="shared" si="28"/>
        <v>1.3562543110311121E-2</v>
      </c>
      <c r="JH10" s="39">
        <f t="shared" si="29"/>
        <v>8.8460000000000001</v>
      </c>
      <c r="JM10" s="37" t="s">
        <v>331</v>
      </c>
      <c r="JN10" s="37">
        <v>15.925000000000001</v>
      </c>
      <c r="JO10" s="37">
        <v>100</v>
      </c>
      <c r="JP10" s="37">
        <v>841</v>
      </c>
      <c r="JQ10" s="37">
        <v>1.6E-2</v>
      </c>
      <c r="JR10" s="37">
        <f t="shared" si="30"/>
        <v>1.6E-2</v>
      </c>
      <c r="JS10" s="37" t="s">
        <v>13</v>
      </c>
      <c r="JT10" s="39">
        <f t="shared" si="43"/>
        <v>200</v>
      </c>
      <c r="JU10" s="39">
        <f t="shared" si="43"/>
        <v>1</v>
      </c>
      <c r="JV10" s="39">
        <f t="shared" si="43"/>
        <v>1</v>
      </c>
      <c r="JW10" s="37">
        <f>MDL!$C12</f>
        <v>1.3562543110311121E-2</v>
      </c>
      <c r="JX10" s="37">
        <f t="shared" si="31"/>
        <v>1.3562543110311121E-2</v>
      </c>
      <c r="JY10" s="39">
        <f t="shared" si="32"/>
        <v>1.6E-2</v>
      </c>
    </row>
    <row r="11" spans="1:603" x14ac:dyDescent="0.35">
      <c r="A11" s="47" t="s">
        <v>22</v>
      </c>
      <c r="B11" s="47">
        <v>0</v>
      </c>
      <c r="D11" s="47">
        <v>0</v>
      </c>
      <c r="E11" s="47" t="s">
        <v>16</v>
      </c>
      <c r="F11" s="47">
        <f t="shared" si="0"/>
        <v>0</v>
      </c>
      <c r="G11" s="47" t="s">
        <v>13</v>
      </c>
      <c r="H11" s="154">
        <f t="shared" si="33"/>
        <v>200</v>
      </c>
      <c r="I11" s="154">
        <f t="shared" si="33"/>
        <v>1</v>
      </c>
      <c r="J11" s="154">
        <f t="shared" si="33"/>
        <v>1</v>
      </c>
      <c r="K11" s="47">
        <f>MDL!$C$13</f>
        <v>0.33300000000000002</v>
      </c>
      <c r="L11" s="47">
        <f t="shared" si="1"/>
        <v>0.33300000000000002</v>
      </c>
      <c r="M11" s="154" t="str">
        <f t="shared" si="2"/>
        <v>BDL</v>
      </c>
      <c r="AI11" s="47" t="s">
        <v>22</v>
      </c>
      <c r="AJ11" s="47">
        <v>0</v>
      </c>
      <c r="AL11" s="47">
        <v>0</v>
      </c>
      <c r="AM11" s="47" t="s">
        <v>16</v>
      </c>
      <c r="AN11" s="47">
        <f t="shared" si="3"/>
        <v>0</v>
      </c>
      <c r="AO11" s="47" t="s">
        <v>13</v>
      </c>
      <c r="AP11" s="154">
        <f t="shared" si="34"/>
        <v>200</v>
      </c>
      <c r="AQ11" s="154">
        <f t="shared" si="34"/>
        <v>1</v>
      </c>
      <c r="AR11" s="154">
        <f t="shared" si="34"/>
        <v>1</v>
      </c>
      <c r="AS11" s="47">
        <f>MDL!$C$13</f>
        <v>0.33300000000000002</v>
      </c>
      <c r="AT11" s="47">
        <f t="shared" si="4"/>
        <v>0.33300000000000002</v>
      </c>
      <c r="AU11" s="154" t="str">
        <f t="shared" si="5"/>
        <v>BDL</v>
      </c>
      <c r="CH11" s="47" t="s">
        <v>22</v>
      </c>
      <c r="CI11" s="47">
        <v>11.409000000000001</v>
      </c>
      <c r="CJ11" s="47">
        <v>33</v>
      </c>
      <c r="CK11" s="47">
        <v>10542</v>
      </c>
      <c r="CL11" s="47">
        <v>10.462</v>
      </c>
      <c r="CM11" s="47">
        <f t="shared" si="6"/>
        <v>10.462</v>
      </c>
      <c r="CN11" s="47" t="s">
        <v>13</v>
      </c>
      <c r="CO11" s="154">
        <f t="shared" si="35"/>
        <v>200</v>
      </c>
      <c r="CP11" s="154">
        <f t="shared" si="35"/>
        <v>1</v>
      </c>
      <c r="CQ11" s="154">
        <f t="shared" si="35"/>
        <v>1</v>
      </c>
      <c r="CR11" s="47">
        <f>MDL!$C$13</f>
        <v>0.33300000000000002</v>
      </c>
      <c r="CS11" s="47">
        <f t="shared" si="7"/>
        <v>0.33300000000000002</v>
      </c>
      <c r="CT11" s="154">
        <f t="shared" si="8"/>
        <v>10.462</v>
      </c>
      <c r="CY11" s="47" t="s">
        <v>22</v>
      </c>
      <c r="CZ11" s="47">
        <v>0</v>
      </c>
      <c r="DB11" s="47">
        <v>0</v>
      </c>
      <c r="DC11" s="47" t="s">
        <v>16</v>
      </c>
      <c r="DD11" s="47">
        <f t="shared" si="9"/>
        <v>0</v>
      </c>
      <c r="DE11" s="47" t="s">
        <v>13</v>
      </c>
      <c r="DF11" s="154">
        <f t="shared" si="36"/>
        <v>200</v>
      </c>
      <c r="DG11" s="154">
        <f t="shared" si="36"/>
        <v>1</v>
      </c>
      <c r="DH11" s="154">
        <f t="shared" si="36"/>
        <v>1</v>
      </c>
      <c r="DI11" s="47">
        <f>MDL!$C$13</f>
        <v>0.33300000000000002</v>
      </c>
      <c r="DJ11" s="47">
        <f t="shared" si="10"/>
        <v>0.33300000000000002</v>
      </c>
      <c r="DK11" s="154" t="str">
        <f t="shared" si="11"/>
        <v>BDL</v>
      </c>
      <c r="DP11" s="47" t="s">
        <v>22</v>
      </c>
      <c r="DQ11" s="47">
        <v>0</v>
      </c>
      <c r="DS11" s="47">
        <v>0</v>
      </c>
      <c r="DT11" s="47" t="s">
        <v>16</v>
      </c>
      <c r="DU11" s="47">
        <f t="shared" si="12"/>
        <v>0</v>
      </c>
      <c r="DV11" s="47" t="s">
        <v>13</v>
      </c>
      <c r="DW11" s="154">
        <f t="shared" si="37"/>
        <v>200</v>
      </c>
      <c r="DX11" s="154">
        <f t="shared" si="37"/>
        <v>60.950520509311112</v>
      </c>
      <c r="DY11" s="154">
        <f t="shared" si="37"/>
        <v>60.950520509311112</v>
      </c>
      <c r="DZ11" s="47">
        <f>MDL!$C$13</f>
        <v>0.33300000000000002</v>
      </c>
      <c r="EA11" s="47">
        <f t="shared" si="13"/>
        <v>20.2965233296006</v>
      </c>
      <c r="EB11" s="154" t="str">
        <f t="shared" si="14"/>
        <v>BDL</v>
      </c>
      <c r="EG11" s="47" t="s">
        <v>22</v>
      </c>
      <c r="EH11" s="47">
        <v>0</v>
      </c>
      <c r="EJ11" s="47">
        <v>0</v>
      </c>
      <c r="EK11" s="47" t="s">
        <v>16</v>
      </c>
      <c r="EL11" s="47">
        <f t="shared" si="15"/>
        <v>0</v>
      </c>
      <c r="EM11" s="47" t="s">
        <v>13</v>
      </c>
      <c r="EN11" s="154">
        <f t="shared" si="38"/>
        <v>200</v>
      </c>
      <c r="EO11" s="154">
        <f t="shared" si="38"/>
        <v>59.901567819935174</v>
      </c>
      <c r="EP11" s="154">
        <f t="shared" si="38"/>
        <v>59.901567819935174</v>
      </c>
      <c r="EQ11" s="47">
        <f>MDL!$C$13</f>
        <v>0.33300000000000002</v>
      </c>
      <c r="ER11" s="47">
        <f t="shared" si="16"/>
        <v>19.947222084038415</v>
      </c>
      <c r="ES11" s="154" t="str">
        <f t="shared" si="17"/>
        <v>BDL</v>
      </c>
      <c r="FO11" s="47" t="s">
        <v>22</v>
      </c>
      <c r="FP11" s="47">
        <v>11.409000000000001</v>
      </c>
      <c r="FQ11" s="47">
        <v>33</v>
      </c>
      <c r="FR11" s="47">
        <v>11197</v>
      </c>
      <c r="FS11" s="47">
        <v>10.996</v>
      </c>
      <c r="FT11" s="47">
        <f t="shared" si="18"/>
        <v>10.996</v>
      </c>
      <c r="FU11" s="47" t="s">
        <v>13</v>
      </c>
      <c r="FV11" s="154">
        <f t="shared" si="39"/>
        <v>200</v>
      </c>
      <c r="FW11" s="154">
        <f t="shared" si="39"/>
        <v>1</v>
      </c>
      <c r="FX11" s="154">
        <f t="shared" si="39"/>
        <v>1</v>
      </c>
      <c r="FY11" s="47">
        <f>MDL!$C$13</f>
        <v>0.33300000000000002</v>
      </c>
      <c r="FZ11" s="47">
        <f t="shared" si="19"/>
        <v>0.33300000000000002</v>
      </c>
      <c r="GA11" s="154">
        <f t="shared" si="20"/>
        <v>10.996</v>
      </c>
      <c r="GF11" s="47" t="s">
        <v>22</v>
      </c>
      <c r="GG11" s="47">
        <v>0</v>
      </c>
      <c r="GI11" s="47">
        <v>0</v>
      </c>
      <c r="GJ11" s="47" t="s">
        <v>16</v>
      </c>
      <c r="GK11" s="47">
        <f t="shared" si="21"/>
        <v>0</v>
      </c>
      <c r="GL11" s="47" t="s">
        <v>13</v>
      </c>
      <c r="GM11" s="154">
        <f t="shared" si="40"/>
        <v>200</v>
      </c>
      <c r="GN11" s="154">
        <f t="shared" si="40"/>
        <v>1</v>
      </c>
      <c r="GO11" s="154">
        <f t="shared" si="40"/>
        <v>1</v>
      </c>
      <c r="GP11" s="47">
        <f>MDL!$C$13</f>
        <v>0.33300000000000002</v>
      </c>
      <c r="GQ11" s="47">
        <f t="shared" si="22"/>
        <v>0.33300000000000002</v>
      </c>
      <c r="GR11" s="154" t="str">
        <f t="shared" si="23"/>
        <v>BDL</v>
      </c>
      <c r="HN11" s="37" t="s">
        <v>22</v>
      </c>
      <c r="HO11" s="37">
        <v>11.41</v>
      </c>
      <c r="HP11" s="37">
        <v>33</v>
      </c>
      <c r="HQ11" s="37">
        <v>23638</v>
      </c>
      <c r="HR11" s="37">
        <v>13.617000000000001</v>
      </c>
      <c r="HS11" s="37">
        <f t="shared" si="24"/>
        <v>13.617000000000001</v>
      </c>
      <c r="HT11" s="37" t="s">
        <v>13</v>
      </c>
      <c r="HU11" s="39">
        <f t="shared" si="41"/>
        <v>200</v>
      </c>
      <c r="HV11" s="39">
        <f t="shared" si="41"/>
        <v>1</v>
      </c>
      <c r="HW11" s="39">
        <f t="shared" si="41"/>
        <v>1</v>
      </c>
      <c r="HX11" s="37">
        <f>MDL!$C$13</f>
        <v>0.33300000000000002</v>
      </c>
      <c r="HY11" s="37">
        <f t="shared" si="25"/>
        <v>0.33300000000000002</v>
      </c>
      <c r="HZ11" s="39">
        <f t="shared" si="26"/>
        <v>13.617000000000001</v>
      </c>
      <c r="IV11" s="37" t="s">
        <v>22</v>
      </c>
      <c r="IW11" s="37">
        <v>11.395</v>
      </c>
      <c r="IX11" s="37">
        <v>33</v>
      </c>
      <c r="IY11" s="37">
        <v>21599</v>
      </c>
      <c r="IZ11" s="37">
        <v>12.959</v>
      </c>
      <c r="JA11" s="37">
        <f t="shared" si="27"/>
        <v>12.959</v>
      </c>
      <c r="JB11" s="37" t="s">
        <v>13</v>
      </c>
      <c r="JC11" s="39">
        <f t="shared" si="42"/>
        <v>200</v>
      </c>
      <c r="JD11" s="39">
        <f t="shared" si="42"/>
        <v>1</v>
      </c>
      <c r="JE11" s="39">
        <f t="shared" si="42"/>
        <v>1</v>
      </c>
      <c r="JF11" s="37">
        <f>MDL!$C$13</f>
        <v>0.33300000000000002</v>
      </c>
      <c r="JG11" s="37">
        <f t="shared" si="28"/>
        <v>0.33300000000000002</v>
      </c>
      <c r="JH11" s="39">
        <f t="shared" si="29"/>
        <v>12.959</v>
      </c>
      <c r="JM11" s="37" t="s">
        <v>22</v>
      </c>
      <c r="JN11" s="37">
        <v>0</v>
      </c>
      <c r="JP11" s="37">
        <v>0</v>
      </c>
      <c r="JQ11" s="37" t="s">
        <v>16</v>
      </c>
      <c r="JR11" s="37">
        <f t="shared" si="30"/>
        <v>0</v>
      </c>
      <c r="JS11" s="37" t="s">
        <v>13</v>
      </c>
      <c r="JT11" s="39">
        <f t="shared" si="43"/>
        <v>200</v>
      </c>
      <c r="JU11" s="39">
        <f t="shared" si="43"/>
        <v>1</v>
      </c>
      <c r="JV11" s="39">
        <f t="shared" si="43"/>
        <v>1</v>
      </c>
      <c r="JW11" s="37">
        <f>MDL!$C$13</f>
        <v>0.33300000000000002</v>
      </c>
      <c r="JX11" s="37">
        <f t="shared" si="31"/>
        <v>0.33300000000000002</v>
      </c>
      <c r="JY11" s="39" t="str">
        <f t="shared" si="32"/>
        <v>BDL</v>
      </c>
    </row>
    <row r="12" spans="1:603" x14ac:dyDescent="0.35">
      <c r="A12" s="47" t="s">
        <v>23</v>
      </c>
      <c r="B12" s="47">
        <v>0</v>
      </c>
      <c r="D12" s="47">
        <v>0</v>
      </c>
      <c r="E12" s="47" t="s">
        <v>16</v>
      </c>
      <c r="F12" s="47">
        <f t="shared" si="0"/>
        <v>0</v>
      </c>
      <c r="G12" s="47" t="s">
        <v>13</v>
      </c>
      <c r="H12" s="154">
        <f t="shared" si="33"/>
        <v>200</v>
      </c>
      <c r="I12" s="154">
        <f t="shared" si="33"/>
        <v>1</v>
      </c>
      <c r="J12" s="154">
        <f t="shared" si="33"/>
        <v>1</v>
      </c>
      <c r="K12" s="47">
        <f>MDL!$C14</f>
        <v>1.9103684107422591E-2</v>
      </c>
      <c r="L12" s="47">
        <f t="shared" si="1"/>
        <v>1.9103684107422591E-2</v>
      </c>
      <c r="M12" s="154" t="str">
        <f t="shared" si="2"/>
        <v>BDL</v>
      </c>
      <c r="AI12" s="47" t="s">
        <v>23</v>
      </c>
      <c r="AJ12" s="47">
        <v>0</v>
      </c>
      <c r="AL12" s="47">
        <v>0</v>
      </c>
      <c r="AM12" s="47" t="s">
        <v>16</v>
      </c>
      <c r="AN12" s="47">
        <f t="shared" si="3"/>
        <v>0</v>
      </c>
      <c r="AO12" s="47" t="s">
        <v>13</v>
      </c>
      <c r="AP12" s="154">
        <f t="shared" si="34"/>
        <v>200</v>
      </c>
      <c r="AQ12" s="154">
        <f t="shared" si="34"/>
        <v>1</v>
      </c>
      <c r="AR12" s="154">
        <f t="shared" si="34"/>
        <v>1</v>
      </c>
      <c r="AS12" s="47">
        <f>MDL!$C14</f>
        <v>1.9103684107422591E-2</v>
      </c>
      <c r="AT12" s="47">
        <f t="shared" si="4"/>
        <v>1.9103684107422591E-2</v>
      </c>
      <c r="AU12" s="154" t="str">
        <f t="shared" si="5"/>
        <v>BDL</v>
      </c>
      <c r="CH12" s="47" t="s">
        <v>23</v>
      </c>
      <c r="CI12" s="47">
        <v>8.4909999999999997</v>
      </c>
      <c r="CJ12" s="47">
        <v>81</v>
      </c>
      <c r="CK12" s="47">
        <v>65773</v>
      </c>
      <c r="CL12" s="47">
        <v>9.8810000000000002</v>
      </c>
      <c r="CM12" s="47">
        <f t="shared" si="6"/>
        <v>9.8810000000000002</v>
      </c>
      <c r="CN12" s="47" t="s">
        <v>13</v>
      </c>
      <c r="CO12" s="154">
        <f t="shared" si="35"/>
        <v>200</v>
      </c>
      <c r="CP12" s="154">
        <f t="shared" si="35"/>
        <v>1</v>
      </c>
      <c r="CQ12" s="154">
        <f t="shared" si="35"/>
        <v>1</v>
      </c>
      <c r="CR12" s="47">
        <f>MDL!$C14</f>
        <v>1.9103684107422591E-2</v>
      </c>
      <c r="CS12" s="47">
        <f t="shared" si="7"/>
        <v>1.9103684107422591E-2</v>
      </c>
      <c r="CT12" s="154">
        <f t="shared" si="8"/>
        <v>9.8810000000000002</v>
      </c>
      <c r="CY12" s="47" t="s">
        <v>23</v>
      </c>
      <c r="CZ12" s="47">
        <v>8.4909999999999997</v>
      </c>
      <c r="DA12" s="47">
        <v>81</v>
      </c>
      <c r="DB12" s="47" t="s">
        <v>640</v>
      </c>
      <c r="DC12" s="47">
        <v>1.0999999999999999E-2</v>
      </c>
      <c r="DD12" s="47">
        <f t="shared" si="9"/>
        <v>1.0999999999999999E-2</v>
      </c>
      <c r="DE12" s="47" t="s">
        <v>13</v>
      </c>
      <c r="DF12" s="154">
        <f t="shared" si="36"/>
        <v>200</v>
      </c>
      <c r="DG12" s="154">
        <f t="shared" si="36"/>
        <v>1</v>
      </c>
      <c r="DH12" s="154">
        <f t="shared" si="36"/>
        <v>1</v>
      </c>
      <c r="DI12" s="47">
        <f>MDL!$C14</f>
        <v>1.9103684107422591E-2</v>
      </c>
      <c r="DJ12" s="47">
        <f t="shared" si="10"/>
        <v>1.9103684107422591E-2</v>
      </c>
      <c r="DK12" s="154" t="str">
        <f t="shared" si="11"/>
        <v>BDL</v>
      </c>
      <c r="DP12" s="47" t="s">
        <v>23</v>
      </c>
      <c r="DQ12" s="47">
        <v>8.4909999999999997</v>
      </c>
      <c r="DR12" s="47">
        <v>81</v>
      </c>
      <c r="DS12" s="47">
        <v>749</v>
      </c>
      <c r="DT12" s="47">
        <v>0.111</v>
      </c>
      <c r="DU12" s="47">
        <f t="shared" si="12"/>
        <v>0.111</v>
      </c>
      <c r="DV12" s="47" t="s">
        <v>13</v>
      </c>
      <c r="DW12" s="154">
        <f t="shared" si="37"/>
        <v>200</v>
      </c>
      <c r="DX12" s="154">
        <f t="shared" si="37"/>
        <v>60.950520509311112</v>
      </c>
      <c r="DY12" s="154">
        <f t="shared" si="37"/>
        <v>60.950520509311112</v>
      </c>
      <c r="DZ12" s="47">
        <f>MDL!$C14</f>
        <v>1.9103684107422591E-2</v>
      </c>
      <c r="EA12" s="47">
        <f t="shared" si="13"/>
        <v>1.1643794899928614</v>
      </c>
      <c r="EB12" s="154">
        <f t="shared" si="14"/>
        <v>6.7655077765335339</v>
      </c>
      <c r="EG12" s="47" t="s">
        <v>23</v>
      </c>
      <c r="EH12" s="47">
        <v>0</v>
      </c>
      <c r="EJ12" s="47">
        <v>0</v>
      </c>
      <c r="EK12" s="47" t="s">
        <v>16</v>
      </c>
      <c r="EL12" s="47">
        <f t="shared" si="15"/>
        <v>0</v>
      </c>
      <c r="EM12" s="47" t="s">
        <v>13</v>
      </c>
      <c r="EN12" s="154">
        <f t="shared" si="38"/>
        <v>200</v>
      </c>
      <c r="EO12" s="154">
        <f t="shared" si="38"/>
        <v>59.901567819935174</v>
      </c>
      <c r="EP12" s="154">
        <f t="shared" si="38"/>
        <v>59.901567819935174</v>
      </c>
      <c r="EQ12" s="47">
        <f>MDL!$C14</f>
        <v>1.9103684107422591E-2</v>
      </c>
      <c r="ER12" s="47">
        <f t="shared" si="16"/>
        <v>1.144340629171392</v>
      </c>
      <c r="ES12" s="154" t="str">
        <f t="shared" si="17"/>
        <v>BDL</v>
      </c>
      <c r="FO12" s="47" t="s">
        <v>23</v>
      </c>
      <c r="FP12" s="47">
        <v>8.4909999999999997</v>
      </c>
      <c r="FQ12" s="47">
        <v>81</v>
      </c>
      <c r="FR12" s="47">
        <v>67931</v>
      </c>
      <c r="FS12" s="47">
        <v>10.099</v>
      </c>
      <c r="FT12" s="47">
        <f t="shared" si="18"/>
        <v>10.099</v>
      </c>
      <c r="FU12" s="47" t="s">
        <v>13</v>
      </c>
      <c r="FV12" s="154">
        <f t="shared" si="39"/>
        <v>200</v>
      </c>
      <c r="FW12" s="154">
        <f t="shared" si="39"/>
        <v>1</v>
      </c>
      <c r="FX12" s="154">
        <f t="shared" si="39"/>
        <v>1</v>
      </c>
      <c r="FY12" s="47">
        <f>MDL!$C14</f>
        <v>1.9103684107422591E-2</v>
      </c>
      <c r="FZ12" s="47">
        <f t="shared" si="19"/>
        <v>1.9103684107422591E-2</v>
      </c>
      <c r="GA12" s="154">
        <f t="shared" si="20"/>
        <v>10.099</v>
      </c>
      <c r="GF12" s="47" t="s">
        <v>23</v>
      </c>
      <c r="GG12" s="47">
        <v>0</v>
      </c>
      <c r="GI12" s="47">
        <v>0</v>
      </c>
      <c r="GJ12" s="47" t="s">
        <v>16</v>
      </c>
      <c r="GK12" s="47">
        <f t="shared" si="21"/>
        <v>0</v>
      </c>
      <c r="GL12" s="47" t="s">
        <v>13</v>
      </c>
      <c r="GM12" s="154">
        <f t="shared" si="40"/>
        <v>200</v>
      </c>
      <c r="GN12" s="154">
        <f t="shared" si="40"/>
        <v>1</v>
      </c>
      <c r="GO12" s="154">
        <f t="shared" si="40"/>
        <v>1</v>
      </c>
      <c r="GP12" s="47">
        <f>MDL!$C14</f>
        <v>1.9103684107422591E-2</v>
      </c>
      <c r="GQ12" s="47">
        <f t="shared" si="22"/>
        <v>1.9103684107422591E-2</v>
      </c>
      <c r="GR12" s="154" t="str">
        <f t="shared" si="23"/>
        <v>BDL</v>
      </c>
      <c r="HN12" s="37" t="s">
        <v>23</v>
      </c>
      <c r="HO12" s="37">
        <v>8.4909999999999997</v>
      </c>
      <c r="HP12" s="37">
        <v>81</v>
      </c>
      <c r="HQ12" s="37">
        <v>107802</v>
      </c>
      <c r="HR12" s="37">
        <v>9.4009999999999998</v>
      </c>
      <c r="HS12" s="37">
        <f t="shared" si="24"/>
        <v>9.4009999999999998</v>
      </c>
      <c r="HT12" s="37" t="s">
        <v>13</v>
      </c>
      <c r="HU12" s="39">
        <f t="shared" si="41"/>
        <v>200</v>
      </c>
      <c r="HV12" s="39">
        <f t="shared" si="41"/>
        <v>1</v>
      </c>
      <c r="HW12" s="39">
        <f t="shared" si="41"/>
        <v>1</v>
      </c>
      <c r="HX12" s="37">
        <f>MDL!$C14</f>
        <v>1.9103684107422591E-2</v>
      </c>
      <c r="HY12" s="37">
        <f t="shared" si="25"/>
        <v>1.9103684107422591E-2</v>
      </c>
      <c r="HZ12" s="39">
        <f t="shared" si="26"/>
        <v>9.4009999999999998</v>
      </c>
      <c r="IV12" s="37" t="s">
        <v>23</v>
      </c>
      <c r="IW12" s="37">
        <v>8.4909999999999997</v>
      </c>
      <c r="IX12" s="37">
        <v>81</v>
      </c>
      <c r="IY12" s="37">
        <v>102340</v>
      </c>
      <c r="IZ12" s="37">
        <v>9.2949999999999999</v>
      </c>
      <c r="JA12" s="37">
        <f t="shared" si="27"/>
        <v>9.2949999999999999</v>
      </c>
      <c r="JB12" s="37" t="s">
        <v>13</v>
      </c>
      <c r="JC12" s="39">
        <f t="shared" si="42"/>
        <v>200</v>
      </c>
      <c r="JD12" s="39">
        <f t="shared" si="42"/>
        <v>1</v>
      </c>
      <c r="JE12" s="39">
        <f t="shared" si="42"/>
        <v>1</v>
      </c>
      <c r="JF12" s="37">
        <f>MDL!$C14</f>
        <v>1.9103684107422591E-2</v>
      </c>
      <c r="JG12" s="37">
        <f t="shared" si="28"/>
        <v>1.9103684107422591E-2</v>
      </c>
      <c r="JH12" s="39">
        <f t="shared" si="29"/>
        <v>9.2949999999999999</v>
      </c>
      <c r="JM12" s="37" t="s">
        <v>23</v>
      </c>
      <c r="JN12" s="37">
        <v>0</v>
      </c>
      <c r="JP12" s="37">
        <v>0</v>
      </c>
      <c r="JQ12" s="37" t="s">
        <v>16</v>
      </c>
      <c r="JR12" s="37">
        <f t="shared" si="30"/>
        <v>0</v>
      </c>
      <c r="JS12" s="37" t="s">
        <v>13</v>
      </c>
      <c r="JT12" s="39">
        <f t="shared" si="43"/>
        <v>200</v>
      </c>
      <c r="JU12" s="39">
        <f t="shared" si="43"/>
        <v>1</v>
      </c>
      <c r="JV12" s="39">
        <f t="shared" si="43"/>
        <v>1</v>
      </c>
      <c r="JW12" s="37">
        <f>MDL!$C14</f>
        <v>1.9103684107422591E-2</v>
      </c>
      <c r="JX12" s="37">
        <f t="shared" si="31"/>
        <v>1.9103684107422591E-2</v>
      </c>
      <c r="JY12" s="39" t="str">
        <f t="shared" si="32"/>
        <v>BDL</v>
      </c>
    </row>
    <row r="13" spans="1:603" x14ac:dyDescent="0.35">
      <c r="A13" s="47" t="s">
        <v>24</v>
      </c>
      <c r="B13" s="47">
        <v>0</v>
      </c>
      <c r="D13" s="47">
        <v>0</v>
      </c>
      <c r="E13" s="47" t="s">
        <v>16</v>
      </c>
      <c r="F13" s="47">
        <f t="shared" si="0"/>
        <v>0</v>
      </c>
      <c r="G13" s="47" t="s">
        <v>13</v>
      </c>
      <c r="H13" s="154">
        <f t="shared" si="33"/>
        <v>200</v>
      </c>
      <c r="I13" s="154">
        <f t="shared" si="33"/>
        <v>1</v>
      </c>
      <c r="J13" s="154">
        <f t="shared" si="33"/>
        <v>1</v>
      </c>
      <c r="K13" s="47">
        <f>MDL!$C15</f>
        <v>8.6848108787699017E-3</v>
      </c>
      <c r="L13" s="47">
        <f t="shared" si="1"/>
        <v>8.6848108787699017E-3</v>
      </c>
      <c r="M13" s="154" t="str">
        <f t="shared" si="2"/>
        <v>BDL</v>
      </c>
      <c r="AI13" s="47" t="s">
        <v>24</v>
      </c>
      <c r="AJ13" s="47">
        <v>0</v>
      </c>
      <c r="AL13" s="47">
        <v>0</v>
      </c>
      <c r="AM13" s="47" t="s">
        <v>16</v>
      </c>
      <c r="AN13" s="47">
        <f t="shared" si="3"/>
        <v>0</v>
      </c>
      <c r="AO13" s="47" t="s">
        <v>13</v>
      </c>
      <c r="AP13" s="154">
        <f t="shared" si="34"/>
        <v>200</v>
      </c>
      <c r="AQ13" s="154">
        <f t="shared" si="34"/>
        <v>1</v>
      </c>
      <c r="AR13" s="154">
        <f t="shared" si="34"/>
        <v>1</v>
      </c>
      <c r="AS13" s="47">
        <f>MDL!$C15</f>
        <v>8.6848108787699017E-3</v>
      </c>
      <c r="AT13" s="47">
        <f t="shared" si="4"/>
        <v>8.6848108787699017E-3</v>
      </c>
      <c r="AU13" s="154" t="str">
        <f t="shared" si="5"/>
        <v>BDL</v>
      </c>
      <c r="CH13" s="47" t="s">
        <v>24</v>
      </c>
      <c r="CI13" s="47">
        <v>13.247</v>
      </c>
      <c r="CJ13" s="47">
        <v>131</v>
      </c>
      <c r="CK13" s="47">
        <v>140498</v>
      </c>
      <c r="CL13" s="47">
        <v>9.5280000000000005</v>
      </c>
      <c r="CM13" s="47">
        <f t="shared" si="6"/>
        <v>9.5280000000000005</v>
      </c>
      <c r="CN13" s="47" t="s">
        <v>13</v>
      </c>
      <c r="CO13" s="154">
        <f t="shared" si="35"/>
        <v>200</v>
      </c>
      <c r="CP13" s="154">
        <f t="shared" si="35"/>
        <v>1</v>
      </c>
      <c r="CQ13" s="154">
        <f t="shared" si="35"/>
        <v>1</v>
      </c>
      <c r="CR13" s="47">
        <f>MDL!$C15</f>
        <v>8.6848108787699017E-3</v>
      </c>
      <c r="CS13" s="47">
        <f t="shared" si="7"/>
        <v>8.6848108787699017E-3</v>
      </c>
      <c r="CT13" s="154">
        <f t="shared" si="8"/>
        <v>9.5280000000000005</v>
      </c>
      <c r="CY13" s="47" t="s">
        <v>24</v>
      </c>
      <c r="CZ13" s="47">
        <v>0</v>
      </c>
      <c r="DB13" s="47">
        <v>0</v>
      </c>
      <c r="DC13" s="47" t="s">
        <v>16</v>
      </c>
      <c r="DD13" s="47">
        <f t="shared" si="9"/>
        <v>0</v>
      </c>
      <c r="DE13" s="47" t="s">
        <v>13</v>
      </c>
      <c r="DF13" s="154">
        <f t="shared" si="36"/>
        <v>200</v>
      </c>
      <c r="DG13" s="154">
        <f t="shared" si="36"/>
        <v>1</v>
      </c>
      <c r="DH13" s="154">
        <f t="shared" si="36"/>
        <v>1</v>
      </c>
      <c r="DI13" s="47">
        <f>MDL!$C15</f>
        <v>8.6848108787699017E-3</v>
      </c>
      <c r="DJ13" s="47">
        <f t="shared" si="10"/>
        <v>8.6848108787699017E-3</v>
      </c>
      <c r="DK13" s="154" t="str">
        <f t="shared" si="11"/>
        <v>BDL</v>
      </c>
      <c r="DP13" s="47" t="s">
        <v>24</v>
      </c>
      <c r="DQ13" s="47">
        <v>13.233000000000001</v>
      </c>
      <c r="DR13" s="47">
        <v>131</v>
      </c>
      <c r="DS13" s="47">
        <v>451</v>
      </c>
      <c r="DT13" s="47">
        <v>0.03</v>
      </c>
      <c r="DU13" s="47">
        <f t="shared" si="12"/>
        <v>0.03</v>
      </c>
      <c r="DV13" s="47" t="s">
        <v>13</v>
      </c>
      <c r="DW13" s="154">
        <f t="shared" si="37"/>
        <v>200</v>
      </c>
      <c r="DX13" s="154">
        <f t="shared" si="37"/>
        <v>60.950520509311112</v>
      </c>
      <c r="DY13" s="154">
        <f t="shared" si="37"/>
        <v>60.950520509311112</v>
      </c>
      <c r="DZ13" s="47">
        <f>MDL!$C15</f>
        <v>8.6848108787699017E-3</v>
      </c>
      <c r="EA13" s="47">
        <f t="shared" si="13"/>
        <v>0.52934374358595315</v>
      </c>
      <c r="EB13" s="154">
        <f t="shared" si="14"/>
        <v>1.8285156152793334</v>
      </c>
      <c r="EG13" s="47" t="s">
        <v>24</v>
      </c>
      <c r="EH13" s="47">
        <v>0</v>
      </c>
      <c r="EJ13" s="47">
        <v>0</v>
      </c>
      <c r="EK13" s="47" t="s">
        <v>16</v>
      </c>
      <c r="EL13" s="47">
        <f t="shared" si="15"/>
        <v>0</v>
      </c>
      <c r="EM13" s="47" t="s">
        <v>13</v>
      </c>
      <c r="EN13" s="154">
        <f t="shared" si="38"/>
        <v>200</v>
      </c>
      <c r="EO13" s="154">
        <f t="shared" si="38"/>
        <v>59.901567819935174</v>
      </c>
      <c r="EP13" s="154">
        <f t="shared" si="38"/>
        <v>59.901567819935174</v>
      </c>
      <c r="EQ13" s="47">
        <f>MDL!$C15</f>
        <v>8.6848108787699017E-3</v>
      </c>
      <c r="ER13" s="47">
        <f t="shared" si="16"/>
        <v>0.52023378785794605</v>
      </c>
      <c r="ES13" s="154" t="str">
        <f t="shared" si="17"/>
        <v>BDL</v>
      </c>
      <c r="FO13" s="47" t="s">
        <v>24</v>
      </c>
      <c r="FP13" s="47">
        <v>13.247999999999999</v>
      </c>
      <c r="FQ13" s="47">
        <v>131</v>
      </c>
      <c r="FR13" s="47">
        <v>141708</v>
      </c>
      <c r="FS13" s="47">
        <v>9.51</v>
      </c>
      <c r="FT13" s="47">
        <f t="shared" si="18"/>
        <v>9.51</v>
      </c>
      <c r="FU13" s="47" t="s">
        <v>13</v>
      </c>
      <c r="FV13" s="154">
        <f t="shared" si="39"/>
        <v>200</v>
      </c>
      <c r="FW13" s="154">
        <f t="shared" si="39"/>
        <v>1</v>
      </c>
      <c r="FX13" s="154">
        <f t="shared" si="39"/>
        <v>1</v>
      </c>
      <c r="FY13" s="47">
        <f>MDL!$C15</f>
        <v>8.6848108787699017E-3</v>
      </c>
      <c r="FZ13" s="47">
        <f t="shared" si="19"/>
        <v>8.6848108787699017E-3</v>
      </c>
      <c r="GA13" s="154">
        <f t="shared" si="20"/>
        <v>9.51</v>
      </c>
      <c r="GF13" s="47" t="s">
        <v>24</v>
      </c>
      <c r="GG13" s="47">
        <v>0</v>
      </c>
      <c r="GI13" s="47">
        <v>0</v>
      </c>
      <c r="GJ13" s="47" t="s">
        <v>16</v>
      </c>
      <c r="GK13" s="47">
        <f t="shared" si="21"/>
        <v>0</v>
      </c>
      <c r="GL13" s="47" t="s">
        <v>13</v>
      </c>
      <c r="GM13" s="154">
        <f t="shared" si="40"/>
        <v>200</v>
      </c>
      <c r="GN13" s="154">
        <f t="shared" si="40"/>
        <v>1</v>
      </c>
      <c r="GO13" s="154">
        <f t="shared" si="40"/>
        <v>1</v>
      </c>
      <c r="GP13" s="47">
        <f>MDL!$C15</f>
        <v>8.6848108787699017E-3</v>
      </c>
      <c r="GQ13" s="47">
        <f t="shared" si="22"/>
        <v>8.6848108787699017E-3</v>
      </c>
      <c r="GR13" s="154" t="str">
        <f t="shared" si="23"/>
        <v>BDL</v>
      </c>
      <c r="HN13" s="37" t="s">
        <v>24</v>
      </c>
      <c r="HO13" s="37">
        <v>13.247999999999999</v>
      </c>
      <c r="HP13" s="37">
        <v>131</v>
      </c>
      <c r="HQ13" s="37">
        <v>195129</v>
      </c>
      <c r="HR13" s="37">
        <v>7.681</v>
      </c>
      <c r="HS13" s="37">
        <f t="shared" si="24"/>
        <v>7.681</v>
      </c>
      <c r="HT13" s="37" t="s">
        <v>13</v>
      </c>
      <c r="HU13" s="39">
        <f t="shared" si="41"/>
        <v>200</v>
      </c>
      <c r="HV13" s="39">
        <f t="shared" si="41"/>
        <v>1</v>
      </c>
      <c r="HW13" s="39">
        <f t="shared" si="41"/>
        <v>1</v>
      </c>
      <c r="HX13" s="37">
        <f>MDL!$C15</f>
        <v>8.6848108787699017E-3</v>
      </c>
      <c r="HY13" s="37">
        <f t="shared" si="25"/>
        <v>8.6848108787699017E-3</v>
      </c>
      <c r="HZ13" s="39">
        <f t="shared" si="26"/>
        <v>7.681</v>
      </c>
      <c r="IV13" s="37" t="s">
        <v>24</v>
      </c>
      <c r="IW13" s="37">
        <v>13.247999999999999</v>
      </c>
      <c r="IX13" s="37">
        <v>131</v>
      </c>
      <c r="IY13" s="37">
        <v>181193</v>
      </c>
      <c r="IZ13" s="37">
        <v>7.4290000000000003</v>
      </c>
      <c r="JA13" s="37">
        <f t="shared" si="27"/>
        <v>7.4290000000000003</v>
      </c>
      <c r="JB13" s="37" t="s">
        <v>13</v>
      </c>
      <c r="JC13" s="39">
        <f t="shared" si="42"/>
        <v>200</v>
      </c>
      <c r="JD13" s="39">
        <f t="shared" si="42"/>
        <v>1</v>
      </c>
      <c r="JE13" s="39">
        <f t="shared" si="42"/>
        <v>1</v>
      </c>
      <c r="JF13" s="37">
        <f>MDL!$C15</f>
        <v>8.6848108787699017E-3</v>
      </c>
      <c r="JG13" s="37">
        <f t="shared" si="28"/>
        <v>8.6848108787699017E-3</v>
      </c>
      <c r="JH13" s="39">
        <f t="shared" si="29"/>
        <v>7.4290000000000003</v>
      </c>
      <c r="JM13" s="37" t="s">
        <v>24</v>
      </c>
      <c r="JN13" s="37">
        <v>0</v>
      </c>
      <c r="JP13" s="37">
        <v>0</v>
      </c>
      <c r="JQ13" s="37" t="s">
        <v>16</v>
      </c>
      <c r="JR13" s="37">
        <f t="shared" si="30"/>
        <v>0</v>
      </c>
      <c r="JS13" s="37" t="s">
        <v>13</v>
      </c>
      <c r="JT13" s="39">
        <f t="shared" si="43"/>
        <v>200</v>
      </c>
      <c r="JU13" s="39">
        <f t="shared" si="43"/>
        <v>1</v>
      </c>
      <c r="JV13" s="39">
        <f t="shared" si="43"/>
        <v>1</v>
      </c>
      <c r="JW13" s="37">
        <f>MDL!$C15</f>
        <v>8.6848108787699017E-3</v>
      </c>
      <c r="JX13" s="37">
        <f t="shared" si="31"/>
        <v>8.6848108787699017E-3</v>
      </c>
      <c r="JY13" s="39" t="str">
        <f t="shared" si="32"/>
        <v>BDL</v>
      </c>
    </row>
    <row r="14" spans="1:603" x14ac:dyDescent="0.35">
      <c r="A14" s="47" t="s">
        <v>25</v>
      </c>
      <c r="B14" s="47">
        <v>0</v>
      </c>
      <c r="D14" s="47">
        <v>0</v>
      </c>
      <c r="E14" s="47" t="s">
        <v>16</v>
      </c>
      <c r="F14" s="47">
        <f t="shared" si="0"/>
        <v>0</v>
      </c>
      <c r="G14" s="47" t="s">
        <v>13</v>
      </c>
      <c r="H14" s="154">
        <f t="shared" si="33"/>
        <v>200</v>
      </c>
      <c r="I14" s="154">
        <f t="shared" si="33"/>
        <v>1</v>
      </c>
      <c r="J14" s="154">
        <f t="shared" si="33"/>
        <v>1</v>
      </c>
      <c r="K14" s="47">
        <f>MDL!$C16</f>
        <v>3.4251162877721564E-2</v>
      </c>
      <c r="L14" s="47">
        <f t="shared" si="1"/>
        <v>3.4251162877721564E-2</v>
      </c>
      <c r="M14" s="154" t="str">
        <f t="shared" si="2"/>
        <v>BDL</v>
      </c>
      <c r="AI14" s="47" t="s">
        <v>25</v>
      </c>
      <c r="AJ14" s="47">
        <v>0</v>
      </c>
      <c r="AL14" s="47">
        <v>0</v>
      </c>
      <c r="AM14" s="47" t="s">
        <v>16</v>
      </c>
      <c r="AN14" s="47">
        <f t="shared" si="3"/>
        <v>0</v>
      </c>
      <c r="AO14" s="47" t="s">
        <v>13</v>
      </c>
      <c r="AP14" s="154">
        <f t="shared" si="34"/>
        <v>200</v>
      </c>
      <c r="AQ14" s="154">
        <f t="shared" si="34"/>
        <v>1</v>
      </c>
      <c r="AR14" s="154">
        <f t="shared" si="34"/>
        <v>1</v>
      </c>
      <c r="AS14" s="47">
        <f>MDL!$C16</f>
        <v>3.4251162877721564E-2</v>
      </c>
      <c r="AT14" s="47">
        <f t="shared" si="4"/>
        <v>3.4251162877721564E-2</v>
      </c>
      <c r="AU14" s="154" t="str">
        <f t="shared" si="5"/>
        <v>BDL</v>
      </c>
      <c r="CH14" s="47" t="s">
        <v>25</v>
      </c>
      <c r="CI14" s="47">
        <v>13.218</v>
      </c>
      <c r="CJ14" s="47">
        <v>64</v>
      </c>
      <c r="CK14" s="47">
        <v>8909</v>
      </c>
      <c r="CL14" s="47">
        <v>9.9109999999999996</v>
      </c>
      <c r="CM14" s="47">
        <f t="shared" si="6"/>
        <v>9.9109999999999996</v>
      </c>
      <c r="CN14" s="47" t="s">
        <v>13</v>
      </c>
      <c r="CO14" s="154">
        <f t="shared" si="35"/>
        <v>200</v>
      </c>
      <c r="CP14" s="154">
        <f t="shared" si="35"/>
        <v>1</v>
      </c>
      <c r="CQ14" s="154">
        <f t="shared" si="35"/>
        <v>1</v>
      </c>
      <c r="CR14" s="47">
        <f>MDL!$C16</f>
        <v>3.4251162877721564E-2</v>
      </c>
      <c r="CS14" s="47">
        <f t="shared" si="7"/>
        <v>3.4251162877721564E-2</v>
      </c>
      <c r="CT14" s="154">
        <f t="shared" si="8"/>
        <v>9.9109999999999996</v>
      </c>
      <c r="CY14" s="47" t="s">
        <v>25</v>
      </c>
      <c r="CZ14" s="47">
        <v>0</v>
      </c>
      <c r="DB14" s="47">
        <v>0</v>
      </c>
      <c r="DC14" s="47" t="s">
        <v>16</v>
      </c>
      <c r="DD14" s="47">
        <f t="shared" si="9"/>
        <v>0</v>
      </c>
      <c r="DE14" s="47" t="s">
        <v>13</v>
      </c>
      <c r="DF14" s="154">
        <f t="shared" si="36"/>
        <v>200</v>
      </c>
      <c r="DG14" s="154">
        <f t="shared" si="36"/>
        <v>1</v>
      </c>
      <c r="DH14" s="154">
        <f t="shared" si="36"/>
        <v>1</v>
      </c>
      <c r="DI14" s="47">
        <f>MDL!$C16</f>
        <v>3.4251162877721564E-2</v>
      </c>
      <c r="DJ14" s="47">
        <f t="shared" si="10"/>
        <v>3.4251162877721564E-2</v>
      </c>
      <c r="DK14" s="154" t="str">
        <f t="shared" si="11"/>
        <v>BDL</v>
      </c>
      <c r="DP14" s="47" t="s">
        <v>25</v>
      </c>
      <c r="DQ14" s="47">
        <v>0</v>
      </c>
      <c r="DS14" s="47">
        <v>0</v>
      </c>
      <c r="DT14" s="47" t="s">
        <v>16</v>
      </c>
      <c r="DU14" s="47">
        <f t="shared" si="12"/>
        <v>0</v>
      </c>
      <c r="DV14" s="47" t="s">
        <v>13</v>
      </c>
      <c r="DW14" s="154">
        <f t="shared" si="37"/>
        <v>200</v>
      </c>
      <c r="DX14" s="154">
        <f t="shared" si="37"/>
        <v>60.950520509311112</v>
      </c>
      <c r="DY14" s="154">
        <f t="shared" si="37"/>
        <v>60.950520509311112</v>
      </c>
      <c r="DZ14" s="47">
        <f>MDL!$C16</f>
        <v>3.4251162877721564E-2</v>
      </c>
      <c r="EA14" s="47">
        <f t="shared" si="13"/>
        <v>2.0876262054463237</v>
      </c>
      <c r="EB14" s="154" t="str">
        <f t="shared" si="14"/>
        <v>BDL</v>
      </c>
      <c r="EG14" s="47" t="s">
        <v>25</v>
      </c>
      <c r="EH14" s="47">
        <v>0</v>
      </c>
      <c r="EJ14" s="47">
        <v>0</v>
      </c>
      <c r="EK14" s="47" t="s">
        <v>16</v>
      </c>
      <c r="EL14" s="47">
        <f t="shared" si="15"/>
        <v>0</v>
      </c>
      <c r="EM14" s="47" t="s">
        <v>13</v>
      </c>
      <c r="EN14" s="154">
        <f t="shared" si="38"/>
        <v>200</v>
      </c>
      <c r="EO14" s="154">
        <f t="shared" si="38"/>
        <v>59.901567819935174</v>
      </c>
      <c r="EP14" s="154">
        <f t="shared" si="38"/>
        <v>59.901567819935174</v>
      </c>
      <c r="EQ14" s="47">
        <f>MDL!$C16</f>
        <v>3.4251162877721564E-2</v>
      </c>
      <c r="ER14" s="47">
        <f t="shared" si="16"/>
        <v>2.0516983560314843</v>
      </c>
      <c r="ES14" s="154" t="str">
        <f t="shared" si="17"/>
        <v>BDL</v>
      </c>
      <c r="FO14" s="47" t="s">
        <v>25</v>
      </c>
      <c r="FP14" s="47">
        <v>13.218999999999999</v>
      </c>
      <c r="FQ14" s="47">
        <v>64</v>
      </c>
      <c r="FR14" s="47">
        <v>9070</v>
      </c>
      <c r="FS14" s="47">
        <v>9.984</v>
      </c>
      <c r="FT14" s="47">
        <f t="shared" si="18"/>
        <v>9.984</v>
      </c>
      <c r="FU14" s="47" t="s">
        <v>13</v>
      </c>
      <c r="FV14" s="154">
        <f t="shared" si="39"/>
        <v>200</v>
      </c>
      <c r="FW14" s="154">
        <f t="shared" si="39"/>
        <v>1</v>
      </c>
      <c r="FX14" s="154">
        <f t="shared" si="39"/>
        <v>1</v>
      </c>
      <c r="FY14" s="47">
        <f>MDL!$C16</f>
        <v>3.4251162877721564E-2</v>
      </c>
      <c r="FZ14" s="47">
        <f t="shared" si="19"/>
        <v>3.4251162877721564E-2</v>
      </c>
      <c r="GA14" s="154">
        <f t="shared" si="20"/>
        <v>9.984</v>
      </c>
      <c r="GF14" s="47" t="s">
        <v>25</v>
      </c>
      <c r="GG14" s="47">
        <v>0</v>
      </c>
      <c r="GI14" s="47">
        <v>0</v>
      </c>
      <c r="GJ14" s="47" t="s">
        <v>16</v>
      </c>
      <c r="GK14" s="47">
        <f t="shared" si="21"/>
        <v>0</v>
      </c>
      <c r="GL14" s="47" t="s">
        <v>13</v>
      </c>
      <c r="GM14" s="154">
        <f t="shared" si="40"/>
        <v>200</v>
      </c>
      <c r="GN14" s="154">
        <f t="shared" si="40"/>
        <v>1</v>
      </c>
      <c r="GO14" s="154">
        <f t="shared" si="40"/>
        <v>1</v>
      </c>
      <c r="GP14" s="47">
        <f>MDL!$C16</f>
        <v>3.4251162877721564E-2</v>
      </c>
      <c r="GQ14" s="47">
        <f t="shared" si="22"/>
        <v>3.4251162877721564E-2</v>
      </c>
      <c r="GR14" s="154" t="str">
        <f t="shared" si="23"/>
        <v>BDL</v>
      </c>
      <c r="HN14" s="37" t="s">
        <v>25</v>
      </c>
      <c r="HO14" s="37">
        <v>13.218999999999999</v>
      </c>
      <c r="HP14" s="37">
        <v>64</v>
      </c>
      <c r="HQ14" s="37">
        <v>13344</v>
      </c>
      <c r="HR14" s="37">
        <v>8.6159999999999997</v>
      </c>
      <c r="HS14" s="37">
        <f t="shared" si="24"/>
        <v>8.6159999999999997</v>
      </c>
      <c r="HT14" s="37" t="s">
        <v>13</v>
      </c>
      <c r="HU14" s="39">
        <f t="shared" si="41"/>
        <v>200</v>
      </c>
      <c r="HV14" s="39">
        <f t="shared" si="41"/>
        <v>1</v>
      </c>
      <c r="HW14" s="39">
        <f t="shared" si="41"/>
        <v>1</v>
      </c>
      <c r="HX14" s="37">
        <f>MDL!$C16</f>
        <v>3.4251162877721564E-2</v>
      </c>
      <c r="HY14" s="37">
        <f t="shared" si="25"/>
        <v>3.4251162877721564E-2</v>
      </c>
      <c r="HZ14" s="39">
        <f t="shared" si="26"/>
        <v>8.6159999999999997</v>
      </c>
      <c r="IV14" s="37" t="s">
        <v>25</v>
      </c>
      <c r="IW14" s="37">
        <v>13.218999999999999</v>
      </c>
      <c r="IX14" s="37">
        <v>64</v>
      </c>
      <c r="IY14" s="37">
        <v>12652</v>
      </c>
      <c r="IZ14" s="37">
        <v>8.5090000000000003</v>
      </c>
      <c r="JA14" s="37">
        <f t="shared" si="27"/>
        <v>8.5090000000000003</v>
      </c>
      <c r="JB14" s="37" t="s">
        <v>13</v>
      </c>
      <c r="JC14" s="39">
        <f t="shared" si="42"/>
        <v>200</v>
      </c>
      <c r="JD14" s="39">
        <f t="shared" si="42"/>
        <v>1</v>
      </c>
      <c r="JE14" s="39">
        <f t="shared" si="42"/>
        <v>1</v>
      </c>
      <c r="JF14" s="37">
        <f>MDL!$C16</f>
        <v>3.4251162877721564E-2</v>
      </c>
      <c r="JG14" s="37">
        <f t="shared" si="28"/>
        <v>3.4251162877721564E-2</v>
      </c>
      <c r="JH14" s="39">
        <f t="shared" si="29"/>
        <v>8.5090000000000003</v>
      </c>
      <c r="JM14" s="37" t="s">
        <v>25</v>
      </c>
      <c r="JN14" s="37">
        <v>0</v>
      </c>
      <c r="JP14" s="37">
        <v>0</v>
      </c>
      <c r="JQ14" s="37" t="s">
        <v>16</v>
      </c>
      <c r="JR14" s="37">
        <f t="shared" si="30"/>
        <v>0</v>
      </c>
      <c r="JS14" s="37" t="s">
        <v>13</v>
      </c>
      <c r="JT14" s="39">
        <f t="shared" si="43"/>
        <v>200</v>
      </c>
      <c r="JU14" s="39">
        <f t="shared" si="43"/>
        <v>1</v>
      </c>
      <c r="JV14" s="39">
        <f t="shared" si="43"/>
        <v>1</v>
      </c>
      <c r="JW14" s="37">
        <f>MDL!$C16</f>
        <v>3.4251162877721564E-2</v>
      </c>
      <c r="JX14" s="37">
        <f t="shared" si="31"/>
        <v>3.4251162877721564E-2</v>
      </c>
      <c r="JY14" s="39" t="str">
        <f t="shared" si="32"/>
        <v>BDL</v>
      </c>
    </row>
    <row r="15" spans="1:603" x14ac:dyDescent="0.35">
      <c r="A15" s="47" t="s">
        <v>26</v>
      </c>
      <c r="B15" s="47">
        <v>0</v>
      </c>
      <c r="D15" s="47">
        <v>0</v>
      </c>
      <c r="E15" s="47" t="s">
        <v>16</v>
      </c>
      <c r="F15" s="47">
        <f t="shared" si="0"/>
        <v>0</v>
      </c>
      <c r="G15" s="47" t="s">
        <v>13</v>
      </c>
      <c r="H15" s="154">
        <f t="shared" si="33"/>
        <v>200</v>
      </c>
      <c r="I15" s="154">
        <f t="shared" si="33"/>
        <v>1</v>
      </c>
      <c r="J15" s="154">
        <f t="shared" si="33"/>
        <v>1</v>
      </c>
      <c r="K15" s="47">
        <f>MDL!$C17</f>
        <v>0.33918310563638476</v>
      </c>
      <c r="L15" s="47">
        <f t="shared" si="1"/>
        <v>0.33918310563638476</v>
      </c>
      <c r="M15" s="154" t="str">
        <f t="shared" si="2"/>
        <v>BDL</v>
      </c>
      <c r="AI15" s="47" t="s">
        <v>26</v>
      </c>
      <c r="AJ15" s="47">
        <v>0</v>
      </c>
      <c r="AL15" s="47">
        <v>0</v>
      </c>
      <c r="AM15" s="47" t="s">
        <v>16</v>
      </c>
      <c r="AN15" s="47">
        <f t="shared" si="3"/>
        <v>0</v>
      </c>
      <c r="AO15" s="47" t="s">
        <v>13</v>
      </c>
      <c r="AP15" s="154">
        <f t="shared" si="34"/>
        <v>200</v>
      </c>
      <c r="AQ15" s="154">
        <f t="shared" si="34"/>
        <v>1</v>
      </c>
      <c r="AR15" s="154">
        <f t="shared" si="34"/>
        <v>1</v>
      </c>
      <c r="AS15" s="47">
        <f>MDL!$C17</f>
        <v>0.33918310563638476</v>
      </c>
      <c r="AT15" s="47">
        <f t="shared" si="4"/>
        <v>0.33918310563638476</v>
      </c>
      <c r="AU15" s="154" t="str">
        <f t="shared" si="5"/>
        <v>BDL</v>
      </c>
      <c r="CH15" s="47" t="s">
        <v>26</v>
      </c>
      <c r="CI15" s="47">
        <v>13.420999999999999</v>
      </c>
      <c r="CJ15" s="47">
        <v>69</v>
      </c>
      <c r="CK15" s="47" t="s">
        <v>641</v>
      </c>
      <c r="CL15" s="47">
        <v>9.59</v>
      </c>
      <c r="CM15" s="47">
        <f t="shared" si="6"/>
        <v>9.59</v>
      </c>
      <c r="CN15" s="47" t="s">
        <v>13</v>
      </c>
      <c r="CO15" s="154">
        <f t="shared" si="35"/>
        <v>200</v>
      </c>
      <c r="CP15" s="154">
        <f t="shared" si="35"/>
        <v>1</v>
      </c>
      <c r="CQ15" s="154">
        <f t="shared" si="35"/>
        <v>1</v>
      </c>
      <c r="CR15" s="47">
        <f>MDL!$C17</f>
        <v>0.33918310563638476</v>
      </c>
      <c r="CS15" s="47">
        <f t="shared" si="7"/>
        <v>0.33918310563638476</v>
      </c>
      <c r="CT15" s="154">
        <f t="shared" si="8"/>
        <v>9.59</v>
      </c>
      <c r="CY15" s="47" t="s">
        <v>26</v>
      </c>
      <c r="CZ15" s="47">
        <v>0</v>
      </c>
      <c r="DB15" s="47">
        <v>0</v>
      </c>
      <c r="DC15" s="47" t="s">
        <v>16</v>
      </c>
      <c r="DD15" s="47">
        <f t="shared" si="9"/>
        <v>0</v>
      </c>
      <c r="DE15" s="47" t="s">
        <v>13</v>
      </c>
      <c r="DF15" s="154">
        <f t="shared" si="36"/>
        <v>200</v>
      </c>
      <c r="DG15" s="154">
        <f t="shared" si="36"/>
        <v>1</v>
      </c>
      <c r="DH15" s="154">
        <f t="shared" si="36"/>
        <v>1</v>
      </c>
      <c r="DI15" s="47">
        <f>MDL!$C17</f>
        <v>0.33918310563638476</v>
      </c>
      <c r="DJ15" s="47">
        <f t="shared" si="10"/>
        <v>0.33918310563638476</v>
      </c>
      <c r="DK15" s="154" t="str">
        <f t="shared" si="11"/>
        <v>BDL</v>
      </c>
      <c r="DP15" s="47" t="s">
        <v>26</v>
      </c>
      <c r="DQ15" s="47">
        <v>0</v>
      </c>
      <c r="DS15" s="47">
        <v>0</v>
      </c>
      <c r="DT15" s="47" t="s">
        <v>16</v>
      </c>
      <c r="DU15" s="47">
        <f t="shared" si="12"/>
        <v>0</v>
      </c>
      <c r="DV15" s="47" t="s">
        <v>13</v>
      </c>
      <c r="DW15" s="154">
        <f t="shared" si="37"/>
        <v>200</v>
      </c>
      <c r="DX15" s="154">
        <f t="shared" si="37"/>
        <v>60.950520509311112</v>
      </c>
      <c r="DY15" s="154">
        <f t="shared" si="37"/>
        <v>60.950520509311112</v>
      </c>
      <c r="DZ15" s="47">
        <f>MDL!$C17</f>
        <v>0.33918310563638476</v>
      </c>
      <c r="EA15" s="47">
        <f t="shared" si="13"/>
        <v>20.673386836502306</v>
      </c>
      <c r="EB15" s="154" t="str">
        <f t="shared" si="14"/>
        <v>BDL</v>
      </c>
      <c r="EG15" s="47" t="s">
        <v>26</v>
      </c>
      <c r="EH15" s="47">
        <v>0</v>
      </c>
      <c r="EJ15" s="47">
        <v>0</v>
      </c>
      <c r="EK15" s="47" t="s">
        <v>16</v>
      </c>
      <c r="EL15" s="47">
        <f t="shared" si="15"/>
        <v>0</v>
      </c>
      <c r="EM15" s="47" t="s">
        <v>13</v>
      </c>
      <c r="EN15" s="154">
        <f t="shared" si="38"/>
        <v>200</v>
      </c>
      <c r="EO15" s="154">
        <f t="shared" si="38"/>
        <v>59.901567819935174</v>
      </c>
      <c r="EP15" s="154">
        <f t="shared" si="38"/>
        <v>59.901567819935174</v>
      </c>
      <c r="EQ15" s="47">
        <f>MDL!$C17</f>
        <v>0.33918310563638476</v>
      </c>
      <c r="ER15" s="47">
        <f t="shared" si="16"/>
        <v>20.317599805654137</v>
      </c>
      <c r="ES15" s="154" t="str">
        <f t="shared" si="17"/>
        <v>BDL</v>
      </c>
      <c r="FO15" s="47" t="s">
        <v>26</v>
      </c>
      <c r="FP15" s="47">
        <v>13.420999999999999</v>
      </c>
      <c r="FQ15" s="47">
        <v>69</v>
      </c>
      <c r="FR15" s="47">
        <v>9160</v>
      </c>
      <c r="FS15" s="47">
        <v>9.5510000000000002</v>
      </c>
      <c r="FT15" s="47">
        <f t="shared" si="18"/>
        <v>9.5510000000000002</v>
      </c>
      <c r="FU15" s="47" t="s">
        <v>13</v>
      </c>
      <c r="FV15" s="154">
        <f t="shared" si="39"/>
        <v>200</v>
      </c>
      <c r="FW15" s="154">
        <f t="shared" si="39"/>
        <v>1</v>
      </c>
      <c r="FX15" s="154">
        <f t="shared" si="39"/>
        <v>1</v>
      </c>
      <c r="FY15" s="47">
        <f>MDL!$C17</f>
        <v>0.33918310563638476</v>
      </c>
      <c r="FZ15" s="47">
        <f t="shared" si="19"/>
        <v>0.33918310563638476</v>
      </c>
      <c r="GA15" s="154">
        <f t="shared" si="20"/>
        <v>9.5510000000000002</v>
      </c>
      <c r="GF15" s="47" t="s">
        <v>26</v>
      </c>
      <c r="GG15" s="47">
        <v>0</v>
      </c>
      <c r="GI15" s="47">
        <v>0</v>
      </c>
      <c r="GJ15" s="47" t="s">
        <v>16</v>
      </c>
      <c r="GK15" s="47">
        <f t="shared" si="21"/>
        <v>0</v>
      </c>
      <c r="GL15" s="47" t="s">
        <v>13</v>
      </c>
      <c r="GM15" s="154">
        <f t="shared" si="40"/>
        <v>200</v>
      </c>
      <c r="GN15" s="154">
        <f t="shared" si="40"/>
        <v>1</v>
      </c>
      <c r="GO15" s="154">
        <f t="shared" si="40"/>
        <v>1</v>
      </c>
      <c r="GP15" s="47">
        <f>MDL!$C17</f>
        <v>0.33918310563638476</v>
      </c>
      <c r="GQ15" s="47">
        <f t="shared" si="22"/>
        <v>0.33918310563638476</v>
      </c>
      <c r="GR15" s="154" t="str">
        <f t="shared" si="23"/>
        <v>BDL</v>
      </c>
      <c r="HN15" s="37" t="s">
        <v>26</v>
      </c>
      <c r="HO15" s="37">
        <v>13.420999999999999</v>
      </c>
      <c r="HP15" s="37">
        <v>69</v>
      </c>
      <c r="HQ15" s="37">
        <v>15674</v>
      </c>
      <c r="HR15" s="37">
        <v>9.5869999999999997</v>
      </c>
      <c r="HS15" s="37">
        <f t="shared" si="24"/>
        <v>9.5869999999999997</v>
      </c>
      <c r="HT15" s="37" t="s">
        <v>13</v>
      </c>
      <c r="HU15" s="39">
        <f t="shared" si="41"/>
        <v>200</v>
      </c>
      <c r="HV15" s="39">
        <f t="shared" si="41"/>
        <v>1</v>
      </c>
      <c r="HW15" s="39">
        <f t="shared" si="41"/>
        <v>1</v>
      </c>
      <c r="HX15" s="37">
        <f>MDL!$C17</f>
        <v>0.33918310563638476</v>
      </c>
      <c r="HY15" s="37">
        <f t="shared" si="25"/>
        <v>0.33918310563638476</v>
      </c>
      <c r="HZ15" s="39">
        <f t="shared" si="26"/>
        <v>9.5869999999999997</v>
      </c>
      <c r="IV15" s="37" t="s">
        <v>26</v>
      </c>
      <c r="IW15" s="37">
        <v>13.420999999999999</v>
      </c>
      <c r="IX15" s="37">
        <v>69</v>
      </c>
      <c r="IY15" s="37">
        <v>11479</v>
      </c>
      <c r="IZ15" s="37">
        <v>7.3129999999999997</v>
      </c>
      <c r="JA15" s="37">
        <f t="shared" si="27"/>
        <v>7.3129999999999997</v>
      </c>
      <c r="JB15" s="37" t="s">
        <v>13</v>
      </c>
      <c r="JC15" s="39">
        <f t="shared" si="42"/>
        <v>200</v>
      </c>
      <c r="JD15" s="39">
        <f t="shared" si="42"/>
        <v>1</v>
      </c>
      <c r="JE15" s="39">
        <f t="shared" si="42"/>
        <v>1</v>
      </c>
      <c r="JF15" s="37">
        <f>MDL!$C17</f>
        <v>0.33918310563638476</v>
      </c>
      <c r="JG15" s="37">
        <f t="shared" si="28"/>
        <v>0.33918310563638476</v>
      </c>
      <c r="JH15" s="39">
        <f t="shared" si="29"/>
        <v>7.3129999999999997</v>
      </c>
      <c r="JM15" s="37" t="s">
        <v>26</v>
      </c>
      <c r="JN15" s="37">
        <v>0</v>
      </c>
      <c r="JP15" s="37">
        <v>0</v>
      </c>
      <c r="JQ15" s="37" t="s">
        <v>16</v>
      </c>
      <c r="JR15" s="37">
        <f t="shared" si="30"/>
        <v>0</v>
      </c>
      <c r="JS15" s="37" t="s">
        <v>13</v>
      </c>
      <c r="JT15" s="39">
        <f t="shared" si="43"/>
        <v>200</v>
      </c>
      <c r="JU15" s="39">
        <f t="shared" si="43"/>
        <v>1</v>
      </c>
      <c r="JV15" s="39">
        <f t="shared" si="43"/>
        <v>1</v>
      </c>
      <c r="JW15" s="37">
        <f>MDL!$C17</f>
        <v>0.33918310563638476</v>
      </c>
      <c r="JX15" s="37">
        <f t="shared" si="31"/>
        <v>0.33918310563638476</v>
      </c>
      <c r="JY15" s="39" t="str">
        <f t="shared" si="32"/>
        <v>BDL</v>
      </c>
    </row>
    <row r="16" spans="1:603" x14ac:dyDescent="0.35">
      <c r="A16" s="47" t="s">
        <v>27</v>
      </c>
      <c r="B16" s="47">
        <v>13.725</v>
      </c>
      <c r="C16" s="47">
        <v>51</v>
      </c>
      <c r="D16" s="47">
        <v>2234</v>
      </c>
      <c r="E16" s="47">
        <v>0.26</v>
      </c>
      <c r="F16" s="47">
        <f t="shared" si="0"/>
        <v>0.26</v>
      </c>
      <c r="G16" s="47" t="s">
        <v>13</v>
      </c>
      <c r="H16" s="154">
        <f t="shared" si="33"/>
        <v>200</v>
      </c>
      <c r="I16" s="154">
        <f t="shared" si="33"/>
        <v>1</v>
      </c>
      <c r="J16" s="154">
        <f t="shared" si="33"/>
        <v>1</v>
      </c>
      <c r="K16" s="47">
        <f>MDL!$C18</f>
        <v>2.4043735428034754E-2</v>
      </c>
      <c r="L16" s="47">
        <f t="shared" si="1"/>
        <v>2.4043735428034754E-2</v>
      </c>
      <c r="M16" s="154">
        <f t="shared" si="2"/>
        <v>0.26</v>
      </c>
      <c r="AI16" s="47" t="s">
        <v>27</v>
      </c>
      <c r="AJ16" s="47">
        <v>0</v>
      </c>
      <c r="AL16" s="47">
        <v>0</v>
      </c>
      <c r="AM16" s="47" t="s">
        <v>16</v>
      </c>
      <c r="AN16" s="47">
        <f t="shared" si="3"/>
        <v>0</v>
      </c>
      <c r="AO16" s="47" t="s">
        <v>13</v>
      </c>
      <c r="AP16" s="154">
        <f t="shared" si="34"/>
        <v>200</v>
      </c>
      <c r="AQ16" s="154">
        <f t="shared" si="34"/>
        <v>1</v>
      </c>
      <c r="AR16" s="154">
        <f t="shared" si="34"/>
        <v>1</v>
      </c>
      <c r="AS16" s="47">
        <f>MDL!$C18</f>
        <v>2.4043735428034754E-2</v>
      </c>
      <c r="AT16" s="47">
        <f t="shared" si="4"/>
        <v>2.4043735428034754E-2</v>
      </c>
      <c r="AU16" s="154" t="str">
        <f t="shared" si="5"/>
        <v>BDL</v>
      </c>
      <c r="CH16" s="47" t="s">
        <v>27</v>
      </c>
      <c r="CI16" s="47">
        <v>13.725</v>
      </c>
      <c r="CJ16" s="47">
        <v>51</v>
      </c>
      <c r="CK16" s="47">
        <v>91033</v>
      </c>
      <c r="CL16" s="47">
        <v>10.340999999999999</v>
      </c>
      <c r="CM16" s="47">
        <f t="shared" si="6"/>
        <v>10.340999999999999</v>
      </c>
      <c r="CN16" s="47" t="s">
        <v>13</v>
      </c>
      <c r="CO16" s="154">
        <f t="shared" si="35"/>
        <v>200</v>
      </c>
      <c r="CP16" s="154">
        <f t="shared" si="35"/>
        <v>1</v>
      </c>
      <c r="CQ16" s="154">
        <f t="shared" si="35"/>
        <v>1</v>
      </c>
      <c r="CR16" s="47">
        <f>MDL!$C18</f>
        <v>2.4043735428034754E-2</v>
      </c>
      <c r="CS16" s="47">
        <f t="shared" si="7"/>
        <v>2.4043735428034754E-2</v>
      </c>
      <c r="CT16" s="154">
        <f t="shared" si="8"/>
        <v>10.340999999999999</v>
      </c>
      <c r="CY16" s="47" t="s">
        <v>27</v>
      </c>
      <c r="CZ16" s="47">
        <v>0</v>
      </c>
      <c r="DB16" s="47">
        <v>0</v>
      </c>
      <c r="DC16" s="47" t="s">
        <v>16</v>
      </c>
      <c r="DD16" s="47">
        <f t="shared" si="9"/>
        <v>0</v>
      </c>
      <c r="DE16" s="47" t="s">
        <v>13</v>
      </c>
      <c r="DF16" s="154">
        <f t="shared" si="36"/>
        <v>200</v>
      </c>
      <c r="DG16" s="154">
        <f t="shared" si="36"/>
        <v>1</v>
      </c>
      <c r="DH16" s="154">
        <f t="shared" si="36"/>
        <v>1</v>
      </c>
      <c r="DI16" s="47">
        <f>MDL!$C18</f>
        <v>2.4043735428034754E-2</v>
      </c>
      <c r="DJ16" s="47">
        <f t="shared" si="10"/>
        <v>2.4043735428034754E-2</v>
      </c>
      <c r="DK16" s="154" t="str">
        <f t="shared" si="11"/>
        <v>BDL</v>
      </c>
      <c r="DP16" s="47" t="s">
        <v>27</v>
      </c>
      <c r="DQ16" s="47">
        <v>0</v>
      </c>
      <c r="DS16" s="47">
        <v>0</v>
      </c>
      <c r="DT16" s="47" t="s">
        <v>16</v>
      </c>
      <c r="DU16" s="47">
        <f t="shared" si="12"/>
        <v>0</v>
      </c>
      <c r="DV16" s="47" t="s">
        <v>13</v>
      </c>
      <c r="DW16" s="154">
        <f t="shared" si="37"/>
        <v>200</v>
      </c>
      <c r="DX16" s="154">
        <f t="shared" si="37"/>
        <v>60.950520509311112</v>
      </c>
      <c r="DY16" s="154">
        <f t="shared" si="37"/>
        <v>60.950520509311112</v>
      </c>
      <c r="DZ16" s="47">
        <f>MDL!$C18</f>
        <v>2.4043735428034754E-2</v>
      </c>
      <c r="EA16" s="47">
        <f t="shared" si="13"/>
        <v>1.4654781893268825</v>
      </c>
      <c r="EB16" s="154" t="str">
        <f t="shared" si="14"/>
        <v>BDL</v>
      </c>
      <c r="EG16" s="47" t="s">
        <v>27</v>
      </c>
      <c r="EH16" s="47">
        <v>0</v>
      </c>
      <c r="EJ16" s="47">
        <v>0</v>
      </c>
      <c r="EK16" s="47" t="s">
        <v>16</v>
      </c>
      <c r="EL16" s="47">
        <f t="shared" si="15"/>
        <v>0</v>
      </c>
      <c r="EM16" s="47" t="s">
        <v>13</v>
      </c>
      <c r="EN16" s="154">
        <f t="shared" si="38"/>
        <v>200</v>
      </c>
      <c r="EO16" s="154">
        <f t="shared" si="38"/>
        <v>59.901567819935174</v>
      </c>
      <c r="EP16" s="154">
        <f t="shared" si="38"/>
        <v>59.901567819935174</v>
      </c>
      <c r="EQ16" s="47">
        <f>MDL!$C18</f>
        <v>2.4043735428034754E-2</v>
      </c>
      <c r="ER16" s="47">
        <f t="shared" si="16"/>
        <v>1.4402574483870019</v>
      </c>
      <c r="ES16" s="154" t="str">
        <f t="shared" si="17"/>
        <v>BDL</v>
      </c>
      <c r="FO16" s="47" t="s">
        <v>27</v>
      </c>
      <c r="FP16" s="47">
        <v>13.725</v>
      </c>
      <c r="FQ16" s="47">
        <v>51</v>
      </c>
      <c r="FR16" s="47">
        <v>94482</v>
      </c>
      <c r="FS16" s="47">
        <v>10.621</v>
      </c>
      <c r="FT16" s="47">
        <f t="shared" si="18"/>
        <v>10.621</v>
      </c>
      <c r="FU16" s="47" t="s">
        <v>13</v>
      </c>
      <c r="FV16" s="154">
        <f t="shared" si="39"/>
        <v>200</v>
      </c>
      <c r="FW16" s="154">
        <f t="shared" si="39"/>
        <v>1</v>
      </c>
      <c r="FX16" s="154">
        <f t="shared" si="39"/>
        <v>1</v>
      </c>
      <c r="FY16" s="47">
        <f>MDL!$C18</f>
        <v>2.4043735428034754E-2</v>
      </c>
      <c r="FZ16" s="47">
        <f t="shared" si="19"/>
        <v>2.4043735428034754E-2</v>
      </c>
      <c r="GA16" s="154">
        <f t="shared" si="20"/>
        <v>10.621</v>
      </c>
      <c r="GF16" s="47" t="s">
        <v>27</v>
      </c>
      <c r="GG16" s="47">
        <v>13.725</v>
      </c>
      <c r="GH16" s="47">
        <v>51</v>
      </c>
      <c r="GI16" s="47" t="s">
        <v>642</v>
      </c>
      <c r="GJ16" s="47">
        <v>1.9E-2</v>
      </c>
      <c r="GK16" s="47">
        <f t="shared" si="21"/>
        <v>1.9E-2</v>
      </c>
      <c r="GL16" s="47" t="s">
        <v>13</v>
      </c>
      <c r="GM16" s="154">
        <f t="shared" si="40"/>
        <v>200</v>
      </c>
      <c r="GN16" s="154">
        <f t="shared" si="40"/>
        <v>1</v>
      </c>
      <c r="GO16" s="154">
        <f t="shared" si="40"/>
        <v>1</v>
      </c>
      <c r="GP16" s="47">
        <f>MDL!$C18</f>
        <v>2.4043735428034754E-2</v>
      </c>
      <c r="GQ16" s="47">
        <f t="shared" si="22"/>
        <v>2.4043735428034754E-2</v>
      </c>
      <c r="GR16" s="154" t="str">
        <f t="shared" si="23"/>
        <v>BDL</v>
      </c>
      <c r="HN16" s="37" t="s">
        <v>27</v>
      </c>
      <c r="HO16" s="37">
        <v>13.725</v>
      </c>
      <c r="HP16" s="37">
        <v>51</v>
      </c>
      <c r="HQ16" s="37">
        <v>163017</v>
      </c>
      <c r="HR16" s="37">
        <v>10.749000000000001</v>
      </c>
      <c r="HS16" s="37">
        <f t="shared" si="24"/>
        <v>10.749000000000001</v>
      </c>
      <c r="HT16" s="37" t="s">
        <v>13</v>
      </c>
      <c r="HU16" s="39">
        <f t="shared" si="41"/>
        <v>200</v>
      </c>
      <c r="HV16" s="39">
        <f t="shared" si="41"/>
        <v>1</v>
      </c>
      <c r="HW16" s="39">
        <f t="shared" si="41"/>
        <v>1</v>
      </c>
      <c r="HX16" s="37">
        <f>MDL!$C18</f>
        <v>2.4043735428034754E-2</v>
      </c>
      <c r="HY16" s="37">
        <f t="shared" si="25"/>
        <v>2.4043735428034754E-2</v>
      </c>
      <c r="HZ16" s="39">
        <f t="shared" si="26"/>
        <v>10.749000000000001</v>
      </c>
      <c r="IV16" s="37" t="s">
        <v>27</v>
      </c>
      <c r="IW16" s="37">
        <v>13.725</v>
      </c>
      <c r="IX16" s="37">
        <v>51</v>
      </c>
      <c r="IY16" s="37">
        <v>152221</v>
      </c>
      <c r="IZ16" s="37">
        <v>10.455</v>
      </c>
      <c r="JA16" s="37">
        <f t="shared" si="27"/>
        <v>10.455</v>
      </c>
      <c r="JB16" s="37" t="s">
        <v>13</v>
      </c>
      <c r="JC16" s="39">
        <f t="shared" si="42"/>
        <v>200</v>
      </c>
      <c r="JD16" s="39">
        <f t="shared" si="42"/>
        <v>1</v>
      </c>
      <c r="JE16" s="39">
        <f t="shared" si="42"/>
        <v>1</v>
      </c>
      <c r="JF16" s="37">
        <f>MDL!$C18</f>
        <v>2.4043735428034754E-2</v>
      </c>
      <c r="JG16" s="37">
        <f t="shared" si="28"/>
        <v>2.4043735428034754E-2</v>
      </c>
      <c r="JH16" s="39">
        <f t="shared" si="29"/>
        <v>10.455</v>
      </c>
      <c r="JM16" s="37" t="s">
        <v>27</v>
      </c>
      <c r="JN16" s="37">
        <v>13.725</v>
      </c>
      <c r="JO16" s="37">
        <v>51</v>
      </c>
      <c r="JP16" s="37">
        <v>11040</v>
      </c>
      <c r="JQ16" s="37">
        <v>0.72099999999999997</v>
      </c>
      <c r="JR16" s="37">
        <f t="shared" si="30"/>
        <v>0.72099999999999997</v>
      </c>
      <c r="JS16" s="37" t="s">
        <v>13</v>
      </c>
      <c r="JT16" s="39">
        <f t="shared" si="43"/>
        <v>200</v>
      </c>
      <c r="JU16" s="39">
        <f t="shared" si="43"/>
        <v>1</v>
      </c>
      <c r="JV16" s="39">
        <f t="shared" si="43"/>
        <v>1</v>
      </c>
      <c r="JW16" s="37">
        <f>MDL!$C18</f>
        <v>2.4043735428034754E-2</v>
      </c>
      <c r="JX16" s="37">
        <f t="shared" si="31"/>
        <v>2.4043735428034754E-2</v>
      </c>
      <c r="JY16" s="39">
        <f t="shared" si="32"/>
        <v>0.72099999999999997</v>
      </c>
    </row>
    <row r="17" spans="1:285" x14ac:dyDescent="0.35">
      <c r="A17" s="47" t="s">
        <v>28</v>
      </c>
      <c r="B17" s="47">
        <v>15.925000000000001</v>
      </c>
      <c r="C17" s="47">
        <v>33</v>
      </c>
      <c r="D17" s="47" t="s">
        <v>643</v>
      </c>
      <c r="E17" s="47">
        <v>0.157</v>
      </c>
      <c r="F17" s="47">
        <f t="shared" si="0"/>
        <v>0.157</v>
      </c>
      <c r="G17" s="47" t="s">
        <v>13</v>
      </c>
      <c r="H17" s="154">
        <f t="shared" si="33"/>
        <v>200</v>
      </c>
      <c r="I17" s="154">
        <f t="shared" si="33"/>
        <v>1</v>
      </c>
      <c r="J17" s="154">
        <f t="shared" si="33"/>
        <v>1</v>
      </c>
      <c r="K17" s="47">
        <f>MDL!$C19</f>
        <v>2.8150385828363243E-2</v>
      </c>
      <c r="L17" s="47">
        <f t="shared" si="1"/>
        <v>2.8150385828363243E-2</v>
      </c>
      <c r="M17" s="154">
        <f t="shared" si="2"/>
        <v>0.157</v>
      </c>
      <c r="AI17" s="47" t="s">
        <v>28</v>
      </c>
      <c r="AJ17" s="47">
        <v>0</v>
      </c>
      <c r="AL17" s="47">
        <v>0</v>
      </c>
      <c r="AM17" s="47" t="s">
        <v>16</v>
      </c>
      <c r="AN17" s="47">
        <f t="shared" si="3"/>
        <v>0</v>
      </c>
      <c r="AO17" s="47" t="s">
        <v>13</v>
      </c>
      <c r="AP17" s="154">
        <f t="shared" si="34"/>
        <v>200</v>
      </c>
      <c r="AQ17" s="154">
        <f t="shared" si="34"/>
        <v>1</v>
      </c>
      <c r="AR17" s="154">
        <f t="shared" si="34"/>
        <v>1</v>
      </c>
      <c r="AS17" s="47">
        <f>MDL!$C19</f>
        <v>2.8150385828363243E-2</v>
      </c>
      <c r="AT17" s="47">
        <f t="shared" si="4"/>
        <v>2.8150385828363243E-2</v>
      </c>
      <c r="AU17" s="154" t="str">
        <f t="shared" si="5"/>
        <v>BDL</v>
      </c>
      <c r="CH17" s="47" t="s">
        <v>28</v>
      </c>
      <c r="CI17" s="47">
        <v>15.911</v>
      </c>
      <c r="CJ17" s="47">
        <v>33</v>
      </c>
      <c r="CK17" s="47">
        <v>30445</v>
      </c>
      <c r="CL17" s="47">
        <v>10.461</v>
      </c>
      <c r="CM17" s="47">
        <f t="shared" si="6"/>
        <v>10.461</v>
      </c>
      <c r="CN17" s="47" t="s">
        <v>13</v>
      </c>
      <c r="CO17" s="154">
        <f t="shared" si="35"/>
        <v>200</v>
      </c>
      <c r="CP17" s="154">
        <f t="shared" si="35"/>
        <v>1</v>
      </c>
      <c r="CQ17" s="154">
        <f t="shared" si="35"/>
        <v>1</v>
      </c>
      <c r="CR17" s="47">
        <f>MDL!$C19</f>
        <v>2.8150385828363243E-2</v>
      </c>
      <c r="CS17" s="47">
        <f t="shared" si="7"/>
        <v>2.8150385828363243E-2</v>
      </c>
      <c r="CT17" s="154">
        <f t="shared" si="8"/>
        <v>10.461</v>
      </c>
      <c r="CY17" s="47" t="s">
        <v>28</v>
      </c>
      <c r="CZ17" s="47">
        <v>0</v>
      </c>
      <c r="DB17" s="47">
        <v>0</v>
      </c>
      <c r="DC17" s="47" t="s">
        <v>16</v>
      </c>
      <c r="DD17" s="47">
        <f t="shared" si="9"/>
        <v>0</v>
      </c>
      <c r="DE17" s="47" t="s">
        <v>13</v>
      </c>
      <c r="DF17" s="154">
        <f t="shared" si="36"/>
        <v>200</v>
      </c>
      <c r="DG17" s="154">
        <f t="shared" si="36"/>
        <v>1</v>
      </c>
      <c r="DH17" s="154">
        <f t="shared" si="36"/>
        <v>1</v>
      </c>
      <c r="DI17" s="47">
        <f>MDL!$C19</f>
        <v>2.8150385828363243E-2</v>
      </c>
      <c r="DJ17" s="47">
        <f t="shared" si="10"/>
        <v>2.8150385828363243E-2</v>
      </c>
      <c r="DK17" s="154" t="str">
        <f t="shared" si="11"/>
        <v>BDL</v>
      </c>
      <c r="DP17" s="47" t="s">
        <v>28</v>
      </c>
      <c r="DQ17" s="47">
        <v>0</v>
      </c>
      <c r="DS17" s="47">
        <v>0</v>
      </c>
      <c r="DT17" s="47" t="s">
        <v>16</v>
      </c>
      <c r="DU17" s="47">
        <f t="shared" si="12"/>
        <v>0</v>
      </c>
      <c r="DV17" s="47" t="s">
        <v>13</v>
      </c>
      <c r="DW17" s="154">
        <f t="shared" si="37"/>
        <v>200</v>
      </c>
      <c r="DX17" s="154">
        <f t="shared" si="37"/>
        <v>60.950520509311112</v>
      </c>
      <c r="DY17" s="154">
        <f t="shared" si="37"/>
        <v>60.950520509311112</v>
      </c>
      <c r="DZ17" s="47">
        <f>MDL!$C19</f>
        <v>2.8150385828363243E-2</v>
      </c>
      <c r="EA17" s="47">
        <f t="shared" si="13"/>
        <v>1.7157806687766748</v>
      </c>
      <c r="EB17" s="154" t="str">
        <f t="shared" si="14"/>
        <v>BDL</v>
      </c>
      <c r="EG17" s="47" t="s">
        <v>28</v>
      </c>
      <c r="EH17" s="47">
        <v>0</v>
      </c>
      <c r="EJ17" s="47">
        <v>0</v>
      </c>
      <c r="EK17" s="47" t="s">
        <v>16</v>
      </c>
      <c r="EL17" s="47">
        <f t="shared" si="15"/>
        <v>0</v>
      </c>
      <c r="EM17" s="47" t="s">
        <v>13</v>
      </c>
      <c r="EN17" s="154">
        <f t="shared" si="38"/>
        <v>200</v>
      </c>
      <c r="EO17" s="154">
        <f t="shared" si="38"/>
        <v>59.901567819935174</v>
      </c>
      <c r="EP17" s="154">
        <f t="shared" si="38"/>
        <v>59.901567819935174</v>
      </c>
      <c r="EQ17" s="47">
        <f>MDL!$C19</f>
        <v>2.8150385828363243E-2</v>
      </c>
      <c r="ER17" s="47">
        <f t="shared" si="16"/>
        <v>1.6862522458550429</v>
      </c>
      <c r="ES17" s="154" t="str">
        <f t="shared" si="17"/>
        <v>BDL</v>
      </c>
      <c r="FO17" s="47" t="s">
        <v>28</v>
      </c>
      <c r="FP17" s="47">
        <v>15.911</v>
      </c>
      <c r="FQ17" s="47">
        <v>33</v>
      </c>
      <c r="FR17" s="47">
        <v>32270</v>
      </c>
      <c r="FS17" s="47">
        <v>10.972</v>
      </c>
      <c r="FT17" s="47">
        <f t="shared" si="18"/>
        <v>10.972</v>
      </c>
      <c r="FU17" s="47" t="s">
        <v>13</v>
      </c>
      <c r="FV17" s="154">
        <f t="shared" si="39"/>
        <v>200</v>
      </c>
      <c r="FW17" s="154">
        <f t="shared" si="39"/>
        <v>1</v>
      </c>
      <c r="FX17" s="154">
        <f t="shared" si="39"/>
        <v>1</v>
      </c>
      <c r="FY17" s="47">
        <f>MDL!$C19</f>
        <v>2.8150385828363243E-2</v>
      </c>
      <c r="FZ17" s="47">
        <f t="shared" si="19"/>
        <v>2.8150385828363243E-2</v>
      </c>
      <c r="GA17" s="154">
        <f t="shared" si="20"/>
        <v>10.972</v>
      </c>
      <c r="GF17" s="47" t="s">
        <v>28</v>
      </c>
      <c r="GG17" s="47">
        <v>0</v>
      </c>
      <c r="GI17" s="47">
        <v>0</v>
      </c>
      <c r="GJ17" s="47" t="s">
        <v>16</v>
      </c>
      <c r="GK17" s="47">
        <f t="shared" si="21"/>
        <v>0</v>
      </c>
      <c r="GL17" s="47" t="s">
        <v>13</v>
      </c>
      <c r="GM17" s="154">
        <f t="shared" si="40"/>
        <v>200</v>
      </c>
      <c r="GN17" s="154">
        <f t="shared" si="40"/>
        <v>1</v>
      </c>
      <c r="GO17" s="154">
        <f t="shared" si="40"/>
        <v>1</v>
      </c>
      <c r="GP17" s="47">
        <f>MDL!$C19</f>
        <v>2.8150385828363243E-2</v>
      </c>
      <c r="GQ17" s="47">
        <f t="shared" si="22"/>
        <v>2.8150385828363243E-2</v>
      </c>
      <c r="GR17" s="154" t="str">
        <f t="shared" si="23"/>
        <v>BDL</v>
      </c>
      <c r="HN17" s="37" t="s">
        <v>28</v>
      </c>
      <c r="HO17" s="37">
        <v>15.911</v>
      </c>
      <c r="HP17" s="37">
        <v>33</v>
      </c>
      <c r="HQ17" s="37">
        <v>63208</v>
      </c>
      <c r="HR17" s="37">
        <v>12.606999999999999</v>
      </c>
      <c r="HS17" s="37">
        <f t="shared" si="24"/>
        <v>12.606999999999999</v>
      </c>
      <c r="HT17" s="37" t="s">
        <v>13</v>
      </c>
      <c r="HU17" s="39">
        <f t="shared" si="41"/>
        <v>200</v>
      </c>
      <c r="HV17" s="39">
        <f t="shared" si="41"/>
        <v>1</v>
      </c>
      <c r="HW17" s="39">
        <f t="shared" si="41"/>
        <v>1</v>
      </c>
      <c r="HX17" s="37">
        <f>MDL!$C19</f>
        <v>2.8150385828363243E-2</v>
      </c>
      <c r="HY17" s="37">
        <f t="shared" si="25"/>
        <v>2.8150385828363243E-2</v>
      </c>
      <c r="HZ17" s="39">
        <f t="shared" si="26"/>
        <v>12.606999999999999</v>
      </c>
      <c r="IV17" s="37" t="s">
        <v>28</v>
      </c>
      <c r="IW17" s="37">
        <v>15.911</v>
      </c>
      <c r="IX17" s="37">
        <v>33</v>
      </c>
      <c r="IY17" s="37">
        <v>58577</v>
      </c>
      <c r="IZ17" s="37">
        <v>12.169</v>
      </c>
      <c r="JA17" s="37">
        <f t="shared" si="27"/>
        <v>12.169</v>
      </c>
      <c r="JB17" s="37" t="s">
        <v>13</v>
      </c>
      <c r="JC17" s="39">
        <f t="shared" si="42"/>
        <v>200</v>
      </c>
      <c r="JD17" s="39">
        <f t="shared" si="42"/>
        <v>1</v>
      </c>
      <c r="JE17" s="39">
        <f t="shared" si="42"/>
        <v>1</v>
      </c>
      <c r="JF17" s="37">
        <f>MDL!$C19</f>
        <v>2.8150385828363243E-2</v>
      </c>
      <c r="JG17" s="37">
        <f t="shared" si="28"/>
        <v>2.8150385828363243E-2</v>
      </c>
      <c r="JH17" s="39">
        <f t="shared" si="29"/>
        <v>12.169</v>
      </c>
      <c r="JM17" s="37" t="s">
        <v>28</v>
      </c>
      <c r="JN17" s="37">
        <v>15.911</v>
      </c>
      <c r="JO17" s="37">
        <v>33</v>
      </c>
      <c r="JP17" s="37" t="s">
        <v>644</v>
      </c>
      <c r="JQ17" s="37">
        <v>0.31</v>
      </c>
      <c r="JR17" s="37">
        <f t="shared" si="30"/>
        <v>0.31</v>
      </c>
      <c r="JS17" s="37" t="s">
        <v>13</v>
      </c>
      <c r="JT17" s="39">
        <f t="shared" si="43"/>
        <v>200</v>
      </c>
      <c r="JU17" s="39">
        <f t="shared" si="43"/>
        <v>1</v>
      </c>
      <c r="JV17" s="39">
        <f t="shared" si="43"/>
        <v>1</v>
      </c>
      <c r="JW17" s="37">
        <f>MDL!$C19</f>
        <v>2.8150385828363243E-2</v>
      </c>
      <c r="JX17" s="37">
        <f t="shared" si="31"/>
        <v>2.8150385828363243E-2</v>
      </c>
      <c r="JY17" s="39">
        <f t="shared" si="32"/>
        <v>0.31</v>
      </c>
    </row>
    <row r="18" spans="1:285" x14ac:dyDescent="0.35">
      <c r="A18" s="47" t="s">
        <v>29</v>
      </c>
      <c r="B18" s="47">
        <v>0</v>
      </c>
      <c r="D18" s="47">
        <v>0</v>
      </c>
      <c r="E18" s="47" t="s">
        <v>16</v>
      </c>
      <c r="F18" s="47">
        <f t="shared" si="0"/>
        <v>0</v>
      </c>
      <c r="G18" s="47" t="s">
        <v>13</v>
      </c>
      <c r="H18" s="154">
        <f t="shared" si="33"/>
        <v>200</v>
      </c>
      <c r="I18" s="154">
        <f t="shared" si="33"/>
        <v>1</v>
      </c>
      <c r="J18" s="154">
        <f t="shared" si="33"/>
        <v>1</v>
      </c>
      <c r="K18" s="47">
        <f>MDL!$C20</f>
        <v>2.3141344526111489E-2</v>
      </c>
      <c r="L18" s="47">
        <f t="shared" si="1"/>
        <v>2.3141344526111489E-2</v>
      </c>
      <c r="M18" s="154" t="str">
        <f t="shared" si="2"/>
        <v>BDL</v>
      </c>
      <c r="AI18" s="47" t="s">
        <v>29</v>
      </c>
      <c r="AJ18" s="47">
        <v>0</v>
      </c>
      <c r="AL18" s="47">
        <v>0</v>
      </c>
      <c r="AM18" s="47" t="s">
        <v>16</v>
      </c>
      <c r="AN18" s="47">
        <f t="shared" si="3"/>
        <v>0</v>
      </c>
      <c r="AO18" s="47" t="s">
        <v>13</v>
      </c>
      <c r="AP18" s="154">
        <f t="shared" si="34"/>
        <v>200</v>
      </c>
      <c r="AQ18" s="154">
        <f t="shared" si="34"/>
        <v>1</v>
      </c>
      <c r="AR18" s="154">
        <f t="shared" si="34"/>
        <v>1</v>
      </c>
      <c r="AS18" s="47">
        <f>MDL!$C20</f>
        <v>2.3141344526111489E-2</v>
      </c>
      <c r="AT18" s="47">
        <f t="shared" si="4"/>
        <v>2.3141344526111489E-2</v>
      </c>
      <c r="AU18" s="154" t="str">
        <f t="shared" si="5"/>
        <v>BDL</v>
      </c>
      <c r="CH18" s="47" t="s">
        <v>29</v>
      </c>
      <c r="CI18" s="47">
        <v>16.161000000000001</v>
      </c>
      <c r="CJ18" s="47">
        <v>119</v>
      </c>
      <c r="CK18" s="47">
        <v>160648</v>
      </c>
      <c r="CL18" s="47">
        <v>10.176</v>
      </c>
      <c r="CM18" s="47">
        <f t="shared" si="6"/>
        <v>10.176</v>
      </c>
      <c r="CN18" s="47" t="s">
        <v>13</v>
      </c>
      <c r="CO18" s="154">
        <f t="shared" si="35"/>
        <v>200</v>
      </c>
      <c r="CP18" s="154">
        <f t="shared" si="35"/>
        <v>1</v>
      </c>
      <c r="CQ18" s="154">
        <f t="shared" si="35"/>
        <v>1</v>
      </c>
      <c r="CR18" s="47">
        <f>MDL!$C20</f>
        <v>2.3141344526111489E-2</v>
      </c>
      <c r="CS18" s="47">
        <f t="shared" si="7"/>
        <v>2.3141344526111489E-2</v>
      </c>
      <c r="CT18" s="154">
        <f t="shared" si="8"/>
        <v>10.176</v>
      </c>
      <c r="CY18" s="47" t="s">
        <v>29</v>
      </c>
      <c r="CZ18" s="47">
        <v>0</v>
      </c>
      <c r="DB18" s="47">
        <v>0</v>
      </c>
      <c r="DC18" s="47" t="s">
        <v>16</v>
      </c>
      <c r="DD18" s="47">
        <f t="shared" si="9"/>
        <v>0</v>
      </c>
      <c r="DE18" s="47" t="s">
        <v>13</v>
      </c>
      <c r="DF18" s="154">
        <f t="shared" si="36"/>
        <v>200</v>
      </c>
      <c r="DG18" s="154">
        <f t="shared" si="36"/>
        <v>1</v>
      </c>
      <c r="DH18" s="154">
        <f t="shared" si="36"/>
        <v>1</v>
      </c>
      <c r="DI18" s="47">
        <f>MDL!$C20</f>
        <v>2.3141344526111489E-2</v>
      </c>
      <c r="DJ18" s="47">
        <f t="shared" si="10"/>
        <v>2.3141344526111489E-2</v>
      </c>
      <c r="DK18" s="154" t="str">
        <f t="shared" si="11"/>
        <v>BDL</v>
      </c>
      <c r="DP18" s="47" t="s">
        <v>29</v>
      </c>
      <c r="DQ18" s="47">
        <v>0</v>
      </c>
      <c r="DS18" s="47">
        <v>0</v>
      </c>
      <c r="DT18" s="47" t="s">
        <v>16</v>
      </c>
      <c r="DU18" s="47">
        <f t="shared" si="12"/>
        <v>0</v>
      </c>
      <c r="DV18" s="47" t="s">
        <v>13</v>
      </c>
      <c r="DW18" s="154">
        <f t="shared" si="37"/>
        <v>200</v>
      </c>
      <c r="DX18" s="154">
        <f t="shared" si="37"/>
        <v>60.950520509311112</v>
      </c>
      <c r="DY18" s="154">
        <f t="shared" si="37"/>
        <v>60.950520509311112</v>
      </c>
      <c r="DZ18" s="47">
        <f>MDL!$C20</f>
        <v>2.3141344526111489E-2</v>
      </c>
      <c r="EA18" s="47">
        <f t="shared" si="13"/>
        <v>1.4104769941517927</v>
      </c>
      <c r="EB18" s="154" t="str">
        <f t="shared" si="14"/>
        <v>BDL</v>
      </c>
      <c r="EG18" s="47" t="s">
        <v>29</v>
      </c>
      <c r="EH18" s="47">
        <v>0</v>
      </c>
      <c r="EJ18" s="47">
        <v>0</v>
      </c>
      <c r="EK18" s="47" t="s">
        <v>16</v>
      </c>
      <c r="EL18" s="47">
        <f t="shared" si="15"/>
        <v>0</v>
      </c>
      <c r="EM18" s="47" t="s">
        <v>13</v>
      </c>
      <c r="EN18" s="154">
        <f t="shared" si="38"/>
        <v>200</v>
      </c>
      <c r="EO18" s="154">
        <f t="shared" si="38"/>
        <v>59.901567819935174</v>
      </c>
      <c r="EP18" s="154">
        <f t="shared" si="38"/>
        <v>59.901567819935174</v>
      </c>
      <c r="EQ18" s="47">
        <f>MDL!$C20</f>
        <v>2.3141344526111489E-2</v>
      </c>
      <c r="ER18" s="47">
        <f t="shared" si="16"/>
        <v>1.386202818575353</v>
      </c>
      <c r="ES18" s="154" t="str">
        <f t="shared" si="17"/>
        <v>BDL</v>
      </c>
      <c r="FO18" s="47" t="s">
        <v>29</v>
      </c>
      <c r="FP18" s="47">
        <v>16.161000000000001</v>
      </c>
      <c r="FQ18" s="47">
        <v>119</v>
      </c>
      <c r="FR18" s="47">
        <v>164011</v>
      </c>
      <c r="FS18" s="47">
        <v>10.28</v>
      </c>
      <c r="FT18" s="47">
        <f t="shared" si="18"/>
        <v>10.28</v>
      </c>
      <c r="FU18" s="47" t="s">
        <v>13</v>
      </c>
      <c r="FV18" s="154">
        <f t="shared" si="39"/>
        <v>200</v>
      </c>
      <c r="FW18" s="154">
        <f t="shared" si="39"/>
        <v>1</v>
      </c>
      <c r="FX18" s="154">
        <f t="shared" si="39"/>
        <v>1</v>
      </c>
      <c r="FY18" s="47">
        <f>MDL!$C20</f>
        <v>2.3141344526111489E-2</v>
      </c>
      <c r="FZ18" s="47">
        <f t="shared" si="19"/>
        <v>2.3141344526111489E-2</v>
      </c>
      <c r="GA18" s="154">
        <f t="shared" si="20"/>
        <v>10.28</v>
      </c>
      <c r="GF18" s="47" t="s">
        <v>29</v>
      </c>
      <c r="GG18" s="47">
        <v>16.146999999999998</v>
      </c>
      <c r="GH18" s="47">
        <v>119</v>
      </c>
      <c r="GI18" s="47" t="s">
        <v>645</v>
      </c>
      <c r="GJ18" s="47">
        <v>6.0000000000000001E-3</v>
      </c>
      <c r="GK18" s="47">
        <f t="shared" si="21"/>
        <v>6.0000000000000001E-3</v>
      </c>
      <c r="GL18" s="47" t="s">
        <v>13</v>
      </c>
      <c r="GM18" s="154">
        <f t="shared" si="40"/>
        <v>200</v>
      </c>
      <c r="GN18" s="154">
        <f t="shared" si="40"/>
        <v>1</v>
      </c>
      <c r="GO18" s="154">
        <f t="shared" si="40"/>
        <v>1</v>
      </c>
      <c r="GP18" s="47">
        <f>MDL!$C20</f>
        <v>2.3141344526111489E-2</v>
      </c>
      <c r="GQ18" s="47">
        <f t="shared" si="22"/>
        <v>2.3141344526111489E-2</v>
      </c>
      <c r="GR18" s="154" t="str">
        <f t="shared" si="23"/>
        <v>BDL</v>
      </c>
      <c r="HN18" s="37" t="s">
        <v>29</v>
      </c>
      <c r="HO18" s="37">
        <v>16.161000000000001</v>
      </c>
      <c r="HP18" s="37">
        <v>119</v>
      </c>
      <c r="HQ18" s="37">
        <v>245737</v>
      </c>
      <c r="HR18" s="37">
        <v>9.0350000000000001</v>
      </c>
      <c r="HS18" s="37">
        <f t="shared" si="24"/>
        <v>9.0350000000000001</v>
      </c>
      <c r="HT18" s="37" t="s">
        <v>13</v>
      </c>
      <c r="HU18" s="39">
        <f t="shared" si="41"/>
        <v>200</v>
      </c>
      <c r="HV18" s="39">
        <f t="shared" si="41"/>
        <v>1</v>
      </c>
      <c r="HW18" s="39">
        <f t="shared" si="41"/>
        <v>1</v>
      </c>
      <c r="HX18" s="37">
        <f>MDL!$C20</f>
        <v>2.3141344526111489E-2</v>
      </c>
      <c r="HY18" s="37">
        <f t="shared" si="25"/>
        <v>2.3141344526111489E-2</v>
      </c>
      <c r="HZ18" s="39">
        <f t="shared" si="26"/>
        <v>9.0350000000000001</v>
      </c>
      <c r="IV18" s="37" t="s">
        <v>29</v>
      </c>
      <c r="IW18" s="37">
        <v>16.161000000000001</v>
      </c>
      <c r="IX18" s="37">
        <v>119</v>
      </c>
      <c r="IY18" s="37">
        <v>225658</v>
      </c>
      <c r="IZ18" s="37">
        <v>8.6419999999999995</v>
      </c>
      <c r="JA18" s="37">
        <f t="shared" si="27"/>
        <v>8.6419999999999995</v>
      </c>
      <c r="JB18" s="37" t="s">
        <v>13</v>
      </c>
      <c r="JC18" s="39">
        <f t="shared" si="42"/>
        <v>200</v>
      </c>
      <c r="JD18" s="39">
        <f t="shared" si="42"/>
        <v>1</v>
      </c>
      <c r="JE18" s="39">
        <f t="shared" si="42"/>
        <v>1</v>
      </c>
      <c r="JF18" s="37">
        <f>MDL!$C20</f>
        <v>2.3141344526111489E-2</v>
      </c>
      <c r="JG18" s="37">
        <f t="shared" si="28"/>
        <v>2.3141344526111489E-2</v>
      </c>
      <c r="JH18" s="39">
        <f t="shared" si="29"/>
        <v>8.6419999999999995</v>
      </c>
      <c r="JM18" s="37" t="s">
        <v>29</v>
      </c>
      <c r="JN18" s="37">
        <v>16.175000000000001</v>
      </c>
      <c r="JO18" s="37">
        <v>119</v>
      </c>
      <c r="JP18" s="37" t="s">
        <v>646</v>
      </c>
      <c r="JQ18" s="37">
        <v>0.01</v>
      </c>
      <c r="JR18" s="37">
        <f t="shared" si="30"/>
        <v>0.01</v>
      </c>
      <c r="JS18" s="37" t="s">
        <v>13</v>
      </c>
      <c r="JT18" s="39">
        <f t="shared" si="43"/>
        <v>200</v>
      </c>
      <c r="JU18" s="39">
        <f t="shared" si="43"/>
        <v>1</v>
      </c>
      <c r="JV18" s="39">
        <f t="shared" si="43"/>
        <v>1</v>
      </c>
      <c r="JW18" s="37">
        <f>MDL!$C20</f>
        <v>2.3141344526111489E-2</v>
      </c>
      <c r="JX18" s="37">
        <f t="shared" si="31"/>
        <v>2.3141344526111489E-2</v>
      </c>
      <c r="JY18" s="39" t="str">
        <f t="shared" si="32"/>
        <v>BDL</v>
      </c>
    </row>
    <row r="19" spans="1:285" x14ac:dyDescent="0.35">
      <c r="A19" s="47" t="s">
        <v>30</v>
      </c>
      <c r="B19" s="47">
        <v>0</v>
      </c>
      <c r="D19" s="47">
        <v>0</v>
      </c>
      <c r="E19" s="47" t="s">
        <v>16</v>
      </c>
      <c r="F19" s="47">
        <f t="shared" si="0"/>
        <v>0</v>
      </c>
      <c r="G19" s="47" t="s">
        <v>13</v>
      </c>
      <c r="H19" s="154">
        <f t="shared" si="33"/>
        <v>200</v>
      </c>
      <c r="I19" s="154">
        <f t="shared" si="33"/>
        <v>1</v>
      </c>
      <c r="J19" s="154">
        <f t="shared" si="33"/>
        <v>1</v>
      </c>
      <c r="K19" s="47">
        <f>MDL!$C21</f>
        <v>1.611701599463836E-2</v>
      </c>
      <c r="L19" s="47">
        <f t="shared" si="1"/>
        <v>1.611701599463836E-2</v>
      </c>
      <c r="M19" s="154" t="str">
        <f t="shared" si="2"/>
        <v>BDL</v>
      </c>
      <c r="AI19" s="47" t="s">
        <v>30</v>
      </c>
      <c r="AJ19" s="47">
        <v>0</v>
      </c>
      <c r="AL19" s="47">
        <v>0</v>
      </c>
      <c r="AM19" s="47" t="s">
        <v>16</v>
      </c>
      <c r="AN19" s="47">
        <f t="shared" si="3"/>
        <v>0</v>
      </c>
      <c r="AO19" s="47" t="s">
        <v>13</v>
      </c>
      <c r="AP19" s="154">
        <f t="shared" si="34"/>
        <v>200</v>
      </c>
      <c r="AQ19" s="154">
        <f t="shared" si="34"/>
        <v>1</v>
      </c>
      <c r="AR19" s="154">
        <f t="shared" si="34"/>
        <v>1</v>
      </c>
      <c r="AS19" s="47">
        <f>MDL!$C21</f>
        <v>1.611701599463836E-2</v>
      </c>
      <c r="AT19" s="47">
        <f t="shared" si="4"/>
        <v>1.611701599463836E-2</v>
      </c>
      <c r="AU19" s="154" t="str">
        <f t="shared" si="5"/>
        <v>BDL</v>
      </c>
      <c r="CH19" s="47" t="s">
        <v>30</v>
      </c>
      <c r="CI19" s="47">
        <v>18.094999999999999</v>
      </c>
      <c r="CJ19" s="47">
        <v>51</v>
      </c>
      <c r="CK19" s="47">
        <v>135104</v>
      </c>
      <c r="CL19" s="47">
        <v>10.38</v>
      </c>
      <c r="CM19" s="47">
        <f t="shared" si="6"/>
        <v>10.38</v>
      </c>
      <c r="CN19" s="47" t="s">
        <v>13</v>
      </c>
      <c r="CO19" s="154">
        <f t="shared" si="35"/>
        <v>200</v>
      </c>
      <c r="CP19" s="154">
        <f t="shared" si="35"/>
        <v>1</v>
      </c>
      <c r="CQ19" s="154">
        <f t="shared" si="35"/>
        <v>1</v>
      </c>
      <c r="CR19" s="47">
        <f>MDL!$C21</f>
        <v>1.611701599463836E-2</v>
      </c>
      <c r="CS19" s="47">
        <f t="shared" si="7"/>
        <v>1.611701599463836E-2</v>
      </c>
      <c r="CT19" s="154">
        <f t="shared" si="8"/>
        <v>10.38</v>
      </c>
      <c r="CY19" s="47" t="s">
        <v>30</v>
      </c>
      <c r="CZ19" s="47">
        <v>0</v>
      </c>
      <c r="DB19" s="47">
        <v>0</v>
      </c>
      <c r="DC19" s="47" t="s">
        <v>16</v>
      </c>
      <c r="DD19" s="47">
        <f t="shared" si="9"/>
        <v>0</v>
      </c>
      <c r="DE19" s="47" t="s">
        <v>13</v>
      </c>
      <c r="DF19" s="154">
        <f t="shared" si="36"/>
        <v>200</v>
      </c>
      <c r="DG19" s="154">
        <f t="shared" si="36"/>
        <v>1</v>
      </c>
      <c r="DH19" s="154">
        <f t="shared" si="36"/>
        <v>1</v>
      </c>
      <c r="DI19" s="47">
        <f>MDL!$C21</f>
        <v>1.611701599463836E-2</v>
      </c>
      <c r="DJ19" s="47">
        <f t="shared" si="10"/>
        <v>1.611701599463836E-2</v>
      </c>
      <c r="DK19" s="154" t="str">
        <f t="shared" si="11"/>
        <v>BDL</v>
      </c>
      <c r="DP19" s="47" t="s">
        <v>30</v>
      </c>
      <c r="DQ19" s="47">
        <v>18.094999999999999</v>
      </c>
      <c r="DR19" s="47">
        <v>51</v>
      </c>
      <c r="DS19" s="47">
        <v>5414</v>
      </c>
      <c r="DT19" s="47">
        <v>0.41</v>
      </c>
      <c r="DU19" s="47">
        <f t="shared" si="12"/>
        <v>0.41</v>
      </c>
      <c r="DV19" s="47" t="s">
        <v>13</v>
      </c>
      <c r="DW19" s="154">
        <f t="shared" si="37"/>
        <v>200</v>
      </c>
      <c r="DX19" s="154">
        <f t="shared" si="37"/>
        <v>60.950520509311112</v>
      </c>
      <c r="DY19" s="154">
        <f t="shared" si="37"/>
        <v>60.950520509311112</v>
      </c>
      <c r="DZ19" s="47">
        <f>MDL!$C21</f>
        <v>1.611701599463836E-2</v>
      </c>
      <c r="EA19" s="47">
        <f t="shared" si="13"/>
        <v>0.98234051393010058</v>
      </c>
      <c r="EB19" s="154">
        <f t="shared" si="14"/>
        <v>24.989713408817554</v>
      </c>
      <c r="EG19" s="47" t="s">
        <v>30</v>
      </c>
      <c r="EH19" s="47">
        <v>18.094999999999999</v>
      </c>
      <c r="EI19" s="47">
        <v>51</v>
      </c>
      <c r="EJ19" s="47" t="s">
        <v>647</v>
      </c>
      <c r="EK19" s="47">
        <v>0.03</v>
      </c>
      <c r="EL19" s="47">
        <f t="shared" si="15"/>
        <v>0.03</v>
      </c>
      <c r="EM19" s="47" t="s">
        <v>13</v>
      </c>
      <c r="EN19" s="154">
        <f t="shared" si="38"/>
        <v>200</v>
      </c>
      <c r="EO19" s="154">
        <f t="shared" si="38"/>
        <v>59.901567819935174</v>
      </c>
      <c r="EP19" s="154">
        <f t="shared" si="38"/>
        <v>59.901567819935174</v>
      </c>
      <c r="EQ19" s="47">
        <f>MDL!$C21</f>
        <v>1.611701599463836E-2</v>
      </c>
      <c r="ER19" s="47">
        <f t="shared" si="16"/>
        <v>0.96543452665780971</v>
      </c>
      <c r="ES19" s="154">
        <f t="shared" si="17"/>
        <v>1.7970470345980551</v>
      </c>
      <c r="FO19" s="47" t="s">
        <v>30</v>
      </c>
      <c r="FP19" s="47">
        <v>18.094999999999999</v>
      </c>
      <c r="FQ19" s="47">
        <v>51</v>
      </c>
      <c r="FR19" s="47">
        <v>142107</v>
      </c>
      <c r="FS19" s="47">
        <v>10.804</v>
      </c>
      <c r="FT19" s="47">
        <f t="shared" si="18"/>
        <v>10.804</v>
      </c>
      <c r="FU19" s="47" t="s">
        <v>13</v>
      </c>
      <c r="FV19" s="154">
        <f t="shared" si="39"/>
        <v>200</v>
      </c>
      <c r="FW19" s="154">
        <f t="shared" si="39"/>
        <v>1</v>
      </c>
      <c r="FX19" s="154">
        <f t="shared" si="39"/>
        <v>1</v>
      </c>
      <c r="FY19" s="47">
        <f>MDL!$C21</f>
        <v>1.611701599463836E-2</v>
      </c>
      <c r="FZ19" s="47">
        <f t="shared" si="19"/>
        <v>1.611701599463836E-2</v>
      </c>
      <c r="GA19" s="154">
        <f t="shared" si="20"/>
        <v>10.804</v>
      </c>
      <c r="GF19" s="47" t="s">
        <v>30</v>
      </c>
      <c r="GG19" s="47">
        <v>0</v>
      </c>
      <c r="GI19" s="47">
        <v>0</v>
      </c>
      <c r="GJ19" s="47" t="s">
        <v>16</v>
      </c>
      <c r="GK19" s="47">
        <f t="shared" si="21"/>
        <v>0</v>
      </c>
      <c r="GL19" s="47" t="s">
        <v>13</v>
      </c>
      <c r="GM19" s="154">
        <f t="shared" si="40"/>
        <v>200</v>
      </c>
      <c r="GN19" s="154">
        <f t="shared" si="40"/>
        <v>1</v>
      </c>
      <c r="GO19" s="154">
        <f t="shared" si="40"/>
        <v>1</v>
      </c>
      <c r="GP19" s="47">
        <f>MDL!$C21</f>
        <v>1.611701599463836E-2</v>
      </c>
      <c r="GQ19" s="47">
        <f t="shared" si="22"/>
        <v>1.611701599463836E-2</v>
      </c>
      <c r="GR19" s="154" t="str">
        <f t="shared" si="23"/>
        <v>BDL</v>
      </c>
      <c r="HN19" s="37" t="s">
        <v>30</v>
      </c>
      <c r="HO19" s="37">
        <v>18.094999999999999</v>
      </c>
      <c r="HP19" s="37">
        <v>51</v>
      </c>
      <c r="HQ19" s="37">
        <v>250903</v>
      </c>
      <c r="HR19" s="37">
        <v>11.19</v>
      </c>
      <c r="HS19" s="37">
        <f t="shared" si="24"/>
        <v>11.19</v>
      </c>
      <c r="HT19" s="37" t="s">
        <v>13</v>
      </c>
      <c r="HU19" s="39">
        <f t="shared" si="41"/>
        <v>200</v>
      </c>
      <c r="HV19" s="39">
        <f t="shared" si="41"/>
        <v>1</v>
      </c>
      <c r="HW19" s="39">
        <f t="shared" si="41"/>
        <v>1</v>
      </c>
      <c r="HX19" s="37">
        <f>MDL!$C21</f>
        <v>1.611701599463836E-2</v>
      </c>
      <c r="HY19" s="37">
        <f t="shared" si="25"/>
        <v>1.611701599463836E-2</v>
      </c>
      <c r="HZ19" s="39">
        <f t="shared" si="26"/>
        <v>11.19</v>
      </c>
      <c r="IV19" s="37" t="s">
        <v>30</v>
      </c>
      <c r="IW19" s="37">
        <v>18.094999999999999</v>
      </c>
      <c r="IX19" s="37">
        <v>51</v>
      </c>
      <c r="IY19" s="37">
        <v>234237</v>
      </c>
      <c r="IZ19" s="37">
        <v>10.881</v>
      </c>
      <c r="JA19" s="37">
        <f t="shared" si="27"/>
        <v>10.881</v>
      </c>
      <c r="JB19" s="37" t="s">
        <v>13</v>
      </c>
      <c r="JC19" s="39">
        <f t="shared" si="42"/>
        <v>200</v>
      </c>
      <c r="JD19" s="39">
        <f t="shared" si="42"/>
        <v>1</v>
      </c>
      <c r="JE19" s="39">
        <f t="shared" si="42"/>
        <v>1</v>
      </c>
      <c r="JF19" s="37">
        <f>MDL!$C21</f>
        <v>1.611701599463836E-2</v>
      </c>
      <c r="JG19" s="37">
        <f t="shared" si="28"/>
        <v>1.611701599463836E-2</v>
      </c>
      <c r="JH19" s="39">
        <f t="shared" si="29"/>
        <v>10.881</v>
      </c>
      <c r="JM19" s="37" t="s">
        <v>30</v>
      </c>
      <c r="JN19" s="37">
        <v>0</v>
      </c>
      <c r="JP19" s="37">
        <v>0</v>
      </c>
      <c r="JQ19" s="37" t="s">
        <v>16</v>
      </c>
      <c r="JR19" s="37">
        <f t="shared" si="30"/>
        <v>0</v>
      </c>
      <c r="JS19" s="37" t="s">
        <v>13</v>
      </c>
      <c r="JT19" s="39">
        <f t="shared" si="43"/>
        <v>200</v>
      </c>
      <c r="JU19" s="39">
        <f t="shared" si="43"/>
        <v>1</v>
      </c>
      <c r="JV19" s="39">
        <f t="shared" si="43"/>
        <v>1</v>
      </c>
      <c r="JW19" s="37">
        <f>MDL!$C21</f>
        <v>1.611701599463836E-2</v>
      </c>
      <c r="JX19" s="37">
        <f t="shared" si="31"/>
        <v>1.611701599463836E-2</v>
      </c>
      <c r="JY19" s="39" t="str">
        <f t="shared" si="32"/>
        <v>BDL</v>
      </c>
    </row>
    <row r="20" spans="1:285" x14ac:dyDescent="0.35">
      <c r="A20" s="47" t="s">
        <v>31</v>
      </c>
      <c r="B20" s="47">
        <v>0</v>
      </c>
      <c r="D20" s="47">
        <v>0</v>
      </c>
      <c r="E20" s="47" t="s">
        <v>16</v>
      </c>
      <c r="F20" s="47">
        <f t="shared" si="0"/>
        <v>0</v>
      </c>
      <c r="G20" s="47" t="s">
        <v>13</v>
      </c>
      <c r="H20" s="154">
        <f t="shared" si="33"/>
        <v>200</v>
      </c>
      <c r="I20" s="154">
        <f t="shared" si="33"/>
        <v>1</v>
      </c>
      <c r="J20" s="154">
        <f t="shared" si="33"/>
        <v>1</v>
      </c>
      <c r="K20" s="47">
        <f>MDL!$C22</f>
        <v>5.1926542804417962E-3</v>
      </c>
      <c r="L20" s="47">
        <f t="shared" si="1"/>
        <v>5.1926542804417962E-3</v>
      </c>
      <c r="M20" s="154" t="str">
        <f t="shared" si="2"/>
        <v>BDL</v>
      </c>
      <c r="AI20" s="47" t="s">
        <v>31</v>
      </c>
      <c r="AJ20" s="47">
        <v>0</v>
      </c>
      <c r="AL20" s="47">
        <v>0</v>
      </c>
      <c r="AM20" s="47" t="s">
        <v>16</v>
      </c>
      <c r="AN20" s="47">
        <f t="shared" si="3"/>
        <v>0</v>
      </c>
      <c r="AO20" s="47" t="s">
        <v>13</v>
      </c>
      <c r="AP20" s="154">
        <f t="shared" si="34"/>
        <v>200</v>
      </c>
      <c r="AQ20" s="154">
        <f t="shared" si="34"/>
        <v>1</v>
      </c>
      <c r="AR20" s="154">
        <f t="shared" si="34"/>
        <v>1</v>
      </c>
      <c r="AS20" s="47">
        <f>MDL!$C22</f>
        <v>5.1926542804417962E-3</v>
      </c>
      <c r="AT20" s="47">
        <f t="shared" si="4"/>
        <v>5.1926542804417962E-3</v>
      </c>
      <c r="AU20" s="154" t="str">
        <f t="shared" si="5"/>
        <v>BDL</v>
      </c>
      <c r="CH20" s="47" t="s">
        <v>31</v>
      </c>
      <c r="CI20" s="47">
        <v>21.931000000000001</v>
      </c>
      <c r="CJ20" s="47">
        <v>93</v>
      </c>
      <c r="CK20" s="47">
        <v>223215</v>
      </c>
      <c r="CL20" s="47">
        <v>10.361000000000001</v>
      </c>
      <c r="CM20" s="47">
        <f t="shared" si="6"/>
        <v>10.361000000000001</v>
      </c>
      <c r="CN20" s="47" t="s">
        <v>13</v>
      </c>
      <c r="CO20" s="154">
        <f t="shared" si="35"/>
        <v>200</v>
      </c>
      <c r="CP20" s="154">
        <f t="shared" si="35"/>
        <v>1</v>
      </c>
      <c r="CQ20" s="154">
        <f t="shared" si="35"/>
        <v>1</v>
      </c>
      <c r="CR20" s="47">
        <f>MDL!$C22</f>
        <v>5.1926542804417962E-3</v>
      </c>
      <c r="CS20" s="47">
        <f t="shared" si="7"/>
        <v>5.1926542804417962E-3</v>
      </c>
      <c r="CT20" s="154">
        <f t="shared" si="8"/>
        <v>10.361000000000001</v>
      </c>
      <c r="CY20" s="47" t="s">
        <v>31</v>
      </c>
      <c r="CZ20" s="47">
        <v>0</v>
      </c>
      <c r="DB20" s="47">
        <v>0</v>
      </c>
      <c r="DC20" s="47" t="s">
        <v>16</v>
      </c>
      <c r="DD20" s="47">
        <f t="shared" si="9"/>
        <v>0</v>
      </c>
      <c r="DE20" s="47" t="s">
        <v>13</v>
      </c>
      <c r="DF20" s="154">
        <f t="shared" si="36"/>
        <v>200</v>
      </c>
      <c r="DG20" s="154">
        <f t="shared" si="36"/>
        <v>1</v>
      </c>
      <c r="DH20" s="154">
        <f t="shared" si="36"/>
        <v>1</v>
      </c>
      <c r="DI20" s="47">
        <f>MDL!$C22</f>
        <v>5.1926542804417962E-3</v>
      </c>
      <c r="DJ20" s="47">
        <f t="shared" si="10"/>
        <v>5.1926542804417962E-3</v>
      </c>
      <c r="DK20" s="154" t="str">
        <f t="shared" si="11"/>
        <v>BDL</v>
      </c>
      <c r="DP20" s="47" t="s">
        <v>31</v>
      </c>
      <c r="DQ20" s="47">
        <v>0</v>
      </c>
      <c r="DS20" s="47">
        <v>0</v>
      </c>
      <c r="DT20" s="47" t="s">
        <v>16</v>
      </c>
      <c r="DU20" s="47">
        <f t="shared" si="12"/>
        <v>0</v>
      </c>
      <c r="DV20" s="47" t="s">
        <v>13</v>
      </c>
      <c r="DW20" s="154">
        <f t="shared" si="37"/>
        <v>200</v>
      </c>
      <c r="DX20" s="154">
        <f t="shared" si="37"/>
        <v>60.950520509311112</v>
      </c>
      <c r="DY20" s="154">
        <f t="shared" si="37"/>
        <v>60.950520509311112</v>
      </c>
      <c r="DZ20" s="47">
        <f>MDL!$C22</f>
        <v>5.1926542804417962E-3</v>
      </c>
      <c r="EA20" s="47">
        <f t="shared" si="13"/>
        <v>0.31649498121782982</v>
      </c>
      <c r="EB20" s="154" t="str">
        <f t="shared" si="14"/>
        <v>BDL</v>
      </c>
      <c r="EG20" s="47" t="s">
        <v>31</v>
      </c>
      <c r="EH20" s="47">
        <v>21.931000000000001</v>
      </c>
      <c r="EI20" s="47">
        <v>93</v>
      </c>
      <c r="EJ20" s="47" t="s">
        <v>389</v>
      </c>
      <c r="EK20" s="47">
        <v>4.0000000000000001E-3</v>
      </c>
      <c r="EL20" s="47">
        <f t="shared" si="15"/>
        <v>4.0000000000000001E-3</v>
      </c>
      <c r="EM20" s="47" t="s">
        <v>13</v>
      </c>
      <c r="EN20" s="154">
        <f t="shared" si="38"/>
        <v>200</v>
      </c>
      <c r="EO20" s="154">
        <f t="shared" si="38"/>
        <v>59.901567819935174</v>
      </c>
      <c r="EP20" s="154">
        <f t="shared" si="38"/>
        <v>59.901567819935174</v>
      </c>
      <c r="EQ20" s="47">
        <f>MDL!$C22</f>
        <v>5.1926542804417962E-3</v>
      </c>
      <c r="ER20" s="47">
        <f t="shared" si="16"/>
        <v>0.31104813254536096</v>
      </c>
      <c r="ES20" s="154" t="str">
        <f t="shared" si="17"/>
        <v>BDL</v>
      </c>
      <c r="FO20" s="47" t="s">
        <v>31</v>
      </c>
      <c r="FP20" s="47">
        <v>21.931000000000001</v>
      </c>
      <c r="FQ20" s="47">
        <v>93</v>
      </c>
      <c r="FR20" s="47">
        <v>228756</v>
      </c>
      <c r="FS20" s="47">
        <v>10.507</v>
      </c>
      <c r="FT20" s="47">
        <f t="shared" si="18"/>
        <v>10.507</v>
      </c>
      <c r="FU20" s="47" t="s">
        <v>13</v>
      </c>
      <c r="FV20" s="154">
        <f t="shared" si="39"/>
        <v>200</v>
      </c>
      <c r="FW20" s="154">
        <f t="shared" si="39"/>
        <v>1</v>
      </c>
      <c r="FX20" s="154">
        <f t="shared" si="39"/>
        <v>1</v>
      </c>
      <c r="FY20" s="47">
        <f>MDL!$C22</f>
        <v>5.1926542804417962E-3</v>
      </c>
      <c r="FZ20" s="47">
        <f t="shared" si="19"/>
        <v>5.1926542804417962E-3</v>
      </c>
      <c r="GA20" s="154">
        <f t="shared" si="20"/>
        <v>10.507</v>
      </c>
      <c r="GF20" s="47" t="s">
        <v>31</v>
      </c>
      <c r="GG20" s="47">
        <v>0</v>
      </c>
      <c r="GI20" s="47">
        <v>0</v>
      </c>
      <c r="GJ20" s="47" t="s">
        <v>16</v>
      </c>
      <c r="GK20" s="47">
        <f t="shared" si="21"/>
        <v>0</v>
      </c>
      <c r="GL20" s="47" t="s">
        <v>13</v>
      </c>
      <c r="GM20" s="154">
        <f t="shared" si="40"/>
        <v>200</v>
      </c>
      <c r="GN20" s="154">
        <f t="shared" si="40"/>
        <v>1</v>
      </c>
      <c r="GO20" s="154">
        <f t="shared" si="40"/>
        <v>1</v>
      </c>
      <c r="GP20" s="47">
        <f>MDL!$C22</f>
        <v>5.1926542804417962E-3</v>
      </c>
      <c r="GQ20" s="47">
        <f t="shared" si="22"/>
        <v>5.1926542804417962E-3</v>
      </c>
      <c r="GR20" s="154" t="str">
        <f t="shared" si="23"/>
        <v>BDL</v>
      </c>
      <c r="HN20" s="37" t="s">
        <v>31</v>
      </c>
      <c r="HO20" s="37">
        <v>21.931000000000001</v>
      </c>
      <c r="HP20" s="37">
        <v>93</v>
      </c>
      <c r="HQ20" s="37">
        <v>348454</v>
      </c>
      <c r="HR20" s="37">
        <v>9.3879999999999999</v>
      </c>
      <c r="HS20" s="37">
        <f t="shared" si="24"/>
        <v>9.3879999999999999</v>
      </c>
      <c r="HT20" s="37" t="s">
        <v>13</v>
      </c>
      <c r="HU20" s="39">
        <f t="shared" si="41"/>
        <v>200</v>
      </c>
      <c r="HV20" s="39">
        <f t="shared" si="41"/>
        <v>1</v>
      </c>
      <c r="HW20" s="39">
        <f t="shared" si="41"/>
        <v>1</v>
      </c>
      <c r="HX20" s="37">
        <f>MDL!$C22</f>
        <v>5.1926542804417962E-3</v>
      </c>
      <c r="HY20" s="37">
        <f t="shared" si="25"/>
        <v>5.1926542804417962E-3</v>
      </c>
      <c r="HZ20" s="39">
        <f t="shared" si="26"/>
        <v>9.3879999999999999</v>
      </c>
      <c r="IV20" s="37" t="s">
        <v>31</v>
      </c>
      <c r="IW20" s="37">
        <v>21.931000000000001</v>
      </c>
      <c r="IX20" s="37">
        <v>93</v>
      </c>
      <c r="IY20" s="37">
        <v>300875</v>
      </c>
      <c r="IZ20" s="37">
        <v>8.4440000000000008</v>
      </c>
      <c r="JA20" s="37">
        <f t="shared" si="27"/>
        <v>8.4440000000000008</v>
      </c>
      <c r="JB20" s="37" t="s">
        <v>13</v>
      </c>
      <c r="JC20" s="39">
        <f t="shared" si="42"/>
        <v>200</v>
      </c>
      <c r="JD20" s="39">
        <f t="shared" si="42"/>
        <v>1</v>
      </c>
      <c r="JE20" s="39">
        <f t="shared" si="42"/>
        <v>1</v>
      </c>
      <c r="JF20" s="37">
        <f>MDL!$C22</f>
        <v>5.1926542804417962E-3</v>
      </c>
      <c r="JG20" s="37">
        <f t="shared" si="28"/>
        <v>5.1926542804417962E-3</v>
      </c>
      <c r="JH20" s="39">
        <f t="shared" si="29"/>
        <v>8.4440000000000008</v>
      </c>
      <c r="JM20" s="37" t="s">
        <v>31</v>
      </c>
      <c r="JN20" s="37">
        <v>21.907</v>
      </c>
      <c r="JO20" s="37">
        <v>93</v>
      </c>
      <c r="JP20" s="37" t="s">
        <v>395</v>
      </c>
      <c r="JQ20" s="37">
        <v>3.0000000000000001E-3</v>
      </c>
      <c r="JR20" s="37">
        <f t="shared" si="30"/>
        <v>3.0000000000000001E-3</v>
      </c>
      <c r="JS20" s="37" t="s">
        <v>13</v>
      </c>
      <c r="JT20" s="39">
        <f t="shared" si="43"/>
        <v>200</v>
      </c>
      <c r="JU20" s="39">
        <f t="shared" si="43"/>
        <v>1</v>
      </c>
      <c r="JV20" s="39">
        <f t="shared" si="43"/>
        <v>1</v>
      </c>
      <c r="JW20" s="37">
        <f>MDL!$C22</f>
        <v>5.1926542804417962E-3</v>
      </c>
      <c r="JX20" s="37">
        <f t="shared" si="31"/>
        <v>5.1926542804417962E-3</v>
      </c>
      <c r="JY20" s="39" t="str">
        <f t="shared" si="32"/>
        <v>BDL</v>
      </c>
    </row>
    <row r="21" spans="1:285" x14ac:dyDescent="0.35">
      <c r="A21" s="47" t="s">
        <v>32</v>
      </c>
      <c r="B21" s="47">
        <v>21.24</v>
      </c>
      <c r="C21" s="47">
        <v>101</v>
      </c>
      <c r="D21" s="47">
        <v>6012</v>
      </c>
      <c r="E21" s="47">
        <v>0.28699999999999998</v>
      </c>
      <c r="F21" s="47">
        <f t="shared" si="0"/>
        <v>0.28699999999999998</v>
      </c>
      <c r="G21" s="47" t="s">
        <v>13</v>
      </c>
      <c r="H21" s="154">
        <f t="shared" si="33"/>
        <v>200</v>
      </c>
      <c r="I21" s="154">
        <f t="shared" si="33"/>
        <v>1</v>
      </c>
      <c r="J21" s="154">
        <f t="shared" si="33"/>
        <v>1</v>
      </c>
      <c r="K21" s="47">
        <f>MDL!$C23</f>
        <v>2.8097602954746434E-2</v>
      </c>
      <c r="L21" s="47">
        <f t="shared" si="1"/>
        <v>2.8097602954746434E-2</v>
      </c>
      <c r="M21" s="154">
        <f t="shared" si="2"/>
        <v>0.28699999999999998</v>
      </c>
      <c r="AI21" s="47" t="s">
        <v>32</v>
      </c>
      <c r="AJ21" s="47">
        <v>0</v>
      </c>
      <c r="AL21" s="47">
        <v>0</v>
      </c>
      <c r="AM21" s="47" t="s">
        <v>16</v>
      </c>
      <c r="AN21" s="47">
        <f t="shared" si="3"/>
        <v>0</v>
      </c>
      <c r="AO21" s="47" t="s">
        <v>13</v>
      </c>
      <c r="AP21" s="154">
        <f t="shared" si="34"/>
        <v>200</v>
      </c>
      <c r="AQ21" s="154">
        <f t="shared" si="34"/>
        <v>1</v>
      </c>
      <c r="AR21" s="154">
        <f t="shared" si="34"/>
        <v>1</v>
      </c>
      <c r="AS21" s="47">
        <f>MDL!$C23</f>
        <v>2.8097602954746434E-2</v>
      </c>
      <c r="AT21" s="47">
        <f t="shared" si="4"/>
        <v>2.8097602954746434E-2</v>
      </c>
      <c r="AU21" s="154" t="str">
        <f t="shared" si="5"/>
        <v>BDL</v>
      </c>
      <c r="CH21" s="47" t="s">
        <v>32</v>
      </c>
      <c r="CI21" s="47">
        <v>21.239000000000001</v>
      </c>
      <c r="CJ21" s="47">
        <v>101</v>
      </c>
      <c r="CK21" s="47">
        <v>227323</v>
      </c>
      <c r="CL21" s="47">
        <v>10.555</v>
      </c>
      <c r="CM21" s="47">
        <f t="shared" si="6"/>
        <v>10.555</v>
      </c>
      <c r="CN21" s="47" t="s">
        <v>13</v>
      </c>
      <c r="CO21" s="154">
        <f t="shared" si="35"/>
        <v>200</v>
      </c>
      <c r="CP21" s="154">
        <f t="shared" si="35"/>
        <v>1</v>
      </c>
      <c r="CQ21" s="154">
        <f t="shared" si="35"/>
        <v>1</v>
      </c>
      <c r="CR21" s="47">
        <f>MDL!$C23</f>
        <v>2.8097602954746434E-2</v>
      </c>
      <c r="CS21" s="47">
        <f t="shared" si="7"/>
        <v>2.8097602954746434E-2</v>
      </c>
      <c r="CT21" s="154">
        <f t="shared" si="8"/>
        <v>10.555</v>
      </c>
      <c r="CY21" s="47" t="s">
        <v>32</v>
      </c>
      <c r="CZ21" s="47">
        <v>21.239000000000001</v>
      </c>
      <c r="DA21" s="47">
        <v>101</v>
      </c>
      <c r="DB21" s="47" t="s">
        <v>648</v>
      </c>
      <c r="DC21" s="47">
        <v>0.01</v>
      </c>
      <c r="DD21" s="47">
        <f t="shared" si="9"/>
        <v>0.01</v>
      </c>
      <c r="DE21" s="47" t="s">
        <v>13</v>
      </c>
      <c r="DF21" s="154">
        <f t="shared" si="36"/>
        <v>200</v>
      </c>
      <c r="DG21" s="154">
        <f t="shared" si="36"/>
        <v>1</v>
      </c>
      <c r="DH21" s="154">
        <f t="shared" si="36"/>
        <v>1</v>
      </c>
      <c r="DI21" s="47">
        <f>MDL!$C23</f>
        <v>2.8097602954746434E-2</v>
      </c>
      <c r="DJ21" s="47">
        <f t="shared" si="10"/>
        <v>2.8097602954746434E-2</v>
      </c>
      <c r="DK21" s="154" t="str">
        <f t="shared" si="11"/>
        <v>BDL</v>
      </c>
      <c r="DP21" s="47" t="s">
        <v>32</v>
      </c>
      <c r="DQ21" s="47">
        <v>21.222000000000001</v>
      </c>
      <c r="DR21" s="47">
        <v>101</v>
      </c>
      <c r="DS21" s="47" t="s">
        <v>649</v>
      </c>
      <c r="DT21" s="47">
        <v>8.0000000000000002E-3</v>
      </c>
      <c r="DU21" s="47">
        <f t="shared" si="12"/>
        <v>8.0000000000000002E-3</v>
      </c>
      <c r="DV21" s="47" t="s">
        <v>13</v>
      </c>
      <c r="DW21" s="154">
        <f t="shared" si="37"/>
        <v>200</v>
      </c>
      <c r="DX21" s="154">
        <f t="shared" si="37"/>
        <v>60.950520509311112</v>
      </c>
      <c r="DY21" s="154">
        <f t="shared" si="37"/>
        <v>60.950520509311112</v>
      </c>
      <c r="DZ21" s="47">
        <f>MDL!$C23</f>
        <v>2.8097602954746434E-2</v>
      </c>
      <c r="EA21" s="47">
        <f t="shared" si="13"/>
        <v>1.7125635251557529</v>
      </c>
      <c r="EB21" s="154" t="str">
        <f t="shared" si="14"/>
        <v>BDL</v>
      </c>
      <c r="EG21" s="47" t="s">
        <v>32</v>
      </c>
      <c r="EH21" s="47">
        <v>21.24</v>
      </c>
      <c r="EI21" s="47">
        <v>101</v>
      </c>
      <c r="EJ21" s="47" t="s">
        <v>650</v>
      </c>
      <c r="EK21" s="47">
        <v>6.0000000000000001E-3</v>
      </c>
      <c r="EL21" s="47">
        <f t="shared" si="15"/>
        <v>6.0000000000000001E-3</v>
      </c>
      <c r="EM21" s="47" t="s">
        <v>13</v>
      </c>
      <c r="EN21" s="154">
        <f t="shared" si="38"/>
        <v>200</v>
      </c>
      <c r="EO21" s="154">
        <f t="shared" si="38"/>
        <v>59.901567819935174</v>
      </c>
      <c r="EP21" s="154">
        <f t="shared" si="38"/>
        <v>59.901567819935174</v>
      </c>
      <c r="EQ21" s="47">
        <f>MDL!$C23</f>
        <v>2.8097602954746434E-2</v>
      </c>
      <c r="ER21" s="47">
        <f t="shared" si="16"/>
        <v>1.6830904689713544</v>
      </c>
      <c r="ES21" s="154" t="str">
        <f t="shared" si="17"/>
        <v>BDL</v>
      </c>
      <c r="FO21" s="47" t="s">
        <v>32</v>
      </c>
      <c r="FP21" s="47">
        <v>21.239000000000001</v>
      </c>
      <c r="FQ21" s="47">
        <v>101</v>
      </c>
      <c r="FR21" s="47">
        <v>232544</v>
      </c>
      <c r="FS21" s="47">
        <v>10.685</v>
      </c>
      <c r="FT21" s="47">
        <f t="shared" si="18"/>
        <v>10.685</v>
      </c>
      <c r="FU21" s="47" t="s">
        <v>13</v>
      </c>
      <c r="FV21" s="154">
        <f t="shared" si="39"/>
        <v>200</v>
      </c>
      <c r="FW21" s="154">
        <f t="shared" si="39"/>
        <v>1</v>
      </c>
      <c r="FX21" s="154">
        <f t="shared" si="39"/>
        <v>1</v>
      </c>
      <c r="FY21" s="47">
        <f>MDL!$C23</f>
        <v>2.8097602954746434E-2</v>
      </c>
      <c r="FZ21" s="47">
        <f t="shared" si="19"/>
        <v>2.8097602954746434E-2</v>
      </c>
      <c r="GA21" s="154">
        <f t="shared" si="20"/>
        <v>10.685</v>
      </c>
      <c r="GF21" s="47" t="s">
        <v>32</v>
      </c>
      <c r="GG21" s="47">
        <v>21.239000000000001</v>
      </c>
      <c r="GH21" s="47">
        <v>101</v>
      </c>
      <c r="GI21" s="47" t="s">
        <v>651</v>
      </c>
      <c r="GJ21" s="47">
        <v>8.0000000000000002E-3</v>
      </c>
      <c r="GK21" s="47">
        <f t="shared" si="21"/>
        <v>8.0000000000000002E-3</v>
      </c>
      <c r="GL21" s="47" t="s">
        <v>13</v>
      </c>
      <c r="GM21" s="154">
        <f t="shared" si="40"/>
        <v>200</v>
      </c>
      <c r="GN21" s="154">
        <f t="shared" si="40"/>
        <v>1</v>
      </c>
      <c r="GO21" s="154">
        <f t="shared" si="40"/>
        <v>1</v>
      </c>
      <c r="GP21" s="47">
        <f>MDL!$C23</f>
        <v>2.8097602954746434E-2</v>
      </c>
      <c r="GQ21" s="47">
        <f t="shared" si="22"/>
        <v>2.8097602954746434E-2</v>
      </c>
      <c r="GR21" s="154" t="str">
        <f t="shared" si="23"/>
        <v>BDL</v>
      </c>
      <c r="HN21" s="37" t="s">
        <v>32</v>
      </c>
      <c r="HO21" s="37">
        <v>21.24</v>
      </c>
      <c r="HP21" s="37">
        <v>101</v>
      </c>
      <c r="HQ21" s="37">
        <v>323113</v>
      </c>
      <c r="HR21" s="37">
        <v>8.7080000000000002</v>
      </c>
      <c r="HS21" s="37">
        <f t="shared" si="24"/>
        <v>8.7080000000000002</v>
      </c>
      <c r="HT21" s="37" t="s">
        <v>13</v>
      </c>
      <c r="HU21" s="39">
        <f t="shared" si="41"/>
        <v>200</v>
      </c>
      <c r="HV21" s="39">
        <f t="shared" si="41"/>
        <v>1</v>
      </c>
      <c r="HW21" s="39">
        <f t="shared" si="41"/>
        <v>1</v>
      </c>
      <c r="HX21" s="37">
        <f>MDL!$C23</f>
        <v>2.8097602954746434E-2</v>
      </c>
      <c r="HY21" s="37">
        <f t="shared" si="25"/>
        <v>2.8097602954746434E-2</v>
      </c>
      <c r="HZ21" s="39">
        <f t="shared" si="26"/>
        <v>8.7080000000000002</v>
      </c>
      <c r="IV21" s="37" t="s">
        <v>32</v>
      </c>
      <c r="IW21" s="37">
        <v>21.239000000000001</v>
      </c>
      <c r="IX21" s="37">
        <v>101</v>
      </c>
      <c r="IY21" s="37">
        <v>279880</v>
      </c>
      <c r="IZ21" s="37">
        <v>7.8570000000000002</v>
      </c>
      <c r="JA21" s="37">
        <f t="shared" si="27"/>
        <v>7.8570000000000002</v>
      </c>
      <c r="JB21" s="37" t="s">
        <v>13</v>
      </c>
      <c r="JC21" s="39">
        <f t="shared" si="42"/>
        <v>200</v>
      </c>
      <c r="JD21" s="39">
        <f t="shared" si="42"/>
        <v>1</v>
      </c>
      <c r="JE21" s="39">
        <f t="shared" si="42"/>
        <v>1</v>
      </c>
      <c r="JF21" s="37">
        <f>MDL!$C23</f>
        <v>2.8097602954746434E-2</v>
      </c>
      <c r="JG21" s="37">
        <f t="shared" si="28"/>
        <v>2.8097602954746434E-2</v>
      </c>
      <c r="JH21" s="39">
        <f t="shared" si="29"/>
        <v>7.8570000000000002</v>
      </c>
      <c r="JM21" s="37" t="s">
        <v>32</v>
      </c>
      <c r="JN21" s="37">
        <v>21.24</v>
      </c>
      <c r="JO21" s="37">
        <v>101</v>
      </c>
      <c r="JP21" s="37">
        <v>9146</v>
      </c>
      <c r="JQ21" s="37">
        <v>0.24399999999999999</v>
      </c>
      <c r="JR21" s="37">
        <f t="shared" si="30"/>
        <v>0.24399999999999999</v>
      </c>
      <c r="JS21" s="37" t="s">
        <v>13</v>
      </c>
      <c r="JT21" s="39">
        <f t="shared" si="43"/>
        <v>200</v>
      </c>
      <c r="JU21" s="39">
        <f t="shared" si="43"/>
        <v>1</v>
      </c>
      <c r="JV21" s="39">
        <f t="shared" si="43"/>
        <v>1</v>
      </c>
      <c r="JW21" s="37">
        <f>MDL!$C23</f>
        <v>2.8097602954746434E-2</v>
      </c>
      <c r="JX21" s="37">
        <f t="shared" si="31"/>
        <v>2.8097602954746434E-2</v>
      </c>
      <c r="JY21" s="39">
        <f t="shared" si="32"/>
        <v>0.24399999999999999</v>
      </c>
    </row>
    <row r="22" spans="1:285" x14ac:dyDescent="0.35">
      <c r="A22" s="47" t="s">
        <v>33</v>
      </c>
      <c r="B22" s="47">
        <v>20.995000000000001</v>
      </c>
      <c r="C22" s="47">
        <v>69</v>
      </c>
      <c r="D22" s="47" t="s">
        <v>388</v>
      </c>
      <c r="E22" s="47">
        <v>5.0000000000000001E-3</v>
      </c>
      <c r="F22" s="47">
        <f t="shared" si="0"/>
        <v>5.0000000000000001E-3</v>
      </c>
      <c r="G22" s="47" t="s">
        <v>13</v>
      </c>
      <c r="H22" s="154">
        <f t="shared" ref="H22:J32" si="44">H21</f>
        <v>200</v>
      </c>
      <c r="I22" s="154">
        <f t="shared" si="44"/>
        <v>1</v>
      </c>
      <c r="J22" s="154">
        <f t="shared" si="44"/>
        <v>1</v>
      </c>
      <c r="K22" s="47">
        <f>MDL!$C24</f>
        <v>1.0933677445223566E-2</v>
      </c>
      <c r="L22" s="47">
        <f t="shared" si="1"/>
        <v>1.0933677445223566E-2</v>
      </c>
      <c r="M22" s="154" t="str">
        <f t="shared" si="2"/>
        <v>BDL</v>
      </c>
      <c r="AI22" s="47" t="s">
        <v>33</v>
      </c>
      <c r="AJ22" s="47">
        <v>0</v>
      </c>
      <c r="AL22" s="47">
        <v>0</v>
      </c>
      <c r="AM22" s="47" t="s">
        <v>16</v>
      </c>
      <c r="AN22" s="47">
        <f t="shared" si="3"/>
        <v>0</v>
      </c>
      <c r="AO22" s="47" t="s">
        <v>13</v>
      </c>
      <c r="AP22" s="154">
        <f t="shared" ref="AP22:AR32" si="45">AP21</f>
        <v>200</v>
      </c>
      <c r="AQ22" s="154">
        <f t="shared" si="45"/>
        <v>1</v>
      </c>
      <c r="AR22" s="154">
        <f t="shared" si="45"/>
        <v>1</v>
      </c>
      <c r="AS22" s="47">
        <f>MDL!$C24</f>
        <v>1.0933677445223566E-2</v>
      </c>
      <c r="AT22" s="47">
        <f t="shared" si="4"/>
        <v>1.0933677445223566E-2</v>
      </c>
      <c r="AU22" s="154" t="str">
        <f t="shared" si="5"/>
        <v>BDL</v>
      </c>
      <c r="CH22" s="47" t="s">
        <v>33</v>
      </c>
      <c r="CI22" s="47">
        <v>21.012</v>
      </c>
      <c r="CJ22" s="47">
        <v>69</v>
      </c>
      <c r="CK22" s="47">
        <v>529884</v>
      </c>
      <c r="CL22" s="47">
        <v>10.794</v>
      </c>
      <c r="CM22" s="47">
        <f t="shared" si="6"/>
        <v>10.794</v>
      </c>
      <c r="CN22" s="47" t="s">
        <v>13</v>
      </c>
      <c r="CO22" s="154">
        <f t="shared" ref="CO22:CQ32" si="46">CO21</f>
        <v>200</v>
      </c>
      <c r="CP22" s="154">
        <f t="shared" si="46"/>
        <v>1</v>
      </c>
      <c r="CQ22" s="154">
        <f t="shared" si="46"/>
        <v>1</v>
      </c>
      <c r="CR22" s="47">
        <f>MDL!$C24</f>
        <v>1.0933677445223566E-2</v>
      </c>
      <c r="CS22" s="47">
        <f t="shared" si="7"/>
        <v>1.0933677445223566E-2</v>
      </c>
      <c r="CT22" s="154">
        <f t="shared" si="8"/>
        <v>10.794</v>
      </c>
      <c r="CY22" s="47" t="s">
        <v>33</v>
      </c>
      <c r="CZ22" s="47">
        <v>0</v>
      </c>
      <c r="DB22" s="47">
        <v>0</v>
      </c>
      <c r="DC22" s="47" t="s">
        <v>16</v>
      </c>
      <c r="DD22" s="47">
        <f t="shared" si="9"/>
        <v>0</v>
      </c>
      <c r="DE22" s="47" t="s">
        <v>13</v>
      </c>
      <c r="DF22" s="154">
        <f t="shared" ref="DF22:DH32" si="47">DF21</f>
        <v>200</v>
      </c>
      <c r="DG22" s="154">
        <f t="shared" si="47"/>
        <v>1</v>
      </c>
      <c r="DH22" s="154">
        <f t="shared" si="47"/>
        <v>1</v>
      </c>
      <c r="DI22" s="47">
        <f>MDL!$C24</f>
        <v>1.0933677445223566E-2</v>
      </c>
      <c r="DJ22" s="47">
        <f t="shared" si="10"/>
        <v>1.0933677445223566E-2</v>
      </c>
      <c r="DK22" s="154" t="str">
        <f t="shared" si="11"/>
        <v>BDL</v>
      </c>
      <c r="DP22" s="47" t="s">
        <v>33</v>
      </c>
      <c r="DQ22" s="47">
        <v>0</v>
      </c>
      <c r="DS22" s="47">
        <v>0</v>
      </c>
      <c r="DT22" s="47" t="s">
        <v>16</v>
      </c>
      <c r="DU22" s="47">
        <f t="shared" si="12"/>
        <v>0</v>
      </c>
      <c r="DV22" s="47" t="s">
        <v>13</v>
      </c>
      <c r="DW22" s="154">
        <f t="shared" ref="DW22:DY32" si="48">DW21</f>
        <v>200</v>
      </c>
      <c r="DX22" s="154">
        <f t="shared" si="48"/>
        <v>60.950520509311112</v>
      </c>
      <c r="DY22" s="154">
        <f t="shared" si="48"/>
        <v>60.950520509311112</v>
      </c>
      <c r="DZ22" s="47">
        <f>MDL!$C24</f>
        <v>1.0933677445223566E-2</v>
      </c>
      <c r="EA22" s="47">
        <f t="shared" si="13"/>
        <v>0.66641333136729131</v>
      </c>
      <c r="EB22" s="154" t="str">
        <f t="shared" si="14"/>
        <v>BDL</v>
      </c>
      <c r="EG22" s="47" t="s">
        <v>33</v>
      </c>
      <c r="EH22" s="47">
        <v>0</v>
      </c>
      <c r="EJ22" s="47">
        <v>0</v>
      </c>
      <c r="EK22" s="47" t="s">
        <v>16</v>
      </c>
      <c r="EL22" s="47">
        <f t="shared" si="15"/>
        <v>0</v>
      </c>
      <c r="EM22" s="47" t="s">
        <v>13</v>
      </c>
      <c r="EN22" s="154">
        <f t="shared" ref="EN22:EP32" si="49">EN21</f>
        <v>200</v>
      </c>
      <c r="EO22" s="154">
        <f t="shared" si="49"/>
        <v>59.901567819935174</v>
      </c>
      <c r="EP22" s="154">
        <f t="shared" si="49"/>
        <v>59.901567819935174</v>
      </c>
      <c r="EQ22" s="47">
        <f>MDL!$C24</f>
        <v>1.0933677445223566E-2</v>
      </c>
      <c r="ER22" s="47">
        <f t="shared" si="16"/>
        <v>0.65494442100635497</v>
      </c>
      <c r="ES22" s="154" t="str">
        <f t="shared" si="17"/>
        <v>BDL</v>
      </c>
      <c r="FO22" s="47" t="s">
        <v>33</v>
      </c>
      <c r="FP22" s="47">
        <v>21.012</v>
      </c>
      <c r="FQ22" s="47">
        <v>69</v>
      </c>
      <c r="FR22" s="47">
        <v>557251</v>
      </c>
      <c r="FS22" s="47">
        <v>11.233000000000001</v>
      </c>
      <c r="FT22" s="47">
        <f t="shared" si="18"/>
        <v>11.233000000000001</v>
      </c>
      <c r="FU22" s="47" t="s">
        <v>13</v>
      </c>
      <c r="FV22" s="154">
        <f t="shared" ref="FV22:FX32" si="50">FV21</f>
        <v>200</v>
      </c>
      <c r="FW22" s="154">
        <f t="shared" si="50"/>
        <v>1</v>
      </c>
      <c r="FX22" s="154">
        <f t="shared" si="50"/>
        <v>1</v>
      </c>
      <c r="FY22" s="47">
        <f>MDL!$C24</f>
        <v>1.0933677445223566E-2</v>
      </c>
      <c r="FZ22" s="47">
        <f t="shared" si="19"/>
        <v>1.0933677445223566E-2</v>
      </c>
      <c r="GA22" s="154">
        <f t="shared" si="20"/>
        <v>11.233000000000001</v>
      </c>
      <c r="GF22" s="47" t="s">
        <v>33</v>
      </c>
      <c r="GG22" s="47">
        <v>21.012</v>
      </c>
      <c r="GH22" s="47">
        <v>69</v>
      </c>
      <c r="GI22" s="47" t="s">
        <v>652</v>
      </c>
      <c r="GJ22" s="47">
        <v>6.0000000000000001E-3</v>
      </c>
      <c r="GK22" s="47">
        <f t="shared" si="21"/>
        <v>6.0000000000000001E-3</v>
      </c>
      <c r="GL22" s="47" t="s">
        <v>13</v>
      </c>
      <c r="GM22" s="154">
        <f t="shared" ref="GM22:GO32" si="51">GM21</f>
        <v>200</v>
      </c>
      <c r="GN22" s="154">
        <f t="shared" si="51"/>
        <v>1</v>
      </c>
      <c r="GO22" s="154">
        <f t="shared" si="51"/>
        <v>1</v>
      </c>
      <c r="GP22" s="47">
        <f>MDL!$C24</f>
        <v>1.0933677445223566E-2</v>
      </c>
      <c r="GQ22" s="47">
        <f t="shared" si="22"/>
        <v>1.0933677445223566E-2</v>
      </c>
      <c r="GR22" s="154" t="str">
        <f t="shared" si="23"/>
        <v>BDL</v>
      </c>
      <c r="HN22" s="37" t="s">
        <v>33</v>
      </c>
      <c r="HO22" s="37">
        <v>21.013000000000002</v>
      </c>
      <c r="HP22" s="37">
        <v>69</v>
      </c>
      <c r="HQ22" s="37">
        <v>929977</v>
      </c>
      <c r="HR22" s="37">
        <v>10.997</v>
      </c>
      <c r="HS22" s="37">
        <f t="shared" si="24"/>
        <v>10.997</v>
      </c>
      <c r="HT22" s="37" t="s">
        <v>13</v>
      </c>
      <c r="HU22" s="39">
        <f t="shared" ref="HU22:HW32" si="52">HU21</f>
        <v>200</v>
      </c>
      <c r="HV22" s="39">
        <f t="shared" si="52"/>
        <v>1</v>
      </c>
      <c r="HW22" s="39">
        <f t="shared" si="52"/>
        <v>1</v>
      </c>
      <c r="HX22" s="37">
        <f>MDL!$C24</f>
        <v>1.0933677445223566E-2</v>
      </c>
      <c r="HY22" s="37">
        <f t="shared" si="25"/>
        <v>1.0933677445223566E-2</v>
      </c>
      <c r="HZ22" s="39">
        <f t="shared" si="26"/>
        <v>10.997</v>
      </c>
      <c r="IV22" s="37" t="s">
        <v>33</v>
      </c>
      <c r="IW22" s="37">
        <v>21.012</v>
      </c>
      <c r="IX22" s="37">
        <v>69</v>
      </c>
      <c r="IY22" s="37">
        <v>785593</v>
      </c>
      <c r="IZ22" s="37">
        <v>9.6760000000000002</v>
      </c>
      <c r="JA22" s="37">
        <f t="shared" si="27"/>
        <v>9.6760000000000002</v>
      </c>
      <c r="JB22" s="37" t="s">
        <v>13</v>
      </c>
      <c r="JC22" s="39">
        <f t="shared" ref="JC22:JE32" si="53">JC21</f>
        <v>200</v>
      </c>
      <c r="JD22" s="39">
        <f t="shared" si="53"/>
        <v>1</v>
      </c>
      <c r="JE22" s="39">
        <f t="shared" si="53"/>
        <v>1</v>
      </c>
      <c r="JF22" s="37">
        <f>MDL!$C24</f>
        <v>1.0933677445223566E-2</v>
      </c>
      <c r="JG22" s="37">
        <f t="shared" si="28"/>
        <v>1.0933677445223566E-2</v>
      </c>
      <c r="JH22" s="39">
        <f t="shared" si="29"/>
        <v>9.6760000000000002</v>
      </c>
      <c r="JM22" s="37" t="s">
        <v>33</v>
      </c>
      <c r="JN22" s="37">
        <v>21.013000000000002</v>
      </c>
      <c r="JO22" s="37">
        <v>69</v>
      </c>
      <c r="JP22" s="37" t="s">
        <v>653</v>
      </c>
      <c r="JQ22" s="37">
        <v>0.01</v>
      </c>
      <c r="JR22" s="37">
        <f t="shared" si="30"/>
        <v>0.01</v>
      </c>
      <c r="JS22" s="37" t="s">
        <v>13</v>
      </c>
      <c r="JT22" s="39">
        <f t="shared" ref="JT22:JV32" si="54">JT21</f>
        <v>200</v>
      </c>
      <c r="JU22" s="39">
        <f t="shared" si="54"/>
        <v>1</v>
      </c>
      <c r="JV22" s="39">
        <f t="shared" si="54"/>
        <v>1</v>
      </c>
      <c r="JW22" s="37">
        <f>MDL!$C24</f>
        <v>1.0933677445223566E-2</v>
      </c>
      <c r="JX22" s="37">
        <f t="shared" si="31"/>
        <v>1.0933677445223566E-2</v>
      </c>
      <c r="JY22" s="39" t="str">
        <f t="shared" si="32"/>
        <v>BDL</v>
      </c>
    </row>
    <row r="23" spans="1:285" x14ac:dyDescent="0.35">
      <c r="A23" s="47" t="s">
        <v>34</v>
      </c>
      <c r="B23" s="47">
        <v>0</v>
      </c>
      <c r="D23" s="47">
        <v>0</v>
      </c>
      <c r="E23" s="47" t="s">
        <v>16</v>
      </c>
      <c r="F23" s="47">
        <f t="shared" si="0"/>
        <v>0</v>
      </c>
      <c r="G23" s="47" t="s">
        <v>13</v>
      </c>
      <c r="H23" s="154">
        <f t="shared" si="44"/>
        <v>200</v>
      </c>
      <c r="I23" s="154">
        <f t="shared" si="44"/>
        <v>1</v>
      </c>
      <c r="J23" s="154">
        <f t="shared" si="44"/>
        <v>1</v>
      </c>
      <c r="K23" s="47">
        <f>MDL!$C25</f>
        <v>1.2237865785198683E-2</v>
      </c>
      <c r="L23" s="47">
        <f t="shared" si="1"/>
        <v>1.2237865785198683E-2</v>
      </c>
      <c r="M23" s="154" t="str">
        <f t="shared" si="2"/>
        <v>BDL</v>
      </c>
      <c r="AI23" s="47" t="s">
        <v>34</v>
      </c>
      <c r="AJ23" s="47">
        <v>0</v>
      </c>
      <c r="AL23" s="47">
        <v>0</v>
      </c>
      <c r="AM23" s="47" t="s">
        <v>16</v>
      </c>
      <c r="AN23" s="47">
        <f t="shared" si="3"/>
        <v>0</v>
      </c>
      <c r="AO23" s="47" t="s">
        <v>13</v>
      </c>
      <c r="AP23" s="154">
        <f t="shared" si="45"/>
        <v>200</v>
      </c>
      <c r="AQ23" s="154">
        <f t="shared" si="45"/>
        <v>1</v>
      </c>
      <c r="AR23" s="154">
        <f t="shared" si="45"/>
        <v>1</v>
      </c>
      <c r="AS23" s="47">
        <f>MDL!$C25</f>
        <v>1.2237865785198683E-2</v>
      </c>
      <c r="AT23" s="47">
        <f t="shared" si="4"/>
        <v>1.2237865785198683E-2</v>
      </c>
      <c r="AU23" s="154" t="str">
        <f t="shared" si="5"/>
        <v>BDL</v>
      </c>
      <c r="CH23" s="47" t="s">
        <v>34</v>
      </c>
      <c r="CI23" s="47">
        <v>22.789000000000001</v>
      </c>
      <c r="CJ23" s="47">
        <v>51</v>
      </c>
      <c r="CK23" s="47">
        <v>214533</v>
      </c>
      <c r="CL23" s="47">
        <v>11.065</v>
      </c>
      <c r="CM23" s="47">
        <f t="shared" si="6"/>
        <v>11.065</v>
      </c>
      <c r="CN23" s="47" t="s">
        <v>13</v>
      </c>
      <c r="CO23" s="154">
        <f t="shared" si="46"/>
        <v>200</v>
      </c>
      <c r="CP23" s="154">
        <f t="shared" si="46"/>
        <v>1</v>
      </c>
      <c r="CQ23" s="154">
        <f t="shared" si="46"/>
        <v>1</v>
      </c>
      <c r="CR23" s="47">
        <f>MDL!$C25</f>
        <v>1.2237865785198683E-2</v>
      </c>
      <c r="CS23" s="47">
        <f t="shared" si="7"/>
        <v>1.2237865785198683E-2</v>
      </c>
      <c r="CT23" s="154">
        <f t="shared" si="8"/>
        <v>11.065</v>
      </c>
      <c r="CY23" s="47" t="s">
        <v>34</v>
      </c>
      <c r="CZ23" s="47">
        <v>0</v>
      </c>
      <c r="DB23" s="47">
        <v>0</v>
      </c>
      <c r="DC23" s="47" t="s">
        <v>16</v>
      </c>
      <c r="DD23" s="47">
        <f t="shared" si="9"/>
        <v>0</v>
      </c>
      <c r="DE23" s="47" t="s">
        <v>13</v>
      </c>
      <c r="DF23" s="154">
        <f t="shared" si="47"/>
        <v>200</v>
      </c>
      <c r="DG23" s="154">
        <f t="shared" si="47"/>
        <v>1</v>
      </c>
      <c r="DH23" s="154">
        <f t="shared" si="47"/>
        <v>1</v>
      </c>
      <c r="DI23" s="47">
        <f>MDL!$C25</f>
        <v>1.2237865785198683E-2</v>
      </c>
      <c r="DJ23" s="47">
        <f t="shared" si="10"/>
        <v>1.2237865785198683E-2</v>
      </c>
      <c r="DK23" s="154" t="str">
        <f t="shared" si="11"/>
        <v>BDL</v>
      </c>
      <c r="DP23" s="47" t="s">
        <v>34</v>
      </c>
      <c r="DQ23" s="47">
        <v>0</v>
      </c>
      <c r="DS23" s="47">
        <v>0</v>
      </c>
      <c r="DT23" s="47" t="s">
        <v>16</v>
      </c>
      <c r="DU23" s="47">
        <f t="shared" si="12"/>
        <v>0</v>
      </c>
      <c r="DV23" s="47" t="s">
        <v>13</v>
      </c>
      <c r="DW23" s="154">
        <f t="shared" si="48"/>
        <v>200</v>
      </c>
      <c r="DX23" s="154">
        <f t="shared" si="48"/>
        <v>60.950520509311112</v>
      </c>
      <c r="DY23" s="154">
        <f t="shared" si="48"/>
        <v>60.950520509311112</v>
      </c>
      <c r="DZ23" s="47">
        <f>MDL!$C25</f>
        <v>1.2237865785198683E-2</v>
      </c>
      <c r="EA23" s="47">
        <f t="shared" si="13"/>
        <v>0.74590428953094901</v>
      </c>
      <c r="EB23" s="154" t="str">
        <f t="shared" si="14"/>
        <v>BDL</v>
      </c>
      <c r="EG23" s="47" t="s">
        <v>34</v>
      </c>
      <c r="EH23" s="47">
        <v>0</v>
      </c>
      <c r="EJ23" s="47">
        <v>0</v>
      </c>
      <c r="EK23" s="47" t="s">
        <v>16</v>
      </c>
      <c r="EL23" s="47">
        <f t="shared" si="15"/>
        <v>0</v>
      </c>
      <c r="EM23" s="47" t="s">
        <v>13</v>
      </c>
      <c r="EN23" s="154">
        <f t="shared" si="49"/>
        <v>200</v>
      </c>
      <c r="EO23" s="154">
        <f t="shared" si="49"/>
        <v>59.901567819935174</v>
      </c>
      <c r="EP23" s="154">
        <f t="shared" si="49"/>
        <v>59.901567819935174</v>
      </c>
      <c r="EQ23" s="47">
        <f>MDL!$C25</f>
        <v>1.2237865785198683E-2</v>
      </c>
      <c r="ER23" s="47">
        <f t="shared" si="16"/>
        <v>0.73306734730334311</v>
      </c>
      <c r="ES23" s="154" t="str">
        <f t="shared" si="17"/>
        <v>BDL</v>
      </c>
      <c r="FO23" s="47" t="s">
        <v>34</v>
      </c>
      <c r="FP23" s="47">
        <v>22.79</v>
      </c>
      <c r="FQ23" s="47">
        <v>51</v>
      </c>
      <c r="FR23" s="47">
        <v>220921</v>
      </c>
      <c r="FS23" s="47">
        <v>11.275</v>
      </c>
      <c r="FT23" s="47">
        <f t="shared" si="18"/>
        <v>11.275</v>
      </c>
      <c r="FU23" s="47" t="s">
        <v>13</v>
      </c>
      <c r="FV23" s="154">
        <f t="shared" si="50"/>
        <v>200</v>
      </c>
      <c r="FW23" s="154">
        <f t="shared" si="50"/>
        <v>1</v>
      </c>
      <c r="FX23" s="154">
        <f t="shared" si="50"/>
        <v>1</v>
      </c>
      <c r="FY23" s="47">
        <f>MDL!$C25</f>
        <v>1.2237865785198683E-2</v>
      </c>
      <c r="FZ23" s="47">
        <f t="shared" si="19"/>
        <v>1.2237865785198683E-2</v>
      </c>
      <c r="GA23" s="154">
        <f t="shared" si="20"/>
        <v>11.275</v>
      </c>
      <c r="GF23" s="47" t="s">
        <v>34</v>
      </c>
      <c r="GG23" s="47">
        <v>0</v>
      </c>
      <c r="GI23" s="47">
        <v>0</v>
      </c>
      <c r="GJ23" s="47" t="s">
        <v>16</v>
      </c>
      <c r="GK23" s="47">
        <f t="shared" si="21"/>
        <v>0</v>
      </c>
      <c r="GL23" s="47" t="s">
        <v>13</v>
      </c>
      <c r="GM23" s="154">
        <f t="shared" si="51"/>
        <v>200</v>
      </c>
      <c r="GN23" s="154">
        <f t="shared" si="51"/>
        <v>1</v>
      </c>
      <c r="GO23" s="154">
        <f t="shared" si="51"/>
        <v>1</v>
      </c>
      <c r="GP23" s="47">
        <f>MDL!$C25</f>
        <v>1.2237865785198683E-2</v>
      </c>
      <c r="GQ23" s="47">
        <f t="shared" si="22"/>
        <v>1.2237865785198683E-2</v>
      </c>
      <c r="GR23" s="154" t="str">
        <f t="shared" si="23"/>
        <v>BDL</v>
      </c>
      <c r="HN23" s="37" t="s">
        <v>34</v>
      </c>
      <c r="HO23" s="37">
        <v>22.79</v>
      </c>
      <c r="HP23" s="37">
        <v>51</v>
      </c>
      <c r="HQ23" s="37">
        <v>395634</v>
      </c>
      <c r="HR23" s="37">
        <v>11.843999999999999</v>
      </c>
      <c r="HS23" s="37">
        <f t="shared" si="24"/>
        <v>11.843999999999999</v>
      </c>
      <c r="HT23" s="37" t="s">
        <v>13</v>
      </c>
      <c r="HU23" s="39">
        <f t="shared" si="52"/>
        <v>200</v>
      </c>
      <c r="HV23" s="39">
        <f t="shared" si="52"/>
        <v>1</v>
      </c>
      <c r="HW23" s="39">
        <f t="shared" si="52"/>
        <v>1</v>
      </c>
      <c r="HX23" s="37">
        <f>MDL!$C25</f>
        <v>1.2237865785198683E-2</v>
      </c>
      <c r="HY23" s="37">
        <f t="shared" si="25"/>
        <v>1.2237865785198683E-2</v>
      </c>
      <c r="HZ23" s="39">
        <f t="shared" si="26"/>
        <v>11.843999999999999</v>
      </c>
      <c r="IV23" s="37" t="s">
        <v>34</v>
      </c>
      <c r="IW23" s="37">
        <v>22.79</v>
      </c>
      <c r="IX23" s="37">
        <v>51</v>
      </c>
      <c r="IY23" s="37">
        <v>341136</v>
      </c>
      <c r="IZ23" s="37">
        <v>10.638</v>
      </c>
      <c r="JA23" s="37">
        <f t="shared" si="27"/>
        <v>10.638</v>
      </c>
      <c r="JB23" s="37" t="s">
        <v>13</v>
      </c>
      <c r="JC23" s="39">
        <f t="shared" si="53"/>
        <v>200</v>
      </c>
      <c r="JD23" s="39">
        <f t="shared" si="53"/>
        <v>1</v>
      </c>
      <c r="JE23" s="39">
        <f t="shared" si="53"/>
        <v>1</v>
      </c>
      <c r="JF23" s="37">
        <f>MDL!$C25</f>
        <v>1.2237865785198683E-2</v>
      </c>
      <c r="JG23" s="37">
        <f t="shared" si="28"/>
        <v>1.2237865785198683E-2</v>
      </c>
      <c r="JH23" s="39">
        <f t="shared" si="29"/>
        <v>10.638</v>
      </c>
      <c r="JM23" s="37" t="s">
        <v>34</v>
      </c>
      <c r="JN23" s="37">
        <v>22.79</v>
      </c>
      <c r="JO23" s="37">
        <v>51</v>
      </c>
      <c r="JP23" s="37">
        <v>485</v>
      </c>
      <c r="JQ23" s="37">
        <v>1.4E-2</v>
      </c>
      <c r="JR23" s="37">
        <f t="shared" si="30"/>
        <v>1.4E-2</v>
      </c>
      <c r="JS23" s="37" t="s">
        <v>13</v>
      </c>
      <c r="JT23" s="39">
        <f t="shared" si="54"/>
        <v>200</v>
      </c>
      <c r="JU23" s="39">
        <f t="shared" si="54"/>
        <v>1</v>
      </c>
      <c r="JV23" s="39">
        <f t="shared" si="54"/>
        <v>1</v>
      </c>
      <c r="JW23" s="37">
        <f>MDL!$C25</f>
        <v>1.2237865785198683E-2</v>
      </c>
      <c r="JX23" s="37">
        <f t="shared" si="31"/>
        <v>1.2237865785198683E-2</v>
      </c>
      <c r="JY23" s="39">
        <f t="shared" si="32"/>
        <v>1.4E-2</v>
      </c>
    </row>
    <row r="24" spans="1:285" x14ac:dyDescent="0.35">
      <c r="A24" s="47" t="s">
        <v>35</v>
      </c>
      <c r="B24" s="47">
        <v>0</v>
      </c>
      <c r="D24" s="47">
        <v>0</v>
      </c>
      <c r="E24" s="47" t="s">
        <v>16</v>
      </c>
      <c r="F24" s="47">
        <f t="shared" si="0"/>
        <v>0</v>
      </c>
      <c r="G24" s="47" t="s">
        <v>13</v>
      </c>
      <c r="H24" s="154">
        <f t="shared" si="44"/>
        <v>200</v>
      </c>
      <c r="I24" s="154">
        <f t="shared" si="44"/>
        <v>1</v>
      </c>
      <c r="J24" s="154">
        <f t="shared" si="44"/>
        <v>1</v>
      </c>
      <c r="K24" s="47">
        <f>MDL!$C26</f>
        <v>4.5372314461784566E-2</v>
      </c>
      <c r="L24" s="47">
        <f t="shared" si="1"/>
        <v>4.5372314461784566E-2</v>
      </c>
      <c r="M24" s="154" t="str">
        <f t="shared" si="2"/>
        <v>BDL</v>
      </c>
      <c r="AI24" s="47" t="s">
        <v>35</v>
      </c>
      <c r="AJ24" s="47">
        <v>0</v>
      </c>
      <c r="AL24" s="47">
        <v>0</v>
      </c>
      <c r="AM24" s="47" t="s">
        <v>16</v>
      </c>
      <c r="AN24" s="47">
        <f t="shared" si="3"/>
        <v>0</v>
      </c>
      <c r="AO24" s="47" t="s">
        <v>13</v>
      </c>
      <c r="AP24" s="154">
        <f t="shared" si="45"/>
        <v>200</v>
      </c>
      <c r="AQ24" s="154">
        <f t="shared" si="45"/>
        <v>1</v>
      </c>
      <c r="AR24" s="154">
        <f t="shared" si="45"/>
        <v>1</v>
      </c>
      <c r="AS24" s="47">
        <f>MDL!$C26</f>
        <v>4.5372314461784566E-2</v>
      </c>
      <c r="AT24" s="47">
        <f t="shared" si="4"/>
        <v>4.5372314461784566E-2</v>
      </c>
      <c r="AU24" s="154" t="str">
        <f t="shared" si="5"/>
        <v>BDL</v>
      </c>
      <c r="CH24" s="47" t="s">
        <v>35</v>
      </c>
      <c r="CI24" s="47">
        <v>24.391999999999999</v>
      </c>
      <c r="CJ24" s="47">
        <v>69</v>
      </c>
      <c r="CK24" s="47" t="s">
        <v>654</v>
      </c>
      <c r="CL24" s="47">
        <v>10.41</v>
      </c>
      <c r="CM24" s="47">
        <f t="shared" si="6"/>
        <v>10.41</v>
      </c>
      <c r="CN24" s="47" t="s">
        <v>13</v>
      </c>
      <c r="CO24" s="154">
        <f t="shared" si="46"/>
        <v>200</v>
      </c>
      <c r="CP24" s="154">
        <f t="shared" si="46"/>
        <v>1</v>
      </c>
      <c r="CQ24" s="154">
        <f t="shared" si="46"/>
        <v>1</v>
      </c>
      <c r="CR24" s="47">
        <f>MDL!$C26</f>
        <v>4.5372314461784566E-2</v>
      </c>
      <c r="CS24" s="47">
        <f t="shared" si="7"/>
        <v>4.5372314461784566E-2</v>
      </c>
      <c r="CT24" s="154">
        <f t="shared" si="8"/>
        <v>10.41</v>
      </c>
      <c r="CY24" s="47" t="s">
        <v>35</v>
      </c>
      <c r="CZ24" s="47">
        <v>0</v>
      </c>
      <c r="DB24" s="47">
        <v>0</v>
      </c>
      <c r="DC24" s="47" t="s">
        <v>16</v>
      </c>
      <c r="DD24" s="47">
        <f t="shared" si="9"/>
        <v>0</v>
      </c>
      <c r="DE24" s="47" t="s">
        <v>13</v>
      </c>
      <c r="DF24" s="154">
        <f t="shared" si="47"/>
        <v>200</v>
      </c>
      <c r="DG24" s="154">
        <f t="shared" si="47"/>
        <v>1</v>
      </c>
      <c r="DH24" s="154">
        <f t="shared" si="47"/>
        <v>1</v>
      </c>
      <c r="DI24" s="47">
        <f>MDL!$C26</f>
        <v>4.5372314461784566E-2</v>
      </c>
      <c r="DJ24" s="47">
        <f t="shared" si="10"/>
        <v>4.5372314461784566E-2</v>
      </c>
      <c r="DK24" s="154" t="str">
        <f t="shared" si="11"/>
        <v>BDL</v>
      </c>
      <c r="DP24" s="47" t="s">
        <v>35</v>
      </c>
      <c r="DQ24" s="47">
        <v>0</v>
      </c>
      <c r="DS24" s="47">
        <v>0</v>
      </c>
      <c r="DT24" s="47" t="s">
        <v>16</v>
      </c>
      <c r="DU24" s="47">
        <f t="shared" si="12"/>
        <v>0</v>
      </c>
      <c r="DV24" s="47" t="s">
        <v>13</v>
      </c>
      <c r="DW24" s="154">
        <f t="shared" si="48"/>
        <v>200</v>
      </c>
      <c r="DX24" s="154">
        <f t="shared" si="48"/>
        <v>60.950520509311112</v>
      </c>
      <c r="DY24" s="154">
        <f t="shared" si="48"/>
        <v>60.950520509311112</v>
      </c>
      <c r="DZ24" s="47">
        <f>MDL!$C26</f>
        <v>4.5372314461784566E-2</v>
      </c>
      <c r="EA24" s="47">
        <f t="shared" si="13"/>
        <v>2.7654661831579133</v>
      </c>
      <c r="EB24" s="154" t="str">
        <f t="shared" si="14"/>
        <v>BDL</v>
      </c>
      <c r="EG24" s="47" t="s">
        <v>35</v>
      </c>
      <c r="EH24" s="47">
        <v>0</v>
      </c>
      <c r="EJ24" s="47">
        <v>0</v>
      </c>
      <c r="EK24" s="47" t="s">
        <v>16</v>
      </c>
      <c r="EL24" s="47">
        <f t="shared" si="15"/>
        <v>0</v>
      </c>
      <c r="EM24" s="47" t="s">
        <v>13</v>
      </c>
      <c r="EN24" s="154">
        <f t="shared" si="49"/>
        <v>200</v>
      </c>
      <c r="EO24" s="154">
        <f t="shared" si="49"/>
        <v>59.901567819935174</v>
      </c>
      <c r="EP24" s="154">
        <f t="shared" si="49"/>
        <v>59.901567819935174</v>
      </c>
      <c r="EQ24" s="47">
        <f>MDL!$C26</f>
        <v>4.5372314461784566E-2</v>
      </c>
      <c r="ER24" s="47">
        <f t="shared" si="16"/>
        <v>2.7178727718800135</v>
      </c>
      <c r="ES24" s="154" t="str">
        <f t="shared" si="17"/>
        <v>BDL</v>
      </c>
      <c r="FO24" s="47" t="s">
        <v>35</v>
      </c>
      <c r="FP24" s="47">
        <v>24.353000000000002</v>
      </c>
      <c r="FQ24" s="47">
        <v>69</v>
      </c>
      <c r="FR24" s="47" t="s">
        <v>655</v>
      </c>
      <c r="FS24" s="47">
        <v>10.539</v>
      </c>
      <c r="FT24" s="47">
        <f t="shared" si="18"/>
        <v>10.539</v>
      </c>
      <c r="FU24" s="47" t="s">
        <v>13</v>
      </c>
      <c r="FV24" s="154">
        <f t="shared" si="50"/>
        <v>200</v>
      </c>
      <c r="FW24" s="154">
        <f t="shared" si="50"/>
        <v>1</v>
      </c>
      <c r="FX24" s="154">
        <f t="shared" si="50"/>
        <v>1</v>
      </c>
      <c r="FY24" s="47">
        <f>MDL!$C26</f>
        <v>4.5372314461784566E-2</v>
      </c>
      <c r="FZ24" s="47">
        <f t="shared" si="19"/>
        <v>4.5372314461784566E-2</v>
      </c>
      <c r="GA24" s="154">
        <f t="shared" si="20"/>
        <v>10.539</v>
      </c>
      <c r="GF24" s="47" t="s">
        <v>35</v>
      </c>
      <c r="GG24" s="47">
        <v>0</v>
      </c>
      <c r="GI24" s="47">
        <v>0</v>
      </c>
      <c r="GJ24" s="47" t="s">
        <v>16</v>
      </c>
      <c r="GK24" s="47">
        <f t="shared" si="21"/>
        <v>0</v>
      </c>
      <c r="GL24" s="47" t="s">
        <v>13</v>
      </c>
      <c r="GM24" s="154">
        <f t="shared" si="51"/>
        <v>200</v>
      </c>
      <c r="GN24" s="154">
        <f t="shared" si="51"/>
        <v>1</v>
      </c>
      <c r="GO24" s="154">
        <f t="shared" si="51"/>
        <v>1</v>
      </c>
      <c r="GP24" s="47">
        <f>MDL!$C26</f>
        <v>4.5372314461784566E-2</v>
      </c>
      <c r="GQ24" s="47">
        <f t="shared" si="22"/>
        <v>4.5372314461784566E-2</v>
      </c>
      <c r="GR24" s="154" t="str">
        <f t="shared" si="23"/>
        <v>BDL</v>
      </c>
      <c r="HN24" s="37" t="s">
        <v>35</v>
      </c>
      <c r="HO24" s="37">
        <v>24.321000000000002</v>
      </c>
      <c r="HP24" s="37">
        <v>69</v>
      </c>
      <c r="HQ24" s="37" t="s">
        <v>656</v>
      </c>
      <c r="HR24" s="37">
        <v>10.016999999999999</v>
      </c>
      <c r="HS24" s="37">
        <f t="shared" si="24"/>
        <v>10.016999999999999</v>
      </c>
      <c r="HT24" s="37" t="s">
        <v>13</v>
      </c>
      <c r="HU24" s="39">
        <f t="shared" si="52"/>
        <v>200</v>
      </c>
      <c r="HV24" s="39">
        <f t="shared" si="52"/>
        <v>1</v>
      </c>
      <c r="HW24" s="39">
        <f t="shared" si="52"/>
        <v>1</v>
      </c>
      <c r="HX24" s="37">
        <f>MDL!$C26</f>
        <v>4.5372314461784566E-2</v>
      </c>
      <c r="HY24" s="37">
        <f t="shared" si="25"/>
        <v>4.5372314461784566E-2</v>
      </c>
      <c r="HZ24" s="39">
        <f t="shared" si="26"/>
        <v>10.016999999999999</v>
      </c>
      <c r="IV24" s="37" t="s">
        <v>35</v>
      </c>
      <c r="IW24" s="37">
        <v>24.535</v>
      </c>
      <c r="IX24" s="37">
        <v>69</v>
      </c>
      <c r="IY24" s="37" t="s">
        <v>657</v>
      </c>
      <c r="IZ24" s="37">
        <v>10.426</v>
      </c>
      <c r="JA24" s="37">
        <f t="shared" si="27"/>
        <v>10.426</v>
      </c>
      <c r="JB24" s="37" t="s">
        <v>13</v>
      </c>
      <c r="JC24" s="39">
        <f t="shared" si="53"/>
        <v>200</v>
      </c>
      <c r="JD24" s="39">
        <f t="shared" si="53"/>
        <v>1</v>
      </c>
      <c r="JE24" s="39">
        <f t="shared" si="53"/>
        <v>1</v>
      </c>
      <c r="JF24" s="37">
        <f>MDL!$C26</f>
        <v>4.5372314461784566E-2</v>
      </c>
      <c r="JG24" s="37">
        <f t="shared" si="28"/>
        <v>4.5372314461784566E-2</v>
      </c>
      <c r="JH24" s="39">
        <f t="shared" si="29"/>
        <v>10.426</v>
      </c>
      <c r="JM24" s="37" t="s">
        <v>35</v>
      </c>
      <c r="JN24" s="37">
        <v>0</v>
      </c>
      <c r="JP24" s="37">
        <v>0</v>
      </c>
      <c r="JQ24" s="37" t="s">
        <v>16</v>
      </c>
      <c r="JR24" s="37">
        <f t="shared" si="30"/>
        <v>0</v>
      </c>
      <c r="JS24" s="37" t="s">
        <v>13</v>
      </c>
      <c r="JT24" s="39">
        <f t="shared" si="54"/>
        <v>200</v>
      </c>
      <c r="JU24" s="39">
        <f t="shared" si="54"/>
        <v>1</v>
      </c>
      <c r="JV24" s="39">
        <f t="shared" si="54"/>
        <v>1</v>
      </c>
      <c r="JW24" s="37">
        <f>MDL!$C26</f>
        <v>4.5372314461784566E-2</v>
      </c>
      <c r="JX24" s="37">
        <f t="shared" si="31"/>
        <v>4.5372314461784566E-2</v>
      </c>
      <c r="JY24" s="39" t="str">
        <f t="shared" si="32"/>
        <v>BDL</v>
      </c>
    </row>
    <row r="25" spans="1:285" x14ac:dyDescent="0.35">
      <c r="A25" s="47" t="s">
        <v>36</v>
      </c>
      <c r="B25" s="47">
        <v>0</v>
      </c>
      <c r="D25" s="47">
        <v>0</v>
      </c>
      <c r="E25" s="47" t="s">
        <v>16</v>
      </c>
      <c r="F25" s="47">
        <f t="shared" si="0"/>
        <v>0</v>
      </c>
      <c r="G25" s="47" t="s">
        <v>13</v>
      </c>
      <c r="H25" s="154">
        <f t="shared" si="44"/>
        <v>200</v>
      </c>
      <c r="I25" s="154">
        <f t="shared" si="44"/>
        <v>1</v>
      </c>
      <c r="J25" s="154">
        <f t="shared" si="44"/>
        <v>1</v>
      </c>
      <c r="K25" s="47">
        <f>MDL!$C27</f>
        <v>2.5629567344879513E-2</v>
      </c>
      <c r="L25" s="47">
        <f t="shared" si="1"/>
        <v>2.5629567344879513E-2</v>
      </c>
      <c r="M25" s="154" t="str">
        <f t="shared" si="2"/>
        <v>BDL</v>
      </c>
      <c r="AI25" s="47" t="s">
        <v>36</v>
      </c>
      <c r="AJ25" s="47">
        <v>0</v>
      </c>
      <c r="AL25" s="47">
        <v>0</v>
      </c>
      <c r="AM25" s="47" t="s">
        <v>16</v>
      </c>
      <c r="AN25" s="47">
        <f t="shared" si="3"/>
        <v>0</v>
      </c>
      <c r="AO25" s="47" t="s">
        <v>13</v>
      </c>
      <c r="AP25" s="154">
        <f t="shared" si="45"/>
        <v>200</v>
      </c>
      <c r="AQ25" s="154">
        <f t="shared" si="45"/>
        <v>1</v>
      </c>
      <c r="AR25" s="154">
        <f t="shared" si="45"/>
        <v>1</v>
      </c>
      <c r="AS25" s="47">
        <f>MDL!$C27</f>
        <v>2.5629567344879513E-2</v>
      </c>
      <c r="AT25" s="47">
        <f t="shared" si="4"/>
        <v>2.5629567344879513E-2</v>
      </c>
      <c r="AU25" s="154" t="str">
        <f t="shared" si="5"/>
        <v>BDL</v>
      </c>
      <c r="CH25" s="47" t="s">
        <v>36</v>
      </c>
      <c r="CI25" s="47">
        <v>26.056000000000001</v>
      </c>
      <c r="CJ25" s="47">
        <v>69</v>
      </c>
      <c r="CK25" s="47" t="s">
        <v>658</v>
      </c>
      <c r="CL25" s="47">
        <v>10.707000000000001</v>
      </c>
      <c r="CM25" s="47">
        <f t="shared" si="6"/>
        <v>10.707000000000001</v>
      </c>
      <c r="CN25" s="47" t="s">
        <v>13</v>
      </c>
      <c r="CO25" s="154">
        <f t="shared" si="46"/>
        <v>200</v>
      </c>
      <c r="CP25" s="154">
        <f t="shared" si="46"/>
        <v>1</v>
      </c>
      <c r="CQ25" s="154">
        <f t="shared" si="46"/>
        <v>1</v>
      </c>
      <c r="CR25" s="47">
        <f>MDL!$C27</f>
        <v>2.5629567344879513E-2</v>
      </c>
      <c r="CS25" s="47">
        <f t="shared" si="7"/>
        <v>2.5629567344879513E-2</v>
      </c>
      <c r="CT25" s="154">
        <f t="shared" si="8"/>
        <v>10.707000000000001</v>
      </c>
      <c r="CY25" s="47" t="s">
        <v>36</v>
      </c>
      <c r="CZ25" s="47">
        <v>0</v>
      </c>
      <c r="DB25" s="47">
        <v>0</v>
      </c>
      <c r="DC25" s="47" t="s">
        <v>16</v>
      </c>
      <c r="DD25" s="47">
        <f t="shared" si="9"/>
        <v>0</v>
      </c>
      <c r="DE25" s="47" t="s">
        <v>13</v>
      </c>
      <c r="DF25" s="154">
        <f t="shared" si="47"/>
        <v>200</v>
      </c>
      <c r="DG25" s="154">
        <f t="shared" si="47"/>
        <v>1</v>
      </c>
      <c r="DH25" s="154">
        <f t="shared" si="47"/>
        <v>1</v>
      </c>
      <c r="DI25" s="47">
        <f>MDL!$C27</f>
        <v>2.5629567344879513E-2</v>
      </c>
      <c r="DJ25" s="47">
        <f t="shared" si="10"/>
        <v>2.5629567344879513E-2</v>
      </c>
      <c r="DK25" s="154" t="str">
        <f t="shared" si="11"/>
        <v>BDL</v>
      </c>
      <c r="DP25" s="47" t="s">
        <v>36</v>
      </c>
      <c r="DQ25" s="47">
        <v>0</v>
      </c>
      <c r="DS25" s="47">
        <v>0</v>
      </c>
      <c r="DT25" s="47" t="s">
        <v>16</v>
      </c>
      <c r="DU25" s="47">
        <f t="shared" si="12"/>
        <v>0</v>
      </c>
      <c r="DV25" s="47" t="s">
        <v>13</v>
      </c>
      <c r="DW25" s="154">
        <f t="shared" si="48"/>
        <v>200</v>
      </c>
      <c r="DX25" s="154">
        <f t="shared" si="48"/>
        <v>60.950520509311112</v>
      </c>
      <c r="DY25" s="154">
        <f t="shared" si="48"/>
        <v>60.950520509311112</v>
      </c>
      <c r="DZ25" s="47">
        <f>MDL!$C27</f>
        <v>2.5629567344879513E-2</v>
      </c>
      <c r="EA25" s="47">
        <f t="shared" si="13"/>
        <v>1.562135470098849</v>
      </c>
      <c r="EB25" s="154" t="str">
        <f t="shared" si="14"/>
        <v>BDL</v>
      </c>
      <c r="EG25" s="47" t="s">
        <v>36</v>
      </c>
      <c r="EH25" s="47">
        <v>0</v>
      </c>
      <c r="EJ25" s="47">
        <v>0</v>
      </c>
      <c r="EK25" s="47" t="s">
        <v>16</v>
      </c>
      <c r="EL25" s="47">
        <f t="shared" si="15"/>
        <v>0</v>
      </c>
      <c r="EM25" s="47" t="s">
        <v>13</v>
      </c>
      <c r="EN25" s="154">
        <f t="shared" si="49"/>
        <v>200</v>
      </c>
      <c r="EO25" s="154">
        <f t="shared" si="49"/>
        <v>59.901567819935174</v>
      </c>
      <c r="EP25" s="154">
        <f t="shared" si="49"/>
        <v>59.901567819935174</v>
      </c>
      <c r="EQ25" s="47">
        <f>MDL!$C27</f>
        <v>2.5629567344879513E-2</v>
      </c>
      <c r="ER25" s="47">
        <f t="shared" si="16"/>
        <v>1.5352512665048961</v>
      </c>
      <c r="ES25" s="154" t="str">
        <f t="shared" si="17"/>
        <v>BDL</v>
      </c>
      <c r="FO25" s="47" t="s">
        <v>36</v>
      </c>
      <c r="FP25" s="47">
        <v>26.027000000000001</v>
      </c>
      <c r="FQ25" s="47">
        <v>69</v>
      </c>
      <c r="FR25" s="47" t="s">
        <v>659</v>
      </c>
      <c r="FS25" s="47">
        <v>10.887</v>
      </c>
      <c r="FT25" s="47">
        <f t="shared" si="18"/>
        <v>10.887</v>
      </c>
      <c r="FU25" s="47" t="s">
        <v>13</v>
      </c>
      <c r="FV25" s="154">
        <f t="shared" si="50"/>
        <v>200</v>
      </c>
      <c r="FW25" s="154">
        <f t="shared" si="50"/>
        <v>1</v>
      </c>
      <c r="FX25" s="154">
        <f t="shared" si="50"/>
        <v>1</v>
      </c>
      <c r="FY25" s="47">
        <f>MDL!$C27</f>
        <v>2.5629567344879513E-2</v>
      </c>
      <c r="FZ25" s="47">
        <f t="shared" si="19"/>
        <v>2.5629567344879513E-2</v>
      </c>
      <c r="GA25" s="154">
        <f t="shared" si="20"/>
        <v>10.887</v>
      </c>
      <c r="GF25" s="47" t="s">
        <v>36</v>
      </c>
      <c r="GG25" s="47">
        <v>0</v>
      </c>
      <c r="GI25" s="47">
        <v>0</v>
      </c>
      <c r="GJ25" s="47" t="s">
        <v>16</v>
      </c>
      <c r="GK25" s="47">
        <f t="shared" si="21"/>
        <v>0</v>
      </c>
      <c r="GL25" s="47" t="s">
        <v>13</v>
      </c>
      <c r="GM25" s="154">
        <f t="shared" si="51"/>
        <v>200</v>
      </c>
      <c r="GN25" s="154">
        <f t="shared" si="51"/>
        <v>1</v>
      </c>
      <c r="GO25" s="154">
        <f t="shared" si="51"/>
        <v>1</v>
      </c>
      <c r="GP25" s="47">
        <f>MDL!$C27</f>
        <v>2.5629567344879513E-2</v>
      </c>
      <c r="GQ25" s="47">
        <f t="shared" si="22"/>
        <v>2.5629567344879513E-2</v>
      </c>
      <c r="GR25" s="154" t="str">
        <f t="shared" si="23"/>
        <v>BDL</v>
      </c>
      <c r="HN25" s="37" t="s">
        <v>36</v>
      </c>
      <c r="HO25" s="37">
        <v>26.016999999999999</v>
      </c>
      <c r="HP25" s="37">
        <v>69</v>
      </c>
      <c r="HQ25" s="37" t="s">
        <v>660</v>
      </c>
      <c r="HR25" s="37">
        <v>10.971</v>
      </c>
      <c r="HS25" s="37">
        <f t="shared" si="24"/>
        <v>10.971</v>
      </c>
      <c r="HT25" s="37" t="s">
        <v>13</v>
      </c>
      <c r="HU25" s="39">
        <f t="shared" si="52"/>
        <v>200</v>
      </c>
      <c r="HV25" s="39">
        <f t="shared" si="52"/>
        <v>1</v>
      </c>
      <c r="HW25" s="39">
        <f t="shared" si="52"/>
        <v>1</v>
      </c>
      <c r="HX25" s="37">
        <f>MDL!$C27</f>
        <v>2.5629567344879513E-2</v>
      </c>
      <c r="HY25" s="37">
        <f t="shared" si="25"/>
        <v>2.5629567344879513E-2</v>
      </c>
      <c r="HZ25" s="39">
        <f t="shared" si="26"/>
        <v>10.971</v>
      </c>
      <c r="IV25" s="37" t="s">
        <v>36</v>
      </c>
      <c r="IW25" s="37">
        <v>26.123999999999999</v>
      </c>
      <c r="IX25" s="37">
        <v>69</v>
      </c>
      <c r="IY25" s="37">
        <v>274364</v>
      </c>
      <c r="IZ25" s="37">
        <v>9.8569999999999993</v>
      </c>
      <c r="JA25" s="37">
        <f t="shared" si="27"/>
        <v>9.8569999999999993</v>
      </c>
      <c r="JB25" s="37" t="s">
        <v>13</v>
      </c>
      <c r="JC25" s="39">
        <f t="shared" si="53"/>
        <v>200</v>
      </c>
      <c r="JD25" s="39">
        <f t="shared" si="53"/>
        <v>1</v>
      </c>
      <c r="JE25" s="39">
        <f t="shared" si="53"/>
        <v>1</v>
      </c>
      <c r="JF25" s="37">
        <f>MDL!$C27</f>
        <v>2.5629567344879513E-2</v>
      </c>
      <c r="JG25" s="37">
        <f t="shared" si="28"/>
        <v>2.5629567344879513E-2</v>
      </c>
      <c r="JH25" s="39">
        <f t="shared" si="29"/>
        <v>9.8569999999999993</v>
      </c>
      <c r="JM25" s="37" t="s">
        <v>36</v>
      </c>
      <c r="JN25" s="37">
        <v>0</v>
      </c>
      <c r="JP25" s="37">
        <v>0</v>
      </c>
      <c r="JQ25" s="37" t="s">
        <v>16</v>
      </c>
      <c r="JR25" s="37">
        <f t="shared" si="30"/>
        <v>0</v>
      </c>
      <c r="JS25" s="37" t="s">
        <v>13</v>
      </c>
      <c r="JT25" s="39">
        <f t="shared" si="54"/>
        <v>200</v>
      </c>
      <c r="JU25" s="39">
        <f t="shared" si="54"/>
        <v>1</v>
      </c>
      <c r="JV25" s="39">
        <f t="shared" si="54"/>
        <v>1</v>
      </c>
      <c r="JW25" s="37">
        <f>MDL!$C27</f>
        <v>2.5629567344879513E-2</v>
      </c>
      <c r="JX25" s="37">
        <f t="shared" si="31"/>
        <v>2.5629567344879513E-2</v>
      </c>
      <c r="JY25" s="39" t="str">
        <f t="shared" si="32"/>
        <v>BDL</v>
      </c>
    </row>
    <row r="26" spans="1:285" x14ac:dyDescent="0.35">
      <c r="A26" s="47" t="s">
        <v>332</v>
      </c>
      <c r="B26" s="47">
        <v>0</v>
      </c>
      <c r="D26" s="47">
        <v>0</v>
      </c>
      <c r="E26" s="47" t="s">
        <v>16</v>
      </c>
      <c r="F26" s="47">
        <f t="shared" si="0"/>
        <v>0</v>
      </c>
      <c r="G26" s="47" t="s">
        <v>13</v>
      </c>
      <c r="H26" s="154">
        <f t="shared" si="44"/>
        <v>200</v>
      </c>
      <c r="I26" s="154">
        <f t="shared" si="44"/>
        <v>1</v>
      </c>
      <c r="J26" s="154">
        <f t="shared" si="44"/>
        <v>1</v>
      </c>
      <c r="K26" s="47">
        <f>MDL!$C28</f>
        <v>9.3935469846262547E-3</v>
      </c>
      <c r="L26" s="47">
        <f t="shared" si="1"/>
        <v>9.3935469846262547E-3</v>
      </c>
      <c r="M26" s="154" t="str">
        <f t="shared" si="2"/>
        <v>BDL</v>
      </c>
      <c r="AI26" s="47" t="s">
        <v>332</v>
      </c>
      <c r="AJ26" s="47">
        <v>0</v>
      </c>
      <c r="AL26" s="47">
        <v>0</v>
      </c>
      <c r="AM26" s="47" t="s">
        <v>16</v>
      </c>
      <c r="AN26" s="47">
        <f t="shared" si="3"/>
        <v>0</v>
      </c>
      <c r="AO26" s="47" t="s">
        <v>13</v>
      </c>
      <c r="AP26" s="154">
        <f t="shared" si="45"/>
        <v>200</v>
      </c>
      <c r="AQ26" s="154">
        <f t="shared" si="45"/>
        <v>1</v>
      </c>
      <c r="AR26" s="154">
        <f t="shared" si="45"/>
        <v>1</v>
      </c>
      <c r="AS26" s="47">
        <f>MDL!$C28</f>
        <v>9.3935469846262547E-3</v>
      </c>
      <c r="AT26" s="47">
        <f t="shared" si="4"/>
        <v>9.3935469846262547E-3</v>
      </c>
      <c r="AU26" s="154" t="str">
        <f t="shared" si="5"/>
        <v>BDL</v>
      </c>
      <c r="CH26" s="47" t="s">
        <v>332</v>
      </c>
      <c r="CI26" s="47">
        <v>26.123999999999999</v>
      </c>
      <c r="CJ26" s="47">
        <v>101</v>
      </c>
      <c r="CK26" s="47" t="s">
        <v>661</v>
      </c>
      <c r="CL26" s="47">
        <v>10.635999999999999</v>
      </c>
      <c r="CM26" s="47">
        <f t="shared" si="6"/>
        <v>10.635999999999999</v>
      </c>
      <c r="CN26" s="47" t="s">
        <v>13</v>
      </c>
      <c r="CO26" s="154">
        <f t="shared" si="46"/>
        <v>200</v>
      </c>
      <c r="CP26" s="154">
        <f t="shared" si="46"/>
        <v>1</v>
      </c>
      <c r="CQ26" s="154">
        <f t="shared" si="46"/>
        <v>1</v>
      </c>
      <c r="CR26" s="47">
        <f>MDL!$C28</f>
        <v>9.3935469846262547E-3</v>
      </c>
      <c r="CS26" s="47">
        <f t="shared" si="7"/>
        <v>9.3935469846262547E-3</v>
      </c>
      <c r="CT26" s="154">
        <f t="shared" si="8"/>
        <v>10.635999999999999</v>
      </c>
      <c r="CY26" s="47" t="s">
        <v>332</v>
      </c>
      <c r="CZ26" s="47">
        <v>0</v>
      </c>
      <c r="DB26" s="47">
        <v>0</v>
      </c>
      <c r="DC26" s="47" t="s">
        <v>16</v>
      </c>
      <c r="DD26" s="47">
        <f t="shared" si="9"/>
        <v>0</v>
      </c>
      <c r="DE26" s="47" t="s">
        <v>13</v>
      </c>
      <c r="DF26" s="154">
        <f t="shared" si="47"/>
        <v>200</v>
      </c>
      <c r="DG26" s="154">
        <f t="shared" si="47"/>
        <v>1</v>
      </c>
      <c r="DH26" s="154">
        <f t="shared" si="47"/>
        <v>1</v>
      </c>
      <c r="DI26" s="47">
        <f>MDL!$C28</f>
        <v>9.3935469846262547E-3</v>
      </c>
      <c r="DJ26" s="47">
        <f t="shared" si="10"/>
        <v>9.3935469846262547E-3</v>
      </c>
      <c r="DK26" s="154" t="str">
        <f t="shared" si="11"/>
        <v>BDL</v>
      </c>
      <c r="DP26" s="47" t="s">
        <v>332</v>
      </c>
      <c r="DQ26" s="47">
        <v>0</v>
      </c>
      <c r="DS26" s="47">
        <v>0</v>
      </c>
      <c r="DT26" s="47" t="s">
        <v>16</v>
      </c>
      <c r="DU26" s="47">
        <f t="shared" si="12"/>
        <v>0</v>
      </c>
      <c r="DV26" s="47" t="s">
        <v>13</v>
      </c>
      <c r="DW26" s="154">
        <f t="shared" si="48"/>
        <v>200</v>
      </c>
      <c r="DX26" s="154">
        <f t="shared" si="48"/>
        <v>60.950520509311112</v>
      </c>
      <c r="DY26" s="154">
        <f t="shared" si="48"/>
        <v>60.950520509311112</v>
      </c>
      <c r="DZ26" s="47">
        <f>MDL!$C28</f>
        <v>9.3935469846262547E-3</v>
      </c>
      <c r="EA26" s="47">
        <f t="shared" si="13"/>
        <v>0.57254157814164008</v>
      </c>
      <c r="EB26" s="154" t="str">
        <f t="shared" si="14"/>
        <v>BDL</v>
      </c>
      <c r="EG26" s="47" t="s">
        <v>332</v>
      </c>
      <c r="EH26" s="47">
        <v>0</v>
      </c>
      <c r="EJ26" s="47">
        <v>0</v>
      </c>
      <c r="EK26" s="47" t="s">
        <v>16</v>
      </c>
      <c r="EL26" s="47">
        <f t="shared" si="15"/>
        <v>0</v>
      </c>
      <c r="EM26" s="47" t="s">
        <v>13</v>
      </c>
      <c r="EN26" s="154">
        <f t="shared" si="49"/>
        <v>200</v>
      </c>
      <c r="EO26" s="154">
        <f t="shared" si="49"/>
        <v>59.901567819935174</v>
      </c>
      <c r="EP26" s="154">
        <f t="shared" si="49"/>
        <v>59.901567819935174</v>
      </c>
      <c r="EQ26" s="47">
        <f>MDL!$C28</f>
        <v>9.3935469846262547E-3</v>
      </c>
      <c r="ER26" s="47">
        <f t="shared" si="16"/>
        <v>0.56268819176933715</v>
      </c>
      <c r="ES26" s="154" t="str">
        <f t="shared" si="17"/>
        <v>BDL</v>
      </c>
      <c r="FO26" s="47" t="s">
        <v>332</v>
      </c>
      <c r="FP26" s="47">
        <v>26.105</v>
      </c>
      <c r="FQ26" s="47">
        <v>101</v>
      </c>
      <c r="FR26" s="47" t="s">
        <v>662</v>
      </c>
      <c r="FS26" s="47">
        <v>10.753</v>
      </c>
      <c r="FT26" s="47">
        <f t="shared" si="18"/>
        <v>10.753</v>
      </c>
      <c r="FU26" s="47" t="s">
        <v>13</v>
      </c>
      <c r="FV26" s="154">
        <f t="shared" si="50"/>
        <v>200</v>
      </c>
      <c r="FW26" s="154">
        <f t="shared" si="50"/>
        <v>1</v>
      </c>
      <c r="FX26" s="154">
        <f t="shared" si="50"/>
        <v>1</v>
      </c>
      <c r="FY26" s="47">
        <f>MDL!$C28</f>
        <v>9.3935469846262547E-3</v>
      </c>
      <c r="FZ26" s="47">
        <f t="shared" si="19"/>
        <v>9.3935469846262547E-3</v>
      </c>
      <c r="GA26" s="154">
        <f t="shared" si="20"/>
        <v>10.753</v>
      </c>
      <c r="GF26" s="47" t="s">
        <v>332</v>
      </c>
      <c r="GG26" s="47">
        <v>0</v>
      </c>
      <c r="GI26" s="47">
        <v>0</v>
      </c>
      <c r="GJ26" s="47" t="s">
        <v>16</v>
      </c>
      <c r="GK26" s="47">
        <f t="shared" si="21"/>
        <v>0</v>
      </c>
      <c r="GL26" s="47" t="s">
        <v>13</v>
      </c>
      <c r="GM26" s="154">
        <f t="shared" si="51"/>
        <v>200</v>
      </c>
      <c r="GN26" s="154">
        <f t="shared" si="51"/>
        <v>1</v>
      </c>
      <c r="GO26" s="154">
        <f t="shared" si="51"/>
        <v>1</v>
      </c>
      <c r="GP26" s="47">
        <f>MDL!$C28</f>
        <v>9.3935469846262547E-3</v>
      </c>
      <c r="GQ26" s="47">
        <f t="shared" si="22"/>
        <v>9.3935469846262547E-3</v>
      </c>
      <c r="GR26" s="154" t="str">
        <f t="shared" si="23"/>
        <v>BDL</v>
      </c>
      <c r="HN26" s="37" t="s">
        <v>332</v>
      </c>
      <c r="HO26" s="37">
        <v>26.094999999999999</v>
      </c>
      <c r="HP26" s="37">
        <v>101</v>
      </c>
      <c r="HQ26" s="37" t="s">
        <v>663</v>
      </c>
      <c r="HR26" s="37">
        <v>9.1709999999999994</v>
      </c>
      <c r="HS26" s="37">
        <f t="shared" si="24"/>
        <v>9.1709999999999994</v>
      </c>
      <c r="HT26" s="37" t="s">
        <v>13</v>
      </c>
      <c r="HU26" s="39">
        <f t="shared" si="52"/>
        <v>200</v>
      </c>
      <c r="HV26" s="39">
        <f t="shared" si="52"/>
        <v>1</v>
      </c>
      <c r="HW26" s="39">
        <f t="shared" si="52"/>
        <v>1</v>
      </c>
      <c r="HX26" s="37">
        <f>MDL!$C28</f>
        <v>9.3935469846262547E-3</v>
      </c>
      <c r="HY26" s="37">
        <f t="shared" si="25"/>
        <v>9.3935469846262547E-3</v>
      </c>
      <c r="HZ26" s="39">
        <f t="shared" si="26"/>
        <v>9.1709999999999994</v>
      </c>
      <c r="IV26" s="37" t="s">
        <v>332</v>
      </c>
      <c r="IW26" s="37">
        <v>26.193000000000001</v>
      </c>
      <c r="IX26" s="37">
        <v>101</v>
      </c>
      <c r="IY26" s="37" t="s">
        <v>664</v>
      </c>
      <c r="IZ26" s="37">
        <v>9.1609999999999996</v>
      </c>
      <c r="JA26" s="37">
        <f t="shared" si="27"/>
        <v>9.1609999999999996</v>
      </c>
      <c r="JB26" s="37" t="s">
        <v>13</v>
      </c>
      <c r="JC26" s="39">
        <f t="shared" si="53"/>
        <v>200</v>
      </c>
      <c r="JD26" s="39">
        <f t="shared" si="53"/>
        <v>1</v>
      </c>
      <c r="JE26" s="39">
        <f t="shared" si="53"/>
        <v>1</v>
      </c>
      <c r="JF26" s="37">
        <f>MDL!$C28</f>
        <v>9.3935469846262547E-3</v>
      </c>
      <c r="JG26" s="37">
        <f t="shared" si="28"/>
        <v>9.3935469846262547E-3</v>
      </c>
      <c r="JH26" s="39">
        <f t="shared" si="29"/>
        <v>9.1609999999999996</v>
      </c>
      <c r="JM26" s="37" t="s">
        <v>332</v>
      </c>
      <c r="JN26" s="37">
        <v>0</v>
      </c>
      <c r="JP26" s="37">
        <v>0</v>
      </c>
      <c r="JQ26" s="37" t="s">
        <v>16</v>
      </c>
      <c r="JR26" s="37">
        <f t="shared" si="30"/>
        <v>0</v>
      </c>
      <c r="JS26" s="37" t="s">
        <v>13</v>
      </c>
      <c r="JT26" s="39">
        <f t="shared" si="54"/>
        <v>200</v>
      </c>
      <c r="JU26" s="39">
        <f t="shared" si="54"/>
        <v>1</v>
      </c>
      <c r="JV26" s="39">
        <f t="shared" si="54"/>
        <v>1</v>
      </c>
      <c r="JW26" s="37">
        <f>MDL!$C28</f>
        <v>9.3935469846262547E-3</v>
      </c>
      <c r="JX26" s="37">
        <f t="shared" si="31"/>
        <v>9.3935469846262547E-3</v>
      </c>
      <c r="JY26" s="39" t="str">
        <f t="shared" si="32"/>
        <v>BDL</v>
      </c>
    </row>
    <row r="27" spans="1:285" x14ac:dyDescent="0.35">
      <c r="A27" s="47" t="s">
        <v>37</v>
      </c>
      <c r="B27" s="47">
        <v>0</v>
      </c>
      <c r="D27" s="47">
        <v>0</v>
      </c>
      <c r="E27" s="47" t="s">
        <v>16</v>
      </c>
      <c r="F27" s="47">
        <f t="shared" si="0"/>
        <v>0</v>
      </c>
      <c r="G27" s="47" t="s">
        <v>13</v>
      </c>
      <c r="H27" s="154">
        <f t="shared" si="44"/>
        <v>200</v>
      </c>
      <c r="I27" s="154">
        <f t="shared" si="44"/>
        <v>1</v>
      </c>
      <c r="J27" s="154">
        <f t="shared" si="44"/>
        <v>1</v>
      </c>
      <c r="K27" s="47">
        <f>MDL!$C29</f>
        <v>7.1020346782755643E-3</v>
      </c>
      <c r="L27" s="47">
        <f t="shared" si="1"/>
        <v>7.1020346782755643E-3</v>
      </c>
      <c r="M27" s="154" t="str">
        <f t="shared" si="2"/>
        <v>BDL</v>
      </c>
      <c r="AI27" s="47" t="s">
        <v>37</v>
      </c>
      <c r="AJ27" s="47">
        <v>0</v>
      </c>
      <c r="AL27" s="47">
        <v>0</v>
      </c>
      <c r="AM27" s="47" t="s">
        <v>16</v>
      </c>
      <c r="AN27" s="47">
        <f t="shared" si="3"/>
        <v>0</v>
      </c>
      <c r="AO27" s="47" t="s">
        <v>13</v>
      </c>
      <c r="AP27" s="154">
        <f t="shared" si="45"/>
        <v>200</v>
      </c>
      <c r="AQ27" s="154">
        <f t="shared" si="45"/>
        <v>1</v>
      </c>
      <c r="AR27" s="154">
        <f t="shared" si="45"/>
        <v>1</v>
      </c>
      <c r="AS27" s="47">
        <f>MDL!$C29</f>
        <v>7.1020346782755643E-3</v>
      </c>
      <c r="AT27" s="47">
        <f t="shared" si="4"/>
        <v>7.1020346782755643E-3</v>
      </c>
      <c r="AU27" s="154" t="str">
        <f t="shared" si="5"/>
        <v>BDL</v>
      </c>
      <c r="CH27" s="47" t="s">
        <v>37</v>
      </c>
      <c r="CI27" s="47">
        <v>27.245000000000001</v>
      </c>
      <c r="CJ27" s="47">
        <v>69</v>
      </c>
      <c r="CK27" s="47">
        <v>640340</v>
      </c>
      <c r="CL27" s="47">
        <v>10.416</v>
      </c>
      <c r="CM27" s="47">
        <f t="shared" si="6"/>
        <v>10.416</v>
      </c>
      <c r="CN27" s="47" t="s">
        <v>13</v>
      </c>
      <c r="CO27" s="154">
        <f t="shared" si="46"/>
        <v>200</v>
      </c>
      <c r="CP27" s="154">
        <f t="shared" si="46"/>
        <v>1</v>
      </c>
      <c r="CQ27" s="154">
        <f t="shared" si="46"/>
        <v>1</v>
      </c>
      <c r="CR27" s="47">
        <f>MDL!$C29</f>
        <v>7.1020346782755643E-3</v>
      </c>
      <c r="CS27" s="47">
        <f t="shared" si="7"/>
        <v>7.1020346782755643E-3</v>
      </c>
      <c r="CT27" s="154">
        <f t="shared" si="8"/>
        <v>10.416</v>
      </c>
      <c r="CY27" s="47" t="s">
        <v>37</v>
      </c>
      <c r="CZ27" s="47">
        <v>0</v>
      </c>
      <c r="DB27" s="47">
        <v>0</v>
      </c>
      <c r="DC27" s="47" t="s">
        <v>16</v>
      </c>
      <c r="DD27" s="47">
        <f t="shared" si="9"/>
        <v>0</v>
      </c>
      <c r="DE27" s="47" t="s">
        <v>13</v>
      </c>
      <c r="DF27" s="154">
        <f t="shared" si="47"/>
        <v>200</v>
      </c>
      <c r="DG27" s="154">
        <f t="shared" si="47"/>
        <v>1</v>
      </c>
      <c r="DH27" s="154">
        <f t="shared" si="47"/>
        <v>1</v>
      </c>
      <c r="DI27" s="47">
        <f>MDL!$C29</f>
        <v>7.1020346782755643E-3</v>
      </c>
      <c r="DJ27" s="47">
        <f t="shared" si="10"/>
        <v>7.1020346782755643E-3</v>
      </c>
      <c r="DK27" s="154" t="str">
        <f t="shared" si="11"/>
        <v>BDL</v>
      </c>
      <c r="DP27" s="47" t="s">
        <v>37</v>
      </c>
      <c r="DQ27" s="47">
        <v>0</v>
      </c>
      <c r="DS27" s="47">
        <v>0</v>
      </c>
      <c r="DT27" s="47" t="s">
        <v>16</v>
      </c>
      <c r="DU27" s="47">
        <f t="shared" si="12"/>
        <v>0</v>
      </c>
      <c r="DV27" s="47" t="s">
        <v>13</v>
      </c>
      <c r="DW27" s="154">
        <f t="shared" si="48"/>
        <v>200</v>
      </c>
      <c r="DX27" s="154">
        <f t="shared" si="48"/>
        <v>60.950520509311112</v>
      </c>
      <c r="DY27" s="154">
        <f t="shared" si="48"/>
        <v>60.950520509311112</v>
      </c>
      <c r="DZ27" s="47">
        <f>MDL!$C29</f>
        <v>7.1020346782755643E-3</v>
      </c>
      <c r="EA27" s="47">
        <f t="shared" si="13"/>
        <v>0.43287271031607355</v>
      </c>
      <c r="EB27" s="154" t="str">
        <f t="shared" si="14"/>
        <v>BDL</v>
      </c>
      <c r="EG27" s="47" t="s">
        <v>37</v>
      </c>
      <c r="EH27" s="47">
        <v>0</v>
      </c>
      <c r="EJ27" s="47">
        <v>0</v>
      </c>
      <c r="EK27" s="47" t="s">
        <v>16</v>
      </c>
      <c r="EL27" s="47">
        <f t="shared" si="15"/>
        <v>0</v>
      </c>
      <c r="EM27" s="47" t="s">
        <v>13</v>
      </c>
      <c r="EN27" s="154">
        <f t="shared" si="49"/>
        <v>200</v>
      </c>
      <c r="EO27" s="154">
        <f t="shared" si="49"/>
        <v>59.901567819935174</v>
      </c>
      <c r="EP27" s="154">
        <f t="shared" si="49"/>
        <v>59.901567819935174</v>
      </c>
      <c r="EQ27" s="47">
        <f>MDL!$C29</f>
        <v>7.1020346782755643E-3</v>
      </c>
      <c r="ER27" s="47">
        <f t="shared" si="16"/>
        <v>0.42542301194025522</v>
      </c>
      <c r="ES27" s="154" t="str">
        <f t="shared" si="17"/>
        <v>BDL</v>
      </c>
      <c r="FO27" s="47" t="s">
        <v>37</v>
      </c>
      <c r="FP27" s="47">
        <v>27.225999999999999</v>
      </c>
      <c r="FQ27" s="47">
        <v>69</v>
      </c>
      <c r="FR27" s="47">
        <v>661489</v>
      </c>
      <c r="FS27" s="47">
        <v>10.648</v>
      </c>
      <c r="FT27" s="47">
        <f t="shared" si="18"/>
        <v>10.648</v>
      </c>
      <c r="FU27" s="47" t="s">
        <v>13</v>
      </c>
      <c r="FV27" s="154">
        <f t="shared" si="50"/>
        <v>200</v>
      </c>
      <c r="FW27" s="154">
        <f t="shared" si="50"/>
        <v>1</v>
      </c>
      <c r="FX27" s="154">
        <f t="shared" si="50"/>
        <v>1</v>
      </c>
      <c r="FY27" s="47">
        <f>MDL!$C29</f>
        <v>7.1020346782755643E-3</v>
      </c>
      <c r="FZ27" s="47">
        <f t="shared" si="19"/>
        <v>7.1020346782755643E-3</v>
      </c>
      <c r="GA27" s="154">
        <f t="shared" si="20"/>
        <v>10.648</v>
      </c>
      <c r="GF27" s="47" t="s">
        <v>37</v>
      </c>
      <c r="GG27" s="47">
        <v>0</v>
      </c>
      <c r="GI27" s="47">
        <v>0</v>
      </c>
      <c r="GJ27" s="47" t="s">
        <v>16</v>
      </c>
      <c r="GK27" s="47">
        <f t="shared" si="21"/>
        <v>0</v>
      </c>
      <c r="GL27" s="47" t="s">
        <v>13</v>
      </c>
      <c r="GM27" s="154">
        <f t="shared" si="51"/>
        <v>200</v>
      </c>
      <c r="GN27" s="154">
        <f t="shared" si="51"/>
        <v>1</v>
      </c>
      <c r="GO27" s="154">
        <f t="shared" si="51"/>
        <v>1</v>
      </c>
      <c r="GP27" s="47">
        <f>MDL!$C29</f>
        <v>7.1020346782755643E-3</v>
      </c>
      <c r="GQ27" s="47">
        <f t="shared" si="22"/>
        <v>7.1020346782755643E-3</v>
      </c>
      <c r="GR27" s="154" t="str">
        <f t="shared" si="23"/>
        <v>BDL</v>
      </c>
      <c r="HN27" s="37" t="s">
        <v>37</v>
      </c>
      <c r="HO27" s="37">
        <v>27.225999999999999</v>
      </c>
      <c r="HP27" s="37">
        <v>69</v>
      </c>
      <c r="HQ27" s="37">
        <v>1090906</v>
      </c>
      <c r="HR27" s="37">
        <v>10.3</v>
      </c>
      <c r="HS27" s="37">
        <f t="shared" si="24"/>
        <v>10.3</v>
      </c>
      <c r="HT27" s="37" t="s">
        <v>13</v>
      </c>
      <c r="HU27" s="39">
        <f t="shared" si="52"/>
        <v>200</v>
      </c>
      <c r="HV27" s="39">
        <f t="shared" si="52"/>
        <v>1</v>
      </c>
      <c r="HW27" s="39">
        <f t="shared" si="52"/>
        <v>1</v>
      </c>
      <c r="HX27" s="37">
        <f>MDL!$C29</f>
        <v>7.1020346782755643E-3</v>
      </c>
      <c r="HY27" s="37">
        <f t="shared" si="25"/>
        <v>7.1020346782755643E-3</v>
      </c>
      <c r="HZ27" s="39">
        <f t="shared" si="26"/>
        <v>10.3</v>
      </c>
      <c r="IV27" s="37" t="s">
        <v>37</v>
      </c>
      <c r="IW27" s="37">
        <v>27.303999999999998</v>
      </c>
      <c r="IX27" s="37">
        <v>69</v>
      </c>
      <c r="IY27" s="37">
        <v>1031276</v>
      </c>
      <c r="IZ27" s="37">
        <v>10.141999999999999</v>
      </c>
      <c r="JA27" s="37">
        <f t="shared" si="27"/>
        <v>10.141999999999999</v>
      </c>
      <c r="JB27" s="37" t="s">
        <v>13</v>
      </c>
      <c r="JC27" s="39">
        <f t="shared" si="53"/>
        <v>200</v>
      </c>
      <c r="JD27" s="39">
        <f t="shared" si="53"/>
        <v>1</v>
      </c>
      <c r="JE27" s="39">
        <f t="shared" si="53"/>
        <v>1</v>
      </c>
      <c r="JF27" s="37">
        <f>MDL!$C29</f>
        <v>7.1020346782755643E-3</v>
      </c>
      <c r="JG27" s="37">
        <f t="shared" si="28"/>
        <v>7.1020346782755643E-3</v>
      </c>
      <c r="JH27" s="39">
        <f t="shared" si="29"/>
        <v>10.141999999999999</v>
      </c>
      <c r="JM27" s="37" t="s">
        <v>37</v>
      </c>
      <c r="JN27" s="37">
        <v>0</v>
      </c>
      <c r="JP27" s="37">
        <v>0</v>
      </c>
      <c r="JQ27" s="37" t="s">
        <v>16</v>
      </c>
      <c r="JR27" s="37">
        <f t="shared" si="30"/>
        <v>0</v>
      </c>
      <c r="JS27" s="37" t="s">
        <v>13</v>
      </c>
      <c r="JT27" s="39">
        <f t="shared" si="54"/>
        <v>200</v>
      </c>
      <c r="JU27" s="39">
        <f t="shared" si="54"/>
        <v>1</v>
      </c>
      <c r="JV27" s="39">
        <f t="shared" si="54"/>
        <v>1</v>
      </c>
      <c r="JW27" s="37">
        <f>MDL!$C29</f>
        <v>7.1020346782755643E-3</v>
      </c>
      <c r="JX27" s="37">
        <f t="shared" si="31"/>
        <v>7.1020346782755643E-3</v>
      </c>
      <c r="JY27" s="39" t="str">
        <f t="shared" si="32"/>
        <v>BDL</v>
      </c>
    </row>
    <row r="28" spans="1:285" x14ac:dyDescent="0.35">
      <c r="A28" s="47" t="s">
        <v>38</v>
      </c>
      <c r="B28" s="47">
        <v>0</v>
      </c>
      <c r="D28" s="47">
        <v>0</v>
      </c>
      <c r="E28" s="47" t="s">
        <v>16</v>
      </c>
      <c r="F28" s="47">
        <f t="shared" si="0"/>
        <v>0</v>
      </c>
      <c r="G28" s="47" t="s">
        <v>13</v>
      </c>
      <c r="H28" s="154">
        <f t="shared" si="44"/>
        <v>200</v>
      </c>
      <c r="I28" s="154">
        <f t="shared" si="44"/>
        <v>1</v>
      </c>
      <c r="J28" s="154">
        <f t="shared" si="44"/>
        <v>1</v>
      </c>
      <c r="K28" s="47">
        <f>MDL!$C30</f>
        <v>8.3341786923601772E-3</v>
      </c>
      <c r="L28" s="47">
        <f t="shared" si="1"/>
        <v>8.3341786923601772E-3</v>
      </c>
      <c r="M28" s="154" t="str">
        <f t="shared" si="2"/>
        <v>BDL</v>
      </c>
      <c r="AI28" s="47" t="s">
        <v>38</v>
      </c>
      <c r="AJ28" s="47">
        <v>0</v>
      </c>
      <c r="AL28" s="47">
        <v>0</v>
      </c>
      <c r="AM28" s="47" t="s">
        <v>16</v>
      </c>
      <c r="AN28" s="47">
        <f t="shared" si="3"/>
        <v>0</v>
      </c>
      <c r="AO28" s="47" t="s">
        <v>13</v>
      </c>
      <c r="AP28" s="154">
        <f t="shared" si="45"/>
        <v>200</v>
      </c>
      <c r="AQ28" s="154">
        <f t="shared" si="45"/>
        <v>1</v>
      </c>
      <c r="AR28" s="154">
        <f t="shared" si="45"/>
        <v>1</v>
      </c>
      <c r="AS28" s="47">
        <f>MDL!$C30</f>
        <v>8.3341786923601772E-3</v>
      </c>
      <c r="AT28" s="47">
        <f t="shared" si="4"/>
        <v>8.3341786923601772E-3</v>
      </c>
      <c r="AU28" s="154" t="str">
        <f t="shared" si="5"/>
        <v>BDL</v>
      </c>
      <c r="CH28" s="47" t="s">
        <v>38</v>
      </c>
      <c r="CI28" s="47">
        <v>28.707999999999998</v>
      </c>
      <c r="CJ28" s="47">
        <v>51</v>
      </c>
      <c r="CK28" s="47">
        <v>309545</v>
      </c>
      <c r="CL28" s="47">
        <v>10.548</v>
      </c>
      <c r="CM28" s="47">
        <f t="shared" si="6"/>
        <v>10.548</v>
      </c>
      <c r="CN28" s="47" t="s">
        <v>13</v>
      </c>
      <c r="CO28" s="154">
        <f t="shared" si="46"/>
        <v>200</v>
      </c>
      <c r="CP28" s="154">
        <f t="shared" si="46"/>
        <v>1</v>
      </c>
      <c r="CQ28" s="154">
        <f t="shared" si="46"/>
        <v>1</v>
      </c>
      <c r="CR28" s="47">
        <f>MDL!$C30</f>
        <v>8.3341786923601772E-3</v>
      </c>
      <c r="CS28" s="47">
        <f t="shared" si="7"/>
        <v>8.3341786923601772E-3</v>
      </c>
      <c r="CT28" s="154">
        <f t="shared" si="8"/>
        <v>10.548</v>
      </c>
      <c r="CY28" s="47" t="s">
        <v>38</v>
      </c>
      <c r="CZ28" s="47">
        <v>0</v>
      </c>
      <c r="DB28" s="47">
        <v>0</v>
      </c>
      <c r="DC28" s="47" t="s">
        <v>16</v>
      </c>
      <c r="DD28" s="47">
        <f t="shared" si="9"/>
        <v>0</v>
      </c>
      <c r="DE28" s="47" t="s">
        <v>13</v>
      </c>
      <c r="DF28" s="154">
        <f t="shared" si="47"/>
        <v>200</v>
      </c>
      <c r="DG28" s="154">
        <f t="shared" si="47"/>
        <v>1</v>
      </c>
      <c r="DH28" s="154">
        <f t="shared" si="47"/>
        <v>1</v>
      </c>
      <c r="DI28" s="47">
        <f>MDL!$C30</f>
        <v>8.3341786923601772E-3</v>
      </c>
      <c r="DJ28" s="47">
        <f t="shared" si="10"/>
        <v>8.3341786923601772E-3</v>
      </c>
      <c r="DK28" s="154" t="str">
        <f t="shared" si="11"/>
        <v>BDL</v>
      </c>
      <c r="DP28" s="47" t="s">
        <v>38</v>
      </c>
      <c r="DQ28" s="47">
        <v>0</v>
      </c>
      <c r="DS28" s="47">
        <v>0</v>
      </c>
      <c r="DT28" s="47" t="s">
        <v>16</v>
      </c>
      <c r="DU28" s="47">
        <f t="shared" si="12"/>
        <v>0</v>
      </c>
      <c r="DV28" s="47" t="s">
        <v>13</v>
      </c>
      <c r="DW28" s="154">
        <f t="shared" si="48"/>
        <v>200</v>
      </c>
      <c r="DX28" s="154">
        <f t="shared" si="48"/>
        <v>60.950520509311112</v>
      </c>
      <c r="DY28" s="154">
        <f t="shared" si="48"/>
        <v>60.950520509311112</v>
      </c>
      <c r="DZ28" s="47">
        <f>MDL!$C30</f>
        <v>8.3341786923601772E-3</v>
      </c>
      <c r="EA28" s="47">
        <f t="shared" si="13"/>
        <v>0.50797252931696268</v>
      </c>
      <c r="EB28" s="154" t="str">
        <f t="shared" si="14"/>
        <v>BDL</v>
      </c>
      <c r="EG28" s="47" t="s">
        <v>38</v>
      </c>
      <c r="EH28" s="47">
        <v>0</v>
      </c>
      <c r="EJ28" s="47">
        <v>0</v>
      </c>
      <c r="EK28" s="47" t="s">
        <v>16</v>
      </c>
      <c r="EL28" s="47">
        <f t="shared" si="15"/>
        <v>0</v>
      </c>
      <c r="EM28" s="47" t="s">
        <v>13</v>
      </c>
      <c r="EN28" s="154">
        <f t="shared" si="49"/>
        <v>200</v>
      </c>
      <c r="EO28" s="154">
        <f t="shared" si="49"/>
        <v>59.901567819935174</v>
      </c>
      <c r="EP28" s="154">
        <f t="shared" si="49"/>
        <v>59.901567819935174</v>
      </c>
      <c r="EQ28" s="47">
        <f>MDL!$C30</f>
        <v>8.3341786923601772E-3</v>
      </c>
      <c r="ER28" s="47">
        <f t="shared" si="16"/>
        <v>0.49923037016387178</v>
      </c>
      <c r="ES28" s="154" t="str">
        <f t="shared" si="17"/>
        <v>BDL</v>
      </c>
      <c r="FO28" s="47" t="s">
        <v>38</v>
      </c>
      <c r="FP28" s="47">
        <v>28.687999999999999</v>
      </c>
      <c r="FQ28" s="47">
        <v>51</v>
      </c>
      <c r="FR28" s="47">
        <v>320709</v>
      </c>
      <c r="FS28" s="47">
        <v>10.814</v>
      </c>
      <c r="FT28" s="47">
        <f t="shared" si="18"/>
        <v>10.814</v>
      </c>
      <c r="FU28" s="47" t="s">
        <v>13</v>
      </c>
      <c r="FV28" s="154">
        <f t="shared" si="50"/>
        <v>200</v>
      </c>
      <c r="FW28" s="154">
        <f t="shared" si="50"/>
        <v>1</v>
      </c>
      <c r="FX28" s="154">
        <f t="shared" si="50"/>
        <v>1</v>
      </c>
      <c r="FY28" s="47">
        <f>MDL!$C30</f>
        <v>8.3341786923601772E-3</v>
      </c>
      <c r="FZ28" s="47">
        <f t="shared" si="19"/>
        <v>8.3341786923601772E-3</v>
      </c>
      <c r="GA28" s="154">
        <f t="shared" si="20"/>
        <v>10.814</v>
      </c>
      <c r="GF28" s="47" t="s">
        <v>38</v>
      </c>
      <c r="GG28" s="47">
        <v>28.747</v>
      </c>
      <c r="GH28" s="47">
        <v>51</v>
      </c>
      <c r="GI28" s="47" t="s">
        <v>393</v>
      </c>
      <c r="GJ28" s="47">
        <v>6.0000000000000001E-3</v>
      </c>
      <c r="GK28" s="47">
        <f t="shared" si="21"/>
        <v>6.0000000000000001E-3</v>
      </c>
      <c r="GL28" s="47" t="s">
        <v>13</v>
      </c>
      <c r="GM28" s="154">
        <f t="shared" si="51"/>
        <v>200</v>
      </c>
      <c r="GN28" s="154">
        <f t="shared" si="51"/>
        <v>1</v>
      </c>
      <c r="GO28" s="154">
        <f t="shared" si="51"/>
        <v>1</v>
      </c>
      <c r="GP28" s="47">
        <f>MDL!$C30</f>
        <v>8.3341786923601772E-3</v>
      </c>
      <c r="GQ28" s="47">
        <f t="shared" si="22"/>
        <v>8.3341786923601772E-3</v>
      </c>
      <c r="GR28" s="154" t="str">
        <f t="shared" si="23"/>
        <v>BDL</v>
      </c>
      <c r="HN28" s="37" t="s">
        <v>38</v>
      </c>
      <c r="HO28" s="37">
        <v>28.689</v>
      </c>
      <c r="HP28" s="37">
        <v>51</v>
      </c>
      <c r="HQ28" s="37">
        <v>582037</v>
      </c>
      <c r="HR28" s="37">
        <v>11.513</v>
      </c>
      <c r="HS28" s="37">
        <f t="shared" si="24"/>
        <v>11.513</v>
      </c>
      <c r="HT28" s="37" t="s">
        <v>13</v>
      </c>
      <c r="HU28" s="39">
        <f t="shared" si="52"/>
        <v>200</v>
      </c>
      <c r="HV28" s="39">
        <f t="shared" si="52"/>
        <v>1</v>
      </c>
      <c r="HW28" s="39">
        <f t="shared" si="52"/>
        <v>1</v>
      </c>
      <c r="HX28" s="37">
        <f>MDL!$C30</f>
        <v>8.3341786923601772E-3</v>
      </c>
      <c r="HY28" s="37">
        <f t="shared" si="25"/>
        <v>8.3341786923601772E-3</v>
      </c>
      <c r="HZ28" s="39">
        <f t="shared" si="26"/>
        <v>11.513</v>
      </c>
      <c r="IV28" s="37" t="s">
        <v>38</v>
      </c>
      <c r="IW28" s="37">
        <v>28.757000000000001</v>
      </c>
      <c r="IX28" s="37">
        <v>51</v>
      </c>
      <c r="IY28" s="37">
        <v>535801</v>
      </c>
      <c r="IZ28" s="37">
        <v>11.039</v>
      </c>
      <c r="JA28" s="37">
        <f t="shared" si="27"/>
        <v>11.039</v>
      </c>
      <c r="JB28" s="37" t="s">
        <v>13</v>
      </c>
      <c r="JC28" s="39">
        <f t="shared" si="53"/>
        <v>200</v>
      </c>
      <c r="JD28" s="39">
        <f t="shared" si="53"/>
        <v>1</v>
      </c>
      <c r="JE28" s="39">
        <f t="shared" si="53"/>
        <v>1</v>
      </c>
      <c r="JF28" s="37">
        <f>MDL!$C30</f>
        <v>8.3341786923601772E-3</v>
      </c>
      <c r="JG28" s="37">
        <f t="shared" si="28"/>
        <v>8.3341786923601772E-3</v>
      </c>
      <c r="JH28" s="39">
        <f t="shared" si="29"/>
        <v>11.039</v>
      </c>
      <c r="JM28" s="37" t="s">
        <v>38</v>
      </c>
      <c r="JN28" s="37">
        <v>28.698</v>
      </c>
      <c r="JO28" s="37">
        <v>51</v>
      </c>
      <c r="JP28" s="37">
        <v>462</v>
      </c>
      <c r="JQ28" s="37">
        <v>8.9999999999999993E-3</v>
      </c>
      <c r="JR28" s="37">
        <f t="shared" si="30"/>
        <v>8.9999999999999993E-3</v>
      </c>
      <c r="JS28" s="37" t="s">
        <v>13</v>
      </c>
      <c r="JT28" s="39">
        <f t="shared" si="54"/>
        <v>200</v>
      </c>
      <c r="JU28" s="39">
        <f t="shared" si="54"/>
        <v>1</v>
      </c>
      <c r="JV28" s="39">
        <f t="shared" si="54"/>
        <v>1</v>
      </c>
      <c r="JW28" s="37">
        <f>MDL!$C30</f>
        <v>8.3341786923601772E-3</v>
      </c>
      <c r="JX28" s="37">
        <f t="shared" si="31"/>
        <v>8.3341786923601772E-3</v>
      </c>
      <c r="JY28" s="39">
        <f t="shared" si="32"/>
        <v>8.9999999999999993E-3</v>
      </c>
    </row>
    <row r="29" spans="1:285" x14ac:dyDescent="0.35">
      <c r="A29" s="47" t="s">
        <v>39</v>
      </c>
      <c r="B29" s="47">
        <v>0</v>
      </c>
      <c r="D29" s="47">
        <v>0</v>
      </c>
      <c r="E29" s="47" t="s">
        <v>16</v>
      </c>
      <c r="F29" s="47">
        <f t="shared" si="0"/>
        <v>0</v>
      </c>
      <c r="G29" s="47" t="s">
        <v>13</v>
      </c>
      <c r="H29" s="154">
        <f t="shared" si="44"/>
        <v>200</v>
      </c>
      <c r="I29" s="154">
        <f t="shared" si="44"/>
        <v>1</v>
      </c>
      <c r="J29" s="154">
        <f t="shared" si="44"/>
        <v>1</v>
      </c>
      <c r="K29" s="47">
        <f>MDL!$C31</f>
        <v>2.7692423113638287E-2</v>
      </c>
      <c r="L29" s="47">
        <f t="shared" si="1"/>
        <v>2.7692423113638287E-2</v>
      </c>
      <c r="M29" s="154" t="str">
        <f t="shared" si="2"/>
        <v>BDL</v>
      </c>
      <c r="AI29" s="47" t="s">
        <v>39</v>
      </c>
      <c r="AJ29" s="47">
        <v>0</v>
      </c>
      <c r="AL29" s="47">
        <v>0</v>
      </c>
      <c r="AM29" s="47" t="s">
        <v>16</v>
      </c>
      <c r="AN29" s="47">
        <f t="shared" si="3"/>
        <v>0</v>
      </c>
      <c r="AO29" s="47" t="s">
        <v>13</v>
      </c>
      <c r="AP29" s="154">
        <f t="shared" si="45"/>
        <v>200</v>
      </c>
      <c r="AQ29" s="154">
        <f t="shared" si="45"/>
        <v>1</v>
      </c>
      <c r="AR29" s="154">
        <f t="shared" si="45"/>
        <v>1</v>
      </c>
      <c r="AS29" s="47">
        <f>MDL!$C31</f>
        <v>2.7692423113638287E-2</v>
      </c>
      <c r="AT29" s="47">
        <f t="shared" si="4"/>
        <v>2.7692423113638287E-2</v>
      </c>
      <c r="AU29" s="154" t="str">
        <f t="shared" si="5"/>
        <v>BDL</v>
      </c>
      <c r="CH29" s="47" t="s">
        <v>39</v>
      </c>
      <c r="CI29" s="47">
        <v>29.513999999999999</v>
      </c>
      <c r="CJ29" s="47">
        <v>119</v>
      </c>
      <c r="CK29" s="47">
        <v>372714</v>
      </c>
      <c r="CL29" s="47">
        <v>9.7789999999999999</v>
      </c>
      <c r="CM29" s="47">
        <f t="shared" si="6"/>
        <v>9.7789999999999999</v>
      </c>
      <c r="CN29" s="47" t="s">
        <v>13</v>
      </c>
      <c r="CO29" s="154">
        <f t="shared" si="46"/>
        <v>200</v>
      </c>
      <c r="CP29" s="154">
        <f t="shared" si="46"/>
        <v>1</v>
      </c>
      <c r="CQ29" s="154">
        <f t="shared" si="46"/>
        <v>1</v>
      </c>
      <c r="CR29" s="47">
        <f>MDL!$C31</f>
        <v>2.7692423113638287E-2</v>
      </c>
      <c r="CS29" s="47">
        <f t="shared" si="7"/>
        <v>2.7692423113638287E-2</v>
      </c>
      <c r="CT29" s="154">
        <f t="shared" si="8"/>
        <v>9.7789999999999999</v>
      </c>
      <c r="CY29" s="47" t="s">
        <v>39</v>
      </c>
      <c r="CZ29" s="47">
        <v>29.548999999999999</v>
      </c>
      <c r="DA29" s="47">
        <v>119</v>
      </c>
      <c r="DB29" s="47">
        <v>411</v>
      </c>
      <c r="DC29" s="47">
        <v>1.0999999999999999E-2</v>
      </c>
      <c r="DD29" s="47">
        <f t="shared" si="9"/>
        <v>1.0999999999999999E-2</v>
      </c>
      <c r="DE29" s="47" t="s">
        <v>13</v>
      </c>
      <c r="DF29" s="154">
        <f t="shared" si="47"/>
        <v>200</v>
      </c>
      <c r="DG29" s="154">
        <f t="shared" si="47"/>
        <v>1</v>
      </c>
      <c r="DH29" s="154">
        <f t="shared" si="47"/>
        <v>1</v>
      </c>
      <c r="DI29" s="47">
        <f>MDL!$C31</f>
        <v>2.7692423113638287E-2</v>
      </c>
      <c r="DJ29" s="47">
        <f t="shared" si="10"/>
        <v>2.7692423113638287E-2</v>
      </c>
      <c r="DK29" s="154" t="str">
        <f t="shared" si="11"/>
        <v>BDL</v>
      </c>
      <c r="DP29" s="47" t="s">
        <v>39</v>
      </c>
      <c r="DQ29" s="47">
        <v>0</v>
      </c>
      <c r="DS29" s="47">
        <v>0</v>
      </c>
      <c r="DT29" s="47" t="s">
        <v>16</v>
      </c>
      <c r="DU29" s="47">
        <f t="shared" si="12"/>
        <v>0</v>
      </c>
      <c r="DV29" s="47" t="s">
        <v>13</v>
      </c>
      <c r="DW29" s="154">
        <f t="shared" si="48"/>
        <v>200</v>
      </c>
      <c r="DX29" s="154">
        <f t="shared" si="48"/>
        <v>60.950520509311112</v>
      </c>
      <c r="DY29" s="154">
        <f t="shared" si="48"/>
        <v>60.950520509311112</v>
      </c>
      <c r="DZ29" s="47">
        <f>MDL!$C31</f>
        <v>2.7692423113638287E-2</v>
      </c>
      <c r="EA29" s="47">
        <f t="shared" si="13"/>
        <v>1.6878676029403314</v>
      </c>
      <c r="EB29" s="154" t="str">
        <f t="shared" si="14"/>
        <v>BDL</v>
      </c>
      <c r="EG29" s="47" t="s">
        <v>39</v>
      </c>
      <c r="EH29" s="47">
        <v>0</v>
      </c>
      <c r="EJ29" s="47">
        <v>0</v>
      </c>
      <c r="EK29" s="47" t="s">
        <v>16</v>
      </c>
      <c r="EL29" s="47">
        <f t="shared" si="15"/>
        <v>0</v>
      </c>
      <c r="EM29" s="47" t="s">
        <v>13</v>
      </c>
      <c r="EN29" s="154">
        <f t="shared" si="49"/>
        <v>200</v>
      </c>
      <c r="EO29" s="154">
        <f t="shared" si="49"/>
        <v>59.901567819935174</v>
      </c>
      <c r="EP29" s="154">
        <f t="shared" si="49"/>
        <v>59.901567819935174</v>
      </c>
      <c r="EQ29" s="47">
        <f>MDL!$C31</f>
        <v>2.7692423113638287E-2</v>
      </c>
      <c r="ER29" s="47">
        <f t="shared" si="16"/>
        <v>1.6588195612399441</v>
      </c>
      <c r="ES29" s="154" t="str">
        <f t="shared" si="17"/>
        <v>BDL</v>
      </c>
      <c r="FO29" s="47" t="s">
        <v>39</v>
      </c>
      <c r="FP29" s="47">
        <v>29.501999999999999</v>
      </c>
      <c r="FQ29" s="47">
        <v>119</v>
      </c>
      <c r="FR29" s="47">
        <v>377638</v>
      </c>
      <c r="FS29" s="47">
        <v>9.8049999999999997</v>
      </c>
      <c r="FT29" s="47">
        <f t="shared" si="18"/>
        <v>9.8049999999999997</v>
      </c>
      <c r="FU29" s="47" t="s">
        <v>13</v>
      </c>
      <c r="FV29" s="154">
        <f t="shared" si="50"/>
        <v>200</v>
      </c>
      <c r="FW29" s="154">
        <f t="shared" si="50"/>
        <v>1</v>
      </c>
      <c r="FX29" s="154">
        <f t="shared" si="50"/>
        <v>1</v>
      </c>
      <c r="FY29" s="47">
        <f>MDL!$C31</f>
        <v>2.7692423113638287E-2</v>
      </c>
      <c r="FZ29" s="47">
        <f t="shared" si="19"/>
        <v>2.7692423113638287E-2</v>
      </c>
      <c r="GA29" s="154">
        <f t="shared" si="20"/>
        <v>9.8049999999999997</v>
      </c>
      <c r="GF29" s="47" t="s">
        <v>39</v>
      </c>
      <c r="GG29" s="47">
        <v>29.547999999999998</v>
      </c>
      <c r="GH29" s="47">
        <v>119</v>
      </c>
      <c r="GI29" s="47" t="s">
        <v>665</v>
      </c>
      <c r="GJ29" s="47">
        <v>8.9999999999999993E-3</v>
      </c>
      <c r="GK29" s="47">
        <f t="shared" si="21"/>
        <v>8.9999999999999993E-3</v>
      </c>
      <c r="GL29" s="47" t="s">
        <v>13</v>
      </c>
      <c r="GM29" s="154">
        <f t="shared" si="51"/>
        <v>200</v>
      </c>
      <c r="GN29" s="154">
        <f t="shared" si="51"/>
        <v>1</v>
      </c>
      <c r="GO29" s="154">
        <f t="shared" si="51"/>
        <v>1</v>
      </c>
      <c r="GP29" s="47">
        <f>MDL!$C31</f>
        <v>2.7692423113638287E-2</v>
      </c>
      <c r="GQ29" s="47">
        <f t="shared" si="22"/>
        <v>2.7692423113638287E-2</v>
      </c>
      <c r="GR29" s="154" t="str">
        <f t="shared" si="23"/>
        <v>BDL</v>
      </c>
      <c r="HN29" s="37" t="s">
        <v>39</v>
      </c>
      <c r="HO29" s="37">
        <v>29.503</v>
      </c>
      <c r="HP29" s="37">
        <v>119</v>
      </c>
      <c r="HQ29" s="37">
        <v>553885</v>
      </c>
      <c r="HR29" s="37">
        <v>8.4350000000000005</v>
      </c>
      <c r="HS29" s="37">
        <f t="shared" si="24"/>
        <v>8.4350000000000005</v>
      </c>
      <c r="HT29" s="37" t="s">
        <v>13</v>
      </c>
      <c r="HU29" s="39">
        <f t="shared" si="52"/>
        <v>200</v>
      </c>
      <c r="HV29" s="39">
        <f t="shared" si="52"/>
        <v>1</v>
      </c>
      <c r="HW29" s="39">
        <f t="shared" si="52"/>
        <v>1</v>
      </c>
      <c r="HX29" s="37">
        <f>MDL!$C31</f>
        <v>2.7692423113638287E-2</v>
      </c>
      <c r="HY29" s="37">
        <f t="shared" si="25"/>
        <v>2.7692423113638287E-2</v>
      </c>
      <c r="HZ29" s="39">
        <f t="shared" si="26"/>
        <v>8.4350000000000005</v>
      </c>
      <c r="IV29" s="37" t="s">
        <v>39</v>
      </c>
      <c r="IW29" s="37">
        <v>29.547999999999998</v>
      </c>
      <c r="IX29" s="37">
        <v>119</v>
      </c>
      <c r="IY29" s="37">
        <v>563341</v>
      </c>
      <c r="IZ29" s="37">
        <v>8.9359999999999999</v>
      </c>
      <c r="JA29" s="37">
        <f t="shared" si="27"/>
        <v>8.9359999999999999</v>
      </c>
      <c r="JB29" s="37" t="s">
        <v>13</v>
      </c>
      <c r="JC29" s="39">
        <f t="shared" si="53"/>
        <v>200</v>
      </c>
      <c r="JD29" s="39">
        <f t="shared" si="53"/>
        <v>1</v>
      </c>
      <c r="JE29" s="39">
        <f t="shared" si="53"/>
        <v>1</v>
      </c>
      <c r="JF29" s="37">
        <f>MDL!$C31</f>
        <v>2.7692423113638287E-2</v>
      </c>
      <c r="JG29" s="37">
        <f t="shared" si="28"/>
        <v>2.7692423113638287E-2</v>
      </c>
      <c r="JH29" s="39">
        <f t="shared" si="29"/>
        <v>8.9359999999999999</v>
      </c>
      <c r="JM29" s="37" t="s">
        <v>39</v>
      </c>
      <c r="JN29" s="37">
        <v>29.491</v>
      </c>
      <c r="JO29" s="37">
        <v>119</v>
      </c>
      <c r="JP29" s="37" t="s">
        <v>666</v>
      </c>
      <c r="JQ29" s="37">
        <v>1.2E-2</v>
      </c>
      <c r="JR29" s="37">
        <f t="shared" si="30"/>
        <v>1.2E-2</v>
      </c>
      <c r="JS29" s="37" t="s">
        <v>13</v>
      </c>
      <c r="JT29" s="39">
        <f t="shared" si="54"/>
        <v>200</v>
      </c>
      <c r="JU29" s="39">
        <f t="shared" si="54"/>
        <v>1</v>
      </c>
      <c r="JV29" s="39">
        <f t="shared" si="54"/>
        <v>1</v>
      </c>
      <c r="JW29" s="37">
        <f>MDL!$C31</f>
        <v>2.7692423113638287E-2</v>
      </c>
      <c r="JX29" s="37">
        <f t="shared" si="31"/>
        <v>2.7692423113638287E-2</v>
      </c>
      <c r="JY29" s="39" t="str">
        <f t="shared" si="32"/>
        <v>BDL</v>
      </c>
    </row>
    <row r="30" spans="1:285" x14ac:dyDescent="0.35">
      <c r="A30" s="47" t="s">
        <v>40</v>
      </c>
      <c r="B30" s="47">
        <v>0</v>
      </c>
      <c r="D30" s="47">
        <v>0</v>
      </c>
      <c r="E30" s="47" t="s">
        <v>16</v>
      </c>
      <c r="F30" s="47">
        <f t="shared" si="0"/>
        <v>0</v>
      </c>
      <c r="G30" s="47" t="s">
        <v>13</v>
      </c>
      <c r="H30" s="154">
        <f t="shared" si="44"/>
        <v>200</v>
      </c>
      <c r="I30" s="154">
        <f t="shared" si="44"/>
        <v>1</v>
      </c>
      <c r="J30" s="154">
        <f t="shared" si="44"/>
        <v>1</v>
      </c>
      <c r="K30" s="47">
        <f>MDL!$C32</f>
        <v>1.0647376193669671E-2</v>
      </c>
      <c r="L30" s="47">
        <f t="shared" si="1"/>
        <v>1.0647376193669671E-2</v>
      </c>
      <c r="M30" s="154" t="str">
        <f t="shared" si="2"/>
        <v>BDL</v>
      </c>
      <c r="AI30" s="47" t="s">
        <v>40</v>
      </c>
      <c r="AJ30" s="47">
        <v>0</v>
      </c>
      <c r="AL30" s="47">
        <v>0</v>
      </c>
      <c r="AM30" s="47" t="s">
        <v>16</v>
      </c>
      <c r="AN30" s="47">
        <f t="shared" si="3"/>
        <v>0</v>
      </c>
      <c r="AO30" s="47" t="s">
        <v>13</v>
      </c>
      <c r="AP30" s="154">
        <f t="shared" si="45"/>
        <v>200</v>
      </c>
      <c r="AQ30" s="154">
        <f t="shared" si="45"/>
        <v>1</v>
      </c>
      <c r="AR30" s="154">
        <f t="shared" si="45"/>
        <v>1</v>
      </c>
      <c r="AS30" s="47">
        <f>MDL!$C32</f>
        <v>1.0647376193669671E-2</v>
      </c>
      <c r="AT30" s="47">
        <f t="shared" si="4"/>
        <v>1.0647376193669671E-2</v>
      </c>
      <c r="AU30" s="154" t="str">
        <f t="shared" si="5"/>
        <v>BDL</v>
      </c>
      <c r="CH30" s="47" t="s">
        <v>40</v>
      </c>
      <c r="CI30" s="47">
        <v>31.055</v>
      </c>
      <c r="CJ30" s="47">
        <v>51</v>
      </c>
      <c r="CK30" s="47">
        <v>825974</v>
      </c>
      <c r="CL30" s="47">
        <v>10.106</v>
      </c>
      <c r="CM30" s="47">
        <f t="shared" si="6"/>
        <v>10.106</v>
      </c>
      <c r="CN30" s="47" t="s">
        <v>13</v>
      </c>
      <c r="CO30" s="154">
        <f t="shared" si="46"/>
        <v>200</v>
      </c>
      <c r="CP30" s="154">
        <f t="shared" si="46"/>
        <v>1</v>
      </c>
      <c r="CQ30" s="154">
        <f t="shared" si="46"/>
        <v>1</v>
      </c>
      <c r="CR30" s="47">
        <f>MDL!$C32</f>
        <v>1.0647376193669671E-2</v>
      </c>
      <c r="CS30" s="47">
        <f t="shared" si="7"/>
        <v>1.0647376193669671E-2</v>
      </c>
      <c r="CT30" s="154">
        <f t="shared" si="8"/>
        <v>10.106</v>
      </c>
      <c r="CY30" s="47" t="s">
        <v>40</v>
      </c>
      <c r="CZ30" s="47">
        <v>31.055</v>
      </c>
      <c r="DA30" s="47">
        <v>51</v>
      </c>
      <c r="DB30" s="47">
        <v>911</v>
      </c>
      <c r="DC30" s="47">
        <v>1.0999999999999999E-2</v>
      </c>
      <c r="DD30" s="47">
        <f t="shared" si="9"/>
        <v>1.0999999999999999E-2</v>
      </c>
      <c r="DE30" s="47" t="s">
        <v>13</v>
      </c>
      <c r="DF30" s="154">
        <f t="shared" si="47"/>
        <v>200</v>
      </c>
      <c r="DG30" s="154">
        <f t="shared" si="47"/>
        <v>1</v>
      </c>
      <c r="DH30" s="154">
        <f t="shared" si="47"/>
        <v>1</v>
      </c>
      <c r="DI30" s="47">
        <f>MDL!$C32</f>
        <v>1.0647376193669671E-2</v>
      </c>
      <c r="DJ30" s="47">
        <f t="shared" si="10"/>
        <v>1.0647376193669671E-2</v>
      </c>
      <c r="DK30" s="154">
        <f t="shared" si="11"/>
        <v>1.0999999999999999E-2</v>
      </c>
      <c r="DP30" s="47" t="s">
        <v>40</v>
      </c>
      <c r="DQ30" s="47">
        <v>31.077999999999999</v>
      </c>
      <c r="DR30" s="47">
        <v>51</v>
      </c>
      <c r="DS30" s="47">
        <v>419</v>
      </c>
      <c r="DT30" s="47">
        <v>5.0000000000000001E-3</v>
      </c>
      <c r="DU30" s="47">
        <f t="shared" si="12"/>
        <v>5.0000000000000001E-3</v>
      </c>
      <c r="DV30" s="47" t="s">
        <v>13</v>
      </c>
      <c r="DW30" s="154">
        <f t="shared" si="48"/>
        <v>200</v>
      </c>
      <c r="DX30" s="154">
        <f t="shared" si="48"/>
        <v>60.950520509311112</v>
      </c>
      <c r="DY30" s="154">
        <f t="shared" si="48"/>
        <v>60.950520509311112</v>
      </c>
      <c r="DZ30" s="47">
        <f>MDL!$C32</f>
        <v>1.0647376193669671E-2</v>
      </c>
      <c r="EA30" s="47">
        <f t="shared" si="13"/>
        <v>0.64896312106261411</v>
      </c>
      <c r="EB30" s="154" t="str">
        <f t="shared" si="14"/>
        <v>BDL</v>
      </c>
      <c r="EG30" s="47" t="s">
        <v>40</v>
      </c>
      <c r="EH30" s="47">
        <v>0</v>
      </c>
      <c r="EJ30" s="47">
        <v>0</v>
      </c>
      <c r="EK30" s="47" t="s">
        <v>16</v>
      </c>
      <c r="EL30" s="47">
        <f t="shared" si="15"/>
        <v>0</v>
      </c>
      <c r="EM30" s="47" t="s">
        <v>13</v>
      </c>
      <c r="EN30" s="154">
        <f t="shared" si="49"/>
        <v>200</v>
      </c>
      <c r="EO30" s="154">
        <f t="shared" si="49"/>
        <v>59.901567819935174</v>
      </c>
      <c r="EP30" s="154">
        <f t="shared" si="49"/>
        <v>59.901567819935174</v>
      </c>
      <c r="EQ30" s="47">
        <f>MDL!$C32</f>
        <v>1.0647376193669671E-2</v>
      </c>
      <c r="ER30" s="47">
        <f t="shared" si="16"/>
        <v>0.63779452716946705</v>
      </c>
      <c r="ES30" s="154" t="str">
        <f t="shared" si="17"/>
        <v>BDL</v>
      </c>
      <c r="FO30" s="47" t="s">
        <v>40</v>
      </c>
      <c r="FP30" s="47">
        <v>31.044</v>
      </c>
      <c r="FQ30" s="47">
        <v>51</v>
      </c>
      <c r="FR30" s="47">
        <v>855374</v>
      </c>
      <c r="FS30" s="47">
        <v>10.356</v>
      </c>
      <c r="FT30" s="47">
        <f t="shared" si="18"/>
        <v>10.356</v>
      </c>
      <c r="FU30" s="47" t="s">
        <v>13</v>
      </c>
      <c r="FV30" s="154">
        <f t="shared" si="50"/>
        <v>200</v>
      </c>
      <c r="FW30" s="154">
        <f t="shared" si="50"/>
        <v>1</v>
      </c>
      <c r="FX30" s="154">
        <f t="shared" si="50"/>
        <v>1</v>
      </c>
      <c r="FY30" s="47">
        <f>MDL!$C32</f>
        <v>1.0647376193669671E-2</v>
      </c>
      <c r="FZ30" s="47">
        <f t="shared" si="19"/>
        <v>1.0647376193669671E-2</v>
      </c>
      <c r="GA30" s="154">
        <f t="shared" si="20"/>
        <v>10.356</v>
      </c>
      <c r="GF30" s="47" t="s">
        <v>40</v>
      </c>
      <c r="GG30" s="47">
        <v>31.077999999999999</v>
      </c>
      <c r="GH30" s="47">
        <v>51</v>
      </c>
      <c r="GI30" s="47">
        <v>1027</v>
      </c>
      <c r="GJ30" s="47">
        <v>1.2E-2</v>
      </c>
      <c r="GK30" s="47">
        <f t="shared" si="21"/>
        <v>1.2E-2</v>
      </c>
      <c r="GL30" s="47" t="s">
        <v>13</v>
      </c>
      <c r="GM30" s="154">
        <f t="shared" si="51"/>
        <v>200</v>
      </c>
      <c r="GN30" s="154">
        <f t="shared" si="51"/>
        <v>1</v>
      </c>
      <c r="GO30" s="154">
        <f t="shared" si="51"/>
        <v>1</v>
      </c>
      <c r="GP30" s="47">
        <f>MDL!$C32</f>
        <v>1.0647376193669671E-2</v>
      </c>
      <c r="GQ30" s="47">
        <f t="shared" si="22"/>
        <v>1.0647376193669671E-2</v>
      </c>
      <c r="GR30" s="154">
        <f t="shared" si="23"/>
        <v>1.2E-2</v>
      </c>
      <c r="HN30" s="37" t="s">
        <v>40</v>
      </c>
      <c r="HO30" s="37">
        <v>31.055</v>
      </c>
      <c r="HP30" s="37">
        <v>51</v>
      </c>
      <c r="HQ30" s="37">
        <v>1522640</v>
      </c>
      <c r="HR30" s="37">
        <v>10.813000000000001</v>
      </c>
      <c r="HS30" s="37">
        <f t="shared" si="24"/>
        <v>10.813000000000001</v>
      </c>
      <c r="HT30" s="37" t="s">
        <v>13</v>
      </c>
      <c r="HU30" s="39">
        <f t="shared" si="52"/>
        <v>200</v>
      </c>
      <c r="HV30" s="39">
        <f t="shared" si="52"/>
        <v>1</v>
      </c>
      <c r="HW30" s="39">
        <f t="shared" si="52"/>
        <v>1</v>
      </c>
      <c r="HX30" s="37">
        <f>MDL!$C32</f>
        <v>1.0647376193669671E-2</v>
      </c>
      <c r="HY30" s="37">
        <f t="shared" si="25"/>
        <v>1.0647376193669671E-2</v>
      </c>
      <c r="HZ30" s="39">
        <f t="shared" si="26"/>
        <v>10.813000000000001</v>
      </c>
      <c r="IV30" s="37" t="s">
        <v>40</v>
      </c>
      <c r="IW30" s="37">
        <v>31.067</v>
      </c>
      <c r="IX30" s="37">
        <v>51</v>
      </c>
      <c r="IY30" s="37">
        <v>1519667</v>
      </c>
      <c r="IZ30" s="37">
        <v>11.241</v>
      </c>
      <c r="JA30" s="37">
        <f t="shared" si="27"/>
        <v>11.241</v>
      </c>
      <c r="JB30" s="37" t="s">
        <v>13</v>
      </c>
      <c r="JC30" s="39">
        <f t="shared" si="53"/>
        <v>200</v>
      </c>
      <c r="JD30" s="39">
        <f t="shared" si="53"/>
        <v>1</v>
      </c>
      <c r="JE30" s="39">
        <f t="shared" si="53"/>
        <v>1</v>
      </c>
      <c r="JF30" s="37">
        <f>MDL!$C32</f>
        <v>1.0647376193669671E-2</v>
      </c>
      <c r="JG30" s="37">
        <f t="shared" si="28"/>
        <v>1.0647376193669671E-2</v>
      </c>
      <c r="JH30" s="39">
        <f t="shared" si="29"/>
        <v>11.241</v>
      </c>
      <c r="JM30" s="37" t="s">
        <v>40</v>
      </c>
      <c r="JN30" s="37">
        <v>31.055</v>
      </c>
      <c r="JO30" s="37">
        <v>51</v>
      </c>
      <c r="JP30" s="37" t="s">
        <v>667</v>
      </c>
      <c r="JQ30" s="37">
        <v>1.4E-2</v>
      </c>
      <c r="JR30" s="37">
        <f t="shared" si="30"/>
        <v>1.4E-2</v>
      </c>
      <c r="JS30" s="37" t="s">
        <v>13</v>
      </c>
      <c r="JT30" s="39">
        <f t="shared" si="54"/>
        <v>200</v>
      </c>
      <c r="JU30" s="39">
        <f t="shared" si="54"/>
        <v>1</v>
      </c>
      <c r="JV30" s="39">
        <f t="shared" si="54"/>
        <v>1</v>
      </c>
      <c r="JW30" s="37">
        <f>MDL!$C32</f>
        <v>1.0647376193669671E-2</v>
      </c>
      <c r="JX30" s="37">
        <f t="shared" si="31"/>
        <v>1.0647376193669671E-2</v>
      </c>
      <c r="JY30" s="39">
        <f t="shared" si="32"/>
        <v>1.4E-2</v>
      </c>
    </row>
    <row r="31" spans="1:285" x14ac:dyDescent="0.35">
      <c r="A31" s="47" t="s">
        <v>41</v>
      </c>
      <c r="B31" s="47">
        <v>33.493000000000002</v>
      </c>
      <c r="C31" s="47">
        <v>51</v>
      </c>
      <c r="D31" s="47" t="s">
        <v>668</v>
      </c>
      <c r="E31" s="47">
        <v>8.9999999999999993E-3</v>
      </c>
      <c r="F31" s="47">
        <f t="shared" si="0"/>
        <v>8.9999999999999993E-3</v>
      </c>
      <c r="G31" s="47" t="s">
        <v>13</v>
      </c>
      <c r="H31" s="154">
        <f t="shared" si="44"/>
        <v>200</v>
      </c>
      <c r="I31" s="154">
        <f t="shared" si="44"/>
        <v>1</v>
      </c>
      <c r="J31" s="154">
        <f t="shared" si="44"/>
        <v>1</v>
      </c>
      <c r="K31" s="47">
        <f>MDL!$C33</f>
        <v>2.8575643071545937E-2</v>
      </c>
      <c r="L31" s="47">
        <f t="shared" si="1"/>
        <v>2.8575643071545937E-2</v>
      </c>
      <c r="M31" s="154" t="str">
        <f t="shared" si="2"/>
        <v>BDL</v>
      </c>
      <c r="AI31" s="47" t="s">
        <v>41</v>
      </c>
      <c r="AJ31" s="47">
        <v>0</v>
      </c>
      <c r="AL31" s="47">
        <v>0</v>
      </c>
      <c r="AM31" s="47" t="s">
        <v>16</v>
      </c>
      <c r="AN31" s="47">
        <f t="shared" si="3"/>
        <v>0</v>
      </c>
      <c r="AO31" s="47" t="s">
        <v>13</v>
      </c>
      <c r="AP31" s="154">
        <f t="shared" si="45"/>
        <v>200</v>
      </c>
      <c r="AQ31" s="154">
        <f t="shared" si="45"/>
        <v>1</v>
      </c>
      <c r="AR31" s="154">
        <f t="shared" si="45"/>
        <v>1</v>
      </c>
      <c r="AS31" s="47">
        <f>MDL!$C33</f>
        <v>2.8575643071545937E-2</v>
      </c>
      <c r="AT31" s="47">
        <f t="shared" si="4"/>
        <v>2.8575643071545937E-2</v>
      </c>
      <c r="AU31" s="154" t="str">
        <f t="shared" si="5"/>
        <v>BDL</v>
      </c>
      <c r="CH31" s="47" t="s">
        <v>41</v>
      </c>
      <c r="CI31" s="47">
        <v>33.47</v>
      </c>
      <c r="CJ31" s="47">
        <v>51</v>
      </c>
      <c r="CK31" s="47">
        <v>612025</v>
      </c>
      <c r="CL31" s="47">
        <v>9.7690000000000001</v>
      </c>
      <c r="CM31" s="47">
        <f t="shared" si="6"/>
        <v>9.7690000000000001</v>
      </c>
      <c r="CN31" s="47" t="s">
        <v>13</v>
      </c>
      <c r="CO31" s="154">
        <f t="shared" si="46"/>
        <v>200</v>
      </c>
      <c r="CP31" s="154">
        <f t="shared" si="46"/>
        <v>1</v>
      </c>
      <c r="CQ31" s="154">
        <f t="shared" si="46"/>
        <v>1</v>
      </c>
      <c r="CR31" s="47">
        <f>MDL!$C33</f>
        <v>2.8575643071545937E-2</v>
      </c>
      <c r="CS31" s="47">
        <f t="shared" si="7"/>
        <v>2.8575643071545937E-2</v>
      </c>
      <c r="CT31" s="154">
        <f t="shared" si="8"/>
        <v>9.7690000000000001</v>
      </c>
      <c r="CY31" s="47" t="s">
        <v>41</v>
      </c>
      <c r="CZ31" s="47">
        <v>33.481999999999999</v>
      </c>
      <c r="DA31" s="47">
        <v>51</v>
      </c>
      <c r="DB31" s="47">
        <v>8022</v>
      </c>
      <c r="DC31" s="47">
        <v>0.127</v>
      </c>
      <c r="DD31" s="47">
        <f t="shared" si="9"/>
        <v>0.127</v>
      </c>
      <c r="DE31" s="47" t="s">
        <v>13</v>
      </c>
      <c r="DF31" s="154">
        <f t="shared" si="47"/>
        <v>200</v>
      </c>
      <c r="DG31" s="154">
        <f t="shared" si="47"/>
        <v>1</v>
      </c>
      <c r="DH31" s="154">
        <f t="shared" si="47"/>
        <v>1</v>
      </c>
      <c r="DI31" s="47">
        <f>MDL!$C33</f>
        <v>2.8575643071545937E-2</v>
      </c>
      <c r="DJ31" s="47">
        <f t="shared" si="10"/>
        <v>2.8575643071545937E-2</v>
      </c>
      <c r="DK31" s="154">
        <f t="shared" si="11"/>
        <v>0.127</v>
      </c>
      <c r="DP31" s="47" t="s">
        <v>41</v>
      </c>
      <c r="DQ31" s="47">
        <v>33.481999999999999</v>
      </c>
      <c r="DR31" s="47">
        <v>51</v>
      </c>
      <c r="DS31" s="47">
        <v>1131</v>
      </c>
      <c r="DT31" s="47">
        <v>1.7999999999999999E-2</v>
      </c>
      <c r="DU31" s="47">
        <f t="shared" si="12"/>
        <v>1.7999999999999999E-2</v>
      </c>
      <c r="DV31" s="47" t="s">
        <v>13</v>
      </c>
      <c r="DW31" s="154">
        <f t="shared" si="48"/>
        <v>200</v>
      </c>
      <c r="DX31" s="154">
        <f t="shared" si="48"/>
        <v>60.950520509311112</v>
      </c>
      <c r="DY31" s="154">
        <f t="shared" si="48"/>
        <v>60.950520509311112</v>
      </c>
      <c r="DZ31" s="47">
        <f>MDL!$C33</f>
        <v>2.8575643071545937E-2</v>
      </c>
      <c r="EA31" s="47">
        <f t="shared" si="13"/>
        <v>1.7417003190990146</v>
      </c>
      <c r="EB31" s="154" t="str">
        <f t="shared" si="14"/>
        <v>BDL</v>
      </c>
      <c r="EG31" s="47" t="s">
        <v>41</v>
      </c>
      <c r="EH31" s="47">
        <v>0</v>
      </c>
      <c r="EJ31" s="47">
        <v>0</v>
      </c>
      <c r="EK31" s="47" t="s">
        <v>16</v>
      </c>
      <c r="EL31" s="47">
        <f t="shared" si="15"/>
        <v>0</v>
      </c>
      <c r="EM31" s="47" t="s">
        <v>13</v>
      </c>
      <c r="EN31" s="154">
        <f t="shared" si="49"/>
        <v>200</v>
      </c>
      <c r="EO31" s="154">
        <f t="shared" si="49"/>
        <v>59.901567819935174</v>
      </c>
      <c r="EP31" s="154">
        <f t="shared" si="49"/>
        <v>59.901567819935174</v>
      </c>
      <c r="EQ31" s="47">
        <f>MDL!$C33</f>
        <v>2.8575643071545937E-2</v>
      </c>
      <c r="ER31" s="47">
        <f t="shared" si="16"/>
        <v>1.7117258214484696</v>
      </c>
      <c r="ES31" s="154" t="str">
        <f t="shared" si="17"/>
        <v>BDL</v>
      </c>
      <c r="FO31" s="47" t="s">
        <v>41</v>
      </c>
      <c r="FP31" s="47">
        <v>33.47</v>
      </c>
      <c r="FQ31" s="47">
        <v>51</v>
      </c>
      <c r="FR31" s="47">
        <v>627515</v>
      </c>
      <c r="FS31" s="47">
        <v>9.9109999999999996</v>
      </c>
      <c r="FT31" s="47">
        <f t="shared" si="18"/>
        <v>9.9109999999999996</v>
      </c>
      <c r="FU31" s="47" t="s">
        <v>13</v>
      </c>
      <c r="FV31" s="154">
        <f t="shared" si="50"/>
        <v>200</v>
      </c>
      <c r="FW31" s="154">
        <f t="shared" si="50"/>
        <v>1</v>
      </c>
      <c r="FX31" s="154">
        <f t="shared" si="50"/>
        <v>1</v>
      </c>
      <c r="FY31" s="47">
        <f>MDL!$C33</f>
        <v>2.8575643071545937E-2</v>
      </c>
      <c r="FZ31" s="47">
        <f t="shared" si="19"/>
        <v>2.8575643071545937E-2</v>
      </c>
      <c r="GA31" s="154">
        <f t="shared" si="20"/>
        <v>9.9109999999999996</v>
      </c>
      <c r="GF31" s="47" t="s">
        <v>41</v>
      </c>
      <c r="GG31" s="47">
        <v>33.505000000000003</v>
      </c>
      <c r="GH31" s="47">
        <v>51</v>
      </c>
      <c r="GI31" s="47">
        <v>10328</v>
      </c>
      <c r="GJ31" s="47">
        <v>0.16</v>
      </c>
      <c r="GK31" s="47">
        <f t="shared" si="21"/>
        <v>0.16</v>
      </c>
      <c r="GL31" s="47" t="s">
        <v>13</v>
      </c>
      <c r="GM31" s="154">
        <f t="shared" si="51"/>
        <v>200</v>
      </c>
      <c r="GN31" s="154">
        <f t="shared" si="51"/>
        <v>1</v>
      </c>
      <c r="GO31" s="154">
        <f t="shared" si="51"/>
        <v>1</v>
      </c>
      <c r="GP31" s="47">
        <f>MDL!$C33</f>
        <v>2.8575643071545937E-2</v>
      </c>
      <c r="GQ31" s="47">
        <f t="shared" si="22"/>
        <v>2.8575643071545937E-2</v>
      </c>
      <c r="GR31" s="154">
        <f t="shared" si="23"/>
        <v>0.16</v>
      </c>
      <c r="HN31" s="37" t="s">
        <v>41</v>
      </c>
      <c r="HO31" s="37">
        <v>33.494</v>
      </c>
      <c r="HP31" s="37">
        <v>51</v>
      </c>
      <c r="HQ31" s="37">
        <v>1087049</v>
      </c>
      <c r="HR31" s="37">
        <v>10.071</v>
      </c>
      <c r="HS31" s="37">
        <f t="shared" si="24"/>
        <v>10.071</v>
      </c>
      <c r="HT31" s="37" t="s">
        <v>13</v>
      </c>
      <c r="HU31" s="39">
        <f t="shared" si="52"/>
        <v>200</v>
      </c>
      <c r="HV31" s="39">
        <f t="shared" si="52"/>
        <v>1</v>
      </c>
      <c r="HW31" s="39">
        <f t="shared" si="52"/>
        <v>1</v>
      </c>
      <c r="HX31" s="37">
        <f>MDL!$C33</f>
        <v>2.8575643071545937E-2</v>
      </c>
      <c r="HY31" s="37">
        <f t="shared" si="25"/>
        <v>2.8575643071545937E-2</v>
      </c>
      <c r="HZ31" s="39">
        <f t="shared" si="26"/>
        <v>10.071</v>
      </c>
      <c r="IV31" s="37" t="s">
        <v>41</v>
      </c>
      <c r="IW31" s="37">
        <v>33.47</v>
      </c>
      <c r="IX31" s="37">
        <v>51</v>
      </c>
      <c r="IY31" s="37">
        <v>1222040</v>
      </c>
      <c r="IZ31" s="37">
        <v>11.792999999999999</v>
      </c>
      <c r="JA31" s="37">
        <f t="shared" si="27"/>
        <v>11.792999999999999</v>
      </c>
      <c r="JB31" s="37" t="s">
        <v>13</v>
      </c>
      <c r="JC31" s="39">
        <f t="shared" si="53"/>
        <v>200</v>
      </c>
      <c r="JD31" s="39">
        <f t="shared" si="53"/>
        <v>1</v>
      </c>
      <c r="JE31" s="39">
        <f t="shared" si="53"/>
        <v>1</v>
      </c>
      <c r="JF31" s="37">
        <f>MDL!$C33</f>
        <v>2.8575643071545937E-2</v>
      </c>
      <c r="JG31" s="37">
        <f t="shared" si="28"/>
        <v>2.8575643071545937E-2</v>
      </c>
      <c r="JH31" s="39">
        <f t="shared" si="29"/>
        <v>11.792999999999999</v>
      </c>
      <c r="JM31" s="37" t="s">
        <v>41</v>
      </c>
      <c r="JN31" s="37">
        <v>33.470999999999997</v>
      </c>
      <c r="JO31" s="37">
        <v>51</v>
      </c>
      <c r="JP31" s="37" t="s">
        <v>669</v>
      </c>
      <c r="JQ31" s="37">
        <v>0.151</v>
      </c>
      <c r="JR31" s="37">
        <f t="shared" si="30"/>
        <v>0.151</v>
      </c>
      <c r="JS31" s="37" t="s">
        <v>13</v>
      </c>
      <c r="JT31" s="39">
        <f t="shared" si="54"/>
        <v>200</v>
      </c>
      <c r="JU31" s="39">
        <f t="shared" si="54"/>
        <v>1</v>
      </c>
      <c r="JV31" s="39">
        <f t="shared" si="54"/>
        <v>1</v>
      </c>
      <c r="JW31" s="37">
        <f>MDL!$C33</f>
        <v>2.8575643071545937E-2</v>
      </c>
      <c r="JX31" s="37">
        <f t="shared" si="31"/>
        <v>2.8575643071545937E-2</v>
      </c>
      <c r="JY31" s="39">
        <f t="shared" si="32"/>
        <v>0.151</v>
      </c>
    </row>
    <row r="32" spans="1:285" x14ac:dyDescent="0.35">
      <c r="A32" s="47" t="s">
        <v>333</v>
      </c>
      <c r="B32" s="47">
        <v>0</v>
      </c>
      <c r="D32" s="47">
        <v>0</v>
      </c>
      <c r="E32" s="47" t="s">
        <v>16</v>
      </c>
      <c r="F32" s="47">
        <f t="shared" si="0"/>
        <v>0</v>
      </c>
      <c r="G32" s="47" t="s">
        <v>13</v>
      </c>
      <c r="H32" s="154">
        <f t="shared" si="44"/>
        <v>200</v>
      </c>
      <c r="I32" s="154">
        <f t="shared" si="44"/>
        <v>1</v>
      </c>
      <c r="J32" s="154">
        <f t="shared" si="44"/>
        <v>1</v>
      </c>
      <c r="K32" s="47">
        <f>MDL!$C34</f>
        <v>3.7129405425324051E-2</v>
      </c>
      <c r="L32" s="47">
        <f t="shared" si="1"/>
        <v>3.7129405425324051E-2</v>
      </c>
      <c r="M32" s="154" t="str">
        <f t="shared" si="2"/>
        <v>BDL</v>
      </c>
      <c r="AI32" s="47" t="s">
        <v>333</v>
      </c>
      <c r="AJ32" s="47">
        <v>0</v>
      </c>
      <c r="AL32" s="47">
        <v>0</v>
      </c>
      <c r="AM32" s="47" t="s">
        <v>16</v>
      </c>
      <c r="AN32" s="47">
        <f t="shared" si="3"/>
        <v>0</v>
      </c>
      <c r="AO32" s="47" t="s">
        <v>13</v>
      </c>
      <c r="AP32" s="154">
        <f t="shared" si="45"/>
        <v>200</v>
      </c>
      <c r="AQ32" s="154">
        <f t="shared" si="45"/>
        <v>1</v>
      </c>
      <c r="AR32" s="154">
        <f t="shared" si="45"/>
        <v>1</v>
      </c>
      <c r="AS32" s="47">
        <f>MDL!$C34</f>
        <v>3.7129405425324051E-2</v>
      </c>
      <c r="AT32" s="47">
        <f t="shared" si="4"/>
        <v>3.7129405425324051E-2</v>
      </c>
      <c r="AU32" s="154" t="str">
        <f t="shared" si="5"/>
        <v>BDL</v>
      </c>
      <c r="CH32" s="47" t="s">
        <v>333</v>
      </c>
      <c r="CI32" s="47">
        <v>33.021999999999998</v>
      </c>
      <c r="CJ32" s="47">
        <v>169</v>
      </c>
      <c r="CK32" s="47">
        <v>1589566</v>
      </c>
      <c r="CL32" s="47">
        <v>9.1720000000000006</v>
      </c>
      <c r="CM32" s="47">
        <f t="shared" si="6"/>
        <v>9.1720000000000006</v>
      </c>
      <c r="CN32" s="47" t="s">
        <v>13</v>
      </c>
      <c r="CO32" s="154">
        <f t="shared" si="46"/>
        <v>200</v>
      </c>
      <c r="CP32" s="154">
        <f t="shared" si="46"/>
        <v>1</v>
      </c>
      <c r="CQ32" s="154">
        <f t="shared" si="46"/>
        <v>1</v>
      </c>
      <c r="CR32" s="47">
        <f>MDL!$C34</f>
        <v>3.7129405425324051E-2</v>
      </c>
      <c r="CS32" s="47">
        <f t="shared" si="7"/>
        <v>3.7129405425324051E-2</v>
      </c>
      <c r="CT32" s="154">
        <f t="shared" si="8"/>
        <v>9.1720000000000006</v>
      </c>
      <c r="CY32" s="47" t="s">
        <v>333</v>
      </c>
      <c r="CZ32" s="47">
        <v>33.021999999999998</v>
      </c>
      <c r="DA32" s="47">
        <v>169</v>
      </c>
      <c r="DB32" s="47">
        <v>3000</v>
      </c>
      <c r="DC32" s="47">
        <v>1.7000000000000001E-2</v>
      </c>
      <c r="DD32" s="47">
        <f t="shared" si="9"/>
        <v>1.7000000000000001E-2</v>
      </c>
      <c r="DE32" s="47" t="s">
        <v>13</v>
      </c>
      <c r="DF32" s="154">
        <f t="shared" si="47"/>
        <v>200</v>
      </c>
      <c r="DG32" s="154">
        <f t="shared" si="47"/>
        <v>1</v>
      </c>
      <c r="DH32" s="154">
        <f t="shared" si="47"/>
        <v>1</v>
      </c>
      <c r="DI32" s="47">
        <f>MDL!$C34</f>
        <v>3.7129405425324051E-2</v>
      </c>
      <c r="DJ32" s="47">
        <f t="shared" si="10"/>
        <v>3.7129405425324051E-2</v>
      </c>
      <c r="DK32" s="154" t="str">
        <f t="shared" si="11"/>
        <v>BDL</v>
      </c>
      <c r="DP32" s="47" t="s">
        <v>333</v>
      </c>
      <c r="DQ32" s="47">
        <v>33.021999999999998</v>
      </c>
      <c r="DR32" s="47">
        <v>169</v>
      </c>
      <c r="DS32" s="47">
        <v>659</v>
      </c>
      <c r="DT32" s="47">
        <v>4.0000000000000001E-3</v>
      </c>
      <c r="DU32" s="47">
        <f t="shared" si="12"/>
        <v>4.0000000000000001E-3</v>
      </c>
      <c r="DV32" s="47" t="s">
        <v>13</v>
      </c>
      <c r="DW32" s="154">
        <f t="shared" si="48"/>
        <v>200</v>
      </c>
      <c r="DX32" s="154">
        <f t="shared" si="48"/>
        <v>60.950520509311112</v>
      </c>
      <c r="DY32" s="154">
        <f t="shared" si="48"/>
        <v>60.950520509311112</v>
      </c>
      <c r="DZ32" s="47">
        <f>MDL!$C34</f>
        <v>3.7129405425324051E-2</v>
      </c>
      <c r="EA32" s="47">
        <f t="shared" si="13"/>
        <v>2.263056586874741</v>
      </c>
      <c r="EB32" s="154" t="str">
        <f t="shared" si="14"/>
        <v>BDL</v>
      </c>
      <c r="EG32" s="47" t="s">
        <v>333</v>
      </c>
      <c r="EH32" s="47">
        <v>33.045000000000002</v>
      </c>
      <c r="EI32" s="47">
        <v>169</v>
      </c>
      <c r="EJ32" s="47" t="s">
        <v>670</v>
      </c>
      <c r="EK32" s="47">
        <v>3.0000000000000001E-3</v>
      </c>
      <c r="EL32" s="47">
        <f t="shared" si="15"/>
        <v>3.0000000000000001E-3</v>
      </c>
      <c r="EM32" s="47" t="s">
        <v>13</v>
      </c>
      <c r="EN32" s="154">
        <f t="shared" si="49"/>
        <v>200</v>
      </c>
      <c r="EO32" s="154">
        <f t="shared" si="49"/>
        <v>59.901567819935174</v>
      </c>
      <c r="EP32" s="154">
        <f t="shared" si="49"/>
        <v>59.901567819935174</v>
      </c>
      <c r="EQ32" s="47">
        <f>MDL!$C34</f>
        <v>3.7129405425324051E-2</v>
      </c>
      <c r="ER32" s="47">
        <f t="shared" si="16"/>
        <v>2.2241095971989178</v>
      </c>
      <c r="ES32" s="154" t="str">
        <f t="shared" si="17"/>
        <v>BDL</v>
      </c>
      <c r="FO32" s="47" t="s">
        <v>333</v>
      </c>
      <c r="FP32" s="47">
        <v>33.01</v>
      </c>
      <c r="FQ32" s="47">
        <v>169</v>
      </c>
      <c r="FR32" s="47">
        <v>1561311</v>
      </c>
      <c r="FS32" s="47">
        <v>8.9149999999999991</v>
      </c>
      <c r="FT32" s="47">
        <f t="shared" si="18"/>
        <v>8.9149999999999991</v>
      </c>
      <c r="FU32" s="47" t="s">
        <v>13</v>
      </c>
      <c r="FV32" s="154">
        <f t="shared" si="50"/>
        <v>200</v>
      </c>
      <c r="FW32" s="154">
        <f t="shared" si="50"/>
        <v>1</v>
      </c>
      <c r="FX32" s="154">
        <f t="shared" si="50"/>
        <v>1</v>
      </c>
      <c r="FY32" s="47">
        <f>MDL!$C34</f>
        <v>3.7129405425324051E-2</v>
      </c>
      <c r="FZ32" s="47">
        <f t="shared" si="19"/>
        <v>3.7129405425324051E-2</v>
      </c>
      <c r="GA32" s="154">
        <f t="shared" si="20"/>
        <v>8.9149999999999991</v>
      </c>
      <c r="GF32" s="47" t="s">
        <v>333</v>
      </c>
      <c r="GG32" s="47">
        <v>33.045000000000002</v>
      </c>
      <c r="GH32" s="47">
        <v>169</v>
      </c>
      <c r="GI32" s="47">
        <v>3338</v>
      </c>
      <c r="GJ32" s="47">
        <v>1.9E-2</v>
      </c>
      <c r="GK32" s="47">
        <f t="shared" si="21"/>
        <v>1.9E-2</v>
      </c>
      <c r="GL32" s="47" t="s">
        <v>13</v>
      </c>
      <c r="GM32" s="154">
        <f t="shared" si="51"/>
        <v>200</v>
      </c>
      <c r="GN32" s="154">
        <f t="shared" si="51"/>
        <v>1</v>
      </c>
      <c r="GO32" s="154">
        <f t="shared" si="51"/>
        <v>1</v>
      </c>
      <c r="GP32" s="47">
        <f>MDL!$C34</f>
        <v>3.7129405425324051E-2</v>
      </c>
      <c r="GQ32" s="47">
        <f t="shared" si="22"/>
        <v>3.7129405425324051E-2</v>
      </c>
      <c r="GR32" s="154" t="str">
        <f t="shared" si="23"/>
        <v>BDL</v>
      </c>
      <c r="HN32" s="37" t="s">
        <v>333</v>
      </c>
      <c r="HO32" s="37">
        <v>33.033000000000001</v>
      </c>
      <c r="HP32" s="37">
        <v>169</v>
      </c>
      <c r="HQ32" s="37">
        <v>2172108</v>
      </c>
      <c r="HR32" s="37">
        <v>7.2750000000000004</v>
      </c>
      <c r="HS32" s="37">
        <f t="shared" si="24"/>
        <v>7.2750000000000004</v>
      </c>
      <c r="HT32" s="37" t="s">
        <v>13</v>
      </c>
      <c r="HU32" s="39">
        <f t="shared" si="52"/>
        <v>200</v>
      </c>
      <c r="HV32" s="39">
        <f t="shared" si="52"/>
        <v>1</v>
      </c>
      <c r="HW32" s="39">
        <f t="shared" si="52"/>
        <v>1</v>
      </c>
      <c r="HX32" s="37">
        <f>MDL!$C34</f>
        <v>3.7129405425324051E-2</v>
      </c>
      <c r="HY32" s="37">
        <f t="shared" si="25"/>
        <v>3.7129405425324051E-2</v>
      </c>
      <c r="HZ32" s="39">
        <f t="shared" si="26"/>
        <v>7.2750000000000004</v>
      </c>
      <c r="IV32" s="37" t="s">
        <v>333</v>
      </c>
      <c r="IW32" s="37">
        <v>33.021999999999998</v>
      </c>
      <c r="IX32" s="37">
        <v>169</v>
      </c>
      <c r="IY32" s="37">
        <v>2390649</v>
      </c>
      <c r="IZ32" s="37">
        <v>8.34</v>
      </c>
      <c r="JA32" s="37">
        <f t="shared" si="27"/>
        <v>8.34</v>
      </c>
      <c r="JB32" s="37" t="s">
        <v>13</v>
      </c>
      <c r="JC32" s="39">
        <f t="shared" si="53"/>
        <v>200</v>
      </c>
      <c r="JD32" s="39">
        <f t="shared" si="53"/>
        <v>1</v>
      </c>
      <c r="JE32" s="39">
        <f t="shared" si="53"/>
        <v>1</v>
      </c>
      <c r="JF32" s="37">
        <f>MDL!$C34</f>
        <v>3.7129405425324051E-2</v>
      </c>
      <c r="JG32" s="37">
        <f t="shared" si="28"/>
        <v>3.7129405425324051E-2</v>
      </c>
      <c r="JH32" s="39">
        <f t="shared" si="29"/>
        <v>8.34</v>
      </c>
      <c r="JM32" s="37" t="s">
        <v>333</v>
      </c>
      <c r="JN32" s="37">
        <v>33.021999999999998</v>
      </c>
      <c r="JO32" s="37">
        <v>169</v>
      </c>
      <c r="JP32" s="37">
        <v>5218</v>
      </c>
      <c r="JQ32" s="37">
        <v>1.7000000000000001E-2</v>
      </c>
      <c r="JR32" s="37">
        <f t="shared" si="30"/>
        <v>1.7000000000000001E-2</v>
      </c>
      <c r="JS32" s="37" t="s">
        <v>13</v>
      </c>
      <c r="JT32" s="39">
        <f t="shared" si="54"/>
        <v>200</v>
      </c>
      <c r="JU32" s="39">
        <f t="shared" si="54"/>
        <v>1</v>
      </c>
      <c r="JV32" s="39">
        <f t="shared" si="54"/>
        <v>1</v>
      </c>
      <c r="JW32" s="37">
        <f>MDL!$C34</f>
        <v>3.7129405425324051E-2</v>
      </c>
      <c r="JX32" s="37">
        <f t="shared" si="31"/>
        <v>3.7129405425324051E-2</v>
      </c>
      <c r="JY32" s="39" t="str">
        <f t="shared" si="32"/>
        <v>BDL</v>
      </c>
    </row>
  </sheetData>
  <conditionalFormatting sqref="N3:O4">
    <cfRule type="cellIs" dxfId="40" priority="34" operator="equal">
      <formula>"Fail"</formula>
    </cfRule>
    <cfRule type="cellIs" dxfId="39" priority="33" operator="equal">
      <formula>"Pass"</formula>
    </cfRule>
  </conditionalFormatting>
  <conditionalFormatting sqref="AE3:AF4">
    <cfRule type="cellIs" dxfId="38" priority="11" operator="equal">
      <formula>"Pass"</formula>
    </cfRule>
    <cfRule type="cellIs" dxfId="37" priority="12" operator="equal">
      <formula>"Fail"</formula>
    </cfRule>
  </conditionalFormatting>
  <conditionalFormatting sqref="AV3:AW4">
    <cfRule type="cellIs" dxfId="36" priority="31" operator="equal">
      <formula>"Pass"</formula>
    </cfRule>
    <cfRule type="cellIs" dxfId="35" priority="32" operator="equal">
      <formula>"Fail"</formula>
    </cfRule>
  </conditionalFormatting>
  <conditionalFormatting sqref="BM3:BN4">
    <cfRule type="cellIs" dxfId="34" priority="9" operator="equal">
      <formula>"Pass"</formula>
    </cfRule>
    <cfRule type="cellIs" dxfId="33" priority="10" operator="equal">
      <formula>"Fail"</formula>
    </cfRule>
  </conditionalFormatting>
  <conditionalFormatting sqref="CD3:CE4">
    <cfRule type="cellIs" dxfId="32" priority="7" operator="equal">
      <formula>"Pass"</formula>
    </cfRule>
    <cfRule type="cellIs" dxfId="31" priority="8" operator="equal">
      <formula>"Fail"</formula>
    </cfRule>
  </conditionalFormatting>
  <conditionalFormatting sqref="CU3:CV4">
    <cfRule type="cellIs" dxfId="30" priority="29" operator="equal">
      <formula>"Pass"</formula>
    </cfRule>
    <cfRule type="cellIs" dxfId="29" priority="30" operator="equal">
      <formula>"Fail"</formula>
    </cfRule>
  </conditionalFormatting>
  <conditionalFormatting sqref="DL3:DM4">
    <cfRule type="cellIs" dxfId="28" priority="27" operator="equal">
      <formula>"Pass"</formula>
    </cfRule>
    <cfRule type="cellIs" dxfId="27" priority="28" operator="equal">
      <formula>"Fail"</formula>
    </cfRule>
  </conditionalFormatting>
  <conditionalFormatting sqref="EC3:ED4">
    <cfRule type="cellIs" dxfId="26" priority="25" operator="equal">
      <formula>"Pass"</formula>
    </cfRule>
    <cfRule type="cellIs" dxfId="25" priority="26" operator="equal">
      <formula>"Fail"</formula>
    </cfRule>
  </conditionalFormatting>
  <conditionalFormatting sqref="ET3:EU4">
    <cfRule type="cellIs" dxfId="24" priority="23" operator="equal">
      <formula>"Pass"</formula>
    </cfRule>
    <cfRule type="cellIs" dxfId="23" priority="24" operator="equal">
      <formula>"Fail"</formula>
    </cfRule>
  </conditionalFormatting>
  <conditionalFormatting sqref="FK3:FL4">
    <cfRule type="cellIs" dxfId="22" priority="5" operator="equal">
      <formula>"Pass"</formula>
    </cfRule>
    <cfRule type="cellIs" dxfId="21" priority="6" operator="equal">
      <formula>"Fail"</formula>
    </cfRule>
  </conditionalFormatting>
  <conditionalFormatting sqref="GB3:GC4">
    <cfRule type="cellIs" dxfId="20" priority="22" operator="equal">
      <formula>"Fail"</formula>
    </cfRule>
    <cfRule type="cellIs" dxfId="19" priority="21" operator="equal">
      <formula>"Pass"</formula>
    </cfRule>
  </conditionalFormatting>
  <conditionalFormatting sqref="GS3:GT4">
    <cfRule type="cellIs" dxfId="18" priority="20" operator="equal">
      <formula>"Fail"</formula>
    </cfRule>
    <cfRule type="cellIs" dxfId="17" priority="19" operator="equal">
      <formula>"Pass"</formula>
    </cfRule>
  </conditionalFormatting>
  <conditionalFormatting sqref="HJ3:HK4">
    <cfRule type="cellIs" dxfId="16" priority="3" operator="equal">
      <formula>"Pass"</formula>
    </cfRule>
    <cfRule type="cellIs" dxfId="15" priority="4" operator="equal">
      <formula>"Fail"</formula>
    </cfRule>
  </conditionalFormatting>
  <conditionalFormatting sqref="IA3:IB4">
    <cfRule type="cellIs" dxfId="14" priority="17" operator="equal">
      <formula>"Pass"</formula>
    </cfRule>
    <cfRule type="cellIs" dxfId="13" priority="18" operator="equal">
      <formula>"Fail"</formula>
    </cfRule>
  </conditionalFormatting>
  <conditionalFormatting sqref="IR3:IS4">
    <cfRule type="cellIs" dxfId="12" priority="2" operator="equal">
      <formula>"Fail"</formula>
    </cfRule>
    <cfRule type="cellIs" dxfId="11" priority="1" operator="equal">
      <formula>"Pass"</formula>
    </cfRule>
  </conditionalFormatting>
  <conditionalFormatting sqref="JI3:JJ4">
    <cfRule type="cellIs" dxfId="10" priority="16" operator="equal">
      <formula>"Fail"</formula>
    </cfRule>
    <cfRule type="cellIs" dxfId="9" priority="15" operator="equal">
      <formula>"Pass"</formula>
    </cfRule>
  </conditionalFormatting>
  <conditionalFormatting sqref="JZ3:KA4">
    <cfRule type="cellIs" dxfId="8" priority="14" operator="equal">
      <formula>"Fail"</formula>
    </cfRule>
    <cfRule type="cellIs" dxfId="7" priority="13" operator="equal">
      <formula>"Pass"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AC34"/>
  <sheetViews>
    <sheetView workbookViewId="0"/>
  </sheetViews>
  <sheetFormatPr defaultRowHeight="14.5" x14ac:dyDescent="0.35"/>
  <cols>
    <col min="1" max="1" width="85.6328125" style="47" customWidth="1"/>
    <col min="2" max="2" width="13.81640625" style="124" customWidth="1"/>
    <col min="3" max="3" width="11.7265625" style="124" bestFit="1" customWidth="1"/>
    <col min="4" max="4" width="5.54296875" style="124" bestFit="1" customWidth="1"/>
    <col min="5" max="5" width="11.7265625" style="124" bestFit="1" customWidth="1"/>
    <col min="6" max="8" width="12.7265625" style="124" bestFit="1" customWidth="1"/>
    <col min="9" max="9" width="12.7265625" style="47" bestFit="1" customWidth="1"/>
    <col min="10" max="11" width="13.81640625" style="47" bestFit="1" customWidth="1"/>
    <col min="12" max="15" width="8.7265625" style="47"/>
    <col min="16" max="16" width="10.1796875" style="124" bestFit="1" customWidth="1"/>
    <col min="17" max="17" width="19.1796875" style="47" customWidth="1"/>
    <col min="18" max="21" width="8.7265625" style="47"/>
    <col min="22" max="29" width="8.7265625" style="2"/>
  </cols>
  <sheetData>
    <row r="1" spans="1:17" ht="26" x14ac:dyDescent="0.6">
      <c r="A1" s="53" t="s">
        <v>368</v>
      </c>
      <c r="B1" s="124" t="s">
        <v>365</v>
      </c>
      <c r="I1" s="124"/>
      <c r="J1" s="124"/>
      <c r="K1" s="124"/>
      <c r="P1" s="124" t="s">
        <v>313</v>
      </c>
      <c r="Q1" s="47" t="s">
        <v>366</v>
      </c>
    </row>
    <row r="2" spans="1:17" ht="29" x14ac:dyDescent="0.35">
      <c r="A2" s="1" t="s">
        <v>110</v>
      </c>
      <c r="B2" s="38" t="s">
        <v>237</v>
      </c>
      <c r="C2" s="124" t="s">
        <v>276</v>
      </c>
      <c r="E2" s="124" t="s">
        <v>254</v>
      </c>
      <c r="F2" s="124" t="s">
        <v>255</v>
      </c>
      <c r="G2" s="124" t="s">
        <v>277</v>
      </c>
      <c r="H2" s="124" t="s">
        <v>256</v>
      </c>
      <c r="I2" s="124" t="s">
        <v>278</v>
      </c>
      <c r="J2" s="124" t="s">
        <v>257</v>
      </c>
      <c r="K2" s="124" t="s">
        <v>279</v>
      </c>
      <c r="P2" s="38" t="s">
        <v>237</v>
      </c>
      <c r="Q2" s="47" t="s">
        <v>367</v>
      </c>
    </row>
    <row r="3" spans="1:17" x14ac:dyDescent="0.35">
      <c r="A3" s="1"/>
      <c r="C3" s="124">
        <v>1</v>
      </c>
      <c r="D3" s="124">
        <v>2.5</v>
      </c>
      <c r="E3" s="124">
        <v>5</v>
      </c>
      <c r="F3" s="124">
        <v>10</v>
      </c>
      <c r="G3" s="124">
        <v>15</v>
      </c>
      <c r="H3" s="124">
        <v>20</v>
      </c>
      <c r="I3" s="124">
        <v>30</v>
      </c>
      <c r="J3" s="124">
        <v>200</v>
      </c>
      <c r="K3" s="124">
        <v>300</v>
      </c>
    </row>
    <row r="4" spans="1:17" x14ac:dyDescent="0.35">
      <c r="A4" s="1"/>
      <c r="B4" s="124" t="s">
        <v>51</v>
      </c>
      <c r="C4" s="124" t="s">
        <v>51</v>
      </c>
      <c r="D4" s="124" t="s">
        <v>51</v>
      </c>
      <c r="E4" s="124" t="s">
        <v>51</v>
      </c>
      <c r="F4" s="124" t="s">
        <v>51</v>
      </c>
      <c r="G4" s="124" t="s">
        <v>51</v>
      </c>
      <c r="H4" s="124" t="s">
        <v>51</v>
      </c>
      <c r="I4" s="124" t="s">
        <v>51</v>
      </c>
      <c r="J4" s="124" t="s">
        <v>51</v>
      </c>
      <c r="K4" s="124" t="s">
        <v>51</v>
      </c>
      <c r="P4" s="124">
        <v>10000</v>
      </c>
      <c r="Q4" s="14">
        <v>0.98380000000000001</v>
      </c>
    </row>
    <row r="5" spans="1:17" x14ac:dyDescent="0.35">
      <c r="A5" s="47" t="s">
        <v>52</v>
      </c>
      <c r="B5" s="124">
        <f>P4*Q4</f>
        <v>9838</v>
      </c>
      <c r="C5" s="50">
        <f>C$3/1000*$B5</f>
        <v>9.838000000000001</v>
      </c>
      <c r="D5" s="50">
        <f t="shared" ref="D5:K5" si="0">D$3/1000*$B5</f>
        <v>24.594999999999999</v>
      </c>
      <c r="E5" s="50">
        <f t="shared" si="0"/>
        <v>49.19</v>
      </c>
      <c r="F5" s="50">
        <f t="shared" si="0"/>
        <v>98.38</v>
      </c>
      <c r="G5" s="50">
        <f t="shared" si="0"/>
        <v>147.57</v>
      </c>
      <c r="H5" s="50">
        <f t="shared" si="0"/>
        <v>196.76</v>
      </c>
      <c r="I5" s="50">
        <f t="shared" si="0"/>
        <v>295.14</v>
      </c>
      <c r="J5" s="50">
        <f t="shared" si="0"/>
        <v>1967.6000000000001</v>
      </c>
      <c r="K5" s="50">
        <f t="shared" si="0"/>
        <v>2951.4</v>
      </c>
      <c r="P5" s="124">
        <v>1000</v>
      </c>
      <c r="Q5" s="14">
        <v>0.97899999999999998</v>
      </c>
    </row>
    <row r="6" spans="1:17" x14ac:dyDescent="0.35">
      <c r="A6" s="47" t="s">
        <v>54</v>
      </c>
      <c r="B6" s="124">
        <f t="shared" ref="B6:B34" si="1">P5*Q5</f>
        <v>979</v>
      </c>
      <c r="C6" s="50">
        <f t="shared" ref="C6:K34" si="2">C$3/1000*$B6</f>
        <v>0.97899999999999998</v>
      </c>
      <c r="D6" s="50">
        <f t="shared" si="2"/>
        <v>2.4475000000000002</v>
      </c>
      <c r="E6" s="50">
        <f t="shared" si="2"/>
        <v>4.8950000000000005</v>
      </c>
      <c r="F6" s="50">
        <f t="shared" si="2"/>
        <v>9.7900000000000009</v>
      </c>
      <c r="G6" s="50">
        <f t="shared" si="2"/>
        <v>14.684999999999999</v>
      </c>
      <c r="H6" s="50">
        <f t="shared" si="2"/>
        <v>19.580000000000002</v>
      </c>
      <c r="I6" s="50">
        <f t="shared" si="2"/>
        <v>29.369999999999997</v>
      </c>
      <c r="J6" s="50">
        <f t="shared" si="2"/>
        <v>195.8</v>
      </c>
      <c r="K6" s="50">
        <f t="shared" si="2"/>
        <v>293.7</v>
      </c>
      <c r="P6" s="124">
        <v>1000</v>
      </c>
      <c r="Q6" s="14">
        <v>0.98399999999999999</v>
      </c>
    </row>
    <row r="7" spans="1:17" x14ac:dyDescent="0.35">
      <c r="A7" s="47" t="s">
        <v>56</v>
      </c>
      <c r="B7" s="124">
        <f t="shared" si="1"/>
        <v>984</v>
      </c>
      <c r="C7" s="50">
        <f t="shared" si="2"/>
        <v>0.98399999999999999</v>
      </c>
      <c r="D7" s="50">
        <f t="shared" si="2"/>
        <v>2.46</v>
      </c>
      <c r="E7" s="50">
        <f t="shared" si="2"/>
        <v>4.92</v>
      </c>
      <c r="F7" s="50">
        <f t="shared" si="2"/>
        <v>9.84</v>
      </c>
      <c r="G7" s="50">
        <f t="shared" si="2"/>
        <v>14.76</v>
      </c>
      <c r="H7" s="50">
        <f t="shared" si="2"/>
        <v>19.68</v>
      </c>
      <c r="I7" s="50">
        <f t="shared" si="2"/>
        <v>29.52</v>
      </c>
      <c r="J7" s="50">
        <f t="shared" si="2"/>
        <v>196.8</v>
      </c>
      <c r="K7" s="50">
        <f t="shared" si="2"/>
        <v>295.2</v>
      </c>
      <c r="P7" s="124">
        <v>1000</v>
      </c>
      <c r="Q7" s="14">
        <v>0.98599999999999999</v>
      </c>
    </row>
    <row r="8" spans="1:17" x14ac:dyDescent="0.35">
      <c r="A8" s="47" t="s">
        <v>58</v>
      </c>
      <c r="B8" s="124">
        <f t="shared" si="1"/>
        <v>986</v>
      </c>
      <c r="C8" s="50">
        <f t="shared" si="2"/>
        <v>0.98599999999999999</v>
      </c>
      <c r="D8" s="50">
        <f t="shared" si="2"/>
        <v>2.4649999999999999</v>
      </c>
      <c r="E8" s="50">
        <f t="shared" si="2"/>
        <v>4.93</v>
      </c>
      <c r="F8" s="50">
        <f t="shared" si="2"/>
        <v>9.86</v>
      </c>
      <c r="G8" s="50">
        <f t="shared" si="2"/>
        <v>14.79</v>
      </c>
      <c r="H8" s="50">
        <f t="shared" si="2"/>
        <v>19.72</v>
      </c>
      <c r="I8" s="50">
        <f t="shared" si="2"/>
        <v>29.58</v>
      </c>
      <c r="J8" s="50">
        <f t="shared" si="2"/>
        <v>197.20000000000002</v>
      </c>
      <c r="K8" s="50">
        <f t="shared" si="2"/>
        <v>295.8</v>
      </c>
      <c r="P8" s="124">
        <v>1000</v>
      </c>
      <c r="Q8" s="14">
        <v>0.97899999999999998</v>
      </c>
    </row>
    <row r="9" spans="1:17" x14ac:dyDescent="0.35">
      <c r="A9" s="47" t="s">
        <v>60</v>
      </c>
      <c r="B9" s="124">
        <f t="shared" si="1"/>
        <v>979</v>
      </c>
      <c r="C9" s="50">
        <f t="shared" si="2"/>
        <v>0.97899999999999998</v>
      </c>
      <c r="D9" s="50">
        <f t="shared" si="2"/>
        <v>2.4475000000000002</v>
      </c>
      <c r="E9" s="50">
        <f t="shared" si="2"/>
        <v>4.8950000000000005</v>
      </c>
      <c r="F9" s="50">
        <f t="shared" si="2"/>
        <v>9.7900000000000009</v>
      </c>
      <c r="G9" s="50">
        <f t="shared" si="2"/>
        <v>14.684999999999999</v>
      </c>
      <c r="H9" s="50">
        <f t="shared" si="2"/>
        <v>19.580000000000002</v>
      </c>
      <c r="I9" s="50">
        <f t="shared" si="2"/>
        <v>29.369999999999997</v>
      </c>
      <c r="J9" s="50">
        <f t="shared" si="2"/>
        <v>195.8</v>
      </c>
      <c r="K9" s="50">
        <f t="shared" si="2"/>
        <v>293.7</v>
      </c>
      <c r="P9" s="124">
        <v>1000</v>
      </c>
      <c r="Q9" s="14">
        <v>0.97199999999999998</v>
      </c>
    </row>
    <row r="10" spans="1:17" x14ac:dyDescent="0.35">
      <c r="A10" s="47" t="s">
        <v>62</v>
      </c>
      <c r="B10" s="124">
        <f t="shared" si="1"/>
        <v>972</v>
      </c>
      <c r="C10" s="50">
        <f t="shared" si="2"/>
        <v>0.97199999999999998</v>
      </c>
      <c r="D10" s="50">
        <f t="shared" si="2"/>
        <v>2.4300000000000002</v>
      </c>
      <c r="E10" s="50">
        <f t="shared" si="2"/>
        <v>4.8600000000000003</v>
      </c>
      <c r="F10" s="50">
        <f t="shared" si="2"/>
        <v>9.7200000000000006</v>
      </c>
      <c r="G10" s="50">
        <f t="shared" si="2"/>
        <v>14.58</v>
      </c>
      <c r="H10" s="50">
        <f t="shared" si="2"/>
        <v>19.440000000000001</v>
      </c>
      <c r="I10" s="50">
        <f t="shared" si="2"/>
        <v>29.16</v>
      </c>
      <c r="J10" s="50">
        <f t="shared" si="2"/>
        <v>194.4</v>
      </c>
      <c r="K10" s="50">
        <f t="shared" si="2"/>
        <v>291.59999999999997</v>
      </c>
      <c r="P10" s="124">
        <v>1000</v>
      </c>
      <c r="Q10" s="14">
        <v>0.98899999999999999</v>
      </c>
    </row>
    <row r="11" spans="1:17" x14ac:dyDescent="0.35">
      <c r="A11" s="123" t="s">
        <v>64</v>
      </c>
      <c r="B11" s="124">
        <f t="shared" si="1"/>
        <v>989</v>
      </c>
      <c r="C11" s="50">
        <f t="shared" si="2"/>
        <v>0.98899999999999999</v>
      </c>
      <c r="D11" s="50">
        <f t="shared" si="2"/>
        <v>2.4725000000000001</v>
      </c>
      <c r="E11" s="50">
        <f t="shared" si="2"/>
        <v>4.9450000000000003</v>
      </c>
      <c r="F11" s="50">
        <f t="shared" si="2"/>
        <v>9.89</v>
      </c>
      <c r="G11" s="50">
        <f t="shared" si="2"/>
        <v>14.834999999999999</v>
      </c>
      <c r="H11" s="50">
        <f t="shared" si="2"/>
        <v>19.78</v>
      </c>
      <c r="I11" s="50">
        <f t="shared" si="2"/>
        <v>29.669999999999998</v>
      </c>
      <c r="J11" s="50">
        <f t="shared" si="2"/>
        <v>197.8</v>
      </c>
      <c r="K11" s="50">
        <f t="shared" si="2"/>
        <v>296.7</v>
      </c>
      <c r="P11" s="124">
        <v>1000</v>
      </c>
      <c r="Q11" s="14">
        <v>0.97199999999999998</v>
      </c>
    </row>
    <row r="12" spans="1:17" x14ac:dyDescent="0.35">
      <c r="A12" s="47" t="s">
        <v>66</v>
      </c>
      <c r="B12" s="124">
        <f t="shared" si="1"/>
        <v>972</v>
      </c>
      <c r="C12" s="50">
        <f t="shared" si="2"/>
        <v>0.97199999999999998</v>
      </c>
      <c r="D12" s="50">
        <f t="shared" si="2"/>
        <v>2.4300000000000002</v>
      </c>
      <c r="E12" s="50">
        <f t="shared" si="2"/>
        <v>4.8600000000000003</v>
      </c>
      <c r="F12" s="50">
        <f t="shared" si="2"/>
        <v>9.7200000000000006</v>
      </c>
      <c r="G12" s="50">
        <f t="shared" si="2"/>
        <v>14.58</v>
      </c>
      <c r="H12" s="50">
        <f t="shared" si="2"/>
        <v>19.440000000000001</v>
      </c>
      <c r="I12" s="50">
        <f t="shared" si="2"/>
        <v>29.16</v>
      </c>
      <c r="J12" s="50">
        <f t="shared" si="2"/>
        <v>194.4</v>
      </c>
      <c r="K12" s="50">
        <f t="shared" si="2"/>
        <v>291.59999999999997</v>
      </c>
      <c r="P12" s="124">
        <v>1000</v>
      </c>
      <c r="Q12" s="14">
        <v>0.98899999999999999</v>
      </c>
    </row>
    <row r="13" spans="1:17" x14ac:dyDescent="0.35">
      <c r="A13" s="47" t="s">
        <v>68</v>
      </c>
      <c r="B13" s="124">
        <f t="shared" si="1"/>
        <v>989</v>
      </c>
      <c r="C13" s="50">
        <f t="shared" si="2"/>
        <v>0.98899999999999999</v>
      </c>
      <c r="D13" s="50">
        <f t="shared" si="2"/>
        <v>2.4725000000000001</v>
      </c>
      <c r="E13" s="50">
        <f t="shared" si="2"/>
        <v>4.9450000000000003</v>
      </c>
      <c r="F13" s="50">
        <f t="shared" si="2"/>
        <v>9.89</v>
      </c>
      <c r="G13" s="50">
        <f t="shared" si="2"/>
        <v>14.834999999999999</v>
      </c>
      <c r="H13" s="50">
        <f t="shared" si="2"/>
        <v>19.78</v>
      </c>
      <c r="I13" s="50">
        <f t="shared" si="2"/>
        <v>29.669999999999998</v>
      </c>
      <c r="J13" s="50">
        <f t="shared" si="2"/>
        <v>197.8</v>
      </c>
      <c r="K13" s="50">
        <f t="shared" si="2"/>
        <v>296.7</v>
      </c>
      <c r="P13" s="124">
        <v>1000</v>
      </c>
      <c r="Q13" s="14">
        <v>0.98399999999999999</v>
      </c>
    </row>
    <row r="14" spans="1:17" x14ac:dyDescent="0.35">
      <c r="A14" s="47" t="s">
        <v>115</v>
      </c>
      <c r="B14" s="124">
        <f t="shared" si="1"/>
        <v>984</v>
      </c>
      <c r="C14" s="50">
        <f t="shared" si="2"/>
        <v>0.98399999999999999</v>
      </c>
      <c r="D14" s="50">
        <f t="shared" si="2"/>
        <v>2.46</v>
      </c>
      <c r="E14" s="50">
        <f t="shared" si="2"/>
        <v>4.92</v>
      </c>
      <c r="F14" s="50">
        <f t="shared" si="2"/>
        <v>9.84</v>
      </c>
      <c r="G14" s="50">
        <f t="shared" si="2"/>
        <v>14.76</v>
      </c>
      <c r="H14" s="50">
        <f t="shared" si="2"/>
        <v>19.68</v>
      </c>
      <c r="I14" s="50">
        <f t="shared" si="2"/>
        <v>29.52</v>
      </c>
      <c r="J14" s="50">
        <f t="shared" si="2"/>
        <v>196.8</v>
      </c>
      <c r="K14" s="50">
        <f t="shared" si="2"/>
        <v>295.2</v>
      </c>
      <c r="P14" s="124">
        <v>1000</v>
      </c>
      <c r="Q14" s="14">
        <v>0.97699999999999998</v>
      </c>
    </row>
    <row r="15" spans="1:17" x14ac:dyDescent="0.35">
      <c r="A15" s="47" t="s">
        <v>71</v>
      </c>
      <c r="B15" s="124">
        <f t="shared" si="1"/>
        <v>977</v>
      </c>
      <c r="C15" s="50">
        <f t="shared" si="2"/>
        <v>0.97699999999999998</v>
      </c>
      <c r="D15" s="50">
        <f t="shared" si="2"/>
        <v>2.4424999999999999</v>
      </c>
      <c r="E15" s="50">
        <f t="shared" si="2"/>
        <v>4.8849999999999998</v>
      </c>
      <c r="F15" s="50">
        <f t="shared" si="2"/>
        <v>9.77</v>
      </c>
      <c r="G15" s="50">
        <f t="shared" si="2"/>
        <v>14.654999999999999</v>
      </c>
      <c r="H15" s="50">
        <f t="shared" si="2"/>
        <v>19.54</v>
      </c>
      <c r="I15" s="50">
        <f t="shared" si="2"/>
        <v>29.31</v>
      </c>
      <c r="J15" s="50">
        <f t="shared" si="2"/>
        <v>195.4</v>
      </c>
      <c r="K15" s="50">
        <f t="shared" si="2"/>
        <v>293.09999999999997</v>
      </c>
      <c r="P15" s="124">
        <v>1000</v>
      </c>
      <c r="Q15" s="14">
        <v>0.97399999999999998</v>
      </c>
    </row>
    <row r="16" spans="1:17" x14ac:dyDescent="0.35">
      <c r="A16" s="47" t="s">
        <v>25</v>
      </c>
      <c r="B16" s="124">
        <f t="shared" si="1"/>
        <v>974</v>
      </c>
      <c r="C16" s="50">
        <f t="shared" si="2"/>
        <v>0.97399999999999998</v>
      </c>
      <c r="D16" s="50">
        <f t="shared" si="2"/>
        <v>2.4350000000000001</v>
      </c>
      <c r="E16" s="50">
        <f t="shared" si="2"/>
        <v>4.87</v>
      </c>
      <c r="F16" s="50">
        <f t="shared" si="2"/>
        <v>9.74</v>
      </c>
      <c r="G16" s="50">
        <f t="shared" si="2"/>
        <v>14.61</v>
      </c>
      <c r="H16" s="50">
        <f t="shared" si="2"/>
        <v>19.48</v>
      </c>
      <c r="I16" s="50">
        <f t="shared" si="2"/>
        <v>29.22</v>
      </c>
      <c r="J16" s="50">
        <f t="shared" si="2"/>
        <v>194.8</v>
      </c>
      <c r="K16" s="50">
        <f t="shared" si="2"/>
        <v>292.2</v>
      </c>
      <c r="P16" s="124">
        <v>1000</v>
      </c>
      <c r="Q16" s="14">
        <v>0.98399999999999999</v>
      </c>
    </row>
    <row r="17" spans="1:17" x14ac:dyDescent="0.35">
      <c r="A17" s="47" t="s">
        <v>74</v>
      </c>
      <c r="B17" s="124">
        <f t="shared" si="1"/>
        <v>984</v>
      </c>
      <c r="C17" s="50">
        <f t="shared" si="2"/>
        <v>0.98399999999999999</v>
      </c>
      <c r="D17" s="50">
        <f t="shared" si="2"/>
        <v>2.46</v>
      </c>
      <c r="E17" s="50">
        <f t="shared" si="2"/>
        <v>4.92</v>
      </c>
      <c r="F17" s="50">
        <f t="shared" si="2"/>
        <v>9.84</v>
      </c>
      <c r="G17" s="50">
        <f t="shared" si="2"/>
        <v>14.76</v>
      </c>
      <c r="H17" s="50">
        <f t="shared" si="2"/>
        <v>19.68</v>
      </c>
      <c r="I17" s="50">
        <f t="shared" si="2"/>
        <v>29.52</v>
      </c>
      <c r="J17" s="50">
        <f t="shared" si="2"/>
        <v>196.8</v>
      </c>
      <c r="K17" s="50">
        <f t="shared" si="2"/>
        <v>295.2</v>
      </c>
      <c r="P17" s="124">
        <v>1000</v>
      </c>
      <c r="Q17" s="14">
        <v>0.98899999999999999</v>
      </c>
    </row>
    <row r="18" spans="1:17" x14ac:dyDescent="0.35">
      <c r="A18" s="47" t="s">
        <v>76</v>
      </c>
      <c r="B18" s="124">
        <f t="shared" si="1"/>
        <v>989</v>
      </c>
      <c r="C18" s="50">
        <f t="shared" si="2"/>
        <v>0.98899999999999999</v>
      </c>
      <c r="D18" s="50">
        <f t="shared" si="2"/>
        <v>2.4725000000000001</v>
      </c>
      <c r="E18" s="50">
        <f t="shared" si="2"/>
        <v>4.9450000000000003</v>
      </c>
      <c r="F18" s="50">
        <f t="shared" si="2"/>
        <v>9.89</v>
      </c>
      <c r="G18" s="50">
        <f t="shared" si="2"/>
        <v>14.834999999999999</v>
      </c>
      <c r="H18" s="50">
        <f t="shared" si="2"/>
        <v>19.78</v>
      </c>
      <c r="I18" s="50">
        <f t="shared" si="2"/>
        <v>29.669999999999998</v>
      </c>
      <c r="J18" s="50">
        <f t="shared" si="2"/>
        <v>197.8</v>
      </c>
      <c r="K18" s="50">
        <f t="shared" si="2"/>
        <v>296.7</v>
      </c>
      <c r="P18" s="124">
        <v>1000</v>
      </c>
      <c r="Q18" s="14">
        <v>0.98899999999999999</v>
      </c>
    </row>
    <row r="19" spans="1:17" x14ac:dyDescent="0.35">
      <c r="A19" s="47" t="s">
        <v>78</v>
      </c>
      <c r="B19" s="124">
        <f t="shared" si="1"/>
        <v>989</v>
      </c>
      <c r="C19" s="50">
        <f t="shared" si="2"/>
        <v>0.98899999999999999</v>
      </c>
      <c r="D19" s="50">
        <f t="shared" si="2"/>
        <v>2.4725000000000001</v>
      </c>
      <c r="E19" s="50">
        <f t="shared" si="2"/>
        <v>4.9450000000000003</v>
      </c>
      <c r="F19" s="50">
        <f t="shared" si="2"/>
        <v>9.89</v>
      </c>
      <c r="G19" s="50">
        <f t="shared" si="2"/>
        <v>14.834999999999999</v>
      </c>
      <c r="H19" s="50">
        <f t="shared" si="2"/>
        <v>19.78</v>
      </c>
      <c r="I19" s="50">
        <f t="shared" si="2"/>
        <v>29.669999999999998</v>
      </c>
      <c r="J19" s="50">
        <f t="shared" si="2"/>
        <v>197.8</v>
      </c>
      <c r="K19" s="50">
        <f t="shared" si="2"/>
        <v>296.7</v>
      </c>
      <c r="P19" s="124">
        <v>1000</v>
      </c>
      <c r="Q19" s="14">
        <v>0.97399999999999998</v>
      </c>
    </row>
    <row r="20" spans="1:17" x14ac:dyDescent="0.35">
      <c r="A20" s="47" t="s">
        <v>80</v>
      </c>
      <c r="B20" s="124">
        <f t="shared" si="1"/>
        <v>974</v>
      </c>
      <c r="C20" s="50">
        <f t="shared" si="2"/>
        <v>0.97399999999999998</v>
      </c>
      <c r="D20" s="50">
        <f t="shared" si="2"/>
        <v>2.4350000000000001</v>
      </c>
      <c r="E20" s="50">
        <f t="shared" si="2"/>
        <v>4.87</v>
      </c>
      <c r="F20" s="50">
        <f t="shared" si="2"/>
        <v>9.74</v>
      </c>
      <c r="G20" s="50">
        <f t="shared" si="2"/>
        <v>14.61</v>
      </c>
      <c r="H20" s="50">
        <f t="shared" si="2"/>
        <v>19.48</v>
      </c>
      <c r="I20" s="50">
        <f t="shared" si="2"/>
        <v>29.22</v>
      </c>
      <c r="J20" s="50">
        <f t="shared" si="2"/>
        <v>194.8</v>
      </c>
      <c r="K20" s="50">
        <f t="shared" si="2"/>
        <v>292.2</v>
      </c>
      <c r="P20" s="124">
        <v>1000</v>
      </c>
      <c r="Q20" s="14">
        <v>0.98399999999999999</v>
      </c>
    </row>
    <row r="21" spans="1:17" x14ac:dyDescent="0.35">
      <c r="A21" s="123" t="s">
        <v>82</v>
      </c>
      <c r="B21" s="124">
        <f t="shared" si="1"/>
        <v>984</v>
      </c>
      <c r="C21" s="50">
        <f t="shared" si="2"/>
        <v>0.98399999999999999</v>
      </c>
      <c r="D21" s="50">
        <f t="shared" si="2"/>
        <v>2.46</v>
      </c>
      <c r="E21" s="50">
        <f t="shared" si="2"/>
        <v>4.92</v>
      </c>
      <c r="F21" s="50">
        <f t="shared" si="2"/>
        <v>9.84</v>
      </c>
      <c r="G21" s="50">
        <f t="shared" si="2"/>
        <v>14.76</v>
      </c>
      <c r="H21" s="50">
        <f t="shared" si="2"/>
        <v>19.68</v>
      </c>
      <c r="I21" s="50">
        <f t="shared" si="2"/>
        <v>29.52</v>
      </c>
      <c r="J21" s="50">
        <f t="shared" si="2"/>
        <v>196.8</v>
      </c>
      <c r="K21" s="50">
        <f t="shared" si="2"/>
        <v>295.2</v>
      </c>
      <c r="P21" s="124">
        <v>1000</v>
      </c>
      <c r="Q21" s="14">
        <v>0.97399999999999998</v>
      </c>
    </row>
    <row r="22" spans="1:17" x14ac:dyDescent="0.35">
      <c r="A22" s="47" t="s">
        <v>84</v>
      </c>
      <c r="B22" s="124">
        <f t="shared" si="1"/>
        <v>974</v>
      </c>
      <c r="C22" s="50">
        <f t="shared" si="2"/>
        <v>0.97399999999999998</v>
      </c>
      <c r="D22" s="50">
        <f t="shared" si="2"/>
        <v>2.4350000000000001</v>
      </c>
      <c r="E22" s="50">
        <f t="shared" si="2"/>
        <v>4.87</v>
      </c>
      <c r="F22" s="50">
        <f t="shared" si="2"/>
        <v>9.74</v>
      </c>
      <c r="G22" s="50">
        <f t="shared" si="2"/>
        <v>14.61</v>
      </c>
      <c r="H22" s="50">
        <f t="shared" si="2"/>
        <v>19.48</v>
      </c>
      <c r="I22" s="50">
        <f t="shared" si="2"/>
        <v>29.22</v>
      </c>
      <c r="J22" s="50">
        <f t="shared" si="2"/>
        <v>194.8</v>
      </c>
      <c r="K22" s="50">
        <f t="shared" si="2"/>
        <v>292.2</v>
      </c>
      <c r="P22" s="124">
        <v>1000</v>
      </c>
      <c r="Q22" s="14">
        <v>0.98599999999999999</v>
      </c>
    </row>
    <row r="23" spans="1:17" x14ac:dyDescent="0.35">
      <c r="A23" s="47" t="s">
        <v>86</v>
      </c>
      <c r="B23" s="124">
        <f t="shared" si="1"/>
        <v>986</v>
      </c>
      <c r="C23" s="50">
        <f t="shared" si="2"/>
        <v>0.98599999999999999</v>
      </c>
      <c r="D23" s="50">
        <f t="shared" si="2"/>
        <v>2.4649999999999999</v>
      </c>
      <c r="E23" s="50">
        <f t="shared" si="2"/>
        <v>4.93</v>
      </c>
      <c r="F23" s="50">
        <f t="shared" si="2"/>
        <v>9.86</v>
      </c>
      <c r="G23" s="50">
        <f t="shared" si="2"/>
        <v>14.79</v>
      </c>
      <c r="H23" s="50">
        <f t="shared" si="2"/>
        <v>19.72</v>
      </c>
      <c r="I23" s="50">
        <f t="shared" si="2"/>
        <v>29.58</v>
      </c>
      <c r="J23" s="50">
        <f t="shared" si="2"/>
        <v>197.20000000000002</v>
      </c>
      <c r="K23" s="50">
        <f t="shared" si="2"/>
        <v>295.8</v>
      </c>
      <c r="P23" s="124">
        <v>1000</v>
      </c>
      <c r="Q23" s="14">
        <v>0.98599999999999999</v>
      </c>
    </row>
    <row r="24" spans="1:17" x14ac:dyDescent="0.35">
      <c r="A24" s="47" t="s">
        <v>88</v>
      </c>
      <c r="B24" s="124">
        <f t="shared" si="1"/>
        <v>986</v>
      </c>
      <c r="C24" s="50">
        <f t="shared" si="2"/>
        <v>0.98599999999999999</v>
      </c>
      <c r="D24" s="50">
        <f t="shared" si="2"/>
        <v>2.4649999999999999</v>
      </c>
      <c r="E24" s="50">
        <f t="shared" si="2"/>
        <v>4.93</v>
      </c>
      <c r="F24" s="50">
        <f t="shared" si="2"/>
        <v>9.86</v>
      </c>
      <c r="G24" s="50">
        <f t="shared" si="2"/>
        <v>14.79</v>
      </c>
      <c r="H24" s="50">
        <f t="shared" si="2"/>
        <v>19.72</v>
      </c>
      <c r="I24" s="50">
        <f t="shared" si="2"/>
        <v>29.58</v>
      </c>
      <c r="J24" s="50">
        <f t="shared" si="2"/>
        <v>197.20000000000002</v>
      </c>
      <c r="K24" s="50">
        <f t="shared" si="2"/>
        <v>295.8</v>
      </c>
      <c r="P24" s="124">
        <v>1000</v>
      </c>
      <c r="Q24" s="14">
        <v>0.99099999999999999</v>
      </c>
    </row>
    <row r="25" spans="1:17" x14ac:dyDescent="0.35">
      <c r="A25" s="123" t="s">
        <v>90</v>
      </c>
      <c r="B25" s="124">
        <f t="shared" si="1"/>
        <v>991</v>
      </c>
      <c r="C25" s="50">
        <f t="shared" si="2"/>
        <v>0.99099999999999999</v>
      </c>
      <c r="D25" s="50">
        <f t="shared" si="2"/>
        <v>2.4775</v>
      </c>
      <c r="E25" s="50">
        <f t="shared" si="2"/>
        <v>4.9550000000000001</v>
      </c>
      <c r="F25" s="50">
        <f t="shared" si="2"/>
        <v>9.91</v>
      </c>
      <c r="G25" s="50">
        <f t="shared" si="2"/>
        <v>14.865</v>
      </c>
      <c r="H25" s="50">
        <f t="shared" si="2"/>
        <v>19.82</v>
      </c>
      <c r="I25" s="50">
        <f t="shared" si="2"/>
        <v>29.73</v>
      </c>
      <c r="J25" s="50">
        <f t="shared" si="2"/>
        <v>198.20000000000002</v>
      </c>
      <c r="K25" s="50">
        <f t="shared" si="2"/>
        <v>297.3</v>
      </c>
      <c r="P25" s="124">
        <v>1000</v>
      </c>
      <c r="Q25" s="14">
        <v>0.98299999999999998</v>
      </c>
    </row>
    <row r="26" spans="1:17" x14ac:dyDescent="0.35">
      <c r="A26" s="47" t="s">
        <v>92</v>
      </c>
      <c r="B26" s="124">
        <f t="shared" si="1"/>
        <v>983</v>
      </c>
      <c r="C26" s="50">
        <f t="shared" si="2"/>
        <v>0.98299999999999998</v>
      </c>
      <c r="D26" s="50">
        <f t="shared" si="2"/>
        <v>2.4575</v>
      </c>
      <c r="E26" s="50">
        <f t="shared" si="2"/>
        <v>4.915</v>
      </c>
      <c r="F26" s="50">
        <f t="shared" si="2"/>
        <v>9.83</v>
      </c>
      <c r="G26" s="50">
        <f t="shared" si="2"/>
        <v>14.744999999999999</v>
      </c>
      <c r="H26" s="50">
        <f t="shared" si="2"/>
        <v>19.66</v>
      </c>
      <c r="I26" s="50">
        <f t="shared" si="2"/>
        <v>29.49</v>
      </c>
      <c r="J26" s="50">
        <f t="shared" si="2"/>
        <v>196.60000000000002</v>
      </c>
      <c r="K26" s="50">
        <f t="shared" si="2"/>
        <v>294.89999999999998</v>
      </c>
      <c r="P26" s="124">
        <v>1000</v>
      </c>
      <c r="Q26" s="14">
        <v>0.99</v>
      </c>
    </row>
    <row r="27" spans="1:17" x14ac:dyDescent="0.35">
      <c r="A27" s="123" t="s">
        <v>94</v>
      </c>
      <c r="B27" s="124">
        <f t="shared" si="1"/>
        <v>990</v>
      </c>
      <c r="C27" s="50">
        <f t="shared" si="2"/>
        <v>0.99</v>
      </c>
      <c r="D27" s="50">
        <f t="shared" si="2"/>
        <v>2.4750000000000001</v>
      </c>
      <c r="E27" s="50">
        <f t="shared" si="2"/>
        <v>4.95</v>
      </c>
      <c r="F27" s="50">
        <f t="shared" si="2"/>
        <v>9.9</v>
      </c>
      <c r="G27" s="50">
        <f t="shared" si="2"/>
        <v>14.85</v>
      </c>
      <c r="H27" s="50">
        <f t="shared" si="2"/>
        <v>19.8</v>
      </c>
      <c r="I27" s="50">
        <f t="shared" si="2"/>
        <v>29.7</v>
      </c>
      <c r="J27" s="50">
        <f t="shared" si="2"/>
        <v>198</v>
      </c>
      <c r="K27" s="50">
        <f t="shared" si="2"/>
        <v>297</v>
      </c>
      <c r="P27" s="124">
        <v>1000</v>
      </c>
      <c r="Q27" s="14">
        <v>0.98299999999999998</v>
      </c>
    </row>
    <row r="28" spans="1:17" x14ac:dyDescent="0.35">
      <c r="A28" s="123" t="s">
        <v>96</v>
      </c>
      <c r="B28" s="124">
        <f t="shared" si="1"/>
        <v>983</v>
      </c>
      <c r="C28" s="50">
        <f t="shared" si="2"/>
        <v>0.98299999999999998</v>
      </c>
      <c r="D28" s="50">
        <f t="shared" si="2"/>
        <v>2.4575</v>
      </c>
      <c r="E28" s="50">
        <f t="shared" si="2"/>
        <v>4.915</v>
      </c>
      <c r="F28" s="50">
        <f t="shared" si="2"/>
        <v>9.83</v>
      </c>
      <c r="G28" s="50">
        <f t="shared" si="2"/>
        <v>14.744999999999999</v>
      </c>
      <c r="H28" s="50">
        <f t="shared" si="2"/>
        <v>19.66</v>
      </c>
      <c r="I28" s="50">
        <f t="shared" si="2"/>
        <v>29.49</v>
      </c>
      <c r="J28" s="50">
        <f t="shared" si="2"/>
        <v>196.60000000000002</v>
      </c>
      <c r="K28" s="50">
        <f t="shared" si="2"/>
        <v>294.89999999999998</v>
      </c>
      <c r="P28" s="124">
        <v>1000</v>
      </c>
      <c r="Q28" s="14">
        <v>0.98799999999999999</v>
      </c>
    </row>
    <row r="29" spans="1:17" x14ac:dyDescent="0.35">
      <c r="A29" s="47" t="s">
        <v>98</v>
      </c>
      <c r="B29" s="124">
        <f t="shared" si="1"/>
        <v>988</v>
      </c>
      <c r="C29" s="50">
        <f t="shared" si="2"/>
        <v>0.98799999999999999</v>
      </c>
      <c r="D29" s="50">
        <f t="shared" si="2"/>
        <v>2.4700000000000002</v>
      </c>
      <c r="E29" s="50">
        <f t="shared" si="2"/>
        <v>4.9400000000000004</v>
      </c>
      <c r="F29" s="50">
        <f t="shared" si="2"/>
        <v>9.8800000000000008</v>
      </c>
      <c r="G29" s="50">
        <f t="shared" si="2"/>
        <v>14.82</v>
      </c>
      <c r="H29" s="50">
        <f t="shared" si="2"/>
        <v>19.760000000000002</v>
      </c>
      <c r="I29" s="50">
        <f t="shared" si="2"/>
        <v>29.64</v>
      </c>
      <c r="J29" s="50">
        <f t="shared" si="2"/>
        <v>197.60000000000002</v>
      </c>
      <c r="K29" s="50">
        <f t="shared" si="2"/>
        <v>296.39999999999998</v>
      </c>
      <c r="P29" s="124">
        <v>1000</v>
      </c>
      <c r="Q29" s="14">
        <v>0.98599999999999999</v>
      </c>
    </row>
    <row r="30" spans="1:17" x14ac:dyDescent="0.35">
      <c r="A30" s="123" t="s">
        <v>100</v>
      </c>
      <c r="B30" s="124">
        <f t="shared" si="1"/>
        <v>986</v>
      </c>
      <c r="C30" s="50">
        <f t="shared" si="2"/>
        <v>0.98599999999999999</v>
      </c>
      <c r="D30" s="50">
        <f t="shared" si="2"/>
        <v>2.4649999999999999</v>
      </c>
      <c r="E30" s="50">
        <f t="shared" si="2"/>
        <v>4.93</v>
      </c>
      <c r="F30" s="50">
        <f t="shared" si="2"/>
        <v>9.86</v>
      </c>
      <c r="G30" s="50">
        <f t="shared" si="2"/>
        <v>14.79</v>
      </c>
      <c r="H30" s="50">
        <f t="shared" si="2"/>
        <v>19.72</v>
      </c>
      <c r="I30" s="50">
        <f t="shared" si="2"/>
        <v>29.58</v>
      </c>
      <c r="J30" s="50">
        <f t="shared" si="2"/>
        <v>197.20000000000002</v>
      </c>
      <c r="K30" s="50">
        <f t="shared" si="2"/>
        <v>295.8</v>
      </c>
      <c r="P30" s="124">
        <v>1000</v>
      </c>
      <c r="Q30" s="14">
        <v>0.98099999999999998</v>
      </c>
    </row>
    <row r="31" spans="1:17" x14ac:dyDescent="0.35">
      <c r="A31" s="47" t="s">
        <v>102</v>
      </c>
      <c r="B31" s="124">
        <f t="shared" si="1"/>
        <v>981</v>
      </c>
      <c r="C31" s="50">
        <f t="shared" si="2"/>
        <v>0.98099999999999998</v>
      </c>
      <c r="D31" s="50">
        <f t="shared" si="2"/>
        <v>2.4525000000000001</v>
      </c>
      <c r="E31" s="50">
        <f t="shared" si="2"/>
        <v>4.9050000000000002</v>
      </c>
      <c r="F31" s="50">
        <f t="shared" si="2"/>
        <v>9.81</v>
      </c>
      <c r="G31" s="50">
        <f t="shared" si="2"/>
        <v>14.715</v>
      </c>
      <c r="H31" s="50">
        <f t="shared" si="2"/>
        <v>19.62</v>
      </c>
      <c r="I31" s="50">
        <f t="shared" si="2"/>
        <v>29.43</v>
      </c>
      <c r="J31" s="50">
        <f t="shared" si="2"/>
        <v>196.20000000000002</v>
      </c>
      <c r="K31" s="50">
        <f t="shared" si="2"/>
        <v>294.3</v>
      </c>
      <c r="P31" s="124">
        <v>1000</v>
      </c>
      <c r="Q31" s="14">
        <v>0.98799999999999999</v>
      </c>
    </row>
    <row r="32" spans="1:17" x14ac:dyDescent="0.35">
      <c r="A32" s="123" t="s">
        <v>104</v>
      </c>
      <c r="B32" s="124">
        <f t="shared" si="1"/>
        <v>988</v>
      </c>
      <c r="C32" s="50">
        <f t="shared" si="2"/>
        <v>0.98799999999999999</v>
      </c>
      <c r="D32" s="50">
        <f t="shared" si="2"/>
        <v>2.4700000000000002</v>
      </c>
      <c r="E32" s="50">
        <f t="shared" si="2"/>
        <v>4.9400000000000004</v>
      </c>
      <c r="F32" s="50">
        <f t="shared" si="2"/>
        <v>9.8800000000000008</v>
      </c>
      <c r="G32" s="50">
        <f t="shared" si="2"/>
        <v>14.82</v>
      </c>
      <c r="H32" s="50">
        <f t="shared" si="2"/>
        <v>19.760000000000002</v>
      </c>
      <c r="I32" s="50">
        <f t="shared" si="2"/>
        <v>29.64</v>
      </c>
      <c r="J32" s="50">
        <f t="shared" si="2"/>
        <v>197.60000000000002</v>
      </c>
      <c r="K32" s="50">
        <f t="shared" si="2"/>
        <v>296.39999999999998</v>
      </c>
      <c r="P32" s="124">
        <v>1000</v>
      </c>
      <c r="Q32" s="14">
        <v>0.98099999999999998</v>
      </c>
    </row>
    <row r="33" spans="1:17" x14ac:dyDescent="0.35">
      <c r="A33" s="123" t="s">
        <v>106</v>
      </c>
      <c r="B33" s="124">
        <f t="shared" si="1"/>
        <v>981</v>
      </c>
      <c r="C33" s="50">
        <f t="shared" si="2"/>
        <v>0.98099999999999998</v>
      </c>
      <c r="D33" s="50">
        <f t="shared" si="2"/>
        <v>2.4525000000000001</v>
      </c>
      <c r="E33" s="50">
        <f t="shared" si="2"/>
        <v>4.9050000000000002</v>
      </c>
      <c r="F33" s="50">
        <f t="shared" si="2"/>
        <v>9.81</v>
      </c>
      <c r="G33" s="50">
        <f t="shared" si="2"/>
        <v>14.715</v>
      </c>
      <c r="H33" s="50">
        <f t="shared" si="2"/>
        <v>19.62</v>
      </c>
      <c r="I33" s="50">
        <f t="shared" si="2"/>
        <v>29.43</v>
      </c>
      <c r="J33" s="50">
        <f t="shared" si="2"/>
        <v>196.20000000000002</v>
      </c>
      <c r="K33" s="50">
        <f t="shared" si="2"/>
        <v>294.3</v>
      </c>
      <c r="P33" s="124">
        <v>1000</v>
      </c>
      <c r="Q33" s="14">
        <v>0.98799999999999999</v>
      </c>
    </row>
    <row r="34" spans="1:17" x14ac:dyDescent="0.35">
      <c r="A34" s="6" t="s">
        <v>108</v>
      </c>
      <c r="B34" s="124">
        <f t="shared" si="1"/>
        <v>988</v>
      </c>
      <c r="C34" s="50">
        <f t="shared" si="2"/>
        <v>0.98799999999999999</v>
      </c>
      <c r="D34" s="50">
        <f t="shared" si="2"/>
        <v>2.4700000000000002</v>
      </c>
      <c r="E34" s="50">
        <f t="shared" si="2"/>
        <v>4.9400000000000004</v>
      </c>
      <c r="F34" s="50">
        <f t="shared" ref="F34:K34" si="3">F$3/1000*$B34</f>
        <v>9.8800000000000008</v>
      </c>
      <c r="G34" s="50">
        <f t="shared" si="3"/>
        <v>14.82</v>
      </c>
      <c r="H34" s="50">
        <f t="shared" si="3"/>
        <v>19.760000000000002</v>
      </c>
      <c r="I34" s="50">
        <f t="shared" si="3"/>
        <v>29.64</v>
      </c>
      <c r="J34" s="50">
        <f t="shared" si="3"/>
        <v>197.60000000000002</v>
      </c>
      <c r="K34" s="50">
        <f t="shared" si="3"/>
        <v>296.39999999999998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62B9-1B1C-4C05-A735-FA9D09E0DC86}">
  <dimension ref="A1:S529"/>
  <sheetViews>
    <sheetView topLeftCell="J1" workbookViewId="0">
      <selection activeCell="O18" sqref="O18"/>
    </sheetView>
  </sheetViews>
  <sheetFormatPr defaultRowHeight="14.5" x14ac:dyDescent="0.35"/>
  <cols>
    <col min="1" max="1" width="34.54296875" style="6" customWidth="1"/>
    <col min="2" max="2" width="25.26953125" style="47" customWidth="1"/>
    <col min="3" max="3" width="13" style="47" customWidth="1"/>
    <col min="4" max="4" width="13.81640625" style="47" customWidth="1"/>
    <col min="5" max="5" width="29.26953125" style="47" customWidth="1"/>
    <col min="6" max="6" width="22.08984375" style="152" customWidth="1"/>
    <col min="7" max="7" width="40.81640625" style="152" customWidth="1"/>
    <col min="8" max="8" width="27.26953125" style="152" customWidth="1"/>
    <col min="9" max="9" width="27.26953125" style="159" customWidth="1"/>
    <col min="10" max="10" width="29" style="159" customWidth="1"/>
    <col min="11" max="11" width="28.1796875" style="122" customWidth="1"/>
    <col min="12" max="12" width="27.54296875" style="47" customWidth="1"/>
    <col min="13" max="13" width="22" style="110" customWidth="1"/>
    <col min="14" max="14" width="19.453125" style="111" customWidth="1"/>
    <col min="15" max="15" width="37.453125" style="47" customWidth="1"/>
    <col min="16" max="16" width="54.54296875" style="47" customWidth="1"/>
    <col min="17" max="17" width="17.453125" style="152" customWidth="1"/>
    <col min="18" max="18" width="16.7265625" style="47" customWidth="1"/>
    <col min="19" max="19" width="25" style="152" bestFit="1" customWidth="1"/>
  </cols>
  <sheetData>
    <row r="1" spans="1:19" ht="23.5" x14ac:dyDescent="0.55000000000000004">
      <c r="A1" s="3" t="s">
        <v>671</v>
      </c>
      <c r="B1" s="3"/>
      <c r="C1" s="4" t="s">
        <v>672</v>
      </c>
      <c r="D1" s="151" t="s">
        <v>673</v>
      </c>
      <c r="E1" s="151" t="s">
        <v>315</v>
      </c>
      <c r="F1" s="152" t="s">
        <v>315</v>
      </c>
      <c r="G1" s="152" t="s">
        <v>315</v>
      </c>
      <c r="H1" s="152" t="s">
        <v>674</v>
      </c>
      <c r="I1" s="156" t="s">
        <v>675</v>
      </c>
      <c r="J1" s="156" t="s">
        <v>676</v>
      </c>
      <c r="K1" s="116" t="s">
        <v>316</v>
      </c>
      <c r="L1" s="151" t="s">
        <v>317</v>
      </c>
      <c r="M1" s="105" t="s">
        <v>42</v>
      </c>
      <c r="N1" s="105" t="s">
        <v>42</v>
      </c>
      <c r="O1" s="151" t="s">
        <v>43</v>
      </c>
      <c r="R1" s="47" t="s">
        <v>677</v>
      </c>
      <c r="S1" s="153">
        <v>45621</v>
      </c>
    </row>
    <row r="2" spans="1:19" x14ac:dyDescent="0.35">
      <c r="A2" s="7" t="s">
        <v>44</v>
      </c>
      <c r="B2" s="4" t="s">
        <v>45</v>
      </c>
      <c r="C2" s="151" t="s">
        <v>46</v>
      </c>
      <c r="D2" s="151" t="s">
        <v>46</v>
      </c>
      <c r="E2" s="151" t="s">
        <v>318</v>
      </c>
      <c r="F2" s="151" t="s">
        <v>318</v>
      </c>
      <c r="G2" s="151" t="s">
        <v>319</v>
      </c>
      <c r="H2" s="151" t="s">
        <v>678</v>
      </c>
      <c r="I2" s="156" t="s">
        <v>679</v>
      </c>
      <c r="J2" s="156" t="s">
        <v>679</v>
      </c>
      <c r="K2" s="116" t="s">
        <v>320</v>
      </c>
      <c r="L2" s="151" t="s">
        <v>321</v>
      </c>
      <c r="M2" s="105" t="s">
        <v>47</v>
      </c>
      <c r="N2" s="105" t="s">
        <v>48</v>
      </c>
      <c r="O2" s="151" t="s">
        <v>49</v>
      </c>
      <c r="P2" s="151" t="s">
        <v>287</v>
      </c>
      <c r="Q2" s="151" t="s">
        <v>680</v>
      </c>
      <c r="R2" s="151" t="s">
        <v>681</v>
      </c>
      <c r="S2" s="151" t="s">
        <v>682</v>
      </c>
    </row>
    <row r="3" spans="1:19" x14ac:dyDescent="0.35">
      <c r="A3" s="7"/>
      <c r="B3" s="7"/>
      <c r="C3" s="151"/>
      <c r="D3" s="151"/>
      <c r="E3" s="151" t="s">
        <v>322</v>
      </c>
      <c r="F3" s="151" t="s">
        <v>400</v>
      </c>
      <c r="G3" s="151" t="s">
        <v>323</v>
      </c>
      <c r="H3" s="151" t="s">
        <v>324</v>
      </c>
      <c r="I3" s="156"/>
      <c r="J3" s="156"/>
      <c r="K3" s="116"/>
      <c r="L3" s="151"/>
      <c r="M3" s="105" t="s">
        <v>683</v>
      </c>
      <c r="N3" s="105" t="s">
        <v>683</v>
      </c>
      <c r="O3" s="151" t="s">
        <v>684</v>
      </c>
      <c r="P3" s="151"/>
    </row>
    <row r="4" spans="1:19" x14ac:dyDescent="0.35">
      <c r="A4" s="79">
        <v>36834</v>
      </c>
      <c r="B4" s="106" t="s">
        <v>685</v>
      </c>
      <c r="C4" s="150">
        <v>45615</v>
      </c>
      <c r="D4" s="150">
        <v>45621</v>
      </c>
      <c r="E4" s="48">
        <v>4.3</v>
      </c>
      <c r="F4" s="50">
        <f t="shared" ref="F4:F15" si="0">((L4/14.7)*6)</f>
        <v>4.3957219251336905</v>
      </c>
      <c r="G4" s="50">
        <f>(M4/14.7)*6</f>
        <v>4.3102040816326532</v>
      </c>
      <c r="H4" s="136">
        <f>(E4-G4)/((E4+G4)/2)</f>
        <v>-2.3702299123015734E-3</v>
      </c>
      <c r="I4" s="157">
        <v>29.92</v>
      </c>
      <c r="J4" s="158">
        <f>((29.92-I4)/29.92)*14.7</f>
        <v>0</v>
      </c>
      <c r="K4" s="117">
        <v>8</v>
      </c>
      <c r="L4" s="50">
        <f t="shared" ref="L4:L14" si="1">((Q4-K4)/Q4)*14.7</f>
        <v>10.76951871657754</v>
      </c>
      <c r="M4" s="107">
        <v>10.56</v>
      </c>
      <c r="N4" s="108">
        <v>30.03</v>
      </c>
      <c r="O4" s="109">
        <f t="shared" ref="O4:O10" si="2">N4/M4</f>
        <v>2.84375</v>
      </c>
      <c r="P4" s="6" t="s">
        <v>686</v>
      </c>
      <c r="Q4" s="152">
        <v>29.92</v>
      </c>
      <c r="R4" s="152">
        <v>0.04</v>
      </c>
      <c r="S4" s="50">
        <f>1004.1/33.864</f>
        <v>29.650956768249472</v>
      </c>
    </row>
    <row r="5" spans="1:19" x14ac:dyDescent="0.35">
      <c r="A5" s="79">
        <v>40882</v>
      </c>
      <c r="B5" s="106" t="s">
        <v>687</v>
      </c>
      <c r="C5" s="150">
        <v>45615</v>
      </c>
      <c r="D5" s="150">
        <v>45621</v>
      </c>
      <c r="E5" s="48">
        <v>4.3</v>
      </c>
      <c r="F5" s="50">
        <f t="shared" si="0"/>
        <v>4.1951871657754012</v>
      </c>
      <c r="G5" s="50">
        <f t="shared" ref="G5:G15" si="3">(M5/14.7)*6</f>
        <v>4.2122448979591844</v>
      </c>
      <c r="H5" s="136">
        <f t="shared" ref="H5:H15" si="4">(E5-G5)/((E5+G5)/2)</f>
        <v>2.0618556701030702E-2</v>
      </c>
      <c r="I5" s="157">
        <v>29.92</v>
      </c>
      <c r="J5" s="158">
        <f t="shared" ref="J5:J15" si="5">((29.92-I5)/29.92)*14.7</f>
        <v>0</v>
      </c>
      <c r="K5" s="117">
        <v>9</v>
      </c>
      <c r="L5" s="50">
        <f t="shared" si="1"/>
        <v>10.278208556149732</v>
      </c>
      <c r="M5" s="107">
        <v>10.32</v>
      </c>
      <c r="N5" s="108">
        <v>29.97</v>
      </c>
      <c r="O5" s="109">
        <f t="shared" si="2"/>
        <v>2.9040697674418601</v>
      </c>
      <c r="P5" s="6" t="s">
        <v>686</v>
      </c>
      <c r="Q5" s="152">
        <v>29.92</v>
      </c>
      <c r="R5" s="152">
        <v>0.04</v>
      </c>
      <c r="S5" s="50">
        <f>S4</f>
        <v>29.650956768249472</v>
      </c>
    </row>
    <row r="6" spans="1:19" x14ac:dyDescent="0.35">
      <c r="A6" s="79">
        <v>40880</v>
      </c>
      <c r="B6" s="106" t="s">
        <v>688</v>
      </c>
      <c r="C6" s="150">
        <v>45616</v>
      </c>
      <c r="D6" s="150">
        <v>45621</v>
      </c>
      <c r="E6" s="48">
        <v>4.3</v>
      </c>
      <c r="F6" s="50">
        <f t="shared" si="0"/>
        <v>4.2954545454545459</v>
      </c>
      <c r="G6" s="50">
        <f t="shared" si="3"/>
        <v>4.2163265306122453</v>
      </c>
      <c r="H6" s="136">
        <f t="shared" si="4"/>
        <v>1.9650131799664381E-2</v>
      </c>
      <c r="I6" s="157">
        <v>29.92</v>
      </c>
      <c r="J6" s="158">
        <f t="shared" si="5"/>
        <v>0</v>
      </c>
      <c r="K6" s="117">
        <v>8.5</v>
      </c>
      <c r="L6" s="50">
        <f t="shared" si="1"/>
        <v>10.523863636363636</v>
      </c>
      <c r="M6" s="107">
        <v>10.33</v>
      </c>
      <c r="N6" s="108">
        <v>29.98</v>
      </c>
      <c r="O6" s="109">
        <f t="shared" si="2"/>
        <v>2.9022265246853824</v>
      </c>
      <c r="P6" s="6" t="s">
        <v>686</v>
      </c>
      <c r="Q6" s="152">
        <v>29.92</v>
      </c>
      <c r="R6" s="152">
        <v>0.04</v>
      </c>
      <c r="S6" s="50">
        <f t="shared" ref="S6:S15" si="6">S5</f>
        <v>29.650956768249472</v>
      </c>
    </row>
    <row r="7" spans="1:19" x14ac:dyDescent="0.35">
      <c r="A7" s="79">
        <v>40864</v>
      </c>
      <c r="B7" s="106" t="s">
        <v>689</v>
      </c>
      <c r="C7" s="150">
        <v>45616</v>
      </c>
      <c r="D7" s="150">
        <v>45621</v>
      </c>
      <c r="E7" s="48">
        <v>4.3</v>
      </c>
      <c r="F7" s="50">
        <f t="shared" si="0"/>
        <v>4.3957219251336905</v>
      </c>
      <c r="G7" s="50">
        <f t="shared" si="3"/>
        <v>4.2285714285714286</v>
      </c>
      <c r="H7" s="136">
        <f t="shared" si="4"/>
        <v>1.6750418760468951E-2</v>
      </c>
      <c r="I7" s="157">
        <v>29.92</v>
      </c>
      <c r="J7" s="158">
        <f t="shared" si="5"/>
        <v>0</v>
      </c>
      <c r="K7" s="117">
        <v>8</v>
      </c>
      <c r="L7" s="50">
        <f t="shared" si="1"/>
        <v>10.76951871657754</v>
      </c>
      <c r="M7" s="107">
        <v>10.36</v>
      </c>
      <c r="N7" s="108">
        <v>30.03</v>
      </c>
      <c r="O7" s="109">
        <f t="shared" si="2"/>
        <v>2.8986486486486491</v>
      </c>
      <c r="P7" s="6" t="s">
        <v>686</v>
      </c>
      <c r="Q7" s="152">
        <v>29.92</v>
      </c>
      <c r="R7" s="152">
        <v>0.04</v>
      </c>
      <c r="S7" s="50">
        <f t="shared" si="6"/>
        <v>29.650956768249472</v>
      </c>
    </row>
    <row r="8" spans="1:19" x14ac:dyDescent="0.35">
      <c r="A8" s="79">
        <v>40860</v>
      </c>
      <c r="B8" s="106" t="s">
        <v>690</v>
      </c>
      <c r="C8" s="150">
        <v>45615</v>
      </c>
      <c r="D8" s="150">
        <v>45621</v>
      </c>
      <c r="E8" s="48">
        <v>4.3</v>
      </c>
      <c r="F8" s="50">
        <f t="shared" si="0"/>
        <v>4.3957219251336905</v>
      </c>
      <c r="G8" s="50">
        <f t="shared" si="3"/>
        <v>4.2530612244897963</v>
      </c>
      <c r="H8" s="136">
        <f t="shared" si="4"/>
        <v>1.097590073968014E-2</v>
      </c>
      <c r="I8" s="157">
        <v>29.92</v>
      </c>
      <c r="J8" s="158">
        <f t="shared" si="5"/>
        <v>0</v>
      </c>
      <c r="K8" s="117">
        <v>8</v>
      </c>
      <c r="L8" s="50">
        <f t="shared" si="1"/>
        <v>10.76951871657754</v>
      </c>
      <c r="M8" s="107">
        <v>10.42</v>
      </c>
      <c r="N8" s="108">
        <v>29.98</v>
      </c>
      <c r="O8" s="109">
        <f t="shared" si="2"/>
        <v>2.8771593090211134</v>
      </c>
      <c r="P8" s="6" t="s">
        <v>686</v>
      </c>
      <c r="Q8" s="152">
        <v>29.92</v>
      </c>
      <c r="R8" s="152">
        <v>0.04</v>
      </c>
      <c r="S8" s="50">
        <f t="shared" si="6"/>
        <v>29.650956768249472</v>
      </c>
    </row>
    <row r="9" spans="1:19" x14ac:dyDescent="0.35">
      <c r="A9" s="79">
        <v>40879</v>
      </c>
      <c r="B9" s="106" t="s">
        <v>691</v>
      </c>
      <c r="C9" s="150">
        <v>45615</v>
      </c>
      <c r="D9" s="150">
        <v>45621</v>
      </c>
      <c r="E9" s="48">
        <v>4.3</v>
      </c>
      <c r="F9" s="50">
        <f t="shared" si="0"/>
        <v>4.2954545454545459</v>
      </c>
      <c r="G9" s="50">
        <f t="shared" si="3"/>
        <v>4.1877551020408168</v>
      </c>
      <c r="H9" s="136">
        <f t="shared" si="4"/>
        <v>2.6448665544601912E-2</v>
      </c>
      <c r="I9" s="157">
        <v>29.92</v>
      </c>
      <c r="J9" s="158">
        <f t="shared" si="5"/>
        <v>0</v>
      </c>
      <c r="K9" s="117">
        <v>8.5</v>
      </c>
      <c r="L9" s="50">
        <f t="shared" si="1"/>
        <v>10.523863636363636</v>
      </c>
      <c r="M9" s="107">
        <v>10.26</v>
      </c>
      <c r="N9" s="108">
        <v>29.91</v>
      </c>
      <c r="O9" s="109">
        <f t="shared" si="2"/>
        <v>2.9152046783625734</v>
      </c>
      <c r="P9" s="6" t="s">
        <v>686</v>
      </c>
      <c r="Q9" s="152">
        <v>29.92</v>
      </c>
      <c r="R9" s="152">
        <v>0.04</v>
      </c>
      <c r="S9" s="50">
        <f t="shared" si="6"/>
        <v>29.650956768249472</v>
      </c>
    </row>
    <row r="10" spans="1:19" x14ac:dyDescent="0.35">
      <c r="A10" s="79">
        <v>42891</v>
      </c>
      <c r="B10" s="106" t="s">
        <v>721</v>
      </c>
      <c r="C10" s="150">
        <v>45615</v>
      </c>
      <c r="D10" s="150">
        <v>45621</v>
      </c>
      <c r="E10" s="48">
        <v>4.3</v>
      </c>
      <c r="F10" s="50">
        <f t="shared" si="0"/>
        <v>4.2954545454545459</v>
      </c>
      <c r="G10" s="50">
        <f t="shared" si="3"/>
        <v>4.2163265306122453</v>
      </c>
      <c r="H10" s="136">
        <f t="shared" si="4"/>
        <v>1.9650131799664381E-2</v>
      </c>
      <c r="I10" s="157">
        <v>29.92</v>
      </c>
      <c r="J10" s="158">
        <f t="shared" si="5"/>
        <v>0</v>
      </c>
      <c r="K10" s="117">
        <v>8.5</v>
      </c>
      <c r="L10" s="50">
        <f t="shared" si="1"/>
        <v>10.523863636363636</v>
      </c>
      <c r="M10" s="107">
        <v>10.33</v>
      </c>
      <c r="N10" s="108">
        <v>29.97</v>
      </c>
      <c r="O10" s="109">
        <f t="shared" si="2"/>
        <v>2.9012584704743465</v>
      </c>
      <c r="P10" s="6" t="s">
        <v>686</v>
      </c>
      <c r="Q10" s="152">
        <v>29.92</v>
      </c>
      <c r="R10" s="152">
        <v>0.04</v>
      </c>
      <c r="S10" s="50">
        <f t="shared" si="6"/>
        <v>29.650956768249472</v>
      </c>
    </row>
    <row r="11" spans="1:19" x14ac:dyDescent="0.35">
      <c r="A11" s="79">
        <v>40877</v>
      </c>
      <c r="B11" s="106" t="s">
        <v>722</v>
      </c>
      <c r="C11" s="150">
        <v>45615</v>
      </c>
      <c r="D11" s="150">
        <v>45621</v>
      </c>
      <c r="E11" s="48">
        <v>4.3</v>
      </c>
      <c r="F11" s="50">
        <f t="shared" si="0"/>
        <v>4.3556149732620328</v>
      </c>
      <c r="G11" s="50">
        <f t="shared" si="3"/>
        <v>4.2163265306122453</v>
      </c>
      <c r="H11" s="136">
        <f t="shared" si="4"/>
        <v>1.9650131799664381E-2</v>
      </c>
      <c r="I11" s="157">
        <v>29.92</v>
      </c>
      <c r="J11" s="158">
        <f t="shared" si="5"/>
        <v>0</v>
      </c>
      <c r="K11" s="117">
        <v>8.1999999999999993</v>
      </c>
      <c r="L11" s="50">
        <f t="shared" si="1"/>
        <v>10.671256684491979</v>
      </c>
      <c r="M11" s="107">
        <v>10.33</v>
      </c>
      <c r="N11" s="108">
        <v>29.96</v>
      </c>
      <c r="O11" s="109">
        <v>3</v>
      </c>
      <c r="P11" s="6" t="s">
        <v>686</v>
      </c>
      <c r="Q11" s="152">
        <v>29.92</v>
      </c>
      <c r="R11" s="152">
        <v>0.04</v>
      </c>
      <c r="S11" s="50">
        <f t="shared" si="6"/>
        <v>29.650956768249472</v>
      </c>
    </row>
    <row r="12" spans="1:19" x14ac:dyDescent="0.35">
      <c r="A12" s="79">
        <v>40869</v>
      </c>
      <c r="B12" s="106" t="s">
        <v>723</v>
      </c>
      <c r="C12" s="150">
        <v>45615</v>
      </c>
      <c r="D12" s="150">
        <v>45621</v>
      </c>
      <c r="E12" s="48">
        <v>4.3</v>
      </c>
      <c r="F12" s="50">
        <f t="shared" si="0"/>
        <v>4.3957219251336905</v>
      </c>
      <c r="G12" s="50">
        <f t="shared" si="3"/>
        <v>4.2530612244897963</v>
      </c>
      <c r="H12" s="136">
        <f t="shared" si="4"/>
        <v>1.097590073968014E-2</v>
      </c>
      <c r="I12" s="157">
        <v>29.92</v>
      </c>
      <c r="J12" s="158">
        <f t="shared" si="5"/>
        <v>0</v>
      </c>
      <c r="K12" s="117">
        <v>8</v>
      </c>
      <c r="L12" s="50">
        <f t="shared" si="1"/>
        <v>10.76951871657754</v>
      </c>
      <c r="M12" s="107">
        <v>10.42</v>
      </c>
      <c r="N12" s="108">
        <v>30</v>
      </c>
      <c r="O12" s="109">
        <f>N12/M12</f>
        <v>2.8790786948176583</v>
      </c>
      <c r="P12" s="6" t="s">
        <v>686</v>
      </c>
      <c r="Q12" s="152">
        <v>29.92</v>
      </c>
      <c r="R12" s="152">
        <v>0.04</v>
      </c>
      <c r="S12" s="50">
        <f t="shared" si="6"/>
        <v>29.650956768249472</v>
      </c>
    </row>
    <row r="13" spans="1:19" x14ac:dyDescent="0.35">
      <c r="A13" s="79">
        <v>42896</v>
      </c>
      <c r="B13" s="106" t="s">
        <v>724</v>
      </c>
      <c r="C13" s="150">
        <v>45615</v>
      </c>
      <c r="D13" s="150">
        <v>45621</v>
      </c>
      <c r="E13" s="48">
        <v>4.3</v>
      </c>
      <c r="F13" s="50">
        <f t="shared" si="0"/>
        <v>4.1951871657754012</v>
      </c>
      <c r="G13" s="50">
        <f t="shared" si="3"/>
        <v>4.1999999999999993</v>
      </c>
      <c r="H13" s="136">
        <f t="shared" si="4"/>
        <v>2.3529411764706007E-2</v>
      </c>
      <c r="I13" s="157">
        <v>29.92</v>
      </c>
      <c r="J13" s="158">
        <f t="shared" si="5"/>
        <v>0</v>
      </c>
      <c r="K13" s="117">
        <v>9</v>
      </c>
      <c r="L13" s="50">
        <f t="shared" si="1"/>
        <v>10.278208556149732</v>
      </c>
      <c r="M13" s="107">
        <v>10.29</v>
      </c>
      <c r="N13" s="108">
        <v>29.94</v>
      </c>
      <c r="O13" s="109">
        <f>N13/M13</f>
        <v>2.9096209912536448</v>
      </c>
      <c r="P13" s="6" t="s">
        <v>686</v>
      </c>
      <c r="Q13" s="152">
        <v>29.92</v>
      </c>
      <c r="R13" s="152">
        <v>0.04</v>
      </c>
      <c r="S13" s="50">
        <f t="shared" si="6"/>
        <v>29.650956768249472</v>
      </c>
    </row>
    <row r="14" spans="1:19" x14ac:dyDescent="0.35">
      <c r="A14" s="79" t="s">
        <v>692</v>
      </c>
      <c r="B14" s="106" t="s">
        <v>693</v>
      </c>
      <c r="C14" s="150">
        <v>45615</v>
      </c>
      <c r="D14" s="150">
        <v>45621</v>
      </c>
      <c r="E14" s="48">
        <v>4.3</v>
      </c>
      <c r="F14" s="50">
        <f t="shared" si="0"/>
        <v>4.2954545454545459</v>
      </c>
      <c r="G14" s="50">
        <f t="shared" si="3"/>
        <v>5.6285714285714281</v>
      </c>
      <c r="H14" s="136">
        <f t="shared" si="4"/>
        <v>-0.26762589928057551</v>
      </c>
      <c r="I14" s="157">
        <v>29.92</v>
      </c>
      <c r="J14" s="158">
        <f t="shared" si="5"/>
        <v>0</v>
      </c>
      <c r="K14" s="117">
        <v>8.5</v>
      </c>
      <c r="L14" s="50">
        <f t="shared" si="1"/>
        <v>10.523863636363636</v>
      </c>
      <c r="M14" s="107">
        <v>13.79</v>
      </c>
      <c r="N14" s="108">
        <v>30.03</v>
      </c>
      <c r="O14" s="109">
        <f>N14/M14</f>
        <v>2.1776649746192898</v>
      </c>
      <c r="P14" s="6" t="s">
        <v>686</v>
      </c>
      <c r="Q14" s="152">
        <v>29.92</v>
      </c>
      <c r="R14" s="152">
        <v>0.04</v>
      </c>
      <c r="S14" s="50">
        <f t="shared" si="6"/>
        <v>29.650956768249472</v>
      </c>
    </row>
    <row r="15" spans="1:19" x14ac:dyDescent="0.35">
      <c r="A15" s="184">
        <v>40865</v>
      </c>
      <c r="B15" s="106" t="s">
        <v>694</v>
      </c>
      <c r="C15" s="150">
        <v>45615</v>
      </c>
      <c r="D15" s="150">
        <v>45621</v>
      </c>
      <c r="E15" s="48">
        <v>4.3</v>
      </c>
      <c r="F15" s="50">
        <f t="shared" si="0"/>
        <v>4.3957219251336905</v>
      </c>
      <c r="G15" s="50">
        <f t="shared" si="3"/>
        <v>4.2734693877551031</v>
      </c>
      <c r="H15" s="136">
        <f t="shared" si="4"/>
        <v>6.1890026184238953E-3</v>
      </c>
      <c r="I15" s="157">
        <v>29.92</v>
      </c>
      <c r="J15" s="158">
        <f t="shared" si="5"/>
        <v>0</v>
      </c>
      <c r="K15" s="117">
        <v>8</v>
      </c>
      <c r="L15" s="50">
        <f>((Q15-K15)/29.92)*14.7</f>
        <v>10.76951871657754</v>
      </c>
      <c r="M15" s="107">
        <v>10.47</v>
      </c>
      <c r="N15" s="108">
        <v>30.04</v>
      </c>
      <c r="O15" s="109">
        <f>N15/M15</f>
        <v>2.8691499522445079</v>
      </c>
      <c r="P15" s="6" t="s">
        <v>686</v>
      </c>
      <c r="Q15" s="152">
        <v>29.92</v>
      </c>
      <c r="R15" s="152">
        <v>0.04</v>
      </c>
      <c r="S15" s="50">
        <f t="shared" si="6"/>
        <v>29.650956768249472</v>
      </c>
    </row>
    <row r="16" spans="1:19" x14ac:dyDescent="0.35">
      <c r="B16" s="106"/>
      <c r="C16" s="150"/>
      <c r="D16" s="150"/>
      <c r="E16" s="50"/>
      <c r="F16" s="50"/>
      <c r="G16" s="50"/>
      <c r="H16" s="136"/>
      <c r="I16" s="157"/>
      <c r="J16" s="158"/>
      <c r="K16" s="117"/>
      <c r="L16" s="50"/>
      <c r="M16" s="107"/>
      <c r="N16" s="108"/>
      <c r="O16" s="109"/>
      <c r="P16" s="6"/>
      <c r="R16" s="152"/>
    </row>
    <row r="17" spans="1:19" s="47" customFormat="1" x14ac:dyDescent="0.35">
      <c r="A17" s="6">
        <v>42881</v>
      </c>
      <c r="B17" s="106" t="s">
        <v>700</v>
      </c>
      <c r="C17" s="160"/>
      <c r="D17" s="160"/>
      <c r="E17" s="50"/>
      <c r="F17" s="50"/>
      <c r="G17" s="50"/>
      <c r="H17" s="136"/>
      <c r="I17" s="157"/>
      <c r="J17" s="158"/>
      <c r="K17" s="117"/>
      <c r="L17" s="50"/>
      <c r="M17" s="107">
        <f>1.63-0.22</f>
        <v>1.41</v>
      </c>
      <c r="N17" s="108">
        <v>29.48</v>
      </c>
      <c r="O17" s="109">
        <f>N17/M17</f>
        <v>20.907801418439718</v>
      </c>
      <c r="P17" s="6"/>
      <c r="Q17" s="161"/>
      <c r="R17" s="161"/>
      <c r="S17" s="161"/>
    </row>
    <row r="18" spans="1:19" s="47" customFormat="1" x14ac:dyDescent="0.35">
      <c r="A18" s="6">
        <v>42873</v>
      </c>
      <c r="B18" s="106" t="s">
        <v>701</v>
      </c>
      <c r="C18" s="160"/>
      <c r="D18" s="160"/>
      <c r="E18" s="50"/>
      <c r="F18" s="50"/>
      <c r="G18" s="50"/>
      <c r="H18" s="136"/>
      <c r="I18" s="157"/>
      <c r="J18" s="158"/>
      <c r="K18" s="117"/>
      <c r="L18" s="50"/>
      <c r="M18" s="107">
        <f>1.61-0.18</f>
        <v>1.4300000000000002</v>
      </c>
      <c r="N18" s="108">
        <v>29.44</v>
      </c>
      <c r="O18" s="109">
        <f>N18/M18</f>
        <v>20.587412587412587</v>
      </c>
      <c r="P18" s="6"/>
      <c r="Q18" s="161"/>
      <c r="R18" s="161"/>
      <c r="S18" s="161"/>
    </row>
    <row r="19" spans="1:19" x14ac:dyDescent="0.35">
      <c r="A19" s="6" t="s">
        <v>695</v>
      </c>
      <c r="B19" s="6"/>
      <c r="C19" s="153"/>
      <c r="D19" s="153"/>
      <c r="E19" s="153"/>
      <c r="F19" s="118"/>
      <c r="G19" s="118"/>
      <c r="H19" s="118"/>
      <c r="I19" s="152"/>
      <c r="J19" s="152"/>
      <c r="K19" s="152"/>
      <c r="L19" s="48"/>
      <c r="M19" s="119"/>
      <c r="N19" s="152"/>
      <c r="O19" s="50"/>
    </row>
    <row r="20" spans="1:19" x14ac:dyDescent="0.35">
      <c r="B20" s="6"/>
      <c r="C20" s="153"/>
      <c r="D20" s="153"/>
      <c r="E20" s="153"/>
      <c r="F20" s="118"/>
      <c r="G20" s="118"/>
      <c r="H20" s="118"/>
      <c r="I20" s="152"/>
      <c r="J20" s="152"/>
      <c r="K20" s="152"/>
      <c r="L20" s="48"/>
      <c r="M20" s="75"/>
      <c r="N20" s="152"/>
      <c r="O20" s="50"/>
    </row>
    <row r="21" spans="1:19" x14ac:dyDescent="0.35">
      <c r="A21" s="106"/>
      <c r="B21" s="6"/>
      <c r="C21" s="153"/>
      <c r="D21" s="153"/>
      <c r="E21" s="153"/>
      <c r="F21" s="118"/>
      <c r="G21" s="118"/>
      <c r="H21" s="118"/>
      <c r="I21" s="152"/>
      <c r="J21" s="152"/>
      <c r="K21" s="152"/>
      <c r="L21" s="48"/>
      <c r="M21" s="75"/>
      <c r="N21" s="152"/>
      <c r="O21" s="50"/>
    </row>
    <row r="22" spans="1:19" x14ac:dyDescent="0.35">
      <c r="B22" s="6"/>
      <c r="C22" s="153"/>
      <c r="D22" s="153"/>
      <c r="E22" s="153"/>
      <c r="F22" s="118"/>
      <c r="G22" s="118"/>
      <c r="H22" s="118"/>
      <c r="I22" s="152"/>
      <c r="J22" s="152"/>
      <c r="K22" s="152"/>
      <c r="L22" s="48"/>
      <c r="M22" s="119"/>
      <c r="N22" s="152"/>
      <c r="O22" s="50"/>
    </row>
    <row r="23" spans="1:19" x14ac:dyDescent="0.35">
      <c r="B23" s="6"/>
      <c r="C23" s="153"/>
      <c r="D23" s="153"/>
      <c r="E23" s="153"/>
      <c r="F23" s="118"/>
      <c r="G23" s="118"/>
      <c r="H23" s="118"/>
      <c r="I23" s="152"/>
      <c r="J23" s="152"/>
      <c r="K23" s="152"/>
      <c r="L23" s="48"/>
      <c r="M23" s="119"/>
      <c r="N23" s="152"/>
      <c r="O23" s="50"/>
    </row>
    <row r="24" spans="1:19" x14ac:dyDescent="0.35">
      <c r="B24" s="6"/>
      <c r="C24" s="153"/>
      <c r="D24" s="153"/>
      <c r="E24" s="153"/>
      <c r="F24" s="118"/>
      <c r="G24" s="118"/>
      <c r="H24" s="118"/>
      <c r="I24" s="152"/>
      <c r="J24" s="152"/>
      <c r="K24" s="152"/>
      <c r="L24" s="48"/>
      <c r="M24" s="119"/>
      <c r="N24" s="152"/>
      <c r="O24" s="120"/>
    </row>
    <row r="25" spans="1:19" x14ac:dyDescent="0.35">
      <c r="B25" s="6"/>
      <c r="C25" s="153"/>
      <c r="D25" s="153"/>
      <c r="E25" s="153"/>
      <c r="F25" s="118"/>
      <c r="G25" s="118"/>
      <c r="H25" s="118"/>
      <c r="I25" s="152"/>
      <c r="J25" s="152"/>
      <c r="K25" s="152"/>
      <c r="L25" s="48"/>
      <c r="M25" s="119"/>
      <c r="N25" s="152"/>
      <c r="O25" s="50"/>
    </row>
    <row r="26" spans="1:19" x14ac:dyDescent="0.35">
      <c r="B26" s="6"/>
      <c r="C26" s="153"/>
      <c r="D26" s="153"/>
      <c r="E26" s="153"/>
      <c r="F26" s="118"/>
      <c r="G26" s="118"/>
      <c r="H26" s="118"/>
      <c r="I26" s="152"/>
      <c r="J26" s="152"/>
      <c r="K26" s="152"/>
      <c r="L26" s="48"/>
      <c r="M26" s="75"/>
      <c r="N26" s="152"/>
      <c r="O26" s="50"/>
    </row>
    <row r="27" spans="1:19" x14ac:dyDescent="0.35">
      <c r="C27" s="153"/>
      <c r="D27" s="153"/>
      <c r="E27" s="153"/>
      <c r="I27" s="47"/>
      <c r="J27" s="47"/>
      <c r="K27" s="47"/>
      <c r="M27" s="75"/>
      <c r="N27" s="47"/>
    </row>
    <row r="28" spans="1:19" x14ac:dyDescent="0.35">
      <c r="B28" s="6"/>
      <c r="C28" s="153"/>
      <c r="D28" s="153"/>
      <c r="E28" s="153"/>
      <c r="F28" s="118"/>
      <c r="G28" s="118"/>
      <c r="H28" s="118"/>
      <c r="I28" s="152"/>
      <c r="J28" s="152"/>
      <c r="K28" s="152"/>
      <c r="L28" s="48"/>
      <c r="M28" s="119"/>
      <c r="N28" s="152"/>
      <c r="O28" s="50"/>
    </row>
    <row r="29" spans="1:19" x14ac:dyDescent="0.35">
      <c r="B29" s="6"/>
      <c r="C29" s="153"/>
      <c r="D29" s="153"/>
      <c r="E29" s="153"/>
      <c r="F29" s="118"/>
      <c r="G29" s="118"/>
      <c r="H29" s="118"/>
      <c r="I29" s="152"/>
      <c r="J29" s="152"/>
      <c r="K29" s="152"/>
      <c r="L29" s="48"/>
      <c r="M29" s="119"/>
      <c r="N29" s="152"/>
      <c r="O29" s="50"/>
    </row>
    <row r="30" spans="1:19" x14ac:dyDescent="0.35">
      <c r="B30" s="6"/>
      <c r="C30" s="153"/>
      <c r="D30" s="153"/>
      <c r="E30" s="153"/>
      <c r="F30" s="118"/>
      <c r="G30" s="118"/>
      <c r="H30" s="118"/>
      <c r="I30" s="152"/>
      <c r="J30" s="152"/>
      <c r="K30" s="152"/>
      <c r="L30" s="48"/>
      <c r="M30" s="75"/>
      <c r="N30" s="152"/>
      <c r="O30" s="50"/>
    </row>
    <row r="31" spans="1:19" x14ac:dyDescent="0.35">
      <c r="B31" s="6"/>
      <c r="C31" s="153"/>
      <c r="D31" s="153"/>
      <c r="E31" s="153"/>
      <c r="F31" s="118"/>
      <c r="G31" s="118"/>
      <c r="H31" s="118"/>
      <c r="I31" s="152"/>
      <c r="J31" s="152"/>
      <c r="K31" s="152"/>
      <c r="L31" s="48"/>
      <c r="M31" s="75"/>
      <c r="N31" s="152"/>
      <c r="O31" s="50"/>
    </row>
    <row r="32" spans="1:19" x14ac:dyDescent="0.35">
      <c r="B32" s="6"/>
      <c r="C32" s="153"/>
      <c r="D32" s="153"/>
      <c r="E32" s="153"/>
      <c r="F32" s="118"/>
      <c r="G32" s="118"/>
      <c r="H32" s="118"/>
      <c r="I32" s="152"/>
      <c r="J32" s="152"/>
      <c r="K32" s="152"/>
      <c r="L32" s="48"/>
      <c r="M32" s="119"/>
      <c r="N32" s="152"/>
      <c r="O32" s="50"/>
    </row>
    <row r="33" spans="1:15" x14ac:dyDescent="0.35">
      <c r="B33" s="6"/>
      <c r="C33" s="153"/>
      <c r="D33" s="153"/>
      <c r="E33" s="153"/>
      <c r="F33" s="118"/>
      <c r="G33" s="118"/>
      <c r="H33" s="118"/>
      <c r="I33" s="152"/>
      <c r="J33" s="152"/>
      <c r="K33" s="152"/>
      <c r="L33" s="48"/>
      <c r="M33" s="119"/>
      <c r="N33" s="152"/>
      <c r="O33" s="50"/>
    </row>
    <row r="34" spans="1:15" x14ac:dyDescent="0.35">
      <c r="B34" s="6"/>
      <c r="C34" s="153"/>
      <c r="D34" s="153"/>
      <c r="E34" s="153"/>
      <c r="F34" s="118"/>
      <c r="G34" s="118"/>
      <c r="H34" s="118"/>
      <c r="I34" s="152"/>
      <c r="J34" s="152"/>
      <c r="K34" s="152"/>
      <c r="L34" s="48"/>
      <c r="M34" s="119"/>
      <c r="N34" s="152"/>
      <c r="O34" s="120"/>
    </row>
    <row r="35" spans="1:15" x14ac:dyDescent="0.35">
      <c r="B35" s="6"/>
      <c r="C35" s="153"/>
      <c r="D35" s="153"/>
      <c r="E35" s="153"/>
      <c r="F35" s="118"/>
      <c r="G35" s="118"/>
      <c r="H35" s="118"/>
      <c r="I35" s="152"/>
      <c r="J35" s="152"/>
      <c r="K35" s="152"/>
      <c r="L35" s="48"/>
      <c r="M35" s="119"/>
      <c r="N35" s="152"/>
      <c r="O35" s="50"/>
    </row>
    <row r="36" spans="1:15" x14ac:dyDescent="0.35">
      <c r="B36" s="6"/>
      <c r="C36" s="153"/>
      <c r="D36" s="153"/>
      <c r="E36" s="153"/>
      <c r="F36" s="118"/>
      <c r="G36" s="118"/>
      <c r="H36" s="118"/>
      <c r="I36" s="152"/>
      <c r="J36" s="152"/>
      <c r="K36" s="152"/>
      <c r="L36" s="48"/>
      <c r="M36" s="75"/>
      <c r="N36" s="152"/>
      <c r="O36" s="50"/>
    </row>
    <row r="37" spans="1:15" x14ac:dyDescent="0.35">
      <c r="A37" s="121" t="s">
        <v>325</v>
      </c>
      <c r="C37" s="153"/>
      <c r="D37" s="153"/>
      <c r="E37" s="153"/>
      <c r="I37" s="47"/>
      <c r="J37" s="47"/>
      <c r="K37" s="47"/>
      <c r="M37" s="75"/>
      <c r="N37" s="47"/>
    </row>
    <row r="38" spans="1:15" x14ac:dyDescent="0.35">
      <c r="B38" s="6"/>
      <c r="C38" s="153"/>
      <c r="D38" s="153"/>
      <c r="E38" s="153"/>
      <c r="F38" s="118"/>
      <c r="G38" s="118"/>
      <c r="H38" s="118"/>
      <c r="I38" s="152"/>
      <c r="J38" s="152"/>
      <c r="K38" s="152"/>
      <c r="L38" s="48"/>
      <c r="M38" s="119"/>
      <c r="N38" s="152"/>
      <c r="O38" s="50"/>
    </row>
    <row r="39" spans="1:15" x14ac:dyDescent="0.35">
      <c r="B39" s="6"/>
      <c r="C39" s="153"/>
      <c r="D39" s="153"/>
      <c r="E39" s="153"/>
      <c r="F39" s="118"/>
      <c r="G39" s="118"/>
      <c r="H39" s="118"/>
      <c r="I39" s="152"/>
      <c r="J39" s="152"/>
      <c r="K39" s="152"/>
      <c r="L39" s="48"/>
      <c r="M39" s="119"/>
      <c r="N39" s="152"/>
      <c r="O39" s="50"/>
    </row>
    <row r="40" spans="1:15" x14ac:dyDescent="0.35">
      <c r="B40" s="6"/>
      <c r="C40" s="153"/>
      <c r="D40" s="153"/>
      <c r="E40" s="153"/>
      <c r="F40" s="118"/>
      <c r="G40" s="118"/>
      <c r="H40" s="118"/>
      <c r="I40" s="152"/>
      <c r="J40" s="152"/>
      <c r="K40" s="152"/>
      <c r="L40" s="48"/>
      <c r="M40" s="75"/>
      <c r="N40" s="152"/>
      <c r="O40" s="50"/>
    </row>
    <row r="41" spans="1:15" x14ac:dyDescent="0.35">
      <c r="B41" s="6"/>
      <c r="C41" s="153"/>
      <c r="D41" s="153"/>
      <c r="E41" s="153"/>
      <c r="F41" s="118"/>
      <c r="G41" s="118"/>
      <c r="H41" s="118"/>
      <c r="I41" s="152"/>
      <c r="J41" s="152"/>
      <c r="K41" s="152"/>
      <c r="L41" s="48"/>
      <c r="M41" s="75"/>
      <c r="N41" s="152"/>
      <c r="O41" s="50"/>
    </row>
    <row r="42" spans="1:15" x14ac:dyDescent="0.35">
      <c r="B42" s="6"/>
      <c r="C42" s="153"/>
      <c r="D42" s="153"/>
      <c r="E42" s="153"/>
      <c r="F42" s="118"/>
      <c r="G42" s="118"/>
      <c r="H42" s="118"/>
      <c r="I42" s="152"/>
      <c r="J42" s="152"/>
      <c r="K42" s="152"/>
      <c r="L42" s="48"/>
      <c r="M42" s="119"/>
      <c r="N42" s="152"/>
      <c r="O42" s="50"/>
    </row>
    <row r="43" spans="1:15" x14ac:dyDescent="0.35">
      <c r="B43" s="6"/>
      <c r="C43" s="153"/>
      <c r="D43" s="153"/>
      <c r="E43" s="153"/>
      <c r="F43" s="118"/>
      <c r="G43" s="118"/>
      <c r="H43" s="118"/>
      <c r="I43" s="152"/>
      <c r="J43" s="152"/>
      <c r="K43" s="152"/>
      <c r="L43" s="48"/>
      <c r="M43" s="119"/>
      <c r="N43" s="152"/>
      <c r="O43" s="50"/>
    </row>
    <row r="44" spans="1:15" x14ac:dyDescent="0.35">
      <c r="B44" s="6"/>
      <c r="C44" s="153"/>
      <c r="D44" s="153"/>
      <c r="E44" s="153"/>
      <c r="F44" s="118"/>
      <c r="G44" s="118"/>
      <c r="H44" s="118"/>
      <c r="I44" s="152"/>
      <c r="J44" s="152"/>
      <c r="K44" s="152"/>
      <c r="L44" s="48"/>
      <c r="M44" s="119"/>
      <c r="N44" s="152"/>
      <c r="O44" s="120"/>
    </row>
    <row r="45" spans="1:15" x14ac:dyDescent="0.35">
      <c r="B45" s="6"/>
      <c r="C45" s="153"/>
      <c r="D45" s="153"/>
      <c r="E45" s="153"/>
      <c r="F45" s="118"/>
      <c r="G45" s="118"/>
      <c r="H45" s="118"/>
      <c r="I45" s="152"/>
      <c r="J45" s="152"/>
      <c r="K45" s="152"/>
      <c r="L45" s="48"/>
      <c r="M45" s="119"/>
      <c r="N45" s="152"/>
      <c r="O45" s="50"/>
    </row>
    <row r="46" spans="1:15" x14ac:dyDescent="0.35">
      <c r="B46" s="6"/>
      <c r="C46" s="153"/>
      <c r="D46" s="153"/>
      <c r="E46" s="153"/>
      <c r="F46" s="118"/>
      <c r="G46" s="118"/>
      <c r="H46" s="118"/>
      <c r="I46" s="152"/>
      <c r="J46" s="152"/>
      <c r="K46" s="152"/>
      <c r="L46" s="48"/>
      <c r="M46" s="75"/>
      <c r="N46" s="152"/>
      <c r="O46" s="50"/>
    </row>
    <row r="47" spans="1:15" x14ac:dyDescent="0.35">
      <c r="B47" s="6"/>
      <c r="C47" s="153"/>
      <c r="D47" s="153"/>
      <c r="E47" s="153"/>
      <c r="F47" s="118"/>
      <c r="G47" s="118"/>
      <c r="H47" s="118"/>
      <c r="I47" s="152"/>
      <c r="J47" s="152"/>
      <c r="K47" s="152"/>
      <c r="L47" s="48"/>
      <c r="M47" s="75"/>
      <c r="N47" s="152"/>
      <c r="O47" s="50"/>
    </row>
    <row r="48" spans="1:15" x14ac:dyDescent="0.35">
      <c r="C48" s="153"/>
      <c r="D48" s="153"/>
      <c r="E48" s="153"/>
      <c r="I48" s="47"/>
      <c r="J48" s="47"/>
      <c r="K48" s="47"/>
      <c r="M48" s="75"/>
      <c r="N48" s="47"/>
    </row>
    <row r="49" spans="2:15" x14ac:dyDescent="0.35">
      <c r="B49" s="6"/>
      <c r="C49" s="153"/>
      <c r="D49" s="153"/>
      <c r="E49" s="153"/>
      <c r="F49" s="118"/>
      <c r="G49" s="118"/>
      <c r="H49" s="118"/>
      <c r="I49" s="152"/>
      <c r="J49" s="152"/>
      <c r="K49" s="152"/>
      <c r="L49" s="48"/>
      <c r="M49" s="119"/>
      <c r="N49" s="152"/>
      <c r="O49" s="50"/>
    </row>
    <row r="50" spans="2:15" x14ac:dyDescent="0.35">
      <c r="B50" s="6"/>
      <c r="C50" s="153"/>
      <c r="D50" s="153"/>
      <c r="E50" s="153"/>
      <c r="F50" s="118"/>
      <c r="G50" s="118"/>
      <c r="H50" s="118"/>
      <c r="I50" s="152"/>
      <c r="J50" s="152"/>
      <c r="K50" s="152"/>
      <c r="L50" s="48"/>
      <c r="M50" s="119"/>
      <c r="N50" s="152"/>
      <c r="O50" s="50"/>
    </row>
    <row r="51" spans="2:15" x14ac:dyDescent="0.35">
      <c r="B51" s="6"/>
      <c r="C51" s="153"/>
      <c r="D51" s="153"/>
      <c r="E51" s="153"/>
      <c r="F51" s="118"/>
      <c r="G51" s="118"/>
      <c r="H51" s="118"/>
      <c r="I51" s="152"/>
      <c r="J51" s="152"/>
      <c r="K51" s="152"/>
      <c r="L51" s="48"/>
      <c r="M51" s="75"/>
      <c r="N51" s="152"/>
      <c r="O51" s="50"/>
    </row>
    <row r="52" spans="2:15" x14ac:dyDescent="0.35">
      <c r="B52" s="6"/>
      <c r="C52" s="153"/>
      <c r="D52" s="153"/>
      <c r="E52" s="153"/>
      <c r="F52" s="118"/>
      <c r="G52" s="118"/>
      <c r="H52" s="118"/>
      <c r="I52" s="152"/>
      <c r="J52" s="152"/>
      <c r="K52" s="152"/>
      <c r="L52" s="48"/>
      <c r="M52" s="75"/>
      <c r="N52" s="152"/>
      <c r="O52" s="50"/>
    </row>
    <row r="53" spans="2:15" x14ac:dyDescent="0.35">
      <c r="B53" s="6"/>
      <c r="C53" s="153"/>
      <c r="D53" s="153"/>
      <c r="E53" s="153"/>
      <c r="F53" s="118"/>
      <c r="G53" s="118"/>
      <c r="H53" s="118"/>
      <c r="I53" s="152"/>
      <c r="J53" s="152"/>
      <c r="K53" s="152"/>
      <c r="L53" s="48"/>
      <c r="M53" s="119"/>
      <c r="N53" s="152"/>
      <c r="O53" s="50"/>
    </row>
    <row r="54" spans="2:15" x14ac:dyDescent="0.35">
      <c r="B54" s="6"/>
      <c r="C54" s="153"/>
      <c r="D54" s="153"/>
      <c r="E54" s="153"/>
      <c r="F54" s="118"/>
      <c r="G54" s="118"/>
      <c r="H54" s="118"/>
      <c r="I54" s="152"/>
      <c r="J54" s="152"/>
      <c r="K54" s="152"/>
      <c r="L54" s="48"/>
      <c r="M54" s="119"/>
      <c r="N54" s="152"/>
      <c r="O54" s="50"/>
    </row>
    <row r="55" spans="2:15" x14ac:dyDescent="0.35">
      <c r="B55" s="6"/>
      <c r="C55" s="153"/>
      <c r="D55" s="153"/>
      <c r="E55" s="153"/>
      <c r="F55" s="118"/>
      <c r="G55" s="118"/>
      <c r="H55" s="118"/>
      <c r="I55" s="152"/>
      <c r="J55" s="152"/>
      <c r="K55" s="152"/>
      <c r="L55" s="48"/>
      <c r="M55" s="119"/>
      <c r="N55" s="152"/>
      <c r="O55" s="120"/>
    </row>
    <row r="56" spans="2:15" x14ac:dyDescent="0.35">
      <c r="B56" s="6"/>
      <c r="C56" s="153"/>
      <c r="D56" s="153"/>
      <c r="E56" s="153"/>
      <c r="F56" s="118"/>
      <c r="G56" s="118"/>
      <c r="H56" s="118"/>
      <c r="I56" s="152"/>
      <c r="J56" s="152"/>
      <c r="K56" s="152"/>
      <c r="L56" s="48"/>
      <c r="M56" s="119"/>
      <c r="N56" s="152"/>
      <c r="O56" s="50"/>
    </row>
    <row r="57" spans="2:15" x14ac:dyDescent="0.35">
      <c r="B57" s="6"/>
      <c r="C57" s="153"/>
      <c r="D57" s="153"/>
      <c r="E57" s="153"/>
      <c r="F57" s="118"/>
      <c r="G57" s="118"/>
      <c r="H57" s="118"/>
      <c r="I57" s="152"/>
      <c r="J57" s="152"/>
      <c r="K57" s="152"/>
      <c r="L57" s="48"/>
      <c r="M57" s="75"/>
      <c r="N57" s="152"/>
      <c r="O57" s="50"/>
    </row>
    <row r="58" spans="2:15" x14ac:dyDescent="0.35">
      <c r="B58" s="6"/>
      <c r="C58" s="153"/>
      <c r="D58" s="153"/>
      <c r="E58" s="153"/>
      <c r="F58" s="118"/>
      <c r="G58" s="118"/>
      <c r="H58" s="118"/>
      <c r="I58" s="152"/>
      <c r="J58" s="152"/>
      <c r="K58" s="152"/>
      <c r="L58" s="48"/>
      <c r="M58" s="75"/>
      <c r="N58" s="152"/>
      <c r="O58" s="50"/>
    </row>
    <row r="59" spans="2:15" x14ac:dyDescent="0.35">
      <c r="C59" s="153"/>
      <c r="D59" s="153"/>
      <c r="E59" s="153"/>
      <c r="I59" s="47"/>
      <c r="J59" s="47"/>
      <c r="K59" s="47"/>
      <c r="M59" s="75"/>
      <c r="N59" s="47"/>
    </row>
    <row r="60" spans="2:15" x14ac:dyDescent="0.35">
      <c r="B60" s="6"/>
      <c r="C60" s="153"/>
      <c r="D60" s="153"/>
      <c r="E60" s="153"/>
      <c r="F60" s="118"/>
      <c r="G60" s="118"/>
      <c r="H60" s="118"/>
      <c r="I60" s="152"/>
      <c r="J60" s="152"/>
      <c r="K60" s="152"/>
      <c r="L60" s="48"/>
      <c r="M60" s="119"/>
      <c r="N60" s="152"/>
      <c r="O60" s="50"/>
    </row>
    <row r="61" spans="2:15" x14ac:dyDescent="0.35">
      <c r="B61" s="6"/>
      <c r="C61" s="153"/>
      <c r="D61" s="153"/>
      <c r="E61" s="153"/>
      <c r="F61" s="118"/>
      <c r="G61" s="118"/>
      <c r="H61" s="118"/>
      <c r="I61" s="152"/>
      <c r="J61" s="152"/>
      <c r="K61" s="152"/>
      <c r="L61" s="48"/>
      <c r="M61" s="119"/>
      <c r="N61" s="152"/>
      <c r="O61" s="50"/>
    </row>
    <row r="62" spans="2:15" x14ac:dyDescent="0.35">
      <c r="B62" s="6"/>
      <c r="C62" s="153"/>
      <c r="D62" s="153"/>
      <c r="E62" s="153"/>
      <c r="F62" s="118"/>
      <c r="G62" s="118"/>
      <c r="H62" s="118"/>
      <c r="I62" s="152"/>
      <c r="J62" s="152"/>
      <c r="K62" s="152"/>
      <c r="L62" s="48"/>
      <c r="M62" s="75"/>
      <c r="N62" s="152"/>
      <c r="O62" s="50"/>
    </row>
    <row r="63" spans="2:15" x14ac:dyDescent="0.35">
      <c r="B63" s="6"/>
      <c r="C63" s="153"/>
      <c r="D63" s="153"/>
      <c r="E63" s="153"/>
      <c r="F63" s="118"/>
      <c r="G63" s="118"/>
      <c r="H63" s="118"/>
      <c r="I63" s="152"/>
      <c r="J63" s="152"/>
      <c r="K63" s="152"/>
      <c r="L63" s="48"/>
      <c r="M63" s="75"/>
      <c r="N63" s="152"/>
      <c r="O63" s="50"/>
    </row>
    <row r="64" spans="2:15" x14ac:dyDescent="0.35">
      <c r="B64" s="6"/>
      <c r="C64" s="153"/>
      <c r="D64" s="153"/>
      <c r="E64" s="153"/>
      <c r="F64" s="118"/>
      <c r="G64" s="118"/>
      <c r="H64" s="118"/>
      <c r="I64" s="152"/>
      <c r="J64" s="152"/>
      <c r="K64" s="152"/>
      <c r="L64" s="48"/>
      <c r="M64" s="119"/>
      <c r="N64" s="152"/>
      <c r="O64" s="50"/>
    </row>
    <row r="65" spans="2:15" x14ac:dyDescent="0.35">
      <c r="B65" s="6"/>
      <c r="C65" s="153"/>
      <c r="D65" s="153"/>
      <c r="E65" s="153"/>
      <c r="F65" s="118"/>
      <c r="G65" s="118"/>
      <c r="H65" s="118"/>
      <c r="I65" s="152"/>
      <c r="J65" s="152"/>
      <c r="K65" s="152"/>
      <c r="L65" s="48"/>
      <c r="M65" s="119"/>
      <c r="N65" s="152"/>
      <c r="O65" s="50"/>
    </row>
    <row r="66" spans="2:15" x14ac:dyDescent="0.35">
      <c r="B66" s="6"/>
      <c r="C66" s="153"/>
      <c r="D66" s="153"/>
      <c r="E66" s="153"/>
      <c r="F66" s="118"/>
      <c r="G66" s="118"/>
      <c r="H66" s="118"/>
      <c r="I66" s="152"/>
      <c r="J66" s="152"/>
      <c r="K66" s="152"/>
      <c r="L66" s="48"/>
      <c r="M66" s="119"/>
      <c r="N66" s="152"/>
      <c r="O66" s="120"/>
    </row>
    <row r="67" spans="2:15" x14ac:dyDescent="0.35">
      <c r="B67" s="6"/>
      <c r="C67" s="153"/>
      <c r="D67" s="153"/>
      <c r="E67" s="153"/>
      <c r="F67" s="118"/>
      <c r="G67" s="118"/>
      <c r="H67" s="118"/>
      <c r="I67" s="152"/>
      <c r="J67" s="152"/>
      <c r="K67" s="152"/>
      <c r="L67" s="48"/>
      <c r="M67" s="119"/>
      <c r="N67" s="152"/>
      <c r="O67" s="50"/>
    </row>
    <row r="68" spans="2:15" x14ac:dyDescent="0.35">
      <c r="I68" s="47"/>
      <c r="J68" s="47"/>
      <c r="K68" s="47"/>
      <c r="M68" s="75"/>
      <c r="N68" s="47"/>
    </row>
    <row r="69" spans="2:15" x14ac:dyDescent="0.35">
      <c r="B69" s="6"/>
      <c r="C69" s="153"/>
      <c r="D69" s="153"/>
      <c r="E69" s="153"/>
      <c r="F69" s="118"/>
      <c r="G69" s="118"/>
      <c r="H69" s="118"/>
      <c r="I69" s="152"/>
      <c r="J69" s="152"/>
      <c r="K69" s="152"/>
      <c r="L69" s="48"/>
      <c r="M69" s="119"/>
      <c r="N69" s="152"/>
      <c r="O69" s="50"/>
    </row>
    <row r="70" spans="2:15" x14ac:dyDescent="0.35">
      <c r="B70" s="6"/>
      <c r="C70" s="153"/>
      <c r="D70" s="153"/>
      <c r="E70" s="153"/>
      <c r="F70" s="118"/>
      <c r="G70" s="118"/>
      <c r="H70" s="118"/>
      <c r="I70" s="152"/>
      <c r="J70" s="152"/>
      <c r="K70" s="152"/>
      <c r="L70" s="48"/>
      <c r="M70" s="119"/>
      <c r="N70" s="152"/>
      <c r="O70" s="50"/>
    </row>
    <row r="71" spans="2:15" x14ac:dyDescent="0.35">
      <c r="B71" s="6"/>
      <c r="C71" s="153"/>
      <c r="D71" s="153"/>
      <c r="E71" s="153"/>
      <c r="F71" s="118"/>
      <c r="G71" s="118"/>
      <c r="H71" s="118"/>
      <c r="I71" s="152"/>
      <c r="J71" s="152"/>
      <c r="K71" s="152"/>
      <c r="L71" s="48"/>
      <c r="M71" s="75"/>
      <c r="N71" s="152"/>
      <c r="O71" s="50"/>
    </row>
    <row r="72" spans="2:15" x14ac:dyDescent="0.35">
      <c r="B72" s="6"/>
      <c r="C72" s="153"/>
      <c r="D72" s="153"/>
      <c r="E72" s="153"/>
      <c r="F72" s="118"/>
      <c r="G72" s="118"/>
      <c r="H72" s="118"/>
      <c r="I72" s="152"/>
      <c r="J72" s="152"/>
      <c r="K72" s="152"/>
      <c r="L72" s="48"/>
      <c r="M72" s="75"/>
      <c r="N72" s="152"/>
      <c r="O72" s="50"/>
    </row>
    <row r="73" spans="2:15" x14ac:dyDescent="0.35">
      <c r="B73" s="6"/>
      <c r="C73" s="153"/>
      <c r="D73" s="153"/>
      <c r="E73" s="153"/>
      <c r="F73" s="118"/>
      <c r="G73" s="118"/>
      <c r="H73" s="118"/>
      <c r="I73" s="152"/>
      <c r="J73" s="152"/>
      <c r="K73" s="152"/>
      <c r="L73" s="48"/>
      <c r="M73" s="119"/>
      <c r="N73" s="152"/>
      <c r="O73" s="50"/>
    </row>
    <row r="74" spans="2:15" x14ac:dyDescent="0.35">
      <c r="I74" s="47"/>
      <c r="J74" s="47"/>
      <c r="K74" s="47"/>
      <c r="M74" s="75"/>
      <c r="N74" s="47"/>
    </row>
    <row r="75" spans="2:15" x14ac:dyDescent="0.35">
      <c r="I75" s="47"/>
      <c r="J75" s="47"/>
      <c r="K75" s="47"/>
      <c r="M75" s="75"/>
      <c r="N75" s="47"/>
    </row>
    <row r="76" spans="2:15" x14ac:dyDescent="0.35">
      <c r="I76" s="47"/>
      <c r="J76" s="47"/>
      <c r="K76" s="47"/>
      <c r="M76" s="75"/>
      <c r="N76" s="47"/>
    </row>
    <row r="77" spans="2:15" x14ac:dyDescent="0.35">
      <c r="I77" s="47"/>
      <c r="J77" s="47"/>
      <c r="K77" s="47"/>
      <c r="M77" s="75"/>
      <c r="N77" s="47"/>
    </row>
    <row r="78" spans="2:15" x14ac:dyDescent="0.35">
      <c r="I78" s="47"/>
      <c r="J78" s="47"/>
      <c r="K78" s="47"/>
      <c r="M78" s="75"/>
      <c r="N78" s="47"/>
    </row>
    <row r="79" spans="2:15" x14ac:dyDescent="0.35">
      <c r="I79" s="47"/>
      <c r="J79" s="47"/>
      <c r="K79" s="47"/>
      <c r="M79" s="75"/>
      <c r="N79" s="47"/>
    </row>
    <row r="80" spans="2:15" x14ac:dyDescent="0.35">
      <c r="I80" s="47"/>
      <c r="J80" s="47"/>
      <c r="K80" s="47"/>
      <c r="M80" s="75"/>
      <c r="N80" s="47"/>
    </row>
    <row r="81" spans="9:14" x14ac:dyDescent="0.35">
      <c r="I81" s="47"/>
      <c r="J81" s="47"/>
      <c r="K81" s="47"/>
      <c r="M81" s="75"/>
      <c r="N81" s="47"/>
    </row>
    <row r="82" spans="9:14" x14ac:dyDescent="0.35">
      <c r="I82" s="47"/>
      <c r="J82" s="47"/>
      <c r="K82" s="47"/>
      <c r="M82" s="75"/>
      <c r="N82" s="47"/>
    </row>
    <row r="83" spans="9:14" x14ac:dyDescent="0.35">
      <c r="I83" s="47"/>
      <c r="J83" s="47"/>
      <c r="K83" s="47"/>
      <c r="M83" s="75"/>
      <c r="N83" s="47"/>
    </row>
    <row r="84" spans="9:14" x14ac:dyDescent="0.35">
      <c r="I84" s="47"/>
      <c r="J84" s="47"/>
      <c r="K84" s="47"/>
      <c r="M84" s="75"/>
      <c r="N84" s="47"/>
    </row>
    <row r="85" spans="9:14" x14ac:dyDescent="0.35">
      <c r="I85" s="47"/>
      <c r="J85" s="47"/>
      <c r="K85" s="47"/>
      <c r="M85" s="75"/>
      <c r="N85" s="47"/>
    </row>
    <row r="86" spans="9:14" x14ac:dyDescent="0.35">
      <c r="I86" s="47"/>
      <c r="J86" s="47"/>
      <c r="K86" s="47"/>
      <c r="M86" s="75"/>
      <c r="N86" s="47"/>
    </row>
    <row r="87" spans="9:14" x14ac:dyDescent="0.35">
      <c r="I87" s="47"/>
      <c r="J87" s="47"/>
      <c r="K87" s="47"/>
      <c r="M87" s="75"/>
      <c r="N87" s="47"/>
    </row>
    <row r="88" spans="9:14" x14ac:dyDescent="0.35">
      <c r="I88" s="47"/>
      <c r="J88" s="47"/>
      <c r="K88" s="47"/>
      <c r="M88" s="75"/>
      <c r="N88" s="47"/>
    </row>
    <row r="89" spans="9:14" x14ac:dyDescent="0.35">
      <c r="I89" s="47"/>
      <c r="J89" s="47"/>
      <c r="K89" s="47"/>
      <c r="M89" s="75"/>
      <c r="N89" s="47"/>
    </row>
    <row r="90" spans="9:14" x14ac:dyDescent="0.35">
      <c r="I90" s="47"/>
      <c r="J90" s="47"/>
      <c r="K90" s="47"/>
      <c r="M90" s="75"/>
      <c r="N90" s="47"/>
    </row>
    <row r="91" spans="9:14" x14ac:dyDescent="0.35">
      <c r="I91" s="47"/>
      <c r="J91" s="47"/>
      <c r="K91" s="47"/>
      <c r="M91" s="75"/>
      <c r="N91" s="47"/>
    </row>
    <row r="92" spans="9:14" x14ac:dyDescent="0.35">
      <c r="I92" s="47"/>
      <c r="J92" s="47"/>
      <c r="K92" s="47"/>
      <c r="M92" s="75"/>
      <c r="N92" s="47"/>
    </row>
    <row r="93" spans="9:14" x14ac:dyDescent="0.35">
      <c r="I93" s="47"/>
      <c r="J93" s="47"/>
      <c r="K93" s="47"/>
      <c r="M93" s="75"/>
      <c r="N93" s="47"/>
    </row>
    <row r="94" spans="9:14" x14ac:dyDescent="0.35">
      <c r="I94" s="47"/>
      <c r="J94" s="47"/>
      <c r="K94" s="47"/>
      <c r="M94" s="75"/>
      <c r="N94" s="47"/>
    </row>
    <row r="95" spans="9:14" x14ac:dyDescent="0.35">
      <c r="I95" s="47"/>
      <c r="J95" s="47"/>
      <c r="K95" s="47"/>
      <c r="M95" s="75"/>
      <c r="N95" s="47"/>
    </row>
    <row r="96" spans="9:14" x14ac:dyDescent="0.35">
      <c r="I96" s="47"/>
      <c r="J96" s="47"/>
      <c r="K96" s="47"/>
      <c r="M96" s="75"/>
      <c r="N96" s="47"/>
    </row>
    <row r="97" spans="9:14" x14ac:dyDescent="0.35">
      <c r="I97" s="47"/>
      <c r="J97" s="47"/>
      <c r="K97" s="47"/>
      <c r="M97" s="75"/>
      <c r="N97" s="47"/>
    </row>
    <row r="98" spans="9:14" x14ac:dyDescent="0.35">
      <c r="I98" s="47"/>
      <c r="J98" s="47"/>
      <c r="K98" s="47"/>
      <c r="M98" s="75"/>
      <c r="N98" s="47"/>
    </row>
    <row r="99" spans="9:14" x14ac:dyDescent="0.35">
      <c r="I99" s="47"/>
      <c r="J99" s="47"/>
      <c r="K99" s="47"/>
      <c r="M99" s="75"/>
      <c r="N99" s="47"/>
    </row>
    <row r="100" spans="9:14" x14ac:dyDescent="0.35">
      <c r="I100" s="47"/>
      <c r="J100" s="47"/>
      <c r="K100" s="47"/>
      <c r="M100" s="75"/>
      <c r="N100" s="47"/>
    </row>
    <row r="101" spans="9:14" x14ac:dyDescent="0.35">
      <c r="I101" s="47"/>
      <c r="J101" s="47"/>
      <c r="K101" s="47"/>
      <c r="M101" s="75"/>
      <c r="N101" s="47"/>
    </row>
    <row r="102" spans="9:14" x14ac:dyDescent="0.35">
      <c r="I102" s="47"/>
      <c r="J102" s="47"/>
      <c r="K102" s="47"/>
      <c r="M102" s="75"/>
      <c r="N102" s="47"/>
    </row>
    <row r="103" spans="9:14" x14ac:dyDescent="0.35">
      <c r="I103" s="47"/>
      <c r="J103" s="47"/>
      <c r="K103" s="47"/>
      <c r="M103" s="75"/>
      <c r="N103" s="47"/>
    </row>
    <row r="104" spans="9:14" x14ac:dyDescent="0.35">
      <c r="I104" s="47"/>
      <c r="J104" s="47"/>
      <c r="K104" s="47"/>
      <c r="M104" s="75"/>
      <c r="N104" s="47"/>
    </row>
    <row r="105" spans="9:14" x14ac:dyDescent="0.35">
      <c r="I105" s="47"/>
      <c r="J105" s="47"/>
      <c r="K105" s="47"/>
      <c r="M105" s="75"/>
      <c r="N105" s="47"/>
    </row>
    <row r="106" spans="9:14" x14ac:dyDescent="0.35">
      <c r="I106" s="47"/>
      <c r="J106" s="47"/>
      <c r="K106" s="47"/>
      <c r="M106" s="75"/>
      <c r="N106" s="47"/>
    </row>
    <row r="107" spans="9:14" x14ac:dyDescent="0.35">
      <c r="I107" s="47"/>
      <c r="J107" s="47"/>
      <c r="K107" s="47"/>
      <c r="M107" s="75"/>
      <c r="N107" s="47"/>
    </row>
    <row r="108" spans="9:14" x14ac:dyDescent="0.35">
      <c r="I108" s="47"/>
      <c r="J108" s="47"/>
      <c r="K108" s="47"/>
      <c r="M108" s="75"/>
      <c r="N108" s="47"/>
    </row>
    <row r="109" spans="9:14" x14ac:dyDescent="0.35">
      <c r="I109" s="47"/>
      <c r="J109" s="47"/>
      <c r="K109" s="47"/>
      <c r="M109" s="75"/>
      <c r="N109" s="47"/>
    </row>
    <row r="110" spans="9:14" x14ac:dyDescent="0.35">
      <c r="I110" s="47"/>
      <c r="J110" s="47"/>
      <c r="K110" s="47"/>
      <c r="M110" s="75"/>
      <c r="N110" s="47"/>
    </row>
    <row r="111" spans="9:14" x14ac:dyDescent="0.35">
      <c r="I111" s="47"/>
      <c r="J111" s="47"/>
      <c r="K111" s="47"/>
      <c r="M111" s="75"/>
      <c r="N111" s="47"/>
    </row>
    <row r="112" spans="9:14" x14ac:dyDescent="0.35">
      <c r="I112" s="47"/>
      <c r="J112" s="47"/>
      <c r="K112" s="47"/>
      <c r="M112" s="75"/>
      <c r="N112" s="47"/>
    </row>
    <row r="113" spans="9:14" x14ac:dyDescent="0.35">
      <c r="I113" s="47"/>
      <c r="J113" s="47"/>
      <c r="K113" s="47"/>
      <c r="M113" s="75"/>
      <c r="N113" s="47"/>
    </row>
    <row r="114" spans="9:14" x14ac:dyDescent="0.35">
      <c r="I114" s="47"/>
      <c r="J114" s="47"/>
      <c r="K114" s="47"/>
      <c r="M114" s="75"/>
      <c r="N114" s="47"/>
    </row>
    <row r="115" spans="9:14" x14ac:dyDescent="0.35">
      <c r="I115" s="47"/>
      <c r="J115" s="47"/>
      <c r="K115" s="47"/>
      <c r="M115" s="75"/>
      <c r="N115" s="47"/>
    </row>
    <row r="116" spans="9:14" x14ac:dyDescent="0.35">
      <c r="I116" s="47"/>
      <c r="J116" s="47"/>
      <c r="K116" s="47"/>
      <c r="M116" s="75"/>
      <c r="N116" s="47"/>
    </row>
    <row r="117" spans="9:14" x14ac:dyDescent="0.35">
      <c r="I117" s="47"/>
      <c r="J117" s="47"/>
      <c r="K117" s="47"/>
      <c r="M117" s="75"/>
      <c r="N117" s="47"/>
    </row>
    <row r="118" spans="9:14" x14ac:dyDescent="0.35">
      <c r="I118" s="47"/>
      <c r="J118" s="47"/>
      <c r="K118" s="47"/>
      <c r="M118" s="75"/>
      <c r="N118" s="47"/>
    </row>
    <row r="119" spans="9:14" x14ac:dyDescent="0.35">
      <c r="I119" s="47"/>
      <c r="J119" s="47"/>
      <c r="K119" s="47"/>
      <c r="M119" s="75"/>
      <c r="N119" s="47"/>
    </row>
    <row r="120" spans="9:14" x14ac:dyDescent="0.35">
      <c r="I120" s="47"/>
      <c r="J120" s="47"/>
      <c r="K120" s="47"/>
      <c r="M120" s="75"/>
      <c r="N120" s="47"/>
    </row>
    <row r="121" spans="9:14" x14ac:dyDescent="0.35">
      <c r="I121" s="47"/>
      <c r="J121" s="47"/>
      <c r="K121" s="47"/>
      <c r="M121" s="75"/>
      <c r="N121" s="47"/>
    </row>
    <row r="122" spans="9:14" x14ac:dyDescent="0.35">
      <c r="I122" s="47"/>
      <c r="J122" s="47"/>
      <c r="K122" s="47"/>
      <c r="M122" s="75"/>
      <c r="N122" s="47"/>
    </row>
    <row r="123" spans="9:14" x14ac:dyDescent="0.35">
      <c r="I123" s="47"/>
      <c r="J123" s="47"/>
      <c r="K123" s="47"/>
      <c r="M123" s="75"/>
      <c r="N123" s="47"/>
    </row>
    <row r="124" spans="9:14" x14ac:dyDescent="0.35">
      <c r="I124" s="47"/>
      <c r="J124" s="47"/>
      <c r="K124" s="47"/>
      <c r="M124" s="75"/>
      <c r="N124" s="47"/>
    </row>
    <row r="125" spans="9:14" x14ac:dyDescent="0.35">
      <c r="I125" s="47"/>
      <c r="J125" s="47"/>
      <c r="K125" s="47"/>
      <c r="M125" s="75"/>
      <c r="N125" s="47"/>
    </row>
    <row r="126" spans="9:14" x14ac:dyDescent="0.35">
      <c r="I126" s="47"/>
      <c r="J126" s="47"/>
      <c r="K126" s="47"/>
      <c r="M126" s="75"/>
      <c r="N126" s="47"/>
    </row>
    <row r="127" spans="9:14" x14ac:dyDescent="0.35">
      <c r="I127" s="47"/>
      <c r="J127" s="47"/>
      <c r="K127" s="47"/>
      <c r="M127" s="75"/>
      <c r="N127" s="47"/>
    </row>
    <row r="128" spans="9:14" x14ac:dyDescent="0.35">
      <c r="I128" s="47"/>
      <c r="J128" s="47"/>
      <c r="K128" s="47"/>
      <c r="M128" s="75"/>
      <c r="N128" s="47"/>
    </row>
    <row r="129" spans="9:14" x14ac:dyDescent="0.35">
      <c r="I129" s="47"/>
      <c r="J129" s="47"/>
      <c r="K129" s="47"/>
      <c r="M129" s="75"/>
      <c r="N129" s="47"/>
    </row>
    <row r="130" spans="9:14" x14ac:dyDescent="0.35">
      <c r="I130" s="47"/>
      <c r="J130" s="47"/>
      <c r="K130" s="47"/>
      <c r="M130" s="75"/>
      <c r="N130" s="47"/>
    </row>
    <row r="131" spans="9:14" x14ac:dyDescent="0.35">
      <c r="I131" s="47"/>
      <c r="J131" s="47"/>
      <c r="K131" s="47"/>
      <c r="M131" s="75"/>
      <c r="N131" s="47"/>
    </row>
    <row r="132" spans="9:14" x14ac:dyDescent="0.35">
      <c r="I132" s="47"/>
      <c r="J132" s="47"/>
      <c r="K132" s="47"/>
      <c r="M132" s="75"/>
      <c r="N132" s="47"/>
    </row>
    <row r="133" spans="9:14" x14ac:dyDescent="0.35">
      <c r="I133" s="47"/>
      <c r="J133" s="47"/>
      <c r="K133" s="47"/>
      <c r="M133" s="75"/>
      <c r="N133" s="47"/>
    </row>
    <row r="134" spans="9:14" x14ac:dyDescent="0.35">
      <c r="I134" s="47"/>
      <c r="J134" s="47"/>
      <c r="K134" s="47"/>
      <c r="M134" s="75"/>
      <c r="N134" s="47"/>
    </row>
    <row r="135" spans="9:14" x14ac:dyDescent="0.35">
      <c r="I135" s="47"/>
      <c r="J135" s="47"/>
      <c r="K135" s="47"/>
      <c r="M135" s="75"/>
      <c r="N135" s="47"/>
    </row>
    <row r="136" spans="9:14" x14ac:dyDescent="0.35">
      <c r="I136" s="47"/>
      <c r="J136" s="47"/>
      <c r="K136" s="47"/>
      <c r="M136" s="75"/>
      <c r="N136" s="47"/>
    </row>
    <row r="137" spans="9:14" x14ac:dyDescent="0.35">
      <c r="I137" s="47"/>
      <c r="J137" s="47"/>
      <c r="K137" s="47"/>
      <c r="M137" s="75"/>
      <c r="N137" s="47"/>
    </row>
    <row r="138" spans="9:14" x14ac:dyDescent="0.35">
      <c r="I138" s="47"/>
      <c r="J138" s="47"/>
      <c r="K138" s="47"/>
      <c r="M138" s="75"/>
      <c r="N138" s="47"/>
    </row>
    <row r="139" spans="9:14" x14ac:dyDescent="0.35">
      <c r="I139" s="47"/>
      <c r="J139" s="47"/>
      <c r="K139" s="47"/>
      <c r="M139" s="75"/>
      <c r="N139" s="47"/>
    </row>
    <row r="140" spans="9:14" x14ac:dyDescent="0.35">
      <c r="I140" s="47"/>
      <c r="J140" s="47"/>
      <c r="K140" s="47"/>
      <c r="M140" s="75"/>
      <c r="N140" s="47"/>
    </row>
    <row r="141" spans="9:14" x14ac:dyDescent="0.35">
      <c r="I141" s="47"/>
      <c r="J141" s="47"/>
      <c r="K141" s="47"/>
      <c r="M141" s="75"/>
      <c r="N141" s="47"/>
    </row>
    <row r="142" spans="9:14" x14ac:dyDescent="0.35">
      <c r="I142" s="47"/>
      <c r="J142" s="47"/>
      <c r="K142" s="47"/>
      <c r="M142" s="75"/>
      <c r="N142" s="47"/>
    </row>
    <row r="143" spans="9:14" x14ac:dyDescent="0.35">
      <c r="I143" s="47"/>
      <c r="J143" s="47"/>
      <c r="K143" s="47"/>
      <c r="M143" s="75"/>
      <c r="N143" s="47"/>
    </row>
    <row r="144" spans="9:14" x14ac:dyDescent="0.35">
      <c r="I144" s="47"/>
      <c r="J144" s="47"/>
      <c r="K144" s="47"/>
      <c r="M144" s="75"/>
      <c r="N144" s="47"/>
    </row>
    <row r="145" spans="9:14" x14ac:dyDescent="0.35">
      <c r="I145" s="47"/>
      <c r="J145" s="47"/>
      <c r="K145" s="47"/>
      <c r="M145" s="75"/>
      <c r="N145" s="47"/>
    </row>
    <row r="146" spans="9:14" x14ac:dyDescent="0.35">
      <c r="I146" s="47"/>
      <c r="J146" s="47"/>
      <c r="K146" s="47"/>
      <c r="M146" s="75"/>
      <c r="N146" s="47"/>
    </row>
    <row r="147" spans="9:14" x14ac:dyDescent="0.35">
      <c r="I147" s="47"/>
      <c r="J147" s="47"/>
      <c r="K147" s="47"/>
      <c r="M147" s="75"/>
      <c r="N147" s="47"/>
    </row>
    <row r="148" spans="9:14" x14ac:dyDescent="0.35">
      <c r="I148" s="47"/>
      <c r="J148" s="47"/>
      <c r="K148" s="47"/>
      <c r="M148" s="75"/>
      <c r="N148" s="47"/>
    </row>
    <row r="149" spans="9:14" x14ac:dyDescent="0.35">
      <c r="I149" s="47"/>
      <c r="J149" s="47"/>
      <c r="K149" s="47"/>
      <c r="M149" s="75"/>
      <c r="N149" s="47"/>
    </row>
    <row r="150" spans="9:14" x14ac:dyDescent="0.35">
      <c r="I150" s="47"/>
      <c r="J150" s="47"/>
      <c r="K150" s="47"/>
      <c r="M150" s="75"/>
      <c r="N150" s="47"/>
    </row>
    <row r="151" spans="9:14" x14ac:dyDescent="0.35">
      <c r="I151" s="47"/>
      <c r="J151" s="47"/>
      <c r="K151" s="47"/>
      <c r="M151" s="75"/>
      <c r="N151" s="47"/>
    </row>
    <row r="152" spans="9:14" x14ac:dyDescent="0.35">
      <c r="I152" s="47"/>
      <c r="J152" s="47"/>
      <c r="K152" s="47"/>
      <c r="M152" s="75"/>
      <c r="N152" s="47"/>
    </row>
    <row r="153" spans="9:14" x14ac:dyDescent="0.35">
      <c r="I153" s="47"/>
      <c r="J153" s="47"/>
      <c r="K153" s="47"/>
      <c r="M153" s="75"/>
      <c r="N153" s="47"/>
    </row>
    <row r="154" spans="9:14" x14ac:dyDescent="0.35">
      <c r="I154" s="47"/>
      <c r="J154" s="47"/>
      <c r="K154" s="47"/>
      <c r="M154" s="75"/>
      <c r="N154" s="47"/>
    </row>
    <row r="155" spans="9:14" x14ac:dyDescent="0.35">
      <c r="I155" s="47"/>
      <c r="J155" s="47"/>
      <c r="K155" s="47"/>
      <c r="M155" s="75"/>
      <c r="N155" s="47"/>
    </row>
    <row r="156" spans="9:14" x14ac:dyDescent="0.35">
      <c r="I156" s="47"/>
      <c r="J156" s="47"/>
      <c r="K156" s="47"/>
      <c r="M156" s="75"/>
      <c r="N156" s="47"/>
    </row>
    <row r="157" spans="9:14" x14ac:dyDescent="0.35">
      <c r="I157" s="47"/>
      <c r="J157" s="47"/>
      <c r="K157" s="47"/>
      <c r="M157" s="75"/>
      <c r="N157" s="47"/>
    </row>
    <row r="158" spans="9:14" x14ac:dyDescent="0.35">
      <c r="I158" s="47"/>
      <c r="J158" s="47"/>
      <c r="K158" s="47"/>
      <c r="M158" s="75"/>
      <c r="N158" s="47"/>
    </row>
    <row r="159" spans="9:14" x14ac:dyDescent="0.35">
      <c r="I159" s="47"/>
      <c r="J159" s="47"/>
      <c r="K159" s="47"/>
      <c r="M159" s="75"/>
      <c r="N159" s="47"/>
    </row>
    <row r="160" spans="9:14" x14ac:dyDescent="0.35">
      <c r="I160" s="47"/>
      <c r="J160" s="47"/>
      <c r="K160" s="47"/>
      <c r="M160" s="75"/>
      <c r="N160" s="47"/>
    </row>
    <row r="161" spans="9:14" x14ac:dyDescent="0.35">
      <c r="I161" s="47"/>
      <c r="J161" s="47"/>
      <c r="K161" s="47"/>
      <c r="M161" s="75"/>
      <c r="N161" s="47"/>
    </row>
    <row r="162" spans="9:14" x14ac:dyDescent="0.35">
      <c r="I162" s="47"/>
      <c r="J162" s="47"/>
      <c r="K162" s="47"/>
      <c r="M162" s="75"/>
      <c r="N162" s="47"/>
    </row>
    <row r="163" spans="9:14" x14ac:dyDescent="0.35">
      <c r="I163" s="47"/>
      <c r="J163" s="47"/>
      <c r="K163" s="47"/>
      <c r="M163" s="75"/>
      <c r="N163" s="47"/>
    </row>
    <row r="164" spans="9:14" x14ac:dyDescent="0.35">
      <c r="I164" s="47"/>
      <c r="J164" s="47"/>
      <c r="K164" s="47"/>
      <c r="M164" s="75"/>
      <c r="N164" s="47"/>
    </row>
    <row r="165" spans="9:14" x14ac:dyDescent="0.35">
      <c r="I165" s="47"/>
      <c r="J165" s="47"/>
      <c r="K165" s="47"/>
      <c r="M165" s="75"/>
      <c r="N165" s="47"/>
    </row>
    <row r="166" spans="9:14" x14ac:dyDescent="0.35">
      <c r="I166" s="47"/>
      <c r="J166" s="47"/>
      <c r="K166" s="47"/>
      <c r="M166" s="75"/>
      <c r="N166" s="47"/>
    </row>
    <row r="167" spans="9:14" x14ac:dyDescent="0.35">
      <c r="I167" s="47"/>
      <c r="J167" s="47"/>
      <c r="K167" s="47"/>
      <c r="M167" s="75"/>
      <c r="N167" s="47"/>
    </row>
    <row r="168" spans="9:14" x14ac:dyDescent="0.35">
      <c r="I168" s="47"/>
      <c r="J168" s="47"/>
      <c r="K168" s="47"/>
      <c r="M168" s="75"/>
      <c r="N168" s="47"/>
    </row>
    <row r="169" spans="9:14" x14ac:dyDescent="0.35">
      <c r="I169" s="47"/>
      <c r="J169" s="47"/>
      <c r="K169" s="47"/>
      <c r="M169" s="75"/>
      <c r="N169" s="47"/>
    </row>
    <row r="170" spans="9:14" x14ac:dyDescent="0.35">
      <c r="I170" s="47"/>
      <c r="J170" s="47"/>
      <c r="K170" s="47"/>
      <c r="M170" s="75"/>
      <c r="N170" s="47"/>
    </row>
    <row r="171" spans="9:14" x14ac:dyDescent="0.35">
      <c r="I171" s="47"/>
      <c r="J171" s="47"/>
      <c r="K171" s="47"/>
      <c r="M171" s="75"/>
      <c r="N171" s="47"/>
    </row>
    <row r="172" spans="9:14" x14ac:dyDescent="0.35">
      <c r="I172" s="47"/>
      <c r="J172" s="47"/>
      <c r="K172" s="47"/>
      <c r="M172" s="75"/>
      <c r="N172" s="47"/>
    </row>
    <row r="173" spans="9:14" x14ac:dyDescent="0.35">
      <c r="I173" s="47"/>
      <c r="J173" s="47"/>
      <c r="K173" s="47"/>
      <c r="M173" s="75"/>
      <c r="N173" s="47"/>
    </row>
    <row r="174" spans="9:14" x14ac:dyDescent="0.35">
      <c r="I174" s="47"/>
      <c r="J174" s="47"/>
      <c r="K174" s="47"/>
      <c r="M174" s="75"/>
      <c r="N174" s="47"/>
    </row>
    <row r="175" spans="9:14" x14ac:dyDescent="0.35">
      <c r="I175" s="47"/>
      <c r="J175" s="47"/>
      <c r="K175" s="47"/>
      <c r="M175" s="75"/>
      <c r="N175" s="47"/>
    </row>
    <row r="176" spans="9:14" x14ac:dyDescent="0.35">
      <c r="I176" s="47"/>
      <c r="J176" s="47"/>
      <c r="K176" s="47"/>
      <c r="M176" s="75"/>
      <c r="N176" s="47"/>
    </row>
    <row r="177" spans="9:14" x14ac:dyDescent="0.35">
      <c r="I177" s="47"/>
      <c r="J177" s="47"/>
      <c r="K177" s="47"/>
      <c r="M177" s="75"/>
      <c r="N177" s="47"/>
    </row>
    <row r="178" spans="9:14" x14ac:dyDescent="0.35">
      <c r="I178" s="47"/>
      <c r="J178" s="47"/>
      <c r="K178" s="47"/>
      <c r="M178" s="75"/>
      <c r="N178" s="47"/>
    </row>
    <row r="179" spans="9:14" x14ac:dyDescent="0.35">
      <c r="I179" s="47"/>
      <c r="J179" s="47"/>
      <c r="K179" s="47"/>
      <c r="M179" s="75"/>
      <c r="N179" s="47"/>
    </row>
    <row r="180" spans="9:14" x14ac:dyDescent="0.35">
      <c r="I180" s="47"/>
      <c r="J180" s="47"/>
      <c r="K180" s="47"/>
      <c r="M180" s="75"/>
      <c r="N180" s="47"/>
    </row>
    <row r="181" spans="9:14" x14ac:dyDescent="0.35">
      <c r="I181" s="47"/>
      <c r="J181" s="47"/>
      <c r="K181" s="47"/>
      <c r="M181" s="75"/>
      <c r="N181" s="47"/>
    </row>
    <row r="182" spans="9:14" x14ac:dyDescent="0.35">
      <c r="I182" s="47"/>
      <c r="J182" s="47"/>
      <c r="K182" s="47"/>
      <c r="M182" s="75"/>
      <c r="N182" s="47"/>
    </row>
    <row r="183" spans="9:14" x14ac:dyDescent="0.35">
      <c r="I183" s="47"/>
      <c r="J183" s="47"/>
      <c r="K183" s="47"/>
      <c r="M183" s="75"/>
      <c r="N183" s="47"/>
    </row>
    <row r="184" spans="9:14" x14ac:dyDescent="0.35">
      <c r="I184" s="47"/>
      <c r="J184" s="47"/>
      <c r="K184" s="47"/>
      <c r="M184" s="75"/>
      <c r="N184" s="47"/>
    </row>
    <row r="185" spans="9:14" x14ac:dyDescent="0.35">
      <c r="I185" s="47"/>
      <c r="J185" s="47"/>
      <c r="K185" s="47"/>
      <c r="M185" s="75"/>
      <c r="N185" s="47"/>
    </row>
    <row r="186" spans="9:14" x14ac:dyDescent="0.35">
      <c r="I186" s="47"/>
      <c r="J186" s="47"/>
      <c r="K186" s="47"/>
      <c r="M186" s="75"/>
      <c r="N186" s="47"/>
    </row>
    <row r="187" spans="9:14" x14ac:dyDescent="0.35">
      <c r="I187" s="47"/>
      <c r="J187" s="47"/>
      <c r="K187" s="47"/>
      <c r="M187" s="75"/>
      <c r="N187" s="47"/>
    </row>
    <row r="188" spans="9:14" x14ac:dyDescent="0.35">
      <c r="I188" s="47"/>
      <c r="J188" s="47"/>
      <c r="K188" s="47"/>
      <c r="M188" s="75"/>
      <c r="N188" s="47"/>
    </row>
    <row r="189" spans="9:14" x14ac:dyDescent="0.35">
      <c r="I189" s="47"/>
      <c r="J189" s="47"/>
      <c r="K189" s="47"/>
      <c r="M189" s="75"/>
      <c r="N189" s="47"/>
    </row>
    <row r="190" spans="9:14" x14ac:dyDescent="0.35">
      <c r="I190" s="47"/>
      <c r="J190" s="47"/>
      <c r="K190" s="47"/>
      <c r="M190" s="75"/>
      <c r="N190" s="47"/>
    </row>
    <row r="191" spans="9:14" x14ac:dyDescent="0.35">
      <c r="I191" s="47"/>
      <c r="J191" s="47"/>
      <c r="K191" s="47"/>
      <c r="M191" s="75"/>
      <c r="N191" s="47"/>
    </row>
    <row r="192" spans="9:14" x14ac:dyDescent="0.35">
      <c r="I192" s="47"/>
      <c r="J192" s="47"/>
      <c r="K192" s="47"/>
      <c r="M192" s="75"/>
      <c r="N192" s="47"/>
    </row>
    <row r="193" spans="9:14" x14ac:dyDescent="0.35">
      <c r="I193" s="47"/>
      <c r="J193" s="47"/>
      <c r="K193" s="47"/>
      <c r="M193" s="75"/>
      <c r="N193" s="47"/>
    </row>
    <row r="194" spans="9:14" x14ac:dyDescent="0.35">
      <c r="I194" s="47"/>
      <c r="J194" s="47"/>
      <c r="K194" s="47"/>
      <c r="M194" s="75"/>
      <c r="N194" s="47"/>
    </row>
    <row r="195" spans="9:14" x14ac:dyDescent="0.35">
      <c r="I195" s="47"/>
      <c r="J195" s="47"/>
      <c r="K195" s="47"/>
      <c r="M195" s="75"/>
      <c r="N195" s="47"/>
    </row>
    <row r="196" spans="9:14" x14ac:dyDescent="0.35">
      <c r="I196" s="47"/>
      <c r="J196" s="47"/>
      <c r="K196" s="47"/>
      <c r="M196" s="75"/>
      <c r="N196" s="47"/>
    </row>
    <row r="197" spans="9:14" x14ac:dyDescent="0.35">
      <c r="I197" s="47"/>
      <c r="J197" s="47"/>
      <c r="K197" s="47"/>
      <c r="M197" s="75"/>
      <c r="N197" s="47"/>
    </row>
    <row r="198" spans="9:14" x14ac:dyDescent="0.35">
      <c r="I198" s="47"/>
      <c r="J198" s="47"/>
      <c r="K198" s="47"/>
      <c r="M198" s="75"/>
      <c r="N198" s="47"/>
    </row>
    <row r="199" spans="9:14" x14ac:dyDescent="0.35">
      <c r="I199" s="47"/>
      <c r="J199" s="47"/>
      <c r="K199" s="47"/>
      <c r="M199" s="75"/>
      <c r="N199" s="47"/>
    </row>
    <row r="200" spans="9:14" x14ac:dyDescent="0.35">
      <c r="I200" s="47"/>
      <c r="J200" s="47"/>
      <c r="K200" s="47"/>
      <c r="M200" s="75"/>
      <c r="N200" s="47"/>
    </row>
    <row r="201" spans="9:14" x14ac:dyDescent="0.35">
      <c r="I201" s="47"/>
      <c r="J201" s="47"/>
      <c r="K201" s="47"/>
      <c r="M201" s="75"/>
      <c r="N201" s="47"/>
    </row>
    <row r="202" spans="9:14" x14ac:dyDescent="0.35">
      <c r="I202" s="47"/>
      <c r="J202" s="47"/>
      <c r="K202" s="47"/>
      <c r="M202" s="75"/>
      <c r="N202" s="47"/>
    </row>
    <row r="203" spans="9:14" x14ac:dyDescent="0.35">
      <c r="I203" s="47"/>
      <c r="J203" s="47"/>
      <c r="K203" s="47"/>
      <c r="M203" s="75"/>
      <c r="N203" s="47"/>
    </row>
    <row r="204" spans="9:14" x14ac:dyDescent="0.35">
      <c r="I204" s="47"/>
      <c r="J204" s="47"/>
      <c r="K204" s="47"/>
      <c r="M204" s="75"/>
      <c r="N204" s="47"/>
    </row>
    <row r="205" spans="9:14" x14ac:dyDescent="0.35">
      <c r="I205" s="47"/>
      <c r="J205" s="47"/>
      <c r="K205" s="47"/>
      <c r="M205" s="75"/>
      <c r="N205" s="47"/>
    </row>
    <row r="206" spans="9:14" x14ac:dyDescent="0.35">
      <c r="I206" s="47"/>
      <c r="J206" s="47"/>
      <c r="K206" s="47"/>
      <c r="M206" s="75"/>
      <c r="N206" s="47"/>
    </row>
    <row r="207" spans="9:14" x14ac:dyDescent="0.35">
      <c r="I207" s="47"/>
      <c r="J207" s="47"/>
      <c r="K207" s="47"/>
      <c r="M207" s="75"/>
      <c r="N207" s="47"/>
    </row>
    <row r="208" spans="9:14" x14ac:dyDescent="0.35">
      <c r="I208" s="47"/>
      <c r="J208" s="47"/>
      <c r="K208" s="47"/>
      <c r="M208" s="75"/>
      <c r="N208" s="47"/>
    </row>
    <row r="209" spans="9:14" x14ac:dyDescent="0.35">
      <c r="I209" s="47"/>
      <c r="J209" s="47"/>
      <c r="K209" s="47"/>
      <c r="M209" s="75"/>
      <c r="N209" s="47"/>
    </row>
    <row r="210" spans="9:14" x14ac:dyDescent="0.35">
      <c r="I210" s="47"/>
      <c r="J210" s="47"/>
      <c r="K210" s="47"/>
      <c r="M210" s="75"/>
      <c r="N210" s="47"/>
    </row>
    <row r="211" spans="9:14" x14ac:dyDescent="0.35">
      <c r="I211" s="47"/>
      <c r="J211" s="47"/>
      <c r="K211" s="47"/>
      <c r="M211" s="75"/>
      <c r="N211" s="47"/>
    </row>
    <row r="212" spans="9:14" x14ac:dyDescent="0.35">
      <c r="I212" s="47"/>
      <c r="J212" s="47"/>
      <c r="K212" s="47"/>
      <c r="M212" s="75"/>
      <c r="N212" s="47"/>
    </row>
    <row r="213" spans="9:14" x14ac:dyDescent="0.35">
      <c r="I213" s="47"/>
      <c r="J213" s="47"/>
      <c r="K213" s="47"/>
      <c r="M213" s="75"/>
      <c r="N213" s="47"/>
    </row>
    <row r="214" spans="9:14" x14ac:dyDescent="0.35">
      <c r="I214" s="47"/>
      <c r="J214" s="47"/>
      <c r="K214" s="47"/>
      <c r="M214" s="75"/>
      <c r="N214" s="47"/>
    </row>
    <row r="215" spans="9:14" x14ac:dyDescent="0.35">
      <c r="I215" s="47"/>
      <c r="J215" s="47"/>
      <c r="K215" s="47"/>
      <c r="M215" s="75"/>
      <c r="N215" s="47"/>
    </row>
    <row r="216" spans="9:14" x14ac:dyDescent="0.35">
      <c r="I216" s="47"/>
      <c r="J216" s="47"/>
      <c r="K216" s="47"/>
      <c r="M216" s="75"/>
      <c r="N216" s="47"/>
    </row>
    <row r="217" spans="9:14" x14ac:dyDescent="0.35">
      <c r="I217" s="47"/>
      <c r="J217" s="47"/>
      <c r="K217" s="47"/>
      <c r="M217" s="75"/>
      <c r="N217" s="47"/>
    </row>
    <row r="218" spans="9:14" x14ac:dyDescent="0.35">
      <c r="I218" s="47"/>
      <c r="J218" s="47"/>
      <c r="K218" s="47"/>
      <c r="M218" s="75"/>
      <c r="N218" s="47"/>
    </row>
    <row r="219" spans="9:14" x14ac:dyDescent="0.35">
      <c r="I219" s="47"/>
      <c r="J219" s="47"/>
      <c r="K219" s="47"/>
      <c r="M219" s="75"/>
      <c r="N219" s="47"/>
    </row>
    <row r="220" spans="9:14" x14ac:dyDescent="0.35">
      <c r="I220" s="47"/>
      <c r="J220" s="47"/>
      <c r="K220" s="47"/>
      <c r="M220" s="75"/>
      <c r="N220" s="47"/>
    </row>
    <row r="221" spans="9:14" x14ac:dyDescent="0.35">
      <c r="I221" s="47"/>
      <c r="J221" s="47"/>
      <c r="K221" s="47"/>
      <c r="M221" s="75"/>
      <c r="N221" s="47"/>
    </row>
    <row r="222" spans="9:14" x14ac:dyDescent="0.35">
      <c r="I222" s="47"/>
      <c r="J222" s="47"/>
      <c r="K222" s="47"/>
      <c r="M222" s="75"/>
      <c r="N222" s="47"/>
    </row>
    <row r="223" spans="9:14" x14ac:dyDescent="0.35">
      <c r="I223" s="47"/>
      <c r="J223" s="47"/>
      <c r="K223" s="47"/>
      <c r="M223" s="75"/>
      <c r="N223" s="47"/>
    </row>
    <row r="224" spans="9:14" x14ac:dyDescent="0.35">
      <c r="I224" s="47"/>
      <c r="J224" s="47"/>
      <c r="K224" s="47"/>
      <c r="M224" s="75"/>
      <c r="N224" s="47"/>
    </row>
    <row r="225" spans="9:14" x14ac:dyDescent="0.35">
      <c r="I225" s="47"/>
      <c r="J225" s="47"/>
      <c r="K225" s="47"/>
      <c r="M225" s="75"/>
      <c r="N225" s="47"/>
    </row>
    <row r="226" spans="9:14" x14ac:dyDescent="0.35">
      <c r="I226" s="47"/>
      <c r="J226" s="47"/>
      <c r="K226" s="47"/>
      <c r="M226" s="75"/>
      <c r="N226" s="47"/>
    </row>
    <row r="227" spans="9:14" x14ac:dyDescent="0.35">
      <c r="I227" s="47"/>
      <c r="J227" s="47"/>
      <c r="K227" s="47"/>
      <c r="M227" s="75"/>
      <c r="N227" s="47"/>
    </row>
    <row r="228" spans="9:14" x14ac:dyDescent="0.35">
      <c r="I228" s="47"/>
      <c r="J228" s="47"/>
      <c r="K228" s="47"/>
      <c r="M228" s="75"/>
      <c r="N228" s="47"/>
    </row>
    <row r="229" spans="9:14" x14ac:dyDescent="0.35">
      <c r="I229" s="47"/>
      <c r="J229" s="47"/>
      <c r="K229" s="47"/>
      <c r="M229" s="75"/>
      <c r="N229" s="47"/>
    </row>
    <row r="230" spans="9:14" x14ac:dyDescent="0.35">
      <c r="I230" s="47"/>
      <c r="J230" s="47"/>
      <c r="K230" s="47"/>
      <c r="M230" s="75"/>
      <c r="N230" s="47"/>
    </row>
    <row r="231" spans="9:14" x14ac:dyDescent="0.35">
      <c r="I231" s="47"/>
      <c r="J231" s="47"/>
      <c r="K231" s="47"/>
      <c r="M231" s="75"/>
      <c r="N231" s="47"/>
    </row>
    <row r="232" spans="9:14" x14ac:dyDescent="0.35">
      <c r="I232" s="47"/>
      <c r="J232" s="47"/>
      <c r="K232" s="47"/>
      <c r="M232" s="75"/>
      <c r="N232" s="47"/>
    </row>
    <row r="233" spans="9:14" x14ac:dyDescent="0.35">
      <c r="I233" s="47"/>
      <c r="J233" s="47"/>
      <c r="K233" s="47"/>
      <c r="M233" s="75"/>
      <c r="N233" s="47"/>
    </row>
    <row r="234" spans="9:14" x14ac:dyDescent="0.35">
      <c r="I234" s="47"/>
      <c r="J234" s="47"/>
      <c r="K234" s="47"/>
      <c r="M234" s="75"/>
      <c r="N234" s="47"/>
    </row>
    <row r="235" spans="9:14" x14ac:dyDescent="0.35">
      <c r="I235" s="47"/>
      <c r="J235" s="47"/>
      <c r="K235" s="47"/>
      <c r="M235" s="75"/>
      <c r="N235" s="47"/>
    </row>
    <row r="236" spans="9:14" x14ac:dyDescent="0.35">
      <c r="I236" s="47"/>
      <c r="J236" s="47"/>
      <c r="K236" s="47"/>
      <c r="M236" s="75"/>
      <c r="N236" s="47"/>
    </row>
    <row r="237" spans="9:14" x14ac:dyDescent="0.35">
      <c r="I237" s="47"/>
      <c r="J237" s="47"/>
      <c r="K237" s="47"/>
      <c r="M237" s="75"/>
      <c r="N237" s="47"/>
    </row>
    <row r="238" spans="9:14" x14ac:dyDescent="0.35">
      <c r="I238" s="47"/>
      <c r="J238" s="47"/>
      <c r="K238" s="47"/>
      <c r="M238" s="75"/>
      <c r="N238" s="47"/>
    </row>
    <row r="239" spans="9:14" x14ac:dyDescent="0.35">
      <c r="I239" s="47"/>
      <c r="J239" s="47"/>
      <c r="K239" s="47"/>
      <c r="M239" s="75"/>
      <c r="N239" s="47"/>
    </row>
    <row r="240" spans="9:14" x14ac:dyDescent="0.35">
      <c r="I240" s="47"/>
      <c r="J240" s="47"/>
      <c r="K240" s="47"/>
      <c r="M240" s="75"/>
      <c r="N240" s="47"/>
    </row>
    <row r="241" spans="9:14" x14ac:dyDescent="0.35">
      <c r="I241" s="47"/>
      <c r="J241" s="47"/>
      <c r="K241" s="47"/>
      <c r="M241" s="75"/>
      <c r="N241" s="47"/>
    </row>
    <row r="242" spans="9:14" x14ac:dyDescent="0.35">
      <c r="I242" s="47"/>
      <c r="J242" s="47"/>
      <c r="K242" s="47"/>
      <c r="M242" s="75"/>
      <c r="N242" s="47"/>
    </row>
    <row r="243" spans="9:14" x14ac:dyDescent="0.35">
      <c r="I243" s="47"/>
      <c r="J243" s="47"/>
      <c r="K243" s="47"/>
      <c r="M243" s="75"/>
      <c r="N243" s="47"/>
    </row>
    <row r="244" spans="9:14" x14ac:dyDescent="0.35">
      <c r="I244" s="47"/>
      <c r="J244" s="47"/>
      <c r="K244" s="47"/>
      <c r="M244" s="75"/>
      <c r="N244" s="47"/>
    </row>
    <row r="245" spans="9:14" x14ac:dyDescent="0.35">
      <c r="I245" s="47"/>
      <c r="J245" s="47"/>
      <c r="K245" s="47"/>
      <c r="M245" s="75"/>
      <c r="N245" s="47"/>
    </row>
    <row r="246" spans="9:14" x14ac:dyDescent="0.35">
      <c r="I246" s="47"/>
      <c r="J246" s="47"/>
      <c r="K246" s="47"/>
      <c r="M246" s="75"/>
      <c r="N246" s="47"/>
    </row>
    <row r="247" spans="9:14" x14ac:dyDescent="0.35">
      <c r="I247" s="47"/>
      <c r="J247" s="47"/>
      <c r="K247" s="47"/>
      <c r="M247" s="75"/>
      <c r="N247" s="47"/>
    </row>
    <row r="248" spans="9:14" x14ac:dyDescent="0.35">
      <c r="I248" s="47"/>
      <c r="J248" s="47"/>
      <c r="K248" s="47"/>
      <c r="M248" s="75"/>
      <c r="N248" s="47"/>
    </row>
    <row r="249" spans="9:14" x14ac:dyDescent="0.35">
      <c r="I249" s="47"/>
      <c r="J249" s="47"/>
      <c r="K249" s="47"/>
      <c r="M249" s="75"/>
      <c r="N249" s="47"/>
    </row>
    <row r="250" spans="9:14" x14ac:dyDescent="0.35">
      <c r="I250" s="47"/>
      <c r="J250" s="47"/>
      <c r="K250" s="47"/>
      <c r="M250" s="75"/>
      <c r="N250" s="47"/>
    </row>
    <row r="251" spans="9:14" x14ac:dyDescent="0.35">
      <c r="I251" s="47"/>
      <c r="J251" s="47"/>
      <c r="K251" s="47"/>
      <c r="M251" s="75"/>
      <c r="N251" s="47"/>
    </row>
    <row r="252" spans="9:14" x14ac:dyDescent="0.35">
      <c r="I252" s="47"/>
      <c r="J252" s="47"/>
      <c r="K252" s="47"/>
      <c r="M252" s="75"/>
      <c r="N252" s="47"/>
    </row>
    <row r="253" spans="9:14" x14ac:dyDescent="0.35">
      <c r="I253" s="47"/>
      <c r="J253" s="47"/>
      <c r="K253" s="47"/>
      <c r="M253" s="75"/>
      <c r="N253" s="47"/>
    </row>
    <row r="254" spans="9:14" x14ac:dyDescent="0.35">
      <c r="I254" s="47"/>
      <c r="J254" s="47"/>
      <c r="K254" s="47"/>
      <c r="M254" s="75"/>
      <c r="N254" s="47"/>
    </row>
    <row r="255" spans="9:14" x14ac:dyDescent="0.35">
      <c r="I255" s="47"/>
      <c r="J255" s="47"/>
      <c r="K255" s="47"/>
      <c r="M255" s="75"/>
      <c r="N255" s="47"/>
    </row>
    <row r="256" spans="9:14" x14ac:dyDescent="0.35">
      <c r="I256" s="47"/>
      <c r="J256" s="47"/>
      <c r="K256" s="47"/>
      <c r="M256" s="75"/>
      <c r="N256" s="47"/>
    </row>
    <row r="257" spans="9:14" x14ac:dyDescent="0.35">
      <c r="I257" s="47"/>
      <c r="J257" s="47"/>
      <c r="K257" s="47"/>
      <c r="M257" s="75"/>
      <c r="N257" s="47"/>
    </row>
    <row r="258" spans="9:14" x14ac:dyDescent="0.35">
      <c r="I258" s="47"/>
      <c r="J258" s="47"/>
      <c r="K258" s="47"/>
      <c r="M258" s="75"/>
      <c r="N258" s="47"/>
    </row>
    <row r="259" spans="9:14" x14ac:dyDescent="0.35">
      <c r="I259" s="47"/>
      <c r="J259" s="47"/>
      <c r="K259" s="47"/>
      <c r="M259" s="75"/>
      <c r="N259" s="47"/>
    </row>
    <row r="260" spans="9:14" x14ac:dyDescent="0.35">
      <c r="I260" s="47"/>
      <c r="J260" s="47"/>
      <c r="K260" s="47"/>
      <c r="M260" s="75"/>
      <c r="N260" s="47"/>
    </row>
    <row r="261" spans="9:14" x14ac:dyDescent="0.35">
      <c r="I261" s="47"/>
      <c r="J261" s="47"/>
      <c r="K261" s="47"/>
      <c r="M261" s="75"/>
      <c r="N261" s="47"/>
    </row>
    <row r="262" spans="9:14" x14ac:dyDescent="0.35">
      <c r="I262" s="47"/>
      <c r="J262" s="47"/>
      <c r="K262" s="47"/>
      <c r="M262" s="75"/>
      <c r="N262" s="47"/>
    </row>
    <row r="263" spans="9:14" x14ac:dyDescent="0.35">
      <c r="I263" s="47"/>
      <c r="J263" s="47"/>
      <c r="K263" s="47"/>
      <c r="M263" s="75"/>
      <c r="N263" s="47"/>
    </row>
    <row r="264" spans="9:14" x14ac:dyDescent="0.35">
      <c r="I264" s="47"/>
      <c r="J264" s="47"/>
      <c r="K264" s="47"/>
      <c r="M264" s="75"/>
      <c r="N264" s="47"/>
    </row>
    <row r="265" spans="9:14" x14ac:dyDescent="0.35">
      <c r="I265" s="47"/>
      <c r="J265" s="47"/>
      <c r="K265" s="47"/>
      <c r="M265" s="75"/>
      <c r="N265" s="47"/>
    </row>
    <row r="266" spans="9:14" x14ac:dyDescent="0.35">
      <c r="I266" s="47"/>
      <c r="J266" s="47"/>
      <c r="K266" s="47"/>
      <c r="M266" s="75"/>
      <c r="N266" s="47"/>
    </row>
    <row r="267" spans="9:14" x14ac:dyDescent="0.35">
      <c r="I267" s="47"/>
      <c r="J267" s="47"/>
      <c r="K267" s="47"/>
      <c r="M267" s="75"/>
      <c r="N267" s="47"/>
    </row>
    <row r="268" spans="9:14" x14ac:dyDescent="0.35">
      <c r="I268" s="47"/>
      <c r="J268" s="47"/>
      <c r="K268" s="47"/>
      <c r="M268" s="75"/>
      <c r="N268" s="47"/>
    </row>
    <row r="269" spans="9:14" x14ac:dyDescent="0.35">
      <c r="I269" s="47"/>
      <c r="J269" s="47"/>
      <c r="K269" s="47"/>
      <c r="M269" s="75"/>
      <c r="N269" s="47"/>
    </row>
    <row r="270" spans="9:14" x14ac:dyDescent="0.35">
      <c r="I270" s="47"/>
      <c r="J270" s="47"/>
      <c r="K270" s="47"/>
      <c r="M270" s="75"/>
      <c r="N270" s="47"/>
    </row>
    <row r="271" spans="9:14" x14ac:dyDescent="0.35">
      <c r="I271" s="47"/>
      <c r="J271" s="47"/>
      <c r="K271" s="47"/>
      <c r="M271" s="75"/>
      <c r="N271" s="47"/>
    </row>
    <row r="272" spans="9:14" x14ac:dyDescent="0.35">
      <c r="I272" s="47"/>
      <c r="J272" s="47"/>
      <c r="K272" s="47"/>
      <c r="M272" s="75"/>
      <c r="N272" s="47"/>
    </row>
    <row r="273" spans="9:14" x14ac:dyDescent="0.35">
      <c r="I273" s="47"/>
      <c r="J273" s="47"/>
      <c r="K273" s="47"/>
      <c r="M273" s="75"/>
      <c r="N273" s="47"/>
    </row>
    <row r="274" spans="9:14" x14ac:dyDescent="0.35">
      <c r="I274" s="47"/>
      <c r="J274" s="47"/>
      <c r="K274" s="47"/>
      <c r="M274" s="75"/>
      <c r="N274" s="47"/>
    </row>
    <row r="275" spans="9:14" x14ac:dyDescent="0.35">
      <c r="I275" s="47"/>
      <c r="J275" s="47"/>
      <c r="K275" s="47"/>
      <c r="M275" s="75"/>
      <c r="N275" s="47"/>
    </row>
    <row r="276" spans="9:14" x14ac:dyDescent="0.35">
      <c r="I276" s="47"/>
      <c r="J276" s="47"/>
      <c r="K276" s="47"/>
      <c r="M276" s="75"/>
      <c r="N276" s="47"/>
    </row>
    <row r="277" spans="9:14" x14ac:dyDescent="0.35">
      <c r="I277" s="47"/>
      <c r="J277" s="47"/>
      <c r="K277" s="47"/>
      <c r="M277" s="75"/>
      <c r="N277" s="47"/>
    </row>
    <row r="278" spans="9:14" x14ac:dyDescent="0.35">
      <c r="I278" s="47"/>
      <c r="J278" s="47"/>
      <c r="K278" s="47"/>
      <c r="M278" s="75"/>
      <c r="N278" s="47"/>
    </row>
    <row r="279" spans="9:14" x14ac:dyDescent="0.35">
      <c r="I279" s="47"/>
      <c r="J279" s="47"/>
      <c r="K279" s="47"/>
      <c r="M279" s="75"/>
      <c r="N279" s="47"/>
    </row>
    <row r="280" spans="9:14" x14ac:dyDescent="0.35">
      <c r="I280" s="47"/>
      <c r="J280" s="47"/>
      <c r="K280" s="47"/>
      <c r="M280" s="75"/>
      <c r="N280" s="47"/>
    </row>
    <row r="281" spans="9:14" x14ac:dyDescent="0.35">
      <c r="I281" s="47"/>
      <c r="J281" s="47"/>
      <c r="K281" s="47"/>
      <c r="M281" s="75"/>
      <c r="N281" s="47"/>
    </row>
    <row r="282" spans="9:14" x14ac:dyDescent="0.35">
      <c r="I282" s="47"/>
      <c r="J282" s="47"/>
      <c r="K282" s="47"/>
      <c r="M282" s="75"/>
      <c r="N282" s="47"/>
    </row>
    <row r="283" spans="9:14" x14ac:dyDescent="0.35">
      <c r="I283" s="47"/>
      <c r="J283" s="47"/>
      <c r="K283" s="47"/>
      <c r="M283" s="75"/>
      <c r="N283" s="47"/>
    </row>
    <row r="284" spans="9:14" x14ac:dyDescent="0.35">
      <c r="I284" s="47"/>
      <c r="J284" s="47"/>
      <c r="K284" s="47"/>
      <c r="M284" s="75"/>
      <c r="N284" s="47"/>
    </row>
    <row r="285" spans="9:14" x14ac:dyDescent="0.35">
      <c r="I285" s="47"/>
      <c r="J285" s="47"/>
      <c r="K285" s="47"/>
      <c r="M285" s="75"/>
      <c r="N285" s="47"/>
    </row>
    <row r="286" spans="9:14" x14ac:dyDescent="0.35">
      <c r="I286" s="47"/>
      <c r="J286" s="47"/>
      <c r="K286" s="47"/>
      <c r="M286" s="75"/>
      <c r="N286" s="47"/>
    </row>
    <row r="287" spans="9:14" x14ac:dyDescent="0.35">
      <c r="I287" s="47"/>
      <c r="J287" s="47"/>
      <c r="K287" s="47"/>
      <c r="M287" s="75"/>
      <c r="N287" s="47"/>
    </row>
    <row r="288" spans="9:14" x14ac:dyDescent="0.35">
      <c r="I288" s="47"/>
      <c r="J288" s="47"/>
      <c r="K288" s="47"/>
      <c r="M288" s="75"/>
      <c r="N288" s="47"/>
    </row>
    <row r="289" spans="9:14" x14ac:dyDescent="0.35">
      <c r="I289" s="47"/>
      <c r="J289" s="47"/>
      <c r="K289" s="47"/>
      <c r="M289" s="75"/>
      <c r="N289" s="47"/>
    </row>
    <row r="290" spans="9:14" x14ac:dyDescent="0.35">
      <c r="I290" s="47"/>
      <c r="J290" s="47"/>
      <c r="K290" s="47"/>
      <c r="M290" s="75"/>
      <c r="N290" s="47"/>
    </row>
    <row r="291" spans="9:14" x14ac:dyDescent="0.35">
      <c r="I291" s="47"/>
      <c r="J291" s="47"/>
      <c r="K291" s="47"/>
      <c r="M291" s="75"/>
      <c r="N291" s="47"/>
    </row>
    <row r="292" spans="9:14" x14ac:dyDescent="0.35">
      <c r="I292" s="47"/>
      <c r="J292" s="47"/>
      <c r="K292" s="47"/>
      <c r="M292" s="75"/>
      <c r="N292" s="47"/>
    </row>
    <row r="293" spans="9:14" x14ac:dyDescent="0.35">
      <c r="I293" s="47"/>
      <c r="J293" s="47"/>
      <c r="K293" s="47"/>
      <c r="M293" s="75"/>
      <c r="N293" s="47"/>
    </row>
    <row r="294" spans="9:14" x14ac:dyDescent="0.35">
      <c r="I294" s="47"/>
      <c r="J294" s="47"/>
      <c r="K294" s="47"/>
      <c r="M294" s="75"/>
      <c r="N294" s="47"/>
    </row>
    <row r="295" spans="9:14" x14ac:dyDescent="0.35">
      <c r="I295" s="47"/>
      <c r="J295" s="47"/>
      <c r="K295" s="47"/>
      <c r="M295" s="75"/>
      <c r="N295" s="47"/>
    </row>
    <row r="296" spans="9:14" x14ac:dyDescent="0.35">
      <c r="I296" s="47"/>
      <c r="J296" s="47"/>
      <c r="K296" s="47"/>
      <c r="M296" s="75"/>
      <c r="N296" s="47"/>
    </row>
    <row r="297" spans="9:14" x14ac:dyDescent="0.35">
      <c r="I297" s="47"/>
      <c r="J297" s="47"/>
      <c r="K297" s="47"/>
      <c r="M297" s="75"/>
      <c r="N297" s="47"/>
    </row>
    <row r="298" spans="9:14" x14ac:dyDescent="0.35">
      <c r="I298" s="47"/>
      <c r="J298" s="47"/>
      <c r="K298" s="47"/>
      <c r="M298" s="75"/>
      <c r="N298" s="47"/>
    </row>
    <row r="299" spans="9:14" x14ac:dyDescent="0.35">
      <c r="I299" s="47"/>
      <c r="J299" s="47"/>
      <c r="K299" s="47"/>
      <c r="M299" s="75"/>
      <c r="N299" s="47"/>
    </row>
    <row r="300" spans="9:14" x14ac:dyDescent="0.35">
      <c r="I300" s="47"/>
      <c r="J300" s="47"/>
      <c r="K300" s="47"/>
      <c r="M300" s="75"/>
      <c r="N300" s="47"/>
    </row>
    <row r="301" spans="9:14" x14ac:dyDescent="0.35">
      <c r="I301" s="47"/>
      <c r="J301" s="47"/>
      <c r="K301" s="47"/>
      <c r="M301" s="75"/>
      <c r="N301" s="47"/>
    </row>
    <row r="302" spans="9:14" x14ac:dyDescent="0.35">
      <c r="I302" s="47"/>
      <c r="J302" s="47"/>
      <c r="K302" s="47"/>
      <c r="M302" s="75"/>
      <c r="N302" s="47"/>
    </row>
    <row r="303" spans="9:14" x14ac:dyDescent="0.35">
      <c r="I303" s="47"/>
      <c r="J303" s="47"/>
      <c r="K303" s="47"/>
      <c r="M303" s="75"/>
      <c r="N303" s="47"/>
    </row>
    <row r="304" spans="9:14" x14ac:dyDescent="0.35">
      <c r="I304" s="47"/>
      <c r="J304" s="47"/>
      <c r="K304" s="47"/>
      <c r="M304" s="75"/>
      <c r="N304" s="47"/>
    </row>
    <row r="305" spans="9:14" x14ac:dyDescent="0.35">
      <c r="I305" s="47"/>
      <c r="J305" s="47"/>
      <c r="K305" s="47"/>
      <c r="M305" s="75"/>
      <c r="N305" s="47"/>
    </row>
    <row r="306" spans="9:14" x14ac:dyDescent="0.35">
      <c r="I306" s="47"/>
      <c r="J306" s="47"/>
      <c r="K306" s="47"/>
      <c r="M306" s="75"/>
      <c r="N306" s="47"/>
    </row>
    <row r="307" spans="9:14" x14ac:dyDescent="0.35">
      <c r="I307" s="47"/>
      <c r="J307" s="47"/>
      <c r="K307" s="47"/>
      <c r="M307" s="75"/>
      <c r="N307" s="47"/>
    </row>
    <row r="308" spans="9:14" x14ac:dyDescent="0.35">
      <c r="I308" s="47"/>
      <c r="J308" s="47"/>
      <c r="K308" s="47"/>
      <c r="M308" s="75"/>
      <c r="N308" s="47"/>
    </row>
    <row r="309" spans="9:14" x14ac:dyDescent="0.35">
      <c r="I309" s="47"/>
      <c r="J309" s="47"/>
      <c r="K309" s="47"/>
      <c r="M309" s="75"/>
      <c r="N309" s="47"/>
    </row>
    <row r="310" spans="9:14" x14ac:dyDescent="0.35">
      <c r="I310" s="47"/>
      <c r="J310" s="47"/>
      <c r="K310" s="47"/>
      <c r="M310" s="75"/>
      <c r="N310" s="47"/>
    </row>
    <row r="311" spans="9:14" x14ac:dyDescent="0.35">
      <c r="I311" s="47"/>
      <c r="J311" s="47"/>
      <c r="K311" s="47"/>
      <c r="M311" s="75"/>
      <c r="N311" s="47"/>
    </row>
    <row r="312" spans="9:14" x14ac:dyDescent="0.35">
      <c r="I312" s="47"/>
      <c r="J312" s="47"/>
      <c r="K312" s="47"/>
      <c r="M312" s="75"/>
      <c r="N312" s="47"/>
    </row>
    <row r="313" spans="9:14" x14ac:dyDescent="0.35">
      <c r="I313" s="47"/>
      <c r="J313" s="47"/>
      <c r="K313" s="47"/>
      <c r="M313" s="75"/>
      <c r="N313" s="47"/>
    </row>
    <row r="314" spans="9:14" x14ac:dyDescent="0.35">
      <c r="I314" s="47"/>
      <c r="J314" s="47"/>
      <c r="K314" s="47"/>
      <c r="M314" s="75"/>
      <c r="N314" s="47"/>
    </row>
    <row r="315" spans="9:14" x14ac:dyDescent="0.35">
      <c r="I315" s="47"/>
      <c r="J315" s="47"/>
      <c r="K315" s="47"/>
      <c r="M315" s="75"/>
      <c r="N315" s="47"/>
    </row>
    <row r="316" spans="9:14" x14ac:dyDescent="0.35">
      <c r="I316" s="47"/>
      <c r="J316" s="47"/>
      <c r="K316" s="47"/>
      <c r="M316" s="75"/>
      <c r="N316" s="47"/>
    </row>
    <row r="317" spans="9:14" x14ac:dyDescent="0.35">
      <c r="I317" s="47"/>
      <c r="J317" s="47"/>
      <c r="K317" s="47"/>
      <c r="M317" s="75"/>
      <c r="N317" s="47"/>
    </row>
    <row r="318" spans="9:14" x14ac:dyDescent="0.35">
      <c r="I318" s="47"/>
      <c r="J318" s="47"/>
      <c r="K318" s="47"/>
      <c r="M318" s="75"/>
      <c r="N318" s="47"/>
    </row>
    <row r="319" spans="9:14" x14ac:dyDescent="0.35">
      <c r="I319" s="47"/>
      <c r="J319" s="47"/>
      <c r="K319" s="47"/>
      <c r="M319" s="75"/>
      <c r="N319" s="47"/>
    </row>
    <row r="320" spans="9:14" x14ac:dyDescent="0.35">
      <c r="I320" s="47"/>
      <c r="J320" s="47"/>
      <c r="K320" s="47"/>
      <c r="M320" s="75"/>
      <c r="N320" s="47"/>
    </row>
    <row r="321" spans="9:14" x14ac:dyDescent="0.35">
      <c r="I321" s="47"/>
      <c r="J321" s="47"/>
      <c r="K321" s="47"/>
      <c r="M321" s="75"/>
      <c r="N321" s="47"/>
    </row>
    <row r="322" spans="9:14" x14ac:dyDescent="0.35">
      <c r="I322" s="47"/>
      <c r="J322" s="47"/>
      <c r="K322" s="47"/>
      <c r="M322" s="75"/>
      <c r="N322" s="47"/>
    </row>
    <row r="323" spans="9:14" x14ac:dyDescent="0.35">
      <c r="I323" s="47"/>
      <c r="J323" s="47"/>
      <c r="K323" s="47"/>
      <c r="M323" s="75"/>
      <c r="N323" s="47"/>
    </row>
    <row r="324" spans="9:14" x14ac:dyDescent="0.35">
      <c r="I324" s="47"/>
      <c r="J324" s="47"/>
      <c r="K324" s="47"/>
      <c r="M324" s="75"/>
      <c r="N324" s="47"/>
    </row>
    <row r="325" spans="9:14" x14ac:dyDescent="0.35">
      <c r="I325" s="47"/>
      <c r="J325" s="47"/>
      <c r="K325" s="47"/>
      <c r="M325" s="75"/>
      <c r="N325" s="47"/>
    </row>
    <row r="326" spans="9:14" x14ac:dyDescent="0.35">
      <c r="I326" s="47"/>
      <c r="J326" s="47"/>
      <c r="K326" s="47"/>
      <c r="M326" s="75"/>
      <c r="N326" s="47"/>
    </row>
    <row r="327" spans="9:14" x14ac:dyDescent="0.35">
      <c r="I327" s="47"/>
      <c r="J327" s="47"/>
      <c r="K327" s="47"/>
      <c r="M327" s="75"/>
      <c r="N327" s="47"/>
    </row>
    <row r="328" spans="9:14" x14ac:dyDescent="0.35">
      <c r="I328" s="47"/>
      <c r="J328" s="47"/>
      <c r="K328" s="47"/>
      <c r="M328" s="75"/>
      <c r="N328" s="47"/>
    </row>
    <row r="329" spans="9:14" x14ac:dyDescent="0.35">
      <c r="I329" s="47"/>
      <c r="J329" s="47"/>
      <c r="K329" s="47"/>
      <c r="M329" s="75"/>
      <c r="N329" s="47"/>
    </row>
    <row r="330" spans="9:14" x14ac:dyDescent="0.35">
      <c r="I330" s="47"/>
      <c r="J330" s="47"/>
      <c r="K330" s="47"/>
      <c r="M330" s="75"/>
      <c r="N330" s="47"/>
    </row>
    <row r="331" spans="9:14" x14ac:dyDescent="0.35">
      <c r="I331" s="47"/>
      <c r="J331" s="47"/>
      <c r="K331" s="47"/>
      <c r="M331" s="75"/>
      <c r="N331" s="47"/>
    </row>
    <row r="332" spans="9:14" x14ac:dyDescent="0.35">
      <c r="I332" s="47"/>
      <c r="J332" s="47"/>
      <c r="K332" s="47"/>
      <c r="M332" s="75"/>
      <c r="N332" s="47"/>
    </row>
    <row r="333" spans="9:14" x14ac:dyDescent="0.35">
      <c r="I333" s="47"/>
      <c r="J333" s="47"/>
      <c r="K333" s="47"/>
      <c r="M333" s="75"/>
      <c r="N333" s="47"/>
    </row>
    <row r="334" spans="9:14" x14ac:dyDescent="0.35">
      <c r="I334" s="47"/>
      <c r="J334" s="47"/>
      <c r="K334" s="47"/>
      <c r="M334" s="75"/>
      <c r="N334" s="47"/>
    </row>
    <row r="335" spans="9:14" x14ac:dyDescent="0.35">
      <c r="I335" s="47"/>
      <c r="J335" s="47"/>
      <c r="K335" s="47"/>
      <c r="M335" s="75"/>
      <c r="N335" s="47"/>
    </row>
    <row r="336" spans="9:14" x14ac:dyDescent="0.35">
      <c r="I336" s="47"/>
      <c r="J336" s="47"/>
      <c r="K336" s="47"/>
      <c r="M336" s="75"/>
      <c r="N336" s="47"/>
    </row>
    <row r="337" spans="9:14" x14ac:dyDescent="0.35">
      <c r="I337" s="47"/>
      <c r="J337" s="47"/>
      <c r="K337" s="47"/>
      <c r="M337" s="75"/>
      <c r="N337" s="47"/>
    </row>
    <row r="338" spans="9:14" x14ac:dyDescent="0.35">
      <c r="I338" s="47"/>
      <c r="J338" s="47"/>
      <c r="K338" s="47"/>
      <c r="M338" s="75"/>
      <c r="N338" s="47"/>
    </row>
    <row r="339" spans="9:14" x14ac:dyDescent="0.35">
      <c r="I339" s="47"/>
      <c r="J339" s="47"/>
      <c r="K339" s="47"/>
      <c r="M339" s="75"/>
      <c r="N339" s="47"/>
    </row>
    <row r="340" spans="9:14" x14ac:dyDescent="0.35">
      <c r="I340" s="47"/>
      <c r="J340" s="47"/>
      <c r="K340" s="47"/>
      <c r="M340" s="75"/>
      <c r="N340" s="47"/>
    </row>
    <row r="341" spans="9:14" x14ac:dyDescent="0.35">
      <c r="I341" s="47"/>
      <c r="J341" s="47"/>
      <c r="K341" s="47"/>
      <c r="M341" s="75"/>
      <c r="N341" s="47"/>
    </row>
    <row r="342" spans="9:14" x14ac:dyDescent="0.35">
      <c r="I342" s="47"/>
      <c r="J342" s="47"/>
      <c r="K342" s="47"/>
      <c r="M342" s="75"/>
      <c r="N342" s="47"/>
    </row>
    <row r="343" spans="9:14" x14ac:dyDescent="0.35">
      <c r="I343" s="47"/>
      <c r="J343" s="47"/>
      <c r="K343" s="47"/>
      <c r="M343" s="75"/>
      <c r="N343" s="47"/>
    </row>
    <row r="344" spans="9:14" x14ac:dyDescent="0.35">
      <c r="I344" s="47"/>
      <c r="J344" s="47"/>
      <c r="K344" s="47"/>
      <c r="M344" s="75"/>
      <c r="N344" s="47"/>
    </row>
    <row r="345" spans="9:14" x14ac:dyDescent="0.35">
      <c r="I345" s="47"/>
      <c r="J345" s="47"/>
      <c r="K345" s="47"/>
      <c r="M345" s="75"/>
      <c r="N345" s="47"/>
    </row>
    <row r="346" spans="9:14" x14ac:dyDescent="0.35">
      <c r="I346" s="47"/>
      <c r="J346" s="47"/>
      <c r="K346" s="47"/>
      <c r="M346" s="75"/>
      <c r="N346" s="47"/>
    </row>
    <row r="347" spans="9:14" x14ac:dyDescent="0.35">
      <c r="I347" s="47"/>
      <c r="J347" s="47"/>
      <c r="K347" s="47"/>
      <c r="M347" s="75"/>
      <c r="N347" s="47"/>
    </row>
    <row r="348" spans="9:14" x14ac:dyDescent="0.35">
      <c r="I348" s="47"/>
      <c r="J348" s="47"/>
      <c r="K348" s="47"/>
      <c r="M348" s="75"/>
      <c r="N348" s="47"/>
    </row>
    <row r="349" spans="9:14" x14ac:dyDescent="0.35">
      <c r="I349" s="47"/>
      <c r="J349" s="47"/>
      <c r="K349" s="47"/>
      <c r="M349" s="75"/>
      <c r="N349" s="47"/>
    </row>
    <row r="350" spans="9:14" x14ac:dyDescent="0.35">
      <c r="I350" s="47"/>
      <c r="J350" s="47"/>
      <c r="K350" s="47"/>
      <c r="M350" s="75"/>
      <c r="N350" s="47"/>
    </row>
    <row r="351" spans="9:14" x14ac:dyDescent="0.35">
      <c r="I351" s="47"/>
      <c r="J351" s="47"/>
      <c r="K351" s="47"/>
      <c r="M351" s="75"/>
      <c r="N351" s="47"/>
    </row>
    <row r="352" spans="9:14" x14ac:dyDescent="0.35">
      <c r="I352" s="47"/>
      <c r="J352" s="47"/>
      <c r="K352" s="47"/>
      <c r="M352" s="75"/>
      <c r="N352" s="47"/>
    </row>
    <row r="353" spans="9:14" x14ac:dyDescent="0.35">
      <c r="I353" s="47"/>
      <c r="J353" s="47"/>
      <c r="K353" s="47"/>
      <c r="M353" s="75"/>
      <c r="N353" s="47"/>
    </row>
    <row r="354" spans="9:14" x14ac:dyDescent="0.35">
      <c r="I354" s="47"/>
      <c r="J354" s="47"/>
      <c r="K354" s="47"/>
      <c r="M354" s="75"/>
      <c r="N354" s="47"/>
    </row>
    <row r="355" spans="9:14" x14ac:dyDescent="0.35">
      <c r="I355" s="47"/>
      <c r="J355" s="47"/>
      <c r="K355" s="47"/>
      <c r="M355" s="75"/>
      <c r="N355" s="47"/>
    </row>
    <row r="356" spans="9:14" x14ac:dyDescent="0.35">
      <c r="I356" s="47"/>
      <c r="J356" s="47"/>
      <c r="K356" s="47"/>
      <c r="M356" s="75"/>
      <c r="N356" s="47"/>
    </row>
    <row r="357" spans="9:14" x14ac:dyDescent="0.35">
      <c r="I357" s="47"/>
      <c r="J357" s="47"/>
      <c r="K357" s="47"/>
      <c r="M357" s="75"/>
      <c r="N357" s="47"/>
    </row>
    <row r="358" spans="9:14" x14ac:dyDescent="0.35">
      <c r="I358" s="47"/>
      <c r="J358" s="47"/>
      <c r="K358" s="47"/>
      <c r="M358" s="75"/>
      <c r="N358" s="47"/>
    </row>
    <row r="359" spans="9:14" x14ac:dyDescent="0.35">
      <c r="I359" s="47"/>
      <c r="J359" s="47"/>
      <c r="K359" s="47"/>
      <c r="M359" s="75"/>
      <c r="N359" s="47"/>
    </row>
    <row r="360" spans="9:14" x14ac:dyDescent="0.35">
      <c r="I360" s="47"/>
      <c r="J360" s="47"/>
      <c r="K360" s="47"/>
      <c r="M360" s="75"/>
      <c r="N360" s="47"/>
    </row>
    <row r="361" spans="9:14" x14ac:dyDescent="0.35">
      <c r="I361" s="47"/>
      <c r="J361" s="47"/>
      <c r="K361" s="47"/>
      <c r="M361" s="75"/>
      <c r="N361" s="47"/>
    </row>
    <row r="362" spans="9:14" x14ac:dyDescent="0.35">
      <c r="I362" s="47"/>
      <c r="J362" s="47"/>
      <c r="K362" s="47"/>
      <c r="M362" s="75"/>
      <c r="N362" s="47"/>
    </row>
    <row r="363" spans="9:14" x14ac:dyDescent="0.35">
      <c r="I363" s="47"/>
      <c r="J363" s="47"/>
      <c r="K363" s="47"/>
      <c r="M363" s="75"/>
      <c r="N363" s="47"/>
    </row>
    <row r="364" spans="9:14" x14ac:dyDescent="0.35">
      <c r="I364" s="47"/>
      <c r="J364" s="47"/>
      <c r="K364" s="47"/>
      <c r="M364" s="75"/>
      <c r="N364" s="47"/>
    </row>
    <row r="365" spans="9:14" x14ac:dyDescent="0.35">
      <c r="I365" s="47"/>
      <c r="J365" s="47"/>
      <c r="K365" s="47"/>
      <c r="M365" s="75"/>
      <c r="N365" s="47"/>
    </row>
    <row r="366" spans="9:14" x14ac:dyDescent="0.35">
      <c r="I366" s="47"/>
      <c r="J366" s="47"/>
      <c r="K366" s="47"/>
      <c r="M366" s="75"/>
      <c r="N366" s="47"/>
    </row>
    <row r="367" spans="9:14" x14ac:dyDescent="0.35">
      <c r="I367" s="47"/>
      <c r="J367" s="47"/>
      <c r="K367" s="47"/>
      <c r="M367" s="75"/>
      <c r="N367" s="47"/>
    </row>
    <row r="368" spans="9:14" x14ac:dyDescent="0.35">
      <c r="I368" s="47"/>
      <c r="J368" s="47"/>
      <c r="K368" s="47"/>
      <c r="M368" s="75"/>
      <c r="N368" s="47"/>
    </row>
    <row r="369" spans="9:14" x14ac:dyDescent="0.35">
      <c r="I369" s="47"/>
      <c r="J369" s="47"/>
      <c r="K369" s="47"/>
      <c r="M369" s="75"/>
      <c r="N369" s="47"/>
    </row>
    <row r="370" spans="9:14" x14ac:dyDescent="0.35">
      <c r="I370" s="47"/>
      <c r="J370" s="47"/>
      <c r="K370" s="47"/>
      <c r="M370" s="75"/>
      <c r="N370" s="47"/>
    </row>
    <row r="371" spans="9:14" x14ac:dyDescent="0.35">
      <c r="I371" s="47"/>
      <c r="J371" s="47"/>
      <c r="K371" s="47"/>
      <c r="M371" s="75"/>
      <c r="N371" s="47"/>
    </row>
    <row r="372" spans="9:14" x14ac:dyDescent="0.35">
      <c r="I372" s="47"/>
      <c r="J372" s="47"/>
      <c r="K372" s="47"/>
      <c r="M372" s="75"/>
      <c r="N372" s="47"/>
    </row>
    <row r="373" spans="9:14" x14ac:dyDescent="0.35">
      <c r="I373" s="47"/>
      <c r="J373" s="47"/>
      <c r="K373" s="47"/>
      <c r="M373" s="75"/>
      <c r="N373" s="47"/>
    </row>
    <row r="374" spans="9:14" x14ac:dyDescent="0.35">
      <c r="I374" s="47"/>
      <c r="J374" s="47"/>
      <c r="K374" s="47"/>
      <c r="M374" s="75"/>
      <c r="N374" s="47"/>
    </row>
    <row r="375" spans="9:14" x14ac:dyDescent="0.35">
      <c r="I375" s="47"/>
      <c r="J375" s="47"/>
      <c r="K375" s="47"/>
      <c r="M375" s="75"/>
      <c r="N375" s="47"/>
    </row>
    <row r="376" spans="9:14" x14ac:dyDescent="0.35">
      <c r="I376" s="47"/>
      <c r="J376" s="47"/>
      <c r="K376" s="47"/>
      <c r="M376" s="75"/>
      <c r="N376" s="47"/>
    </row>
    <row r="377" spans="9:14" x14ac:dyDescent="0.35">
      <c r="I377" s="47"/>
      <c r="J377" s="47"/>
      <c r="K377" s="47"/>
      <c r="M377" s="75"/>
      <c r="N377" s="47"/>
    </row>
    <row r="378" spans="9:14" x14ac:dyDescent="0.35">
      <c r="I378" s="47"/>
      <c r="J378" s="47"/>
      <c r="K378" s="47"/>
      <c r="M378" s="75"/>
      <c r="N378" s="47"/>
    </row>
    <row r="379" spans="9:14" x14ac:dyDescent="0.35">
      <c r="I379" s="47"/>
      <c r="J379" s="47"/>
      <c r="K379" s="47"/>
      <c r="M379" s="75"/>
      <c r="N379" s="47"/>
    </row>
    <row r="380" spans="9:14" x14ac:dyDescent="0.35">
      <c r="I380" s="47"/>
      <c r="J380" s="47"/>
      <c r="K380" s="47"/>
      <c r="M380" s="75"/>
      <c r="N380" s="47"/>
    </row>
    <row r="381" spans="9:14" x14ac:dyDescent="0.35">
      <c r="I381" s="47"/>
      <c r="J381" s="47"/>
      <c r="K381" s="47"/>
      <c r="M381" s="75"/>
      <c r="N381" s="47"/>
    </row>
    <row r="382" spans="9:14" x14ac:dyDescent="0.35">
      <c r="I382" s="47"/>
      <c r="J382" s="47"/>
      <c r="K382" s="47"/>
      <c r="M382" s="75"/>
      <c r="N382" s="47"/>
    </row>
    <row r="383" spans="9:14" x14ac:dyDescent="0.35">
      <c r="I383" s="47"/>
      <c r="J383" s="47"/>
      <c r="K383" s="47"/>
      <c r="M383" s="75"/>
      <c r="N383" s="47"/>
    </row>
    <row r="384" spans="9:14" x14ac:dyDescent="0.35">
      <c r="I384" s="47"/>
      <c r="J384" s="47"/>
      <c r="K384" s="47"/>
      <c r="M384" s="75"/>
      <c r="N384" s="47"/>
    </row>
    <row r="385" spans="9:14" x14ac:dyDescent="0.35">
      <c r="I385" s="47"/>
      <c r="J385" s="47"/>
      <c r="K385" s="47"/>
      <c r="M385" s="75"/>
      <c r="N385" s="47"/>
    </row>
    <row r="386" spans="9:14" x14ac:dyDescent="0.35">
      <c r="I386" s="47"/>
      <c r="J386" s="47"/>
      <c r="K386" s="47"/>
      <c r="M386" s="75"/>
      <c r="N386" s="47"/>
    </row>
    <row r="387" spans="9:14" x14ac:dyDescent="0.35">
      <c r="I387" s="47"/>
      <c r="J387" s="47"/>
      <c r="K387" s="47"/>
      <c r="M387" s="75"/>
      <c r="N387" s="47"/>
    </row>
    <row r="388" spans="9:14" x14ac:dyDescent="0.35">
      <c r="I388" s="47"/>
      <c r="J388" s="47"/>
      <c r="K388" s="47"/>
      <c r="M388" s="75"/>
      <c r="N388" s="47"/>
    </row>
    <row r="389" spans="9:14" x14ac:dyDescent="0.35">
      <c r="I389" s="47"/>
      <c r="J389" s="47"/>
      <c r="K389" s="47"/>
      <c r="M389" s="75"/>
      <c r="N389" s="47"/>
    </row>
    <row r="390" spans="9:14" x14ac:dyDescent="0.35">
      <c r="I390" s="47"/>
      <c r="J390" s="47"/>
      <c r="K390" s="47"/>
      <c r="M390" s="75"/>
      <c r="N390" s="47"/>
    </row>
    <row r="391" spans="9:14" x14ac:dyDescent="0.35">
      <c r="I391" s="47"/>
      <c r="J391" s="47"/>
      <c r="K391" s="47"/>
      <c r="M391" s="75"/>
      <c r="N391" s="47"/>
    </row>
    <row r="392" spans="9:14" x14ac:dyDescent="0.35">
      <c r="I392" s="47"/>
      <c r="J392" s="47"/>
      <c r="K392" s="47"/>
      <c r="M392" s="75"/>
      <c r="N392" s="47"/>
    </row>
    <row r="393" spans="9:14" x14ac:dyDescent="0.35">
      <c r="I393" s="47"/>
      <c r="J393" s="47"/>
      <c r="K393" s="47"/>
      <c r="M393" s="75"/>
      <c r="N393" s="47"/>
    </row>
    <row r="394" spans="9:14" x14ac:dyDescent="0.35">
      <c r="I394" s="47"/>
      <c r="J394" s="47"/>
      <c r="K394" s="47"/>
      <c r="M394" s="75"/>
      <c r="N394" s="47"/>
    </row>
    <row r="395" spans="9:14" x14ac:dyDescent="0.35">
      <c r="I395" s="47"/>
      <c r="J395" s="47"/>
      <c r="K395" s="47"/>
      <c r="M395" s="75"/>
      <c r="N395" s="47"/>
    </row>
    <row r="396" spans="9:14" x14ac:dyDescent="0.35">
      <c r="I396" s="47"/>
      <c r="J396" s="47"/>
      <c r="K396" s="47"/>
      <c r="M396" s="75"/>
      <c r="N396" s="47"/>
    </row>
    <row r="397" spans="9:14" x14ac:dyDescent="0.35">
      <c r="I397" s="47"/>
      <c r="J397" s="47"/>
      <c r="K397" s="47"/>
      <c r="M397" s="75"/>
      <c r="N397" s="47"/>
    </row>
    <row r="398" spans="9:14" x14ac:dyDescent="0.35">
      <c r="I398" s="47"/>
      <c r="J398" s="47"/>
      <c r="K398" s="47"/>
      <c r="M398" s="75"/>
      <c r="N398" s="47"/>
    </row>
    <row r="399" spans="9:14" x14ac:dyDescent="0.35">
      <c r="I399" s="47"/>
      <c r="J399" s="47"/>
      <c r="K399" s="47"/>
      <c r="M399" s="75"/>
      <c r="N399" s="47"/>
    </row>
    <row r="400" spans="9:14" x14ac:dyDescent="0.35">
      <c r="I400" s="47"/>
      <c r="J400" s="47"/>
      <c r="K400" s="47"/>
      <c r="M400" s="75"/>
      <c r="N400" s="47"/>
    </row>
    <row r="401" spans="9:14" x14ac:dyDescent="0.35">
      <c r="I401" s="47"/>
      <c r="J401" s="47"/>
      <c r="K401" s="47"/>
      <c r="M401" s="75"/>
      <c r="N401" s="47"/>
    </row>
    <row r="402" spans="9:14" x14ac:dyDescent="0.35">
      <c r="I402" s="47"/>
      <c r="J402" s="47"/>
      <c r="K402" s="47"/>
      <c r="M402" s="75"/>
      <c r="N402" s="47"/>
    </row>
    <row r="403" spans="9:14" x14ac:dyDescent="0.35">
      <c r="I403" s="47"/>
      <c r="J403" s="47"/>
      <c r="K403" s="47"/>
      <c r="M403" s="75"/>
      <c r="N403" s="47"/>
    </row>
    <row r="404" spans="9:14" x14ac:dyDescent="0.35">
      <c r="I404" s="47"/>
      <c r="J404" s="47"/>
      <c r="K404" s="47"/>
      <c r="M404" s="75"/>
      <c r="N404" s="47"/>
    </row>
    <row r="405" spans="9:14" x14ac:dyDescent="0.35">
      <c r="I405" s="47"/>
      <c r="J405" s="47"/>
      <c r="K405" s="47"/>
      <c r="M405" s="75"/>
      <c r="N405" s="47"/>
    </row>
    <row r="406" spans="9:14" x14ac:dyDescent="0.35">
      <c r="I406" s="47"/>
      <c r="J406" s="47"/>
      <c r="K406" s="47"/>
      <c r="M406" s="75"/>
      <c r="N406" s="47"/>
    </row>
    <row r="407" spans="9:14" x14ac:dyDescent="0.35">
      <c r="I407" s="47"/>
      <c r="J407" s="47"/>
      <c r="K407" s="47"/>
      <c r="M407" s="75"/>
      <c r="N407" s="47"/>
    </row>
    <row r="408" spans="9:14" x14ac:dyDescent="0.35">
      <c r="I408" s="47"/>
      <c r="J408" s="47"/>
      <c r="K408" s="47"/>
      <c r="M408" s="75"/>
      <c r="N408" s="47"/>
    </row>
    <row r="409" spans="9:14" x14ac:dyDescent="0.35">
      <c r="I409" s="47"/>
      <c r="J409" s="47"/>
      <c r="K409" s="47"/>
      <c r="M409" s="75"/>
      <c r="N409" s="47"/>
    </row>
    <row r="410" spans="9:14" x14ac:dyDescent="0.35">
      <c r="I410" s="47"/>
      <c r="J410" s="47"/>
      <c r="K410" s="47"/>
      <c r="M410" s="75"/>
      <c r="N410" s="47"/>
    </row>
    <row r="411" spans="9:14" x14ac:dyDescent="0.35">
      <c r="I411" s="47"/>
      <c r="J411" s="47"/>
      <c r="K411" s="47"/>
      <c r="M411" s="75"/>
      <c r="N411" s="47"/>
    </row>
    <row r="412" spans="9:14" x14ac:dyDescent="0.35">
      <c r="I412" s="47"/>
      <c r="J412" s="47"/>
      <c r="K412" s="47"/>
      <c r="M412" s="75"/>
      <c r="N412" s="47"/>
    </row>
    <row r="413" spans="9:14" x14ac:dyDescent="0.35">
      <c r="I413" s="47"/>
      <c r="J413" s="47"/>
      <c r="K413" s="47"/>
      <c r="M413" s="75"/>
      <c r="N413" s="47"/>
    </row>
    <row r="414" spans="9:14" x14ac:dyDescent="0.35">
      <c r="I414" s="47"/>
      <c r="J414" s="47"/>
      <c r="K414" s="47"/>
      <c r="M414" s="75"/>
      <c r="N414" s="47"/>
    </row>
    <row r="415" spans="9:14" x14ac:dyDescent="0.35">
      <c r="I415" s="47"/>
      <c r="J415" s="47"/>
      <c r="K415" s="47"/>
      <c r="M415" s="75"/>
      <c r="N415" s="47"/>
    </row>
    <row r="416" spans="9:14" x14ac:dyDescent="0.35">
      <c r="I416" s="47"/>
      <c r="J416" s="47"/>
      <c r="K416" s="47"/>
      <c r="M416" s="75"/>
      <c r="N416" s="47"/>
    </row>
    <row r="417" spans="9:14" x14ac:dyDescent="0.35">
      <c r="I417" s="47"/>
      <c r="J417" s="47"/>
      <c r="K417" s="47"/>
      <c r="M417" s="75"/>
      <c r="N417" s="47"/>
    </row>
    <row r="418" spans="9:14" x14ac:dyDescent="0.35">
      <c r="I418" s="47"/>
      <c r="J418" s="47"/>
      <c r="K418" s="47"/>
      <c r="M418" s="75"/>
      <c r="N418" s="47"/>
    </row>
    <row r="419" spans="9:14" x14ac:dyDescent="0.35">
      <c r="I419" s="47"/>
      <c r="J419" s="47"/>
      <c r="K419" s="47"/>
      <c r="M419" s="75"/>
      <c r="N419" s="47"/>
    </row>
    <row r="420" spans="9:14" x14ac:dyDescent="0.35">
      <c r="I420" s="47"/>
      <c r="J420" s="47"/>
      <c r="K420" s="47"/>
      <c r="M420" s="75"/>
      <c r="N420" s="47"/>
    </row>
    <row r="421" spans="9:14" x14ac:dyDescent="0.35">
      <c r="I421" s="47"/>
      <c r="J421" s="47"/>
      <c r="K421" s="47"/>
      <c r="M421" s="75"/>
      <c r="N421" s="47"/>
    </row>
    <row r="422" spans="9:14" x14ac:dyDescent="0.35">
      <c r="I422" s="47"/>
      <c r="J422" s="47"/>
      <c r="K422" s="47"/>
      <c r="M422" s="75"/>
      <c r="N422" s="47"/>
    </row>
    <row r="423" spans="9:14" x14ac:dyDescent="0.35">
      <c r="I423" s="47"/>
      <c r="J423" s="47"/>
      <c r="K423" s="47"/>
      <c r="M423" s="75"/>
      <c r="N423" s="47"/>
    </row>
    <row r="424" spans="9:14" x14ac:dyDescent="0.35">
      <c r="I424" s="47"/>
      <c r="J424" s="47"/>
      <c r="K424" s="47"/>
      <c r="M424" s="75"/>
      <c r="N424" s="47"/>
    </row>
    <row r="425" spans="9:14" x14ac:dyDescent="0.35">
      <c r="I425" s="47"/>
      <c r="J425" s="47"/>
      <c r="K425" s="47"/>
      <c r="M425" s="75"/>
      <c r="N425" s="47"/>
    </row>
    <row r="426" spans="9:14" x14ac:dyDescent="0.35">
      <c r="I426" s="47"/>
      <c r="J426" s="47"/>
      <c r="K426" s="47"/>
      <c r="M426" s="75"/>
      <c r="N426" s="47"/>
    </row>
    <row r="427" spans="9:14" x14ac:dyDescent="0.35">
      <c r="I427" s="47"/>
      <c r="J427" s="47"/>
      <c r="K427" s="47"/>
      <c r="M427" s="75"/>
      <c r="N427" s="47"/>
    </row>
    <row r="428" spans="9:14" x14ac:dyDescent="0.35">
      <c r="I428" s="47"/>
      <c r="J428" s="47"/>
      <c r="K428" s="47"/>
      <c r="M428" s="75"/>
      <c r="N428" s="47"/>
    </row>
    <row r="429" spans="9:14" x14ac:dyDescent="0.35">
      <c r="I429" s="47"/>
      <c r="J429" s="47"/>
      <c r="K429" s="47"/>
      <c r="M429" s="75"/>
      <c r="N429" s="47"/>
    </row>
    <row r="430" spans="9:14" x14ac:dyDescent="0.35">
      <c r="I430" s="47"/>
      <c r="J430" s="47"/>
      <c r="K430" s="47"/>
      <c r="M430" s="75"/>
      <c r="N430" s="47"/>
    </row>
    <row r="431" spans="9:14" x14ac:dyDescent="0.35">
      <c r="I431" s="47"/>
      <c r="J431" s="47"/>
      <c r="K431" s="47"/>
      <c r="M431" s="75"/>
      <c r="N431" s="47"/>
    </row>
    <row r="432" spans="9:14" x14ac:dyDescent="0.35">
      <c r="I432" s="47"/>
      <c r="J432" s="47"/>
      <c r="K432" s="47"/>
      <c r="M432" s="75"/>
      <c r="N432" s="47"/>
    </row>
    <row r="433" spans="9:14" x14ac:dyDescent="0.35">
      <c r="I433" s="47"/>
      <c r="J433" s="47"/>
      <c r="K433" s="47"/>
      <c r="M433" s="75"/>
      <c r="N433" s="47"/>
    </row>
    <row r="434" spans="9:14" x14ac:dyDescent="0.35">
      <c r="I434" s="47"/>
      <c r="J434" s="47"/>
      <c r="K434" s="47"/>
      <c r="M434" s="75"/>
      <c r="N434" s="47"/>
    </row>
    <row r="435" spans="9:14" x14ac:dyDescent="0.35">
      <c r="I435" s="47"/>
      <c r="J435" s="47"/>
      <c r="K435" s="47"/>
      <c r="M435" s="75"/>
      <c r="N435" s="47"/>
    </row>
    <row r="436" spans="9:14" x14ac:dyDescent="0.35">
      <c r="I436" s="47"/>
      <c r="J436" s="47"/>
      <c r="K436" s="47"/>
      <c r="M436" s="75"/>
      <c r="N436" s="47"/>
    </row>
    <row r="437" spans="9:14" x14ac:dyDescent="0.35">
      <c r="I437" s="47"/>
      <c r="J437" s="47"/>
      <c r="K437" s="47"/>
      <c r="M437" s="75"/>
      <c r="N437" s="47"/>
    </row>
    <row r="438" spans="9:14" x14ac:dyDescent="0.35">
      <c r="I438" s="47"/>
      <c r="J438" s="47"/>
      <c r="K438" s="47"/>
      <c r="M438" s="75"/>
      <c r="N438" s="47"/>
    </row>
    <row r="439" spans="9:14" x14ac:dyDescent="0.35">
      <c r="I439" s="47"/>
      <c r="J439" s="47"/>
      <c r="K439" s="47"/>
      <c r="M439" s="75"/>
      <c r="N439" s="47"/>
    </row>
    <row r="440" spans="9:14" x14ac:dyDescent="0.35">
      <c r="I440" s="47"/>
      <c r="J440" s="47"/>
      <c r="K440" s="47"/>
      <c r="M440" s="75"/>
      <c r="N440" s="47"/>
    </row>
    <row r="441" spans="9:14" x14ac:dyDescent="0.35">
      <c r="I441" s="47"/>
      <c r="J441" s="47"/>
      <c r="K441" s="47"/>
      <c r="M441" s="75"/>
      <c r="N441" s="47"/>
    </row>
    <row r="442" spans="9:14" x14ac:dyDescent="0.35">
      <c r="I442" s="47"/>
      <c r="J442" s="47"/>
      <c r="K442" s="47"/>
      <c r="M442" s="75"/>
      <c r="N442" s="47"/>
    </row>
    <row r="443" spans="9:14" x14ac:dyDescent="0.35">
      <c r="I443" s="47"/>
      <c r="J443" s="47"/>
      <c r="K443" s="47"/>
      <c r="M443" s="75"/>
      <c r="N443" s="47"/>
    </row>
    <row r="444" spans="9:14" x14ac:dyDescent="0.35">
      <c r="I444" s="47"/>
      <c r="J444" s="47"/>
      <c r="K444" s="47"/>
      <c r="M444" s="75"/>
      <c r="N444" s="47"/>
    </row>
    <row r="445" spans="9:14" x14ac:dyDescent="0.35">
      <c r="I445" s="47"/>
      <c r="J445" s="47"/>
      <c r="K445" s="47"/>
      <c r="M445" s="75"/>
      <c r="N445" s="47"/>
    </row>
    <row r="446" spans="9:14" x14ac:dyDescent="0.35">
      <c r="I446" s="47"/>
      <c r="J446" s="47"/>
      <c r="K446" s="47"/>
      <c r="M446" s="75"/>
      <c r="N446" s="47"/>
    </row>
    <row r="447" spans="9:14" x14ac:dyDescent="0.35">
      <c r="I447" s="47"/>
      <c r="J447" s="47"/>
      <c r="K447" s="47"/>
      <c r="M447" s="75"/>
      <c r="N447" s="47"/>
    </row>
    <row r="448" spans="9:14" x14ac:dyDescent="0.35">
      <c r="I448" s="47"/>
      <c r="J448" s="47"/>
      <c r="K448" s="47"/>
      <c r="M448" s="75"/>
      <c r="N448" s="47"/>
    </row>
    <row r="449" spans="9:14" x14ac:dyDescent="0.35">
      <c r="I449" s="47"/>
      <c r="J449" s="47"/>
      <c r="K449" s="47"/>
      <c r="M449" s="75"/>
      <c r="N449" s="47"/>
    </row>
    <row r="450" spans="9:14" x14ac:dyDescent="0.35">
      <c r="I450" s="47"/>
      <c r="J450" s="47"/>
      <c r="K450" s="47"/>
      <c r="M450" s="75"/>
      <c r="N450" s="47"/>
    </row>
    <row r="451" spans="9:14" x14ac:dyDescent="0.35">
      <c r="I451" s="47"/>
      <c r="J451" s="47"/>
      <c r="K451" s="47"/>
      <c r="M451" s="75"/>
      <c r="N451" s="47"/>
    </row>
    <row r="452" spans="9:14" x14ac:dyDescent="0.35">
      <c r="I452" s="47"/>
      <c r="J452" s="47"/>
      <c r="K452" s="47"/>
      <c r="M452" s="75"/>
      <c r="N452" s="47"/>
    </row>
    <row r="453" spans="9:14" x14ac:dyDescent="0.35">
      <c r="I453" s="47"/>
      <c r="J453" s="47"/>
      <c r="K453" s="47"/>
      <c r="M453" s="75"/>
      <c r="N453" s="47"/>
    </row>
    <row r="454" spans="9:14" x14ac:dyDescent="0.35">
      <c r="I454" s="47"/>
      <c r="J454" s="47"/>
      <c r="K454" s="47"/>
      <c r="M454" s="75"/>
      <c r="N454" s="47"/>
    </row>
    <row r="455" spans="9:14" x14ac:dyDescent="0.35">
      <c r="I455" s="47"/>
      <c r="J455" s="47"/>
      <c r="K455" s="47"/>
      <c r="M455" s="75"/>
      <c r="N455" s="47"/>
    </row>
    <row r="456" spans="9:14" x14ac:dyDescent="0.35">
      <c r="I456" s="47"/>
      <c r="J456" s="47"/>
      <c r="K456" s="47"/>
      <c r="M456" s="75"/>
      <c r="N456" s="47"/>
    </row>
    <row r="457" spans="9:14" x14ac:dyDescent="0.35">
      <c r="I457" s="47"/>
      <c r="J457" s="47"/>
      <c r="K457" s="47"/>
      <c r="M457" s="75"/>
      <c r="N457" s="47"/>
    </row>
    <row r="458" spans="9:14" x14ac:dyDescent="0.35">
      <c r="I458" s="47"/>
      <c r="J458" s="47"/>
      <c r="K458" s="47"/>
      <c r="M458" s="75"/>
      <c r="N458" s="47"/>
    </row>
    <row r="459" spans="9:14" x14ac:dyDescent="0.35">
      <c r="I459" s="47"/>
      <c r="J459" s="47"/>
      <c r="K459" s="47"/>
      <c r="M459" s="75"/>
      <c r="N459" s="47"/>
    </row>
    <row r="460" spans="9:14" x14ac:dyDescent="0.35">
      <c r="I460" s="47"/>
      <c r="J460" s="47"/>
      <c r="K460" s="47"/>
      <c r="M460" s="75"/>
      <c r="N460" s="47"/>
    </row>
    <row r="461" spans="9:14" x14ac:dyDescent="0.35">
      <c r="I461" s="47"/>
      <c r="J461" s="47"/>
      <c r="K461" s="47"/>
      <c r="M461" s="75"/>
      <c r="N461" s="47"/>
    </row>
    <row r="462" spans="9:14" x14ac:dyDescent="0.35">
      <c r="I462" s="47"/>
      <c r="J462" s="47"/>
      <c r="K462" s="47"/>
      <c r="M462" s="75"/>
      <c r="N462" s="47"/>
    </row>
    <row r="463" spans="9:14" x14ac:dyDescent="0.35">
      <c r="I463" s="47"/>
      <c r="J463" s="47"/>
      <c r="K463" s="47"/>
      <c r="M463" s="75"/>
      <c r="N463" s="47"/>
    </row>
    <row r="464" spans="9:14" x14ac:dyDescent="0.35">
      <c r="I464" s="47"/>
      <c r="J464" s="47"/>
      <c r="K464" s="47"/>
      <c r="M464" s="75"/>
      <c r="N464" s="47"/>
    </row>
    <row r="465" spans="9:14" x14ac:dyDescent="0.35">
      <c r="I465" s="47"/>
      <c r="J465" s="47"/>
      <c r="K465" s="47"/>
      <c r="M465" s="75"/>
      <c r="N465" s="47"/>
    </row>
    <row r="466" spans="9:14" x14ac:dyDescent="0.35">
      <c r="I466" s="47"/>
      <c r="J466" s="47"/>
      <c r="K466" s="47"/>
      <c r="M466" s="75"/>
      <c r="N466" s="47"/>
    </row>
    <row r="467" spans="9:14" x14ac:dyDescent="0.35">
      <c r="I467" s="47"/>
      <c r="J467" s="47"/>
      <c r="K467" s="47"/>
      <c r="M467" s="75"/>
      <c r="N467" s="47"/>
    </row>
    <row r="468" spans="9:14" x14ac:dyDescent="0.35">
      <c r="I468" s="47"/>
      <c r="J468" s="47"/>
      <c r="K468" s="47"/>
      <c r="M468" s="75"/>
      <c r="N468" s="47"/>
    </row>
    <row r="469" spans="9:14" x14ac:dyDescent="0.35">
      <c r="I469" s="47"/>
      <c r="J469" s="47"/>
      <c r="K469" s="47"/>
      <c r="M469" s="75"/>
      <c r="N469" s="47"/>
    </row>
    <row r="470" spans="9:14" x14ac:dyDescent="0.35">
      <c r="I470" s="47"/>
      <c r="J470" s="47"/>
      <c r="K470" s="47"/>
      <c r="M470" s="75"/>
      <c r="N470" s="47"/>
    </row>
    <row r="471" spans="9:14" x14ac:dyDescent="0.35">
      <c r="I471" s="47"/>
      <c r="J471" s="47"/>
      <c r="K471" s="47"/>
      <c r="M471" s="75"/>
      <c r="N471" s="47"/>
    </row>
    <row r="472" spans="9:14" x14ac:dyDescent="0.35">
      <c r="I472" s="47"/>
      <c r="J472" s="47"/>
      <c r="K472" s="47"/>
      <c r="M472" s="75"/>
      <c r="N472" s="47"/>
    </row>
    <row r="473" spans="9:14" x14ac:dyDescent="0.35">
      <c r="I473" s="47"/>
      <c r="J473" s="47"/>
      <c r="K473" s="47"/>
      <c r="M473" s="75"/>
      <c r="N473" s="47"/>
    </row>
    <row r="474" spans="9:14" x14ac:dyDescent="0.35">
      <c r="I474" s="47"/>
      <c r="J474" s="47"/>
      <c r="K474" s="47"/>
      <c r="M474" s="75"/>
      <c r="N474" s="47"/>
    </row>
    <row r="475" spans="9:14" x14ac:dyDescent="0.35">
      <c r="I475" s="47"/>
      <c r="J475" s="47"/>
      <c r="K475" s="47"/>
      <c r="M475" s="75"/>
      <c r="N475" s="47"/>
    </row>
    <row r="476" spans="9:14" x14ac:dyDescent="0.35">
      <c r="I476" s="47"/>
      <c r="J476" s="47"/>
      <c r="K476" s="47"/>
      <c r="M476" s="75"/>
      <c r="N476" s="47"/>
    </row>
    <row r="477" spans="9:14" x14ac:dyDescent="0.35">
      <c r="I477" s="47"/>
      <c r="J477" s="47"/>
      <c r="K477" s="47"/>
      <c r="M477" s="75"/>
      <c r="N477" s="47"/>
    </row>
    <row r="478" spans="9:14" x14ac:dyDescent="0.35">
      <c r="I478" s="47"/>
      <c r="J478" s="47"/>
      <c r="K478" s="47"/>
      <c r="M478" s="75"/>
      <c r="N478" s="47"/>
    </row>
    <row r="479" spans="9:14" x14ac:dyDescent="0.35">
      <c r="I479" s="47"/>
      <c r="J479" s="47"/>
      <c r="K479" s="47"/>
      <c r="M479" s="75"/>
      <c r="N479" s="47"/>
    </row>
    <row r="480" spans="9:14" x14ac:dyDescent="0.35">
      <c r="I480" s="47"/>
      <c r="J480" s="47"/>
      <c r="K480" s="47"/>
      <c r="M480" s="75"/>
      <c r="N480" s="47"/>
    </row>
    <row r="481" spans="9:14" x14ac:dyDescent="0.35">
      <c r="I481" s="47"/>
      <c r="J481" s="47"/>
      <c r="K481" s="47"/>
      <c r="M481" s="75"/>
      <c r="N481" s="47"/>
    </row>
    <row r="482" spans="9:14" x14ac:dyDescent="0.35">
      <c r="I482" s="47"/>
      <c r="J482" s="47"/>
      <c r="K482" s="47"/>
      <c r="M482" s="75"/>
      <c r="N482" s="47"/>
    </row>
    <row r="483" spans="9:14" x14ac:dyDescent="0.35">
      <c r="I483" s="47"/>
      <c r="J483" s="47"/>
      <c r="K483" s="47"/>
      <c r="M483" s="75"/>
      <c r="N483" s="47"/>
    </row>
    <row r="484" spans="9:14" x14ac:dyDescent="0.35">
      <c r="I484" s="47"/>
      <c r="J484" s="47"/>
      <c r="K484" s="47"/>
      <c r="M484" s="75"/>
      <c r="N484" s="47"/>
    </row>
    <row r="485" spans="9:14" x14ac:dyDescent="0.35">
      <c r="I485" s="47"/>
      <c r="J485" s="47"/>
      <c r="K485" s="47"/>
      <c r="M485" s="75"/>
      <c r="N485" s="47"/>
    </row>
    <row r="486" spans="9:14" x14ac:dyDescent="0.35">
      <c r="I486" s="47"/>
      <c r="J486" s="47"/>
      <c r="K486" s="47"/>
      <c r="M486" s="75"/>
      <c r="N486" s="47"/>
    </row>
    <row r="487" spans="9:14" x14ac:dyDescent="0.35">
      <c r="I487" s="47"/>
      <c r="J487" s="47"/>
      <c r="K487" s="47"/>
      <c r="M487" s="75"/>
      <c r="N487" s="47"/>
    </row>
    <row r="488" spans="9:14" x14ac:dyDescent="0.35">
      <c r="I488" s="47"/>
      <c r="J488" s="47"/>
      <c r="K488" s="47"/>
      <c r="M488" s="75"/>
      <c r="N488" s="47"/>
    </row>
    <row r="489" spans="9:14" x14ac:dyDescent="0.35">
      <c r="I489" s="47"/>
      <c r="J489" s="47"/>
      <c r="K489" s="47"/>
      <c r="M489" s="75"/>
      <c r="N489" s="47"/>
    </row>
    <row r="490" spans="9:14" x14ac:dyDescent="0.35">
      <c r="I490" s="47"/>
      <c r="J490" s="47"/>
      <c r="K490" s="47"/>
      <c r="M490" s="75"/>
      <c r="N490" s="47"/>
    </row>
    <row r="491" spans="9:14" x14ac:dyDescent="0.35">
      <c r="I491" s="47"/>
      <c r="J491" s="47"/>
      <c r="K491" s="47"/>
      <c r="M491" s="75"/>
      <c r="N491" s="47"/>
    </row>
    <row r="492" spans="9:14" x14ac:dyDescent="0.35">
      <c r="I492" s="47"/>
      <c r="J492" s="47"/>
      <c r="K492" s="47"/>
      <c r="M492" s="75"/>
      <c r="N492" s="47"/>
    </row>
    <row r="493" spans="9:14" x14ac:dyDescent="0.35">
      <c r="I493" s="47"/>
      <c r="J493" s="47"/>
      <c r="K493" s="47"/>
      <c r="M493" s="75"/>
      <c r="N493" s="47"/>
    </row>
    <row r="494" spans="9:14" x14ac:dyDescent="0.35">
      <c r="I494" s="47"/>
      <c r="J494" s="47"/>
      <c r="K494" s="47"/>
      <c r="M494" s="75"/>
      <c r="N494" s="47"/>
    </row>
    <row r="495" spans="9:14" x14ac:dyDescent="0.35">
      <c r="I495" s="47"/>
      <c r="J495" s="47"/>
      <c r="K495" s="47"/>
      <c r="M495" s="75"/>
      <c r="N495" s="47"/>
    </row>
    <row r="496" spans="9:14" x14ac:dyDescent="0.35">
      <c r="I496" s="47"/>
      <c r="J496" s="47"/>
      <c r="K496" s="47"/>
      <c r="M496" s="75"/>
      <c r="N496" s="47"/>
    </row>
    <row r="497" spans="9:14" x14ac:dyDescent="0.35">
      <c r="I497" s="47"/>
      <c r="J497" s="47"/>
      <c r="K497" s="47"/>
      <c r="M497" s="75"/>
      <c r="N497" s="47"/>
    </row>
    <row r="498" spans="9:14" x14ac:dyDescent="0.35">
      <c r="I498" s="47"/>
      <c r="J498" s="47"/>
      <c r="K498" s="47"/>
      <c r="M498" s="75"/>
      <c r="N498" s="47"/>
    </row>
    <row r="499" spans="9:14" x14ac:dyDescent="0.35">
      <c r="I499" s="47"/>
      <c r="J499" s="47"/>
      <c r="K499" s="47"/>
      <c r="M499" s="75"/>
      <c r="N499" s="47"/>
    </row>
    <row r="500" spans="9:14" x14ac:dyDescent="0.35">
      <c r="I500" s="47"/>
      <c r="J500" s="47"/>
      <c r="K500" s="47"/>
      <c r="M500" s="75"/>
      <c r="N500" s="47"/>
    </row>
    <row r="501" spans="9:14" x14ac:dyDescent="0.35">
      <c r="I501" s="47"/>
      <c r="J501" s="47"/>
      <c r="K501" s="47"/>
      <c r="M501" s="75"/>
      <c r="N501" s="47"/>
    </row>
    <row r="502" spans="9:14" x14ac:dyDescent="0.35">
      <c r="I502" s="47"/>
      <c r="J502" s="47"/>
      <c r="K502" s="47"/>
      <c r="M502" s="75"/>
      <c r="N502" s="47"/>
    </row>
    <row r="503" spans="9:14" x14ac:dyDescent="0.35">
      <c r="I503" s="47"/>
      <c r="J503" s="47"/>
      <c r="K503" s="47"/>
      <c r="M503" s="75"/>
      <c r="N503" s="47"/>
    </row>
    <row r="504" spans="9:14" x14ac:dyDescent="0.35">
      <c r="I504" s="47"/>
      <c r="J504" s="47"/>
      <c r="K504" s="47"/>
      <c r="M504" s="75"/>
      <c r="N504" s="47"/>
    </row>
    <row r="505" spans="9:14" x14ac:dyDescent="0.35">
      <c r="I505" s="47"/>
      <c r="J505" s="47"/>
      <c r="K505" s="47"/>
      <c r="M505" s="75"/>
      <c r="N505" s="47"/>
    </row>
    <row r="506" spans="9:14" x14ac:dyDescent="0.35">
      <c r="I506" s="47"/>
      <c r="J506" s="47"/>
      <c r="K506" s="47"/>
      <c r="M506" s="75"/>
      <c r="N506" s="47"/>
    </row>
    <row r="507" spans="9:14" x14ac:dyDescent="0.35">
      <c r="I507" s="47"/>
      <c r="J507" s="47"/>
      <c r="K507" s="47"/>
      <c r="M507" s="75"/>
      <c r="N507" s="47"/>
    </row>
    <row r="508" spans="9:14" x14ac:dyDescent="0.35">
      <c r="I508" s="47"/>
      <c r="J508" s="47"/>
      <c r="K508" s="47"/>
      <c r="M508" s="75"/>
      <c r="N508" s="47"/>
    </row>
    <row r="509" spans="9:14" x14ac:dyDescent="0.35">
      <c r="I509" s="47"/>
      <c r="J509" s="47"/>
      <c r="K509" s="47"/>
      <c r="M509" s="75"/>
      <c r="N509" s="47"/>
    </row>
    <row r="510" spans="9:14" x14ac:dyDescent="0.35">
      <c r="I510" s="47"/>
      <c r="J510" s="47"/>
      <c r="K510" s="47"/>
      <c r="M510" s="75"/>
      <c r="N510" s="47"/>
    </row>
    <row r="511" spans="9:14" x14ac:dyDescent="0.35">
      <c r="I511" s="47"/>
      <c r="J511" s="47"/>
      <c r="K511" s="47"/>
      <c r="M511" s="75"/>
      <c r="N511" s="47"/>
    </row>
    <row r="512" spans="9:14" x14ac:dyDescent="0.35">
      <c r="I512" s="47"/>
      <c r="J512" s="47"/>
      <c r="K512" s="47"/>
      <c r="M512" s="75"/>
      <c r="N512" s="47"/>
    </row>
    <row r="513" spans="9:14" x14ac:dyDescent="0.35">
      <c r="I513" s="47"/>
      <c r="J513" s="47"/>
      <c r="K513" s="47"/>
      <c r="M513" s="75"/>
      <c r="N513" s="47"/>
    </row>
    <row r="514" spans="9:14" x14ac:dyDescent="0.35">
      <c r="I514" s="47"/>
      <c r="J514" s="47"/>
      <c r="K514" s="47"/>
      <c r="M514" s="75"/>
      <c r="N514" s="47"/>
    </row>
    <row r="515" spans="9:14" x14ac:dyDescent="0.35">
      <c r="I515" s="47"/>
      <c r="J515" s="47"/>
      <c r="K515" s="47"/>
      <c r="M515" s="75"/>
      <c r="N515" s="47"/>
    </row>
    <row r="516" spans="9:14" x14ac:dyDescent="0.35">
      <c r="I516" s="47"/>
      <c r="J516" s="47"/>
      <c r="K516" s="47"/>
      <c r="M516" s="75"/>
      <c r="N516" s="47"/>
    </row>
    <row r="517" spans="9:14" x14ac:dyDescent="0.35">
      <c r="I517" s="47"/>
      <c r="J517" s="47"/>
      <c r="K517" s="47"/>
      <c r="M517" s="75"/>
      <c r="N517" s="47"/>
    </row>
    <row r="518" spans="9:14" x14ac:dyDescent="0.35">
      <c r="I518" s="47"/>
      <c r="J518" s="47"/>
      <c r="K518" s="47"/>
      <c r="M518" s="75"/>
      <c r="N518" s="47"/>
    </row>
    <row r="519" spans="9:14" x14ac:dyDescent="0.35">
      <c r="I519" s="47"/>
      <c r="J519" s="47"/>
      <c r="K519" s="47"/>
      <c r="M519" s="75"/>
      <c r="N519" s="47"/>
    </row>
    <row r="520" spans="9:14" x14ac:dyDescent="0.35">
      <c r="I520" s="47"/>
      <c r="J520" s="47"/>
      <c r="K520" s="47"/>
      <c r="M520" s="75"/>
      <c r="N520" s="47"/>
    </row>
    <row r="521" spans="9:14" x14ac:dyDescent="0.35">
      <c r="I521" s="47"/>
      <c r="J521" s="47"/>
      <c r="K521" s="47"/>
      <c r="M521" s="75"/>
      <c r="N521" s="47"/>
    </row>
    <row r="522" spans="9:14" x14ac:dyDescent="0.35">
      <c r="I522" s="47"/>
      <c r="J522" s="47"/>
      <c r="K522" s="47"/>
      <c r="M522" s="75"/>
      <c r="N522" s="47"/>
    </row>
    <row r="523" spans="9:14" x14ac:dyDescent="0.35">
      <c r="I523" s="47"/>
      <c r="J523" s="47"/>
      <c r="K523" s="47"/>
      <c r="M523" s="75"/>
      <c r="N523" s="47"/>
    </row>
    <row r="524" spans="9:14" x14ac:dyDescent="0.35">
      <c r="I524" s="47"/>
      <c r="J524" s="47"/>
      <c r="K524" s="47"/>
      <c r="M524" s="75"/>
      <c r="N524" s="47"/>
    </row>
    <row r="525" spans="9:14" x14ac:dyDescent="0.35">
      <c r="I525" s="47"/>
      <c r="J525" s="47"/>
      <c r="K525" s="47"/>
      <c r="M525" s="75"/>
      <c r="N525" s="47"/>
    </row>
    <row r="526" spans="9:14" x14ac:dyDescent="0.35">
      <c r="I526" s="47"/>
      <c r="J526" s="47"/>
      <c r="K526" s="47"/>
      <c r="M526" s="75"/>
      <c r="N526" s="47"/>
    </row>
    <row r="527" spans="9:14" x14ac:dyDescent="0.35">
      <c r="I527" s="47"/>
      <c r="J527" s="47"/>
      <c r="K527" s="47"/>
      <c r="M527" s="75"/>
      <c r="N527" s="47"/>
    </row>
    <row r="528" spans="9:14" x14ac:dyDescent="0.35">
      <c r="I528" s="47"/>
      <c r="J528" s="47"/>
      <c r="K528" s="47"/>
      <c r="M528" s="75"/>
      <c r="N528" s="47"/>
    </row>
    <row r="529" spans="9:14" x14ac:dyDescent="0.35">
      <c r="I529" s="47"/>
      <c r="J529" s="47"/>
      <c r="K529" s="47"/>
      <c r="M529" s="75"/>
      <c r="N529" s="47"/>
    </row>
  </sheetData>
  <conditionalFormatting sqref="H4:H18">
    <cfRule type="cellIs" dxfId="6" priority="1" stopIfTrue="1" operator="lessThan">
      <formula>-0.05</formula>
    </cfRule>
    <cfRule type="cellIs" dxfId="5" priority="2" stopIfTrue="1" operator="greaterThan">
      <formula>0.05</formula>
    </cfRule>
  </conditionalFormatting>
  <conditionalFormatting sqref="H5:H18">
    <cfRule type="cellIs" dxfId="4" priority="3" stopIfTrue="1" operator="between">
      <formula>-0.05</formula>
      <formula>0.05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C725-06E1-42BD-A557-884290090BE8}">
  <dimension ref="A1:FZ40"/>
  <sheetViews>
    <sheetView zoomScale="80" zoomScaleNormal="80" workbookViewId="0">
      <selection activeCell="B6" sqref="B6"/>
    </sheetView>
  </sheetViews>
  <sheetFormatPr defaultRowHeight="14.5" x14ac:dyDescent="0.35"/>
  <cols>
    <col min="1" max="1" width="69.36328125" customWidth="1"/>
    <col min="2" max="2" width="22" style="47" customWidth="1"/>
    <col min="3" max="3" width="29.6328125" customWidth="1"/>
    <col min="8" max="11" width="8.7265625" style="47"/>
    <col min="12" max="12" width="21.7265625" style="47" customWidth="1"/>
    <col min="13" max="13" width="8.7265625" style="47"/>
    <col min="14" max="14" width="6.7265625" style="47" customWidth="1"/>
    <col min="15" max="15" width="10.7265625" style="47" customWidth="1"/>
    <col min="16" max="16" width="7.7265625" style="47" customWidth="1"/>
    <col min="17" max="17" width="10.7265625" style="47" customWidth="1"/>
    <col min="18" max="18" width="7.7265625" style="47" customWidth="1"/>
    <col min="19" max="19" width="13.7265625" style="47" customWidth="1"/>
    <col min="20" max="20" width="17.7265625" style="47" customWidth="1"/>
    <col min="21" max="21" width="14.7265625" style="47" customWidth="1"/>
    <col min="22" max="22" width="5.7265625" style="47" customWidth="1"/>
    <col min="23" max="23" width="9.7265625" style="47" customWidth="1"/>
    <col min="24" max="24" width="12.7265625" style="47" customWidth="1"/>
    <col min="25" max="25" width="29.81640625" style="47" customWidth="1"/>
    <col min="27" max="27" width="27.7265625" style="47" customWidth="1"/>
    <col min="28" max="28" width="8.7265625" style="47"/>
    <col min="29" max="29" width="6.7265625" style="47" customWidth="1"/>
    <col min="30" max="30" width="10.7265625" style="47" customWidth="1"/>
    <col min="31" max="31" width="7.7265625" style="47" customWidth="1"/>
    <col min="32" max="32" width="10.7265625" style="47" customWidth="1"/>
    <col min="33" max="33" width="7.7265625" style="47" customWidth="1"/>
    <col min="34" max="34" width="13.7265625" style="181" customWidth="1"/>
    <col min="35" max="35" width="17.7265625" style="181" customWidth="1"/>
    <col min="36" max="36" width="14.7265625" style="181" customWidth="1"/>
    <col min="37" max="37" width="5.7265625" style="47" customWidth="1"/>
    <col min="38" max="38" width="9.7265625" style="47" customWidth="1"/>
    <col min="39" max="39" width="12.7265625" style="47" customWidth="1"/>
    <col min="40" max="40" width="23.6328125" style="47" customWidth="1"/>
    <col min="42" max="42" width="21.7265625" style="47" customWidth="1"/>
    <col min="43" max="43" width="8.7265625" style="47"/>
    <col min="44" max="44" width="6.7265625" style="47" customWidth="1"/>
    <col min="45" max="45" width="10.7265625" style="47" customWidth="1"/>
    <col min="46" max="46" width="9.7265625" style="47" customWidth="1"/>
    <col min="47" max="47" width="10.7265625" style="47" customWidth="1"/>
    <col min="48" max="48" width="7.7265625" style="47" customWidth="1"/>
    <col min="49" max="49" width="13.7265625" style="47" customWidth="1"/>
    <col min="50" max="50" width="17.7265625" style="47" customWidth="1"/>
    <col min="51" max="51" width="14.7265625" style="47" customWidth="1"/>
    <col min="52" max="52" width="5.7265625" style="47" customWidth="1"/>
    <col min="53" max="53" width="9.7265625" style="47" customWidth="1"/>
    <col min="54" max="54" width="12.7265625" style="47" customWidth="1"/>
    <col min="55" max="55" width="27.7265625" style="47" customWidth="1"/>
    <col min="57" max="57" width="27.7265625" style="47" customWidth="1"/>
    <col min="58" max="58" width="8.7265625" style="47"/>
    <col min="59" max="59" width="6.7265625" style="47" customWidth="1"/>
    <col min="60" max="60" width="10.7265625" style="47" customWidth="1"/>
    <col min="61" max="61" width="8.7265625" style="47"/>
    <col min="62" max="62" width="10.7265625" style="47" customWidth="1"/>
    <col min="63" max="63" width="7.7265625" style="47" customWidth="1"/>
    <col min="64" max="64" width="13.7265625" style="174" customWidth="1"/>
    <col min="65" max="65" width="17.7265625" style="174" customWidth="1"/>
    <col min="66" max="66" width="14.7265625" style="174" customWidth="1"/>
    <col min="67" max="67" width="5.7265625" style="47" customWidth="1"/>
    <col min="68" max="68" width="9.7265625" style="47" customWidth="1"/>
    <col min="69" max="69" width="12.7265625" style="47" customWidth="1"/>
    <col min="70" max="70" width="28.08984375" style="47" customWidth="1"/>
    <col min="72" max="72" width="21.7265625" style="47" customWidth="1"/>
    <col min="73" max="73" width="8.7265625" style="47"/>
    <col min="74" max="74" width="6.7265625" style="47" customWidth="1"/>
    <col min="75" max="75" width="10.7265625" style="47" customWidth="1"/>
    <col min="76" max="76" width="8.7265625" style="47"/>
    <col min="77" max="77" width="10.7265625" style="47" customWidth="1"/>
    <col min="78" max="78" width="7.7265625" style="47" customWidth="1"/>
    <col min="79" max="79" width="13.7265625" style="47" customWidth="1"/>
    <col min="80" max="80" width="17.7265625" style="47" customWidth="1"/>
    <col min="81" max="81" width="14.7265625" style="47" customWidth="1"/>
    <col min="82" max="82" width="5.7265625" style="47" customWidth="1"/>
    <col min="83" max="83" width="9.7265625" style="47" customWidth="1"/>
    <col min="84" max="84" width="12.7265625" style="47" customWidth="1"/>
    <col min="86" max="86" width="27.7265625" style="47" customWidth="1"/>
    <col min="87" max="87" width="8.7265625" style="47"/>
    <col min="88" max="88" width="6.7265625" style="47" customWidth="1"/>
    <col min="89" max="89" width="10.7265625" style="47" customWidth="1"/>
    <col min="90" max="90" width="8.7265625" style="47"/>
    <col min="91" max="91" width="10.7265625" style="47" customWidth="1"/>
    <col min="92" max="92" width="7.7265625" style="47" customWidth="1"/>
    <col min="93" max="93" width="13.7265625" style="174" customWidth="1"/>
    <col min="94" max="94" width="17.7265625" style="174" customWidth="1"/>
    <col min="95" max="95" width="14.7265625" style="174" customWidth="1"/>
    <col min="96" max="96" width="5.7265625" style="47" customWidth="1"/>
    <col min="97" max="97" width="9.7265625" style="47" customWidth="1"/>
    <col min="98" max="98" width="12.7265625" style="47" customWidth="1"/>
    <col min="100" max="100" width="21.7265625" style="47" customWidth="1"/>
    <col min="101" max="101" width="8.7265625" style="47"/>
    <col min="102" max="102" width="6.7265625" style="47" customWidth="1"/>
    <col min="103" max="103" width="10.7265625" style="47" customWidth="1"/>
    <col min="104" max="104" width="8.7265625" style="47"/>
    <col min="105" max="105" width="10.7265625" style="47" customWidth="1"/>
    <col min="106" max="106" width="7.7265625" style="47" customWidth="1"/>
    <col min="107" max="107" width="13.7265625" style="47" customWidth="1"/>
    <col min="108" max="108" width="17.7265625" style="47" customWidth="1"/>
    <col min="109" max="109" width="14.7265625" style="47" customWidth="1"/>
    <col min="110" max="110" width="5.7265625" style="47" customWidth="1"/>
    <col min="111" max="111" width="9.7265625" style="47" customWidth="1"/>
    <col min="112" max="112" width="12.7265625" style="47" customWidth="1"/>
    <col min="114" max="114" width="27.7265625" style="47" customWidth="1"/>
    <col min="115" max="115" width="8.7265625" style="47"/>
    <col min="116" max="116" width="6.7265625" style="47" customWidth="1"/>
    <col min="117" max="117" width="10.7265625" style="47" customWidth="1"/>
    <col min="118" max="118" width="8.7265625" style="47"/>
    <col min="119" max="119" width="10.7265625" style="47" customWidth="1"/>
    <col min="120" max="120" width="7.7265625" style="47" customWidth="1"/>
    <col min="121" max="121" width="13.7265625" style="174" customWidth="1"/>
    <col min="122" max="122" width="17.7265625" style="174" customWidth="1"/>
    <col min="123" max="123" width="14.7265625" style="174" customWidth="1"/>
    <col min="124" max="124" width="5.7265625" style="47" customWidth="1"/>
    <col min="125" max="125" width="9.7265625" style="47" customWidth="1"/>
    <col min="126" max="126" width="12.7265625" style="47" customWidth="1"/>
    <col min="128" max="128" width="21.7265625" style="47" customWidth="1"/>
    <col min="129" max="129" width="8.7265625" style="47"/>
    <col min="130" max="130" width="6.7265625" style="47" customWidth="1"/>
    <col min="131" max="131" width="10.7265625" style="47" customWidth="1"/>
    <col min="132" max="132" width="8.7265625" style="47"/>
    <col min="133" max="133" width="10.7265625" style="47" customWidth="1"/>
    <col min="134" max="134" width="7.7265625" style="47" customWidth="1"/>
    <col min="135" max="135" width="13.7265625" style="47" customWidth="1"/>
    <col min="136" max="136" width="17.7265625" style="47" customWidth="1"/>
    <col min="137" max="137" width="14.7265625" style="47" customWidth="1"/>
    <col min="138" max="138" width="5.7265625" style="47" customWidth="1"/>
    <col min="139" max="139" width="9.7265625" style="47" customWidth="1"/>
    <col min="140" max="140" width="12.7265625" style="47" customWidth="1"/>
    <col min="142" max="142" width="27.7265625" style="47" customWidth="1"/>
    <col min="143" max="143" width="8.7265625" style="47"/>
    <col min="144" max="144" width="6.7265625" style="47" customWidth="1"/>
    <col min="145" max="145" width="10.7265625" style="47" customWidth="1"/>
    <col min="146" max="146" width="8.7265625" style="47"/>
    <col min="147" max="147" width="10.7265625" style="47" customWidth="1"/>
    <col min="148" max="148" width="7.7265625" style="47" customWidth="1"/>
    <col min="149" max="149" width="13.7265625" style="174" customWidth="1"/>
    <col min="150" max="150" width="17.7265625" style="174" customWidth="1"/>
    <col min="151" max="151" width="14.7265625" style="174" customWidth="1"/>
    <col min="152" max="152" width="5.7265625" style="47" customWidth="1"/>
    <col min="153" max="153" width="9.7265625" style="47" customWidth="1"/>
    <col min="154" max="154" width="12.7265625" style="47" customWidth="1"/>
    <col min="156" max="156" width="21.7265625" style="47" customWidth="1"/>
    <col min="157" max="157" width="8.7265625" style="47"/>
    <col min="158" max="158" width="6.7265625" style="47" customWidth="1"/>
    <col min="159" max="159" width="10.7265625" style="47" customWidth="1"/>
    <col min="160" max="160" width="8.7265625" style="47"/>
    <col min="161" max="161" width="10.7265625" style="47" customWidth="1"/>
    <col min="162" max="162" width="7.7265625" style="47" customWidth="1"/>
    <col min="163" max="163" width="13.7265625" style="47" customWidth="1"/>
    <col min="164" max="164" width="17.7265625" style="47" customWidth="1"/>
    <col min="165" max="165" width="14.7265625" style="47" customWidth="1"/>
    <col min="166" max="166" width="5.7265625" style="47" customWidth="1"/>
    <col min="167" max="167" width="9.7265625" style="47" customWidth="1"/>
    <col min="168" max="168" width="12.7265625" style="47" customWidth="1"/>
    <col min="170" max="170" width="27.7265625" style="47" customWidth="1"/>
    <col min="171" max="171" width="8.7265625" style="47"/>
    <col min="172" max="172" width="6.7265625" style="47" customWidth="1"/>
    <col min="173" max="173" width="10.7265625" style="47" customWidth="1"/>
    <col min="174" max="174" width="8.7265625" style="47"/>
    <col min="175" max="175" width="10.7265625" style="47" customWidth="1"/>
    <col min="176" max="176" width="7.7265625" style="47" customWidth="1"/>
    <col min="177" max="177" width="13.7265625" style="174" customWidth="1"/>
    <col min="178" max="178" width="17.7265625" style="174" customWidth="1"/>
    <col min="179" max="179" width="14.7265625" style="174" customWidth="1"/>
    <col min="180" max="180" width="5.7265625" style="47" customWidth="1"/>
    <col min="181" max="181" width="9.7265625" style="47" customWidth="1"/>
    <col min="182" max="182" width="12.7265625" style="47" customWidth="1"/>
    <col min="183" max="183" width="8.1796875" customWidth="1"/>
  </cols>
  <sheetData>
    <row r="1" spans="1:182" x14ac:dyDescent="0.35">
      <c r="A1" s="210" t="s">
        <v>731</v>
      </c>
      <c r="B1" s="210"/>
      <c r="C1" s="210"/>
      <c r="D1" s="210"/>
      <c r="E1" s="210"/>
      <c r="F1" s="210"/>
      <c r="L1" s="1" t="s">
        <v>443</v>
      </c>
      <c r="Y1" s="181" t="s">
        <v>719</v>
      </c>
      <c r="AA1" s="1" t="s">
        <v>444</v>
      </c>
      <c r="AN1" s="181" t="s">
        <v>719</v>
      </c>
      <c r="AP1" s="1" t="s">
        <v>445</v>
      </c>
      <c r="BC1" s="180" t="s">
        <v>718</v>
      </c>
      <c r="BE1" s="1" t="s">
        <v>446</v>
      </c>
      <c r="BR1" s="180" t="s">
        <v>718</v>
      </c>
      <c r="BT1" s="1" t="s">
        <v>447</v>
      </c>
      <c r="CH1" s="1" t="s">
        <v>448</v>
      </c>
      <c r="CV1" s="1" t="s">
        <v>512</v>
      </c>
      <c r="DJ1" s="1" t="s">
        <v>513</v>
      </c>
      <c r="DX1" s="1" t="s">
        <v>573</v>
      </c>
      <c r="EL1" s="1" t="s">
        <v>574</v>
      </c>
      <c r="EZ1" s="1" t="s">
        <v>623</v>
      </c>
      <c r="FN1" s="1" t="s">
        <v>624</v>
      </c>
    </row>
    <row r="2" spans="1:182" x14ac:dyDescent="0.35">
      <c r="A2" s="210"/>
      <c r="B2" s="210"/>
      <c r="C2" s="210"/>
      <c r="D2" s="210"/>
      <c r="E2" s="210"/>
      <c r="F2" s="210"/>
      <c r="L2" s="47" t="s">
        <v>0</v>
      </c>
      <c r="M2" s="47" t="s">
        <v>1</v>
      </c>
      <c r="N2" s="47" t="s">
        <v>2</v>
      </c>
      <c r="O2" s="47" t="s">
        <v>3</v>
      </c>
      <c r="P2" s="47" t="s">
        <v>4</v>
      </c>
      <c r="Q2" s="47" t="s">
        <v>5</v>
      </c>
      <c r="R2" s="47" t="s">
        <v>6</v>
      </c>
      <c r="S2" s="47" t="s">
        <v>7</v>
      </c>
      <c r="T2" s="47" t="s">
        <v>8</v>
      </c>
      <c r="U2" s="47" t="s">
        <v>9</v>
      </c>
      <c r="V2" s="47" t="s">
        <v>10</v>
      </c>
      <c r="W2" s="47" t="s">
        <v>11</v>
      </c>
      <c r="X2" s="47" t="s">
        <v>12</v>
      </c>
      <c r="Y2" s="181" t="s">
        <v>710</v>
      </c>
      <c r="AA2" s="47" t="s">
        <v>0</v>
      </c>
      <c r="AB2" s="47" t="s">
        <v>1</v>
      </c>
      <c r="AC2" s="47" t="s">
        <v>2</v>
      </c>
      <c r="AD2" s="47" t="s">
        <v>3</v>
      </c>
      <c r="AE2" s="47" t="s">
        <v>4</v>
      </c>
      <c r="AF2" s="47" t="s">
        <v>5</v>
      </c>
      <c r="AG2" s="47" t="s">
        <v>6</v>
      </c>
      <c r="AH2" s="181" t="s">
        <v>7</v>
      </c>
      <c r="AI2" s="181" t="s">
        <v>8</v>
      </c>
      <c r="AJ2" s="181" t="s">
        <v>9</v>
      </c>
      <c r="AK2" s="47" t="s">
        <v>10</v>
      </c>
      <c r="AL2" s="47" t="s">
        <v>11</v>
      </c>
      <c r="AM2" s="47" t="s">
        <v>12</v>
      </c>
      <c r="AN2" s="181" t="s">
        <v>710</v>
      </c>
      <c r="AP2" s="47" t="s">
        <v>0</v>
      </c>
      <c r="AQ2" s="47" t="s">
        <v>1</v>
      </c>
      <c r="AR2" s="47" t="s">
        <v>2</v>
      </c>
      <c r="AS2" s="47" t="s">
        <v>3</v>
      </c>
      <c r="AT2" s="47" t="s">
        <v>4</v>
      </c>
      <c r="AU2" s="47" t="s">
        <v>5</v>
      </c>
      <c r="AV2" s="47" t="s">
        <v>6</v>
      </c>
      <c r="AW2" s="47" t="s">
        <v>7</v>
      </c>
      <c r="AX2" s="47" t="s">
        <v>8</v>
      </c>
      <c r="AY2" s="47" t="s">
        <v>9</v>
      </c>
      <c r="AZ2" s="47" t="s">
        <v>10</v>
      </c>
      <c r="BA2" s="47" t="s">
        <v>11</v>
      </c>
      <c r="BB2" s="47" t="s">
        <v>12</v>
      </c>
      <c r="BC2" s="180" t="s">
        <v>710</v>
      </c>
      <c r="BE2" s="47" t="s">
        <v>0</v>
      </c>
      <c r="BF2" s="47" t="s">
        <v>1</v>
      </c>
      <c r="BG2" s="47" t="s">
        <v>2</v>
      </c>
      <c r="BH2" s="47" t="s">
        <v>3</v>
      </c>
      <c r="BI2" s="47" t="s">
        <v>4</v>
      </c>
      <c r="BJ2" s="47" t="s">
        <v>5</v>
      </c>
      <c r="BK2" s="47" t="s">
        <v>6</v>
      </c>
      <c r="BL2" s="174" t="s">
        <v>7</v>
      </c>
      <c r="BM2" s="174" t="s">
        <v>8</v>
      </c>
      <c r="BN2" s="174" t="s">
        <v>9</v>
      </c>
      <c r="BO2" s="47" t="s">
        <v>10</v>
      </c>
      <c r="BP2" s="47" t="s">
        <v>11</v>
      </c>
      <c r="BQ2" s="47" t="s">
        <v>12</v>
      </c>
      <c r="BR2" s="180" t="s">
        <v>710</v>
      </c>
      <c r="BT2" s="47" t="s">
        <v>0</v>
      </c>
      <c r="BU2" s="47" t="s">
        <v>1</v>
      </c>
      <c r="BV2" s="47" t="s">
        <v>2</v>
      </c>
      <c r="BW2" s="47" t="s">
        <v>3</v>
      </c>
      <c r="BX2" s="47" t="s">
        <v>4</v>
      </c>
      <c r="BY2" s="47" t="s">
        <v>5</v>
      </c>
      <c r="BZ2" s="47" t="s">
        <v>6</v>
      </c>
      <c r="CA2" s="47" t="s">
        <v>7</v>
      </c>
      <c r="CB2" s="47" t="s">
        <v>8</v>
      </c>
      <c r="CC2" s="47" t="s">
        <v>9</v>
      </c>
      <c r="CD2" s="47" t="s">
        <v>10</v>
      </c>
      <c r="CE2" s="47" t="s">
        <v>11</v>
      </c>
      <c r="CF2" s="47" t="s">
        <v>12</v>
      </c>
      <c r="CH2" s="47" t="s">
        <v>0</v>
      </c>
      <c r="CI2" s="47" t="s">
        <v>1</v>
      </c>
      <c r="CJ2" s="47" t="s">
        <v>2</v>
      </c>
      <c r="CK2" s="47" t="s">
        <v>3</v>
      </c>
      <c r="CL2" s="47" t="s">
        <v>4</v>
      </c>
      <c r="CM2" s="47" t="s">
        <v>5</v>
      </c>
      <c r="CN2" s="47" t="s">
        <v>6</v>
      </c>
      <c r="CO2" s="174" t="s">
        <v>7</v>
      </c>
      <c r="CP2" s="174" t="s">
        <v>8</v>
      </c>
      <c r="CQ2" s="174" t="s">
        <v>9</v>
      </c>
      <c r="CR2" s="47" t="s">
        <v>10</v>
      </c>
      <c r="CS2" s="47" t="s">
        <v>11</v>
      </c>
      <c r="CT2" s="47" t="s">
        <v>12</v>
      </c>
      <c r="CV2" s="47" t="s">
        <v>0</v>
      </c>
      <c r="CW2" s="47" t="s">
        <v>1</v>
      </c>
      <c r="CX2" s="47" t="s">
        <v>2</v>
      </c>
      <c r="CY2" s="47" t="s">
        <v>3</v>
      </c>
      <c r="CZ2" s="47" t="s">
        <v>4</v>
      </c>
      <c r="DA2" s="47" t="s">
        <v>5</v>
      </c>
      <c r="DB2" s="47" t="s">
        <v>6</v>
      </c>
      <c r="DC2" s="47" t="s">
        <v>7</v>
      </c>
      <c r="DD2" s="47" t="s">
        <v>8</v>
      </c>
      <c r="DE2" s="47" t="s">
        <v>9</v>
      </c>
      <c r="DF2" s="47" t="s">
        <v>10</v>
      </c>
      <c r="DG2" s="47" t="s">
        <v>11</v>
      </c>
      <c r="DH2" s="47" t="s">
        <v>12</v>
      </c>
      <c r="DJ2" s="47" t="s">
        <v>0</v>
      </c>
      <c r="DK2" s="47" t="s">
        <v>1</v>
      </c>
      <c r="DL2" s="47" t="s">
        <v>2</v>
      </c>
      <c r="DM2" s="47" t="s">
        <v>3</v>
      </c>
      <c r="DN2" s="47" t="s">
        <v>4</v>
      </c>
      <c r="DO2" s="47" t="s">
        <v>5</v>
      </c>
      <c r="DP2" s="47" t="s">
        <v>6</v>
      </c>
      <c r="DQ2" s="174" t="s">
        <v>7</v>
      </c>
      <c r="DR2" s="174" t="s">
        <v>8</v>
      </c>
      <c r="DS2" s="174" t="s">
        <v>9</v>
      </c>
      <c r="DT2" s="47" t="s">
        <v>10</v>
      </c>
      <c r="DU2" s="47" t="s">
        <v>11</v>
      </c>
      <c r="DV2" s="47" t="s">
        <v>12</v>
      </c>
      <c r="DX2" s="47" t="s">
        <v>0</v>
      </c>
      <c r="DY2" s="47" t="s">
        <v>1</v>
      </c>
      <c r="DZ2" s="47" t="s">
        <v>2</v>
      </c>
      <c r="EA2" s="47" t="s">
        <v>3</v>
      </c>
      <c r="EB2" s="47" t="s">
        <v>4</v>
      </c>
      <c r="EC2" s="47" t="s">
        <v>5</v>
      </c>
      <c r="ED2" s="47" t="s">
        <v>6</v>
      </c>
      <c r="EE2" s="47" t="s">
        <v>7</v>
      </c>
      <c r="EF2" s="47" t="s">
        <v>8</v>
      </c>
      <c r="EG2" s="47" t="s">
        <v>9</v>
      </c>
      <c r="EH2" s="47" t="s">
        <v>10</v>
      </c>
      <c r="EI2" s="47" t="s">
        <v>11</v>
      </c>
      <c r="EJ2" s="47" t="s">
        <v>12</v>
      </c>
      <c r="EL2" s="47" t="s">
        <v>0</v>
      </c>
      <c r="EM2" s="47" t="s">
        <v>1</v>
      </c>
      <c r="EN2" s="47" t="s">
        <v>2</v>
      </c>
      <c r="EO2" s="47" t="s">
        <v>3</v>
      </c>
      <c r="EP2" s="47" t="s">
        <v>4</v>
      </c>
      <c r="EQ2" s="47" t="s">
        <v>5</v>
      </c>
      <c r="ER2" s="47" t="s">
        <v>6</v>
      </c>
      <c r="ES2" s="174" t="s">
        <v>7</v>
      </c>
      <c r="ET2" s="174" t="s">
        <v>8</v>
      </c>
      <c r="EU2" s="174" t="s">
        <v>9</v>
      </c>
      <c r="EV2" s="47" t="s">
        <v>10</v>
      </c>
      <c r="EW2" s="47" t="s">
        <v>11</v>
      </c>
      <c r="EX2" s="47" t="s">
        <v>12</v>
      </c>
      <c r="EZ2" s="47" t="s">
        <v>0</v>
      </c>
      <c r="FA2" s="47" t="s">
        <v>1</v>
      </c>
      <c r="FB2" s="47" t="s">
        <v>2</v>
      </c>
      <c r="FC2" s="47" t="s">
        <v>3</v>
      </c>
      <c r="FD2" s="47" t="s">
        <v>4</v>
      </c>
      <c r="FE2" s="47" t="s">
        <v>5</v>
      </c>
      <c r="FF2" s="47" t="s">
        <v>6</v>
      </c>
      <c r="FG2" s="47" t="s">
        <v>7</v>
      </c>
      <c r="FH2" s="47" t="s">
        <v>8</v>
      </c>
      <c r="FI2" s="47" t="s">
        <v>9</v>
      </c>
      <c r="FJ2" s="47" t="s">
        <v>10</v>
      </c>
      <c r="FK2" s="47" t="s">
        <v>11</v>
      </c>
      <c r="FL2" s="47" t="s">
        <v>12</v>
      </c>
      <c r="FN2" s="47" t="s">
        <v>0</v>
      </c>
      <c r="FO2" s="47" t="s">
        <v>1</v>
      </c>
      <c r="FP2" s="47" t="s">
        <v>2</v>
      </c>
      <c r="FQ2" s="47" t="s">
        <v>3</v>
      </c>
      <c r="FR2" s="47" t="s">
        <v>4</v>
      </c>
      <c r="FS2" s="47" t="s">
        <v>5</v>
      </c>
      <c r="FT2" s="47" t="s">
        <v>6</v>
      </c>
      <c r="FU2" s="174" t="s">
        <v>7</v>
      </c>
      <c r="FV2" s="174" t="s">
        <v>8</v>
      </c>
      <c r="FW2" s="174" t="s">
        <v>9</v>
      </c>
      <c r="FX2" s="47" t="s">
        <v>10</v>
      </c>
      <c r="FY2" s="47" t="s">
        <v>11</v>
      </c>
      <c r="FZ2" s="47" t="s">
        <v>12</v>
      </c>
    </row>
    <row r="3" spans="1:182" s="47" customFormat="1" ht="16" customHeight="1" x14ac:dyDescent="0.55000000000000004">
      <c r="A3" s="97"/>
      <c r="B3" s="187"/>
      <c r="C3" s="211"/>
      <c r="D3" s="211"/>
      <c r="E3" s="211"/>
      <c r="F3" s="211"/>
      <c r="H3" s="211"/>
      <c r="I3" s="211"/>
      <c r="J3" s="211"/>
      <c r="L3" s="47" t="s">
        <v>14</v>
      </c>
      <c r="M3" s="47">
        <v>30.48</v>
      </c>
      <c r="N3" s="47">
        <v>114</v>
      </c>
      <c r="O3" s="47">
        <v>1251881</v>
      </c>
      <c r="P3" s="47">
        <v>50</v>
      </c>
      <c r="R3" s="47" t="s">
        <v>13</v>
      </c>
      <c r="AA3" s="47" t="s">
        <v>14</v>
      </c>
      <c r="AB3" s="47">
        <v>30.422999999999998</v>
      </c>
      <c r="AC3" s="47">
        <v>114</v>
      </c>
      <c r="AD3" s="47">
        <v>1063954</v>
      </c>
      <c r="AE3" s="47">
        <v>5</v>
      </c>
      <c r="AG3" s="47" t="s">
        <v>13</v>
      </c>
      <c r="AH3" s="181"/>
      <c r="AI3" s="181"/>
      <c r="AJ3" s="181"/>
      <c r="AP3" s="47" t="s">
        <v>14</v>
      </c>
      <c r="AQ3" s="47">
        <v>30.48</v>
      </c>
      <c r="AR3" s="47">
        <v>114</v>
      </c>
      <c r="AS3" s="47">
        <v>1204137</v>
      </c>
      <c r="AT3" s="47">
        <v>50</v>
      </c>
      <c r="AV3" s="47" t="s">
        <v>13</v>
      </c>
      <c r="BE3" s="47" t="s">
        <v>14</v>
      </c>
      <c r="BF3" s="47">
        <v>30.422999999999998</v>
      </c>
      <c r="BG3" s="47">
        <v>114</v>
      </c>
      <c r="BH3" s="47">
        <v>1032864</v>
      </c>
      <c r="BI3" s="47">
        <v>5</v>
      </c>
      <c r="BK3" s="47" t="s">
        <v>13</v>
      </c>
      <c r="BL3" s="174"/>
      <c r="BM3" s="174"/>
      <c r="BN3" s="174"/>
      <c r="BT3" s="47" t="s">
        <v>14</v>
      </c>
      <c r="BU3" s="47">
        <v>30.48</v>
      </c>
      <c r="BV3" s="47">
        <v>114</v>
      </c>
      <c r="BW3" s="47">
        <v>1072880</v>
      </c>
      <c r="BX3" s="47">
        <v>50</v>
      </c>
      <c r="BZ3" s="47" t="s">
        <v>13</v>
      </c>
      <c r="CH3" s="47" t="s">
        <v>14</v>
      </c>
      <c r="CI3" s="47">
        <v>30.4</v>
      </c>
      <c r="CJ3" s="47">
        <v>114</v>
      </c>
      <c r="CK3" s="47">
        <v>1043367</v>
      </c>
      <c r="CL3" s="47">
        <v>5</v>
      </c>
      <c r="CN3" s="47" t="s">
        <v>13</v>
      </c>
      <c r="CO3" s="174"/>
      <c r="CP3" s="174"/>
      <c r="CQ3" s="174"/>
      <c r="CV3" s="47" t="s">
        <v>14</v>
      </c>
      <c r="CW3" s="47">
        <v>30.469000000000001</v>
      </c>
      <c r="CX3" s="47">
        <v>114</v>
      </c>
      <c r="CY3" s="47">
        <v>1094387</v>
      </c>
      <c r="CZ3" s="47">
        <v>50</v>
      </c>
      <c r="DB3" s="47" t="s">
        <v>13</v>
      </c>
      <c r="DJ3" s="47" t="s">
        <v>14</v>
      </c>
      <c r="DK3" s="47">
        <v>30.388000000000002</v>
      </c>
      <c r="DL3" s="47">
        <v>114</v>
      </c>
      <c r="DM3" s="47">
        <v>1059081</v>
      </c>
      <c r="DN3" s="47">
        <v>5</v>
      </c>
      <c r="DP3" s="47" t="s">
        <v>13</v>
      </c>
      <c r="DQ3" s="174"/>
      <c r="DR3" s="174"/>
      <c r="DS3" s="174"/>
      <c r="DX3" s="47" t="s">
        <v>14</v>
      </c>
      <c r="DY3" s="47">
        <v>30.457000000000001</v>
      </c>
      <c r="DZ3" s="47">
        <v>114</v>
      </c>
      <c r="EA3" s="47">
        <v>1048353</v>
      </c>
      <c r="EB3" s="47">
        <v>50</v>
      </c>
      <c r="ED3" s="47" t="s">
        <v>13</v>
      </c>
      <c r="EL3" s="47" t="s">
        <v>14</v>
      </c>
      <c r="EM3" s="47">
        <v>30.353999999999999</v>
      </c>
      <c r="EN3" s="47">
        <v>114</v>
      </c>
      <c r="EO3" s="47">
        <v>1019948</v>
      </c>
      <c r="EP3" s="47">
        <v>5</v>
      </c>
      <c r="ER3" s="47" t="s">
        <v>13</v>
      </c>
      <c r="ES3" s="174"/>
      <c r="ET3" s="174"/>
      <c r="EU3" s="174"/>
      <c r="EZ3" s="47" t="s">
        <v>14</v>
      </c>
      <c r="FA3" s="47">
        <v>30.457000000000001</v>
      </c>
      <c r="FB3" s="47">
        <v>114</v>
      </c>
      <c r="FC3" s="47">
        <v>961607</v>
      </c>
      <c r="FD3" s="47">
        <v>50</v>
      </c>
      <c r="FF3" s="47" t="s">
        <v>13</v>
      </c>
      <c r="FN3" s="47" t="s">
        <v>14</v>
      </c>
      <c r="FO3" s="47">
        <v>30.318999999999999</v>
      </c>
      <c r="FP3" s="47">
        <v>114</v>
      </c>
      <c r="FQ3" s="47">
        <v>957751</v>
      </c>
      <c r="FR3" s="47">
        <v>5</v>
      </c>
      <c r="FT3" s="47" t="s">
        <v>13</v>
      </c>
      <c r="FU3" s="174"/>
      <c r="FV3" s="174"/>
      <c r="FW3" s="174"/>
    </row>
    <row r="4" spans="1:182" x14ac:dyDescent="0.35">
      <c r="A4" t="s">
        <v>46</v>
      </c>
      <c r="B4" s="186">
        <v>45987</v>
      </c>
      <c r="C4" s="174">
        <v>112624</v>
      </c>
      <c r="D4" s="174"/>
      <c r="E4" s="174"/>
      <c r="F4" s="174"/>
      <c r="H4" s="181"/>
      <c r="I4" s="181"/>
      <c r="J4" s="181"/>
      <c r="L4" s="47" t="s">
        <v>15</v>
      </c>
      <c r="M4" s="47">
        <v>6.9580000000000002</v>
      </c>
      <c r="N4" s="47">
        <v>69</v>
      </c>
      <c r="O4" s="47">
        <v>8080</v>
      </c>
      <c r="P4" s="47">
        <v>8.3979999999999997</v>
      </c>
      <c r="Q4" s="47">
        <f>IF(P4="N.D.",0,P4)</f>
        <v>8.3979999999999997</v>
      </c>
      <c r="R4" s="47" t="s">
        <v>13</v>
      </c>
      <c r="S4" s="47">
        <v>20</v>
      </c>
      <c r="T4" s="83">
        <v>1</v>
      </c>
      <c r="U4" s="47">
        <f>20/S4*T4</f>
        <v>1</v>
      </c>
      <c r="V4" s="47">
        <f>MDL!$C5</f>
        <v>8.9699246096529184E-2</v>
      </c>
      <c r="W4" s="47">
        <f>U4*V4</f>
        <v>8.9699246096529184E-2</v>
      </c>
      <c r="X4" s="181">
        <f>IF(Q4*U4&lt;W4,"BDL",Q4*U4)</f>
        <v>8.3979999999999997</v>
      </c>
      <c r="Y4" s="181">
        <f>X4*10</f>
        <v>83.97999999999999</v>
      </c>
      <c r="AA4" s="47" t="s">
        <v>17</v>
      </c>
      <c r="AB4" s="47">
        <v>8.093</v>
      </c>
      <c r="AC4" s="47">
        <v>119</v>
      </c>
      <c r="AD4" s="47">
        <v>15860</v>
      </c>
      <c r="AE4" s="47">
        <v>0.92200000000000004</v>
      </c>
      <c r="AF4" s="47">
        <f>IF(AE4="N.D.",0,AE4)</f>
        <v>0.92200000000000004</v>
      </c>
      <c r="AG4" s="47" t="s">
        <v>13</v>
      </c>
      <c r="AH4" s="181">
        <v>200</v>
      </c>
      <c r="AI4" s="181">
        <v>1</v>
      </c>
      <c r="AJ4" s="181">
        <f>200/AH4*AI4</f>
        <v>1</v>
      </c>
      <c r="AK4" s="47">
        <f>MDL!$C6</f>
        <v>8.4458189938093255E-3</v>
      </c>
      <c r="AL4" s="47">
        <f>AJ4*AK4</f>
        <v>8.4458189938093255E-3</v>
      </c>
      <c r="AM4" s="181">
        <f>IF(AF4*AJ4&lt;AL4,"BDL",AF4*AJ4)</f>
        <v>0.92200000000000004</v>
      </c>
      <c r="AN4" s="181">
        <f>AM4*10</f>
        <v>9.2200000000000006</v>
      </c>
      <c r="AP4" s="47" t="s">
        <v>15</v>
      </c>
      <c r="AQ4" s="47">
        <v>6.9580000000000002</v>
      </c>
      <c r="AR4" s="47">
        <v>69</v>
      </c>
      <c r="AS4" s="47">
        <v>225778</v>
      </c>
      <c r="AT4" s="47">
        <v>243.964</v>
      </c>
      <c r="AU4" s="47">
        <f>IF(AT4="N.D.",0,AT4)</f>
        <v>243.964</v>
      </c>
      <c r="AV4" s="47" t="s">
        <v>13</v>
      </c>
      <c r="AW4" s="47">
        <v>20</v>
      </c>
      <c r="AX4" s="83">
        <v>1</v>
      </c>
      <c r="AY4" s="47">
        <f>20/AW4*AX4</f>
        <v>1</v>
      </c>
      <c r="AZ4" s="47">
        <f>MDL!$C5</f>
        <v>8.9699246096529184E-2</v>
      </c>
      <c r="BA4" s="47">
        <f>AY4*AZ4</f>
        <v>8.9699246096529184E-2</v>
      </c>
      <c r="BB4" s="174">
        <f>IF(AU4*AY4&lt;BA4,"BDL",AU4*AY4)</f>
        <v>243.964</v>
      </c>
      <c r="BC4" s="50">
        <f>BB4/3</f>
        <v>81.321333333333328</v>
      </c>
      <c r="BE4" s="47" t="s">
        <v>17</v>
      </c>
      <c r="BF4" s="47">
        <v>8.093</v>
      </c>
      <c r="BG4" s="47">
        <v>119</v>
      </c>
      <c r="BH4" s="47">
        <v>433248</v>
      </c>
      <c r="BI4" s="47">
        <v>25.957000000000001</v>
      </c>
      <c r="BJ4" s="47">
        <f>IF(BI4="N.D.",0,BI4)</f>
        <v>25.957000000000001</v>
      </c>
      <c r="BK4" s="47" t="s">
        <v>13</v>
      </c>
      <c r="BL4" s="174">
        <v>200</v>
      </c>
      <c r="BM4" s="174">
        <v>1</v>
      </c>
      <c r="BN4" s="174">
        <f>200/BL4*BM4</f>
        <v>1</v>
      </c>
      <c r="BO4" s="47">
        <f>MDL!$C6</f>
        <v>8.4458189938093255E-3</v>
      </c>
      <c r="BP4" s="47">
        <f>BN4*BO4</f>
        <v>8.4458189938093255E-3</v>
      </c>
      <c r="BQ4" s="174">
        <f>IF(BJ4*BN4&lt;BP4,"BDL",BJ4*BN4)</f>
        <v>25.957000000000001</v>
      </c>
      <c r="BR4" s="50">
        <f>BQ4/3</f>
        <v>8.652333333333333</v>
      </c>
      <c r="BT4" s="47" t="s">
        <v>15</v>
      </c>
      <c r="BU4" s="47">
        <v>6.9950000000000001</v>
      </c>
      <c r="BV4" s="47">
        <v>69</v>
      </c>
      <c r="BW4" s="47">
        <v>81010</v>
      </c>
      <c r="BX4" s="47">
        <v>98.244</v>
      </c>
      <c r="BY4" s="47">
        <f>IF(BX4="N.D.",0,BX4)</f>
        <v>98.244</v>
      </c>
      <c r="BZ4" s="47" t="s">
        <v>13</v>
      </c>
      <c r="CA4" s="47">
        <v>20</v>
      </c>
      <c r="CB4" s="83">
        <v>1</v>
      </c>
      <c r="CC4" s="47">
        <f>20/CA4*CB4</f>
        <v>1</v>
      </c>
      <c r="CD4" s="47">
        <f>MDL!$C5</f>
        <v>8.9699246096529184E-2</v>
      </c>
      <c r="CE4" s="47">
        <f>CC4*CD4</f>
        <v>8.9699246096529184E-2</v>
      </c>
      <c r="CF4" s="174">
        <f>IF(BY4*CC4&lt;CE4,"BDL",BY4*CC4)</f>
        <v>98.244</v>
      </c>
      <c r="CH4" s="47" t="s">
        <v>17</v>
      </c>
      <c r="CI4" s="47">
        <v>8.093</v>
      </c>
      <c r="CJ4" s="47">
        <v>119</v>
      </c>
      <c r="CK4" s="47">
        <v>162256</v>
      </c>
      <c r="CL4" s="47">
        <v>9.6229999999999993</v>
      </c>
      <c r="CM4" s="47">
        <f>IF(CL4="N.D.",0,CL4)</f>
        <v>9.6229999999999993</v>
      </c>
      <c r="CN4" s="47" t="s">
        <v>13</v>
      </c>
      <c r="CO4" s="174">
        <v>200</v>
      </c>
      <c r="CP4" s="174">
        <v>1</v>
      </c>
      <c r="CQ4" s="174">
        <f>200/CO4*CP4</f>
        <v>1</v>
      </c>
      <c r="CR4" s="47">
        <f>MDL!$C6</f>
        <v>8.4458189938093255E-3</v>
      </c>
      <c r="CS4" s="47">
        <f>CQ4*CR4</f>
        <v>8.4458189938093255E-3</v>
      </c>
      <c r="CT4" s="174">
        <f>IF(CM4*CQ4&lt;CS4,"BDL",CM4*CQ4)</f>
        <v>9.6229999999999993</v>
      </c>
      <c r="CV4" s="47" t="s">
        <v>15</v>
      </c>
      <c r="CW4" s="47">
        <v>6.9950000000000001</v>
      </c>
      <c r="CX4" s="47">
        <v>69</v>
      </c>
      <c r="CY4" s="47">
        <v>80568</v>
      </c>
      <c r="CZ4" s="47">
        <v>95.787999999999997</v>
      </c>
      <c r="DA4" s="47">
        <f>IF(CZ4="N.D.",0,CZ4)</f>
        <v>95.787999999999997</v>
      </c>
      <c r="DB4" s="47" t="s">
        <v>13</v>
      </c>
      <c r="DC4" s="47">
        <v>20</v>
      </c>
      <c r="DD4" s="83">
        <v>1</v>
      </c>
      <c r="DE4" s="47">
        <f>20/DC4*DD4</f>
        <v>1</v>
      </c>
      <c r="DF4" s="47">
        <f>MDL!$C5</f>
        <v>8.9699246096529184E-2</v>
      </c>
      <c r="DG4" s="47">
        <f>DE4*DF4</f>
        <v>8.9699246096529184E-2</v>
      </c>
      <c r="DH4" s="174">
        <f>IF(DA4*DE4&lt;DG4,"BDL",DA4*DE4)</f>
        <v>95.787999999999997</v>
      </c>
      <c r="DJ4" s="47" t="s">
        <v>17</v>
      </c>
      <c r="DK4" s="47">
        <v>8.093</v>
      </c>
      <c r="DL4" s="47">
        <v>119</v>
      </c>
      <c r="DM4" s="47">
        <v>168067</v>
      </c>
      <c r="DN4" s="47">
        <v>9.82</v>
      </c>
      <c r="DO4" s="47">
        <f>IF(DN4="N.D.",0,DN4)</f>
        <v>9.82</v>
      </c>
      <c r="DP4" s="47" t="s">
        <v>13</v>
      </c>
      <c r="DQ4" s="174">
        <v>200</v>
      </c>
      <c r="DR4" s="174">
        <v>1</v>
      </c>
      <c r="DS4" s="174">
        <f>200/DQ4*DR4</f>
        <v>1</v>
      </c>
      <c r="DT4" s="47">
        <f>MDL!$C6</f>
        <v>8.4458189938093255E-3</v>
      </c>
      <c r="DU4" s="47">
        <f>DS4*DT4</f>
        <v>8.4458189938093255E-3</v>
      </c>
      <c r="DV4" s="174">
        <f>IF(DO4*DS4&lt;DU4,"BDL",DO4*DS4)</f>
        <v>9.82</v>
      </c>
      <c r="DX4" s="47" t="s">
        <v>15</v>
      </c>
      <c r="DY4" s="47">
        <v>6.9950000000000001</v>
      </c>
      <c r="DZ4" s="47">
        <v>69</v>
      </c>
      <c r="EA4" s="47">
        <v>72180</v>
      </c>
      <c r="EB4" s="47">
        <v>89.584000000000003</v>
      </c>
      <c r="EC4" s="47">
        <f>IF(EB4="N.D.",0,EB4)</f>
        <v>89.584000000000003</v>
      </c>
      <c r="ED4" s="47" t="s">
        <v>13</v>
      </c>
      <c r="EE4" s="47">
        <v>20</v>
      </c>
      <c r="EF4" s="83">
        <v>1</v>
      </c>
      <c r="EG4" s="47">
        <f>20/EE4*EF4</f>
        <v>1</v>
      </c>
      <c r="EH4" s="47">
        <f>MDL!$C5</f>
        <v>8.9699246096529184E-2</v>
      </c>
      <c r="EI4" s="47">
        <f>EG4*EH4</f>
        <v>8.9699246096529184E-2</v>
      </c>
      <c r="EJ4" s="174">
        <f>IF(EC4*EG4&lt;EI4,"BDL",EC4*EG4)</f>
        <v>89.584000000000003</v>
      </c>
      <c r="EL4" s="47" t="s">
        <v>17</v>
      </c>
      <c r="EM4" s="47">
        <v>8.093</v>
      </c>
      <c r="EN4" s="47">
        <v>119</v>
      </c>
      <c r="EO4" s="47">
        <v>158786</v>
      </c>
      <c r="EP4" s="47">
        <v>9.6340000000000003</v>
      </c>
      <c r="EQ4" s="47">
        <f>IF(EP4="N.D.",0,EP4)</f>
        <v>9.6340000000000003</v>
      </c>
      <c r="ER4" s="47" t="s">
        <v>13</v>
      </c>
      <c r="ES4" s="174">
        <v>200</v>
      </c>
      <c r="ET4" s="174">
        <v>1</v>
      </c>
      <c r="EU4" s="174">
        <f>200/ES4*ET4</f>
        <v>1</v>
      </c>
      <c r="EV4" s="47">
        <f>MDL!$C6</f>
        <v>8.4458189938093255E-3</v>
      </c>
      <c r="EW4" s="47">
        <f>EU4*EV4</f>
        <v>8.4458189938093255E-3</v>
      </c>
      <c r="EX4" s="174">
        <f>IF(EQ4*EU4&lt;EW4,"BDL",EQ4*EU4)</f>
        <v>9.6340000000000003</v>
      </c>
      <c r="EZ4" s="47" t="s">
        <v>15</v>
      </c>
      <c r="FA4" s="47">
        <v>6.9820000000000002</v>
      </c>
      <c r="FB4" s="47">
        <v>69</v>
      </c>
      <c r="FC4" s="47">
        <v>60393</v>
      </c>
      <c r="FD4" s="47">
        <v>81.715999999999994</v>
      </c>
      <c r="FE4" s="47">
        <f>IF(FD4="N.D.",0,FD4)</f>
        <v>81.715999999999994</v>
      </c>
      <c r="FF4" s="47" t="s">
        <v>13</v>
      </c>
      <c r="FG4" s="47">
        <v>20</v>
      </c>
      <c r="FH4" s="83">
        <v>1</v>
      </c>
      <c r="FI4" s="47">
        <f>20/FG4*FH4</f>
        <v>1</v>
      </c>
      <c r="FJ4" s="47">
        <f>MDL!$C5</f>
        <v>8.9699246096529184E-2</v>
      </c>
      <c r="FK4" s="47">
        <f>FI4*FJ4</f>
        <v>8.9699246096529184E-2</v>
      </c>
      <c r="FL4" s="174">
        <f>IF(FE4*FI4&lt;FK4,"BDL",FE4*FI4)</f>
        <v>81.715999999999994</v>
      </c>
      <c r="FN4" s="47" t="s">
        <v>17</v>
      </c>
      <c r="FO4" s="47">
        <v>8.093</v>
      </c>
      <c r="FP4" s="47">
        <v>119</v>
      </c>
      <c r="FQ4" s="47">
        <v>151992</v>
      </c>
      <c r="FR4" s="47">
        <v>9.82</v>
      </c>
      <c r="FS4" s="47">
        <f>IF(FR4="N.D.",0,FR4)</f>
        <v>9.82</v>
      </c>
      <c r="FT4" s="47" t="s">
        <v>13</v>
      </c>
      <c r="FU4" s="174">
        <v>200</v>
      </c>
      <c r="FV4" s="174">
        <v>1</v>
      </c>
      <c r="FW4" s="174">
        <f>200/FU4*FV4</f>
        <v>1</v>
      </c>
      <c r="FX4" s="47">
        <f>MDL!$C6</f>
        <v>8.4458189938093255E-3</v>
      </c>
      <c r="FY4" s="47">
        <f>FW4*FX4</f>
        <v>8.4458189938093255E-3</v>
      </c>
      <c r="FZ4" s="174">
        <f>IF(FS4*FW4&lt;FY4,"BDL",FS4*FW4)</f>
        <v>9.82</v>
      </c>
    </row>
    <row r="5" spans="1:182" x14ac:dyDescent="0.35">
      <c r="A5" s="47" t="s">
        <v>0</v>
      </c>
      <c r="B5" s="185" t="s">
        <v>729</v>
      </c>
      <c r="C5" s="185" t="s">
        <v>730</v>
      </c>
      <c r="D5" s="174"/>
      <c r="E5" s="174"/>
      <c r="F5" s="174"/>
      <c r="H5" s="181"/>
      <c r="I5" s="181"/>
      <c r="J5" s="181"/>
      <c r="AA5" s="47" t="s">
        <v>18</v>
      </c>
      <c r="AB5" s="47">
        <v>8.5150000000000006</v>
      </c>
      <c r="AC5" s="47">
        <v>85</v>
      </c>
      <c r="AD5" s="47">
        <v>4531</v>
      </c>
      <c r="AE5" s="47">
        <v>1.014</v>
      </c>
      <c r="AF5" s="47">
        <f t="shared" ref="AF5:AF32" si="0">IF(AE5="N.D.",0,AE5)</f>
        <v>1.014</v>
      </c>
      <c r="AG5" s="47" t="s">
        <v>13</v>
      </c>
      <c r="AH5" s="181">
        <f>AH4</f>
        <v>200</v>
      </c>
      <c r="AI5" s="181">
        <f>AI4</f>
        <v>1</v>
      </c>
      <c r="AJ5" s="181">
        <f>AJ4</f>
        <v>1</v>
      </c>
      <c r="AK5" s="47">
        <f>MDL!$C7</f>
        <v>2.9884408526058896E-2</v>
      </c>
      <c r="AL5" s="47">
        <f t="shared" ref="AL5:AL32" si="1">AJ5*AK5</f>
        <v>2.9884408526058896E-2</v>
      </c>
      <c r="AM5" s="181">
        <f t="shared" ref="AM5:AM32" si="2">IF(AF5*AJ5&lt;AL5,"BDL",AF5*AJ5)</f>
        <v>1.014</v>
      </c>
      <c r="AN5" s="181">
        <f t="shared" ref="AN5:AN32" si="3">AM5*10</f>
        <v>10.14</v>
      </c>
      <c r="BE5" s="47" t="s">
        <v>18</v>
      </c>
      <c r="BF5" s="47">
        <v>8.5150000000000006</v>
      </c>
      <c r="BG5" s="47">
        <v>85</v>
      </c>
      <c r="BH5" s="47">
        <v>117921</v>
      </c>
      <c r="BI5" s="47">
        <v>27.184000000000001</v>
      </c>
      <c r="BJ5" s="47">
        <f t="shared" ref="BJ5:BJ32" si="4">IF(BI5="N.D.",0,BI5)</f>
        <v>27.184000000000001</v>
      </c>
      <c r="BK5" s="47" t="s">
        <v>13</v>
      </c>
      <c r="BL5" s="174">
        <f>BL4</f>
        <v>200</v>
      </c>
      <c r="BM5" s="174">
        <f>BM4</f>
        <v>1</v>
      </c>
      <c r="BN5" s="174">
        <f>BN4</f>
        <v>1</v>
      </c>
      <c r="BO5" s="47">
        <f>MDL!$C7</f>
        <v>2.9884408526058896E-2</v>
      </c>
      <c r="BP5" s="47">
        <f t="shared" ref="BP5:BP32" si="5">BN5*BO5</f>
        <v>2.9884408526058896E-2</v>
      </c>
      <c r="BQ5" s="174">
        <f t="shared" ref="BQ5:BQ32" si="6">IF(BJ5*BN5&lt;BP5,"BDL",BJ5*BN5)</f>
        <v>27.184000000000001</v>
      </c>
      <c r="BR5" s="50">
        <f t="shared" ref="BR5:BR32" si="7">BQ5/3</f>
        <v>9.0613333333333337</v>
      </c>
      <c r="CH5" s="47" t="s">
        <v>18</v>
      </c>
      <c r="CI5" s="47">
        <v>8.5150000000000006</v>
      </c>
      <c r="CJ5" s="47">
        <v>85</v>
      </c>
      <c r="CK5" s="47">
        <v>43052</v>
      </c>
      <c r="CL5" s="47">
        <v>9.8249999999999993</v>
      </c>
      <c r="CM5" s="47">
        <f t="shared" ref="CM5:CM32" si="8">IF(CL5="N.D.",0,CL5)</f>
        <v>9.8249999999999993</v>
      </c>
      <c r="CN5" s="47" t="s">
        <v>13</v>
      </c>
      <c r="CO5" s="174">
        <f>CO4</f>
        <v>200</v>
      </c>
      <c r="CP5" s="174">
        <f>CP4</f>
        <v>1</v>
      </c>
      <c r="CQ5" s="174">
        <f>CQ4</f>
        <v>1</v>
      </c>
      <c r="CR5" s="47">
        <f>MDL!$C7</f>
        <v>2.9884408526058896E-2</v>
      </c>
      <c r="CS5" s="47">
        <f t="shared" ref="CS5:CS32" si="9">CQ5*CR5</f>
        <v>2.9884408526058896E-2</v>
      </c>
      <c r="CT5" s="174">
        <f t="shared" ref="CT5:CT32" si="10">IF(CM5*CQ5&lt;CS5,"BDL",CM5*CQ5)</f>
        <v>9.8249999999999993</v>
      </c>
      <c r="DJ5" s="47" t="s">
        <v>18</v>
      </c>
      <c r="DK5" s="47">
        <v>8.5150000000000006</v>
      </c>
      <c r="DL5" s="47">
        <v>85</v>
      </c>
      <c r="DM5" s="47">
        <v>45132</v>
      </c>
      <c r="DN5" s="47">
        <v>10.147</v>
      </c>
      <c r="DO5" s="47">
        <f t="shared" ref="DO5:DO32" si="11">IF(DN5="N.D.",0,DN5)</f>
        <v>10.147</v>
      </c>
      <c r="DP5" s="47" t="s">
        <v>13</v>
      </c>
      <c r="DQ5" s="174">
        <f>DQ4</f>
        <v>200</v>
      </c>
      <c r="DR5" s="174">
        <f>DR4</f>
        <v>1</v>
      </c>
      <c r="DS5" s="174">
        <f>DS4</f>
        <v>1</v>
      </c>
      <c r="DT5" s="47">
        <f>MDL!$C7</f>
        <v>2.9884408526058896E-2</v>
      </c>
      <c r="DU5" s="47">
        <f t="shared" ref="DU5:DU32" si="12">DS5*DT5</f>
        <v>2.9884408526058896E-2</v>
      </c>
      <c r="DV5" s="174">
        <f t="shared" ref="DV5:DV32" si="13">IF(DO5*DS5&lt;DU5,"BDL",DO5*DS5)</f>
        <v>10.147</v>
      </c>
      <c r="EL5" s="47" t="s">
        <v>18</v>
      </c>
      <c r="EM5" s="47">
        <v>8.5150000000000006</v>
      </c>
      <c r="EN5" s="47">
        <v>85</v>
      </c>
      <c r="EO5" s="47">
        <v>42686</v>
      </c>
      <c r="EP5" s="47">
        <v>9.9649999999999999</v>
      </c>
      <c r="EQ5" s="47">
        <f t="shared" ref="EQ5:EQ32" si="14">IF(EP5="N.D.",0,EP5)</f>
        <v>9.9649999999999999</v>
      </c>
      <c r="ER5" s="47" t="s">
        <v>13</v>
      </c>
      <c r="ES5" s="174">
        <f>ES4</f>
        <v>200</v>
      </c>
      <c r="ET5" s="174">
        <f>ET4</f>
        <v>1</v>
      </c>
      <c r="EU5" s="174">
        <f>EU4</f>
        <v>1</v>
      </c>
      <c r="EV5" s="47">
        <f>MDL!$C7</f>
        <v>2.9884408526058896E-2</v>
      </c>
      <c r="EW5" s="47">
        <f t="shared" ref="EW5:EW32" si="15">EU5*EV5</f>
        <v>2.9884408526058896E-2</v>
      </c>
      <c r="EX5" s="174">
        <f t="shared" ref="EX5:EX32" si="16">IF(EQ5*EU5&lt;EW5,"BDL",EQ5*EU5)</f>
        <v>9.9649999999999999</v>
      </c>
      <c r="FN5" s="47" t="s">
        <v>18</v>
      </c>
      <c r="FO5" s="47">
        <v>8.5030000000000001</v>
      </c>
      <c r="FP5" s="47">
        <v>85</v>
      </c>
      <c r="FQ5" s="47">
        <v>40944</v>
      </c>
      <c r="FR5" s="47">
        <v>10.179</v>
      </c>
      <c r="FS5" s="47">
        <f t="shared" ref="FS5:FS32" si="17">IF(FR5="N.D.",0,FR5)</f>
        <v>10.179</v>
      </c>
      <c r="FT5" s="47" t="s">
        <v>13</v>
      </c>
      <c r="FU5" s="174">
        <f>FU4</f>
        <v>200</v>
      </c>
      <c r="FV5" s="174">
        <f>FV4</f>
        <v>1</v>
      </c>
      <c r="FW5" s="174">
        <f>FW4</f>
        <v>1</v>
      </c>
      <c r="FX5" s="47">
        <f>MDL!$C7</f>
        <v>2.9884408526058896E-2</v>
      </c>
      <c r="FY5" s="47">
        <f t="shared" ref="FY5:FY32" si="18">FW5*FX5</f>
        <v>2.9884408526058896E-2</v>
      </c>
      <c r="FZ5" s="174">
        <f t="shared" ref="FZ5:FZ32" si="19">IF(FS5*FW5&lt;FY5,"BDL",FS5*FW5)</f>
        <v>10.179</v>
      </c>
    </row>
    <row r="6" spans="1:182" x14ac:dyDescent="0.35">
      <c r="A6" s="47" t="s">
        <v>732</v>
      </c>
      <c r="B6" s="135">
        <f>(Y4)/CF4</f>
        <v>0.85481047188632375</v>
      </c>
      <c r="C6" s="177">
        <f>BC4/CF4</f>
        <v>0.82774859872697903</v>
      </c>
      <c r="D6" s="177"/>
      <c r="E6" s="177"/>
      <c r="F6" s="177"/>
      <c r="H6" s="178"/>
      <c r="I6" s="178"/>
      <c r="J6" s="178"/>
      <c r="AA6" s="47" t="s">
        <v>19</v>
      </c>
      <c r="AB6" s="47">
        <v>8.7210000000000001</v>
      </c>
      <c r="AC6" s="47">
        <v>69</v>
      </c>
      <c r="AD6" s="47">
        <v>3888</v>
      </c>
      <c r="AE6" s="47">
        <v>1.0049999999999999</v>
      </c>
      <c r="AF6" s="47">
        <f t="shared" si="0"/>
        <v>1.0049999999999999</v>
      </c>
      <c r="AG6" s="47" t="s">
        <v>13</v>
      </c>
      <c r="AH6" s="181">
        <f t="shared" ref="AH6:AJ21" si="20">AH5</f>
        <v>200</v>
      </c>
      <c r="AI6" s="181">
        <f t="shared" si="20"/>
        <v>1</v>
      </c>
      <c r="AJ6" s="181">
        <f t="shared" si="20"/>
        <v>1</v>
      </c>
      <c r="AK6" s="47">
        <f>MDL!$C8</f>
        <v>3.56E-2</v>
      </c>
      <c r="AL6" s="47">
        <f t="shared" si="1"/>
        <v>3.56E-2</v>
      </c>
      <c r="AM6" s="181">
        <f t="shared" si="2"/>
        <v>1.0049999999999999</v>
      </c>
      <c r="AN6" s="181">
        <f t="shared" si="3"/>
        <v>10.049999999999999</v>
      </c>
      <c r="BE6" s="47" t="s">
        <v>19</v>
      </c>
      <c r="BF6" s="47">
        <v>8.7210000000000001</v>
      </c>
      <c r="BG6" s="47">
        <v>69</v>
      </c>
      <c r="BH6" s="47">
        <v>110549</v>
      </c>
      <c r="BI6" s="47">
        <v>29.431000000000001</v>
      </c>
      <c r="BJ6" s="47">
        <f t="shared" si="4"/>
        <v>29.431000000000001</v>
      </c>
      <c r="BK6" s="47" t="s">
        <v>13</v>
      </c>
      <c r="BL6" s="174">
        <f t="shared" ref="BL6:BN21" si="21">BL5</f>
        <v>200</v>
      </c>
      <c r="BM6" s="174">
        <f t="shared" si="21"/>
        <v>1</v>
      </c>
      <c r="BN6" s="174">
        <f t="shared" si="21"/>
        <v>1</v>
      </c>
      <c r="BO6" s="47">
        <f>MDL!$C8</f>
        <v>3.56E-2</v>
      </c>
      <c r="BP6" s="47">
        <f t="shared" si="5"/>
        <v>3.56E-2</v>
      </c>
      <c r="BQ6" s="174">
        <f t="shared" si="6"/>
        <v>29.431000000000001</v>
      </c>
      <c r="BR6" s="50">
        <f t="shared" si="7"/>
        <v>9.8103333333333342</v>
      </c>
      <c r="CH6" s="47" t="s">
        <v>19</v>
      </c>
      <c r="CI6" s="47">
        <v>8.7080000000000002</v>
      </c>
      <c r="CJ6" s="47">
        <v>69</v>
      </c>
      <c r="CK6" s="47">
        <v>38023</v>
      </c>
      <c r="CL6" s="47">
        <v>10.021000000000001</v>
      </c>
      <c r="CM6" s="47">
        <f t="shared" si="8"/>
        <v>10.021000000000001</v>
      </c>
      <c r="CN6" s="47" t="s">
        <v>13</v>
      </c>
      <c r="CO6" s="174">
        <f t="shared" ref="CO6:CQ21" si="22">CO5</f>
        <v>200</v>
      </c>
      <c r="CP6" s="174">
        <f t="shared" si="22"/>
        <v>1</v>
      </c>
      <c r="CQ6" s="174">
        <f t="shared" si="22"/>
        <v>1</v>
      </c>
      <c r="CR6" s="47">
        <f>MDL!$C8</f>
        <v>3.56E-2</v>
      </c>
      <c r="CS6" s="47">
        <f t="shared" si="9"/>
        <v>3.56E-2</v>
      </c>
      <c r="CT6" s="174">
        <f t="shared" si="10"/>
        <v>10.021000000000001</v>
      </c>
      <c r="DJ6" s="47" t="s">
        <v>19</v>
      </c>
      <c r="DK6" s="47">
        <v>8.7080000000000002</v>
      </c>
      <c r="DL6" s="47">
        <v>69</v>
      </c>
      <c r="DM6" s="47">
        <v>39903</v>
      </c>
      <c r="DN6" s="47">
        <v>10.36</v>
      </c>
      <c r="DO6" s="47">
        <f t="shared" si="11"/>
        <v>10.36</v>
      </c>
      <c r="DP6" s="47" t="s">
        <v>13</v>
      </c>
      <c r="DQ6" s="174">
        <f t="shared" ref="DQ6:DS21" si="23">DQ5</f>
        <v>200</v>
      </c>
      <c r="DR6" s="174">
        <f t="shared" si="23"/>
        <v>1</v>
      </c>
      <c r="DS6" s="174">
        <f t="shared" si="23"/>
        <v>1</v>
      </c>
      <c r="DT6" s="47">
        <f>MDL!$C8</f>
        <v>3.56E-2</v>
      </c>
      <c r="DU6" s="47">
        <f t="shared" si="12"/>
        <v>3.56E-2</v>
      </c>
      <c r="DV6" s="174">
        <f t="shared" si="13"/>
        <v>10.36</v>
      </c>
      <c r="EL6" s="47" t="s">
        <v>19</v>
      </c>
      <c r="EM6" s="47">
        <v>8.7089999999999996</v>
      </c>
      <c r="EN6" s="47">
        <v>69</v>
      </c>
      <c r="EO6" s="47">
        <v>38963</v>
      </c>
      <c r="EP6" s="47">
        <v>10.504</v>
      </c>
      <c r="EQ6" s="47">
        <f t="shared" si="14"/>
        <v>10.504</v>
      </c>
      <c r="ER6" s="47" t="s">
        <v>13</v>
      </c>
      <c r="ES6" s="174">
        <f t="shared" ref="ES6:EU21" si="24">ES5</f>
        <v>200</v>
      </c>
      <c r="ET6" s="174">
        <f t="shared" si="24"/>
        <v>1</v>
      </c>
      <c r="EU6" s="174">
        <f t="shared" si="24"/>
        <v>1</v>
      </c>
      <c r="EV6" s="47">
        <f>MDL!$C8</f>
        <v>3.56E-2</v>
      </c>
      <c r="EW6" s="47">
        <f t="shared" si="15"/>
        <v>3.56E-2</v>
      </c>
      <c r="EX6" s="174">
        <f t="shared" si="16"/>
        <v>10.504</v>
      </c>
      <c r="FN6" s="47" t="s">
        <v>19</v>
      </c>
      <c r="FO6" s="47">
        <v>8.7080000000000002</v>
      </c>
      <c r="FP6" s="47">
        <v>69</v>
      </c>
      <c r="FQ6" s="47">
        <v>38590</v>
      </c>
      <c r="FR6" s="47">
        <v>11.079000000000001</v>
      </c>
      <c r="FS6" s="47">
        <f t="shared" si="17"/>
        <v>11.079000000000001</v>
      </c>
      <c r="FT6" s="47" t="s">
        <v>13</v>
      </c>
      <c r="FU6" s="174">
        <f t="shared" ref="FU6:FW21" si="25">FU5</f>
        <v>200</v>
      </c>
      <c r="FV6" s="174">
        <f t="shared" si="25"/>
        <v>1</v>
      </c>
      <c r="FW6" s="174">
        <f t="shared" si="25"/>
        <v>1</v>
      </c>
      <c r="FX6" s="47">
        <f>MDL!$C8</f>
        <v>3.56E-2</v>
      </c>
      <c r="FY6" s="47">
        <f t="shared" si="18"/>
        <v>3.56E-2</v>
      </c>
      <c r="FZ6" s="174">
        <f t="shared" si="19"/>
        <v>11.079000000000001</v>
      </c>
    </row>
    <row r="7" spans="1:182" x14ac:dyDescent="0.35">
      <c r="A7" s="47" t="s">
        <v>54</v>
      </c>
      <c r="B7" s="135">
        <f>(AN4)/CT4</f>
        <v>0.95812116803491643</v>
      </c>
      <c r="C7" s="177">
        <f>BR4/CT4</f>
        <v>0.89913055526689534</v>
      </c>
      <c r="D7" s="177"/>
      <c r="E7" s="177"/>
      <c r="F7" s="177"/>
      <c r="H7" s="178"/>
      <c r="I7" s="178"/>
      <c r="J7" s="178"/>
      <c r="AA7" s="47" t="s">
        <v>20</v>
      </c>
      <c r="AB7" s="47">
        <v>11.178000000000001</v>
      </c>
      <c r="AC7" s="47">
        <v>69</v>
      </c>
      <c r="AD7" s="47">
        <v>35880</v>
      </c>
      <c r="AE7" s="47">
        <v>1.0369999999999999</v>
      </c>
      <c r="AF7" s="47">
        <f t="shared" si="0"/>
        <v>1.0369999999999999</v>
      </c>
      <c r="AG7" s="47" t="s">
        <v>13</v>
      </c>
      <c r="AH7" s="181">
        <f t="shared" si="20"/>
        <v>200</v>
      </c>
      <c r="AI7" s="181">
        <f t="shared" si="20"/>
        <v>1</v>
      </c>
      <c r="AJ7" s="181">
        <f t="shared" si="20"/>
        <v>1</v>
      </c>
      <c r="AK7" s="47">
        <f>MDL!$C9</f>
        <v>1.5821689350532766E-2</v>
      </c>
      <c r="AL7" s="47">
        <f t="shared" si="1"/>
        <v>1.5821689350532766E-2</v>
      </c>
      <c r="AM7" s="181">
        <f t="shared" si="2"/>
        <v>1.0369999999999999</v>
      </c>
      <c r="AN7" s="181">
        <f t="shared" si="3"/>
        <v>10.37</v>
      </c>
      <c r="BE7" s="47" t="s">
        <v>20</v>
      </c>
      <c r="BF7" s="47">
        <v>11.178000000000001</v>
      </c>
      <c r="BG7" s="47">
        <v>69</v>
      </c>
      <c r="BH7" s="47">
        <v>931465</v>
      </c>
      <c r="BI7" s="47">
        <v>27.721</v>
      </c>
      <c r="BJ7" s="47">
        <f t="shared" si="4"/>
        <v>27.721</v>
      </c>
      <c r="BK7" s="47" t="s">
        <v>13</v>
      </c>
      <c r="BL7" s="174">
        <f t="shared" si="21"/>
        <v>200</v>
      </c>
      <c r="BM7" s="174">
        <f t="shared" si="21"/>
        <v>1</v>
      </c>
      <c r="BN7" s="174">
        <f t="shared" si="21"/>
        <v>1</v>
      </c>
      <c r="BO7" s="47">
        <f>MDL!$C9</f>
        <v>1.5821689350532766E-2</v>
      </c>
      <c r="BP7" s="47">
        <f t="shared" si="5"/>
        <v>1.5821689350532766E-2</v>
      </c>
      <c r="BQ7" s="174">
        <f t="shared" si="6"/>
        <v>27.721</v>
      </c>
      <c r="BR7" s="50">
        <f t="shared" si="7"/>
        <v>9.240333333333334</v>
      </c>
      <c r="CH7" s="47" t="s">
        <v>20</v>
      </c>
      <c r="CI7" s="47">
        <v>11.178000000000001</v>
      </c>
      <c r="CJ7" s="47">
        <v>69</v>
      </c>
      <c r="CK7" s="47">
        <v>339379</v>
      </c>
      <c r="CL7" s="47">
        <v>9.9979999999999993</v>
      </c>
      <c r="CM7" s="47">
        <f t="shared" si="8"/>
        <v>9.9979999999999993</v>
      </c>
      <c r="CN7" s="47" t="s">
        <v>13</v>
      </c>
      <c r="CO7" s="174">
        <f t="shared" si="22"/>
        <v>200</v>
      </c>
      <c r="CP7" s="174">
        <f t="shared" si="22"/>
        <v>1</v>
      </c>
      <c r="CQ7" s="174">
        <f t="shared" si="22"/>
        <v>1</v>
      </c>
      <c r="CR7" s="47">
        <f>MDL!$C9</f>
        <v>1.5821689350532766E-2</v>
      </c>
      <c r="CS7" s="47">
        <f t="shared" si="9"/>
        <v>1.5821689350532766E-2</v>
      </c>
      <c r="CT7" s="174">
        <f t="shared" si="10"/>
        <v>9.9979999999999993</v>
      </c>
      <c r="DJ7" s="47" t="s">
        <v>20</v>
      </c>
      <c r="DK7" s="47">
        <v>11.178000000000001</v>
      </c>
      <c r="DL7" s="47">
        <v>69</v>
      </c>
      <c r="DM7" s="47">
        <v>355402</v>
      </c>
      <c r="DN7" s="47">
        <v>10.315</v>
      </c>
      <c r="DO7" s="47">
        <f t="shared" si="11"/>
        <v>10.315</v>
      </c>
      <c r="DP7" s="47" t="s">
        <v>13</v>
      </c>
      <c r="DQ7" s="174">
        <f t="shared" si="23"/>
        <v>200</v>
      </c>
      <c r="DR7" s="174">
        <f t="shared" si="23"/>
        <v>1</v>
      </c>
      <c r="DS7" s="174">
        <f t="shared" si="23"/>
        <v>1</v>
      </c>
      <c r="DT7" s="47">
        <f>MDL!$C9</f>
        <v>1.5821689350532766E-2</v>
      </c>
      <c r="DU7" s="47">
        <f t="shared" si="12"/>
        <v>1.5821689350532766E-2</v>
      </c>
      <c r="DV7" s="174">
        <f t="shared" si="13"/>
        <v>10.315</v>
      </c>
      <c r="EL7" s="47" t="s">
        <v>20</v>
      </c>
      <c r="EM7" s="47">
        <v>11.178000000000001</v>
      </c>
      <c r="EN7" s="47">
        <v>69</v>
      </c>
      <c r="EO7" s="47">
        <v>341069</v>
      </c>
      <c r="EP7" s="47">
        <v>10.279</v>
      </c>
      <c r="EQ7" s="47">
        <f t="shared" si="14"/>
        <v>10.279</v>
      </c>
      <c r="ER7" s="47" t="s">
        <v>13</v>
      </c>
      <c r="ES7" s="174">
        <f t="shared" si="24"/>
        <v>200</v>
      </c>
      <c r="ET7" s="174">
        <f t="shared" si="24"/>
        <v>1</v>
      </c>
      <c r="EU7" s="174">
        <f t="shared" si="24"/>
        <v>1</v>
      </c>
      <c r="EV7" s="47">
        <f>MDL!$C9</f>
        <v>1.5821689350532766E-2</v>
      </c>
      <c r="EW7" s="47">
        <f t="shared" si="15"/>
        <v>1.5821689350532766E-2</v>
      </c>
      <c r="EX7" s="174">
        <f t="shared" si="16"/>
        <v>10.279</v>
      </c>
      <c r="FN7" s="47" t="s">
        <v>20</v>
      </c>
      <c r="FO7" s="47">
        <v>11.178000000000001</v>
      </c>
      <c r="FP7" s="47">
        <v>69</v>
      </c>
      <c r="FQ7" s="47">
        <v>324804</v>
      </c>
      <c r="FR7" s="47">
        <v>10.423999999999999</v>
      </c>
      <c r="FS7" s="47">
        <f t="shared" si="17"/>
        <v>10.423999999999999</v>
      </c>
      <c r="FT7" s="47" t="s">
        <v>13</v>
      </c>
      <c r="FU7" s="174">
        <f t="shared" si="25"/>
        <v>200</v>
      </c>
      <c r="FV7" s="174">
        <f t="shared" si="25"/>
        <v>1</v>
      </c>
      <c r="FW7" s="174">
        <f t="shared" si="25"/>
        <v>1</v>
      </c>
      <c r="FX7" s="47">
        <f>MDL!$C9</f>
        <v>1.5821689350532766E-2</v>
      </c>
      <c r="FY7" s="47">
        <f t="shared" si="18"/>
        <v>1.5821689350532766E-2</v>
      </c>
      <c r="FZ7" s="174">
        <f t="shared" si="19"/>
        <v>10.423999999999999</v>
      </c>
    </row>
    <row r="8" spans="1:182" x14ac:dyDescent="0.35">
      <c r="A8" s="47" t="s">
        <v>56</v>
      </c>
      <c r="B8" s="135">
        <f t="shared" ref="B8:B35" si="26">(AN5)/CT5</f>
        <v>1.0320610687022902</v>
      </c>
      <c r="C8" s="177">
        <f t="shared" ref="C8:C35" si="27">BR5/CT5</f>
        <v>0.92227311280746405</v>
      </c>
      <c r="D8" s="177"/>
      <c r="E8" s="177"/>
      <c r="F8" s="177"/>
      <c r="H8" s="178"/>
      <c r="I8" s="178"/>
      <c r="J8" s="178"/>
      <c r="AA8" s="47" t="s">
        <v>21</v>
      </c>
      <c r="AB8" s="47">
        <v>10.975</v>
      </c>
      <c r="AC8" s="47">
        <v>51</v>
      </c>
      <c r="AD8" s="47">
        <v>2796</v>
      </c>
      <c r="AE8" s="47">
        <v>1.0720000000000001</v>
      </c>
      <c r="AF8" s="47">
        <f t="shared" si="0"/>
        <v>1.0720000000000001</v>
      </c>
      <c r="AG8" s="47" t="s">
        <v>13</v>
      </c>
      <c r="AH8" s="181">
        <f t="shared" si="20"/>
        <v>200</v>
      </c>
      <c r="AI8" s="181">
        <f t="shared" si="20"/>
        <v>1</v>
      </c>
      <c r="AJ8" s="181">
        <f t="shared" si="20"/>
        <v>1</v>
      </c>
      <c r="AK8" s="47">
        <f>MDL!$C10</f>
        <v>7.3550213233318793E-3</v>
      </c>
      <c r="AL8" s="47">
        <f t="shared" si="1"/>
        <v>7.3550213233318793E-3</v>
      </c>
      <c r="AM8" s="181">
        <f t="shared" si="2"/>
        <v>1.0720000000000001</v>
      </c>
      <c r="AN8" s="181">
        <f t="shared" si="3"/>
        <v>10.72</v>
      </c>
      <c r="BE8" s="47" t="s">
        <v>21</v>
      </c>
      <c r="BF8" s="47">
        <v>10.975</v>
      </c>
      <c r="BG8" s="47">
        <v>51</v>
      </c>
      <c r="BH8" s="47">
        <v>74339</v>
      </c>
      <c r="BI8" s="47">
        <v>29.369</v>
      </c>
      <c r="BJ8" s="47">
        <f t="shared" si="4"/>
        <v>29.369</v>
      </c>
      <c r="BK8" s="47" t="s">
        <v>13</v>
      </c>
      <c r="BL8" s="174">
        <f t="shared" si="21"/>
        <v>200</v>
      </c>
      <c r="BM8" s="174">
        <f t="shared" si="21"/>
        <v>1</v>
      </c>
      <c r="BN8" s="174">
        <f t="shared" si="21"/>
        <v>1</v>
      </c>
      <c r="BO8" s="47">
        <f>MDL!$C10</f>
        <v>7.3550213233318793E-3</v>
      </c>
      <c r="BP8" s="47">
        <f t="shared" si="5"/>
        <v>7.3550213233318793E-3</v>
      </c>
      <c r="BQ8" s="174">
        <f t="shared" si="6"/>
        <v>29.369</v>
      </c>
      <c r="BR8" s="50">
        <f t="shared" si="7"/>
        <v>9.7896666666666672</v>
      </c>
      <c r="CH8" s="47" t="s">
        <v>21</v>
      </c>
      <c r="CI8" s="47">
        <v>10.975</v>
      </c>
      <c r="CJ8" s="47">
        <v>51</v>
      </c>
      <c r="CK8" s="47">
        <v>26160</v>
      </c>
      <c r="CL8" s="47">
        <v>10.231</v>
      </c>
      <c r="CM8" s="47">
        <f t="shared" si="8"/>
        <v>10.231</v>
      </c>
      <c r="CN8" s="47" t="s">
        <v>13</v>
      </c>
      <c r="CO8" s="174">
        <f t="shared" si="22"/>
        <v>200</v>
      </c>
      <c r="CP8" s="174">
        <f t="shared" si="22"/>
        <v>1</v>
      </c>
      <c r="CQ8" s="174">
        <f t="shared" si="22"/>
        <v>1</v>
      </c>
      <c r="CR8" s="47">
        <f>MDL!$C10</f>
        <v>7.3550213233318793E-3</v>
      </c>
      <c r="CS8" s="47">
        <f t="shared" si="9"/>
        <v>7.3550213233318793E-3</v>
      </c>
      <c r="CT8" s="174">
        <f t="shared" si="10"/>
        <v>10.231</v>
      </c>
      <c r="DJ8" s="47" t="s">
        <v>21</v>
      </c>
      <c r="DK8" s="47">
        <v>10.961</v>
      </c>
      <c r="DL8" s="47">
        <v>51</v>
      </c>
      <c r="DM8" s="47">
        <v>26740</v>
      </c>
      <c r="DN8" s="47">
        <v>10.303000000000001</v>
      </c>
      <c r="DO8" s="47">
        <f t="shared" si="11"/>
        <v>10.303000000000001</v>
      </c>
      <c r="DP8" s="47" t="s">
        <v>13</v>
      </c>
      <c r="DQ8" s="174">
        <f t="shared" si="23"/>
        <v>200</v>
      </c>
      <c r="DR8" s="174">
        <f t="shared" si="23"/>
        <v>1</v>
      </c>
      <c r="DS8" s="174">
        <f t="shared" si="23"/>
        <v>1</v>
      </c>
      <c r="DT8" s="47">
        <f>MDL!$C10</f>
        <v>7.3550213233318793E-3</v>
      </c>
      <c r="DU8" s="47">
        <f t="shared" si="12"/>
        <v>7.3550213233318793E-3</v>
      </c>
      <c r="DV8" s="174">
        <f t="shared" si="13"/>
        <v>10.303000000000001</v>
      </c>
      <c r="EL8" s="47" t="s">
        <v>21</v>
      </c>
      <c r="EM8" s="47">
        <v>10.961</v>
      </c>
      <c r="EN8" s="47">
        <v>51</v>
      </c>
      <c r="EO8" s="47">
        <v>25987</v>
      </c>
      <c r="EP8" s="47">
        <v>10.397</v>
      </c>
      <c r="EQ8" s="47">
        <f t="shared" si="14"/>
        <v>10.397</v>
      </c>
      <c r="ER8" s="47" t="s">
        <v>13</v>
      </c>
      <c r="ES8" s="174">
        <f t="shared" si="24"/>
        <v>200</v>
      </c>
      <c r="ET8" s="174">
        <f t="shared" si="24"/>
        <v>1</v>
      </c>
      <c r="EU8" s="174">
        <f t="shared" si="24"/>
        <v>1</v>
      </c>
      <c r="EV8" s="47">
        <f>MDL!$C10</f>
        <v>7.3550213233318793E-3</v>
      </c>
      <c r="EW8" s="47">
        <f t="shared" si="15"/>
        <v>7.3550213233318793E-3</v>
      </c>
      <c r="EX8" s="174">
        <f t="shared" si="16"/>
        <v>10.397</v>
      </c>
      <c r="FN8" s="47" t="s">
        <v>21</v>
      </c>
      <c r="FO8" s="47">
        <v>10.961</v>
      </c>
      <c r="FP8" s="47">
        <v>51</v>
      </c>
      <c r="FQ8" s="47">
        <v>24618</v>
      </c>
      <c r="FR8" s="47">
        <v>10.489000000000001</v>
      </c>
      <c r="FS8" s="47">
        <f t="shared" si="17"/>
        <v>10.489000000000001</v>
      </c>
      <c r="FT8" s="47" t="s">
        <v>13</v>
      </c>
      <c r="FU8" s="174">
        <f t="shared" si="25"/>
        <v>200</v>
      </c>
      <c r="FV8" s="174">
        <f t="shared" si="25"/>
        <v>1</v>
      </c>
      <c r="FW8" s="174">
        <f t="shared" si="25"/>
        <v>1</v>
      </c>
      <c r="FX8" s="47">
        <f>MDL!$C10</f>
        <v>7.3550213233318793E-3</v>
      </c>
      <c r="FY8" s="47">
        <f t="shared" si="18"/>
        <v>7.3550213233318793E-3</v>
      </c>
      <c r="FZ8" s="174">
        <f t="shared" si="19"/>
        <v>10.489000000000001</v>
      </c>
    </row>
    <row r="9" spans="1:182" x14ac:dyDescent="0.35">
      <c r="A9" s="47" t="s">
        <v>58</v>
      </c>
      <c r="B9" s="135">
        <f t="shared" si="26"/>
        <v>1.0028939227621991</v>
      </c>
      <c r="C9" s="177">
        <f t="shared" si="27"/>
        <v>0.9789774806240229</v>
      </c>
      <c r="D9" s="177"/>
      <c r="E9" s="177"/>
      <c r="F9" s="177"/>
      <c r="H9" s="178"/>
      <c r="I9" s="178"/>
      <c r="J9" s="178"/>
      <c r="AA9" s="47" t="s">
        <v>329</v>
      </c>
      <c r="AB9" s="47">
        <v>12.842000000000001</v>
      </c>
      <c r="AC9" s="47">
        <v>51</v>
      </c>
      <c r="AD9" s="47">
        <v>10047</v>
      </c>
      <c r="AE9" s="47">
        <v>1.0349999999999999</v>
      </c>
      <c r="AF9" s="47">
        <f t="shared" si="0"/>
        <v>1.0349999999999999</v>
      </c>
      <c r="AG9" s="47" t="s">
        <v>13</v>
      </c>
      <c r="AH9" s="181">
        <f t="shared" si="20"/>
        <v>200</v>
      </c>
      <c r="AI9" s="181">
        <f t="shared" si="20"/>
        <v>1</v>
      </c>
      <c r="AJ9" s="181">
        <f t="shared" si="20"/>
        <v>1</v>
      </c>
      <c r="AK9" s="47">
        <f>MDL!$C11</f>
        <v>1.3842989871101864E-2</v>
      </c>
      <c r="AL9" s="47">
        <f t="shared" si="1"/>
        <v>1.3842989871101864E-2</v>
      </c>
      <c r="AM9" s="181">
        <f t="shared" si="2"/>
        <v>1.0349999999999999</v>
      </c>
      <c r="AN9" s="181">
        <f t="shared" si="3"/>
        <v>10.35</v>
      </c>
      <c r="BE9" s="47" t="s">
        <v>329</v>
      </c>
      <c r="BF9" s="47">
        <v>12.842000000000001</v>
      </c>
      <c r="BG9" s="47">
        <v>51</v>
      </c>
      <c r="BH9" s="47">
        <v>269462</v>
      </c>
      <c r="BI9" s="47">
        <v>28.591999999999999</v>
      </c>
      <c r="BJ9" s="47">
        <f t="shared" si="4"/>
        <v>28.591999999999999</v>
      </c>
      <c r="BK9" s="47" t="s">
        <v>13</v>
      </c>
      <c r="BL9" s="174">
        <f t="shared" si="21"/>
        <v>200</v>
      </c>
      <c r="BM9" s="174">
        <f t="shared" si="21"/>
        <v>1</v>
      </c>
      <c r="BN9" s="174">
        <f t="shared" si="21"/>
        <v>1</v>
      </c>
      <c r="BO9" s="47">
        <f>MDL!$C11</f>
        <v>1.3842989871101864E-2</v>
      </c>
      <c r="BP9" s="47">
        <f t="shared" si="5"/>
        <v>1.3842989871101864E-2</v>
      </c>
      <c r="BQ9" s="174">
        <f t="shared" si="6"/>
        <v>28.591999999999999</v>
      </c>
      <c r="BR9" s="50">
        <f t="shared" si="7"/>
        <v>9.5306666666666668</v>
      </c>
      <c r="CH9" s="47" t="s">
        <v>329</v>
      </c>
      <c r="CI9" s="47">
        <v>12.842000000000001</v>
      </c>
      <c r="CJ9" s="47">
        <v>51</v>
      </c>
      <c r="CK9" s="47">
        <v>97677</v>
      </c>
      <c r="CL9" s="47">
        <v>10.26</v>
      </c>
      <c r="CM9" s="47">
        <f t="shared" si="8"/>
        <v>10.26</v>
      </c>
      <c r="CN9" s="47" t="s">
        <v>13</v>
      </c>
      <c r="CO9" s="174">
        <f t="shared" si="22"/>
        <v>200</v>
      </c>
      <c r="CP9" s="174">
        <f t="shared" si="22"/>
        <v>1</v>
      </c>
      <c r="CQ9" s="174">
        <f t="shared" si="22"/>
        <v>1</v>
      </c>
      <c r="CR9" s="47">
        <f>MDL!$C11</f>
        <v>1.3842989871101864E-2</v>
      </c>
      <c r="CS9" s="47">
        <f t="shared" si="9"/>
        <v>1.3842989871101864E-2</v>
      </c>
      <c r="CT9" s="174">
        <f t="shared" si="10"/>
        <v>10.26</v>
      </c>
      <c r="DJ9" s="47" t="s">
        <v>329</v>
      </c>
      <c r="DK9" s="47">
        <v>12.842000000000001</v>
      </c>
      <c r="DL9" s="47">
        <v>51</v>
      </c>
      <c r="DM9" s="47">
        <v>103038</v>
      </c>
      <c r="DN9" s="47">
        <v>10.662000000000001</v>
      </c>
      <c r="DO9" s="47">
        <f t="shared" si="11"/>
        <v>10.662000000000001</v>
      </c>
      <c r="DP9" s="47" t="s">
        <v>13</v>
      </c>
      <c r="DQ9" s="174">
        <f t="shared" si="23"/>
        <v>200</v>
      </c>
      <c r="DR9" s="174">
        <f t="shared" si="23"/>
        <v>1</v>
      </c>
      <c r="DS9" s="174">
        <f t="shared" si="23"/>
        <v>1</v>
      </c>
      <c r="DT9" s="47">
        <f>MDL!$C11</f>
        <v>1.3842989871101864E-2</v>
      </c>
      <c r="DU9" s="47">
        <f t="shared" si="12"/>
        <v>1.3842989871101864E-2</v>
      </c>
      <c r="DV9" s="174">
        <f t="shared" si="13"/>
        <v>10.662000000000001</v>
      </c>
      <c r="EL9" s="47" t="s">
        <v>329</v>
      </c>
      <c r="EM9" s="47">
        <v>12.827999999999999</v>
      </c>
      <c r="EN9" s="47">
        <v>51</v>
      </c>
      <c r="EO9" s="47">
        <v>97951</v>
      </c>
      <c r="EP9" s="47">
        <v>10.525</v>
      </c>
      <c r="EQ9" s="47">
        <f t="shared" si="14"/>
        <v>10.525</v>
      </c>
      <c r="ER9" s="47" t="s">
        <v>13</v>
      </c>
      <c r="ES9" s="174">
        <f t="shared" si="24"/>
        <v>200</v>
      </c>
      <c r="ET9" s="174">
        <f t="shared" si="24"/>
        <v>1</v>
      </c>
      <c r="EU9" s="174">
        <f t="shared" si="24"/>
        <v>1</v>
      </c>
      <c r="EV9" s="47">
        <f>MDL!$C11</f>
        <v>1.3842989871101864E-2</v>
      </c>
      <c r="EW9" s="47">
        <f t="shared" si="15"/>
        <v>1.3842989871101864E-2</v>
      </c>
      <c r="EX9" s="174">
        <f t="shared" si="16"/>
        <v>10.525</v>
      </c>
      <c r="FN9" s="47" t="s">
        <v>329</v>
      </c>
      <c r="FO9" s="47">
        <v>12.827999999999999</v>
      </c>
      <c r="FP9" s="47">
        <v>51</v>
      </c>
      <c r="FQ9" s="47">
        <v>93653</v>
      </c>
      <c r="FR9" s="47">
        <v>10.715999999999999</v>
      </c>
      <c r="FS9" s="47">
        <f t="shared" si="17"/>
        <v>10.715999999999999</v>
      </c>
      <c r="FT9" s="47" t="s">
        <v>13</v>
      </c>
      <c r="FU9" s="174">
        <f t="shared" si="25"/>
        <v>200</v>
      </c>
      <c r="FV9" s="174">
        <f t="shared" si="25"/>
        <v>1</v>
      </c>
      <c r="FW9" s="174">
        <f t="shared" si="25"/>
        <v>1</v>
      </c>
      <c r="FX9" s="47">
        <f>MDL!$C11</f>
        <v>1.3842989871101864E-2</v>
      </c>
      <c r="FY9" s="47">
        <f t="shared" si="18"/>
        <v>1.3842989871101864E-2</v>
      </c>
      <c r="FZ9" s="174">
        <f t="shared" si="19"/>
        <v>10.715999999999999</v>
      </c>
    </row>
    <row r="10" spans="1:182" x14ac:dyDescent="0.35">
      <c r="A10" s="47" t="s">
        <v>60</v>
      </c>
      <c r="B10" s="135">
        <f t="shared" si="26"/>
        <v>1.0372074414882977</v>
      </c>
      <c r="C10" s="177">
        <f t="shared" si="27"/>
        <v>0.92421817696872721</v>
      </c>
      <c r="D10" s="177"/>
      <c r="E10" s="177"/>
      <c r="F10" s="177"/>
      <c r="H10" s="178"/>
      <c r="I10" s="178"/>
      <c r="J10" s="178"/>
      <c r="AA10" s="47" t="s">
        <v>331</v>
      </c>
      <c r="AB10" s="47">
        <v>15.939</v>
      </c>
      <c r="AC10" s="47">
        <v>100</v>
      </c>
      <c r="AD10" s="47">
        <v>35251</v>
      </c>
      <c r="AE10" s="47">
        <v>1.06</v>
      </c>
      <c r="AF10" s="47">
        <f t="shared" si="0"/>
        <v>1.06</v>
      </c>
      <c r="AG10" s="47" t="s">
        <v>13</v>
      </c>
      <c r="AH10" s="181">
        <f t="shared" si="20"/>
        <v>200</v>
      </c>
      <c r="AI10" s="181">
        <f t="shared" si="20"/>
        <v>1</v>
      </c>
      <c r="AJ10" s="181">
        <f t="shared" si="20"/>
        <v>1</v>
      </c>
      <c r="AK10" s="47">
        <f>MDL!$C12</f>
        <v>1.3562543110311121E-2</v>
      </c>
      <c r="AL10" s="47">
        <f t="shared" si="1"/>
        <v>1.3562543110311121E-2</v>
      </c>
      <c r="AM10" s="181">
        <f t="shared" si="2"/>
        <v>1.06</v>
      </c>
      <c r="AN10" s="181">
        <f t="shared" si="3"/>
        <v>10.600000000000001</v>
      </c>
      <c r="BE10" s="47" t="s">
        <v>331</v>
      </c>
      <c r="BF10" s="47">
        <v>15.925000000000001</v>
      </c>
      <c r="BG10" s="47">
        <v>100</v>
      </c>
      <c r="BH10" s="47">
        <v>904368</v>
      </c>
      <c r="BI10" s="47">
        <v>28.013000000000002</v>
      </c>
      <c r="BJ10" s="47">
        <f t="shared" si="4"/>
        <v>28.013000000000002</v>
      </c>
      <c r="BK10" s="47" t="s">
        <v>13</v>
      </c>
      <c r="BL10" s="174">
        <f t="shared" si="21"/>
        <v>200</v>
      </c>
      <c r="BM10" s="174">
        <f t="shared" si="21"/>
        <v>1</v>
      </c>
      <c r="BN10" s="174">
        <f t="shared" si="21"/>
        <v>1</v>
      </c>
      <c r="BO10" s="47">
        <f>MDL!$C12</f>
        <v>1.3562543110311121E-2</v>
      </c>
      <c r="BP10" s="47">
        <f t="shared" si="5"/>
        <v>1.3562543110311121E-2</v>
      </c>
      <c r="BQ10" s="174">
        <f t="shared" si="6"/>
        <v>28.013000000000002</v>
      </c>
      <c r="BR10" s="50">
        <f t="shared" si="7"/>
        <v>9.3376666666666672</v>
      </c>
      <c r="CH10" s="47" t="s">
        <v>331</v>
      </c>
      <c r="CI10" s="47">
        <v>15.939</v>
      </c>
      <c r="CJ10" s="47">
        <v>100</v>
      </c>
      <c r="CK10" s="47">
        <v>329640</v>
      </c>
      <c r="CL10" s="47">
        <v>10.108000000000001</v>
      </c>
      <c r="CM10" s="47">
        <f t="shared" si="8"/>
        <v>10.108000000000001</v>
      </c>
      <c r="CN10" s="47" t="s">
        <v>13</v>
      </c>
      <c r="CO10" s="174">
        <f t="shared" si="22"/>
        <v>200</v>
      </c>
      <c r="CP10" s="174">
        <f t="shared" si="22"/>
        <v>1</v>
      </c>
      <c r="CQ10" s="174">
        <f t="shared" si="22"/>
        <v>1</v>
      </c>
      <c r="CR10" s="47">
        <f>MDL!$C12</f>
        <v>1.3562543110311121E-2</v>
      </c>
      <c r="CS10" s="47">
        <f t="shared" si="9"/>
        <v>1.3562543110311121E-2</v>
      </c>
      <c r="CT10" s="174">
        <f t="shared" si="10"/>
        <v>10.108000000000001</v>
      </c>
      <c r="DJ10" s="47" t="s">
        <v>331</v>
      </c>
      <c r="DK10" s="47">
        <v>15.925000000000001</v>
      </c>
      <c r="DL10" s="47">
        <v>100</v>
      </c>
      <c r="DM10" s="47">
        <v>342381</v>
      </c>
      <c r="DN10" s="47">
        <v>10.343</v>
      </c>
      <c r="DO10" s="47">
        <f t="shared" si="11"/>
        <v>10.343</v>
      </c>
      <c r="DP10" s="47" t="s">
        <v>13</v>
      </c>
      <c r="DQ10" s="174">
        <f t="shared" si="23"/>
        <v>200</v>
      </c>
      <c r="DR10" s="174">
        <f t="shared" si="23"/>
        <v>1</v>
      </c>
      <c r="DS10" s="174">
        <f t="shared" si="23"/>
        <v>1</v>
      </c>
      <c r="DT10" s="47">
        <f>MDL!$C12</f>
        <v>1.3562543110311121E-2</v>
      </c>
      <c r="DU10" s="47">
        <f t="shared" si="12"/>
        <v>1.3562543110311121E-2</v>
      </c>
      <c r="DV10" s="174">
        <f t="shared" si="13"/>
        <v>10.343</v>
      </c>
      <c r="EL10" s="47" t="s">
        <v>331</v>
      </c>
      <c r="EM10" s="47">
        <v>15.925000000000001</v>
      </c>
      <c r="EN10" s="47">
        <v>100</v>
      </c>
      <c r="EO10" s="47">
        <v>326371</v>
      </c>
      <c r="EP10" s="47">
        <v>10.238</v>
      </c>
      <c r="EQ10" s="47">
        <f t="shared" si="14"/>
        <v>10.238</v>
      </c>
      <c r="ER10" s="47" t="s">
        <v>13</v>
      </c>
      <c r="ES10" s="174">
        <f t="shared" si="24"/>
        <v>200</v>
      </c>
      <c r="ET10" s="174">
        <f t="shared" si="24"/>
        <v>1</v>
      </c>
      <c r="EU10" s="174">
        <f t="shared" si="24"/>
        <v>1</v>
      </c>
      <c r="EV10" s="47">
        <f>MDL!$C12</f>
        <v>1.3562543110311121E-2</v>
      </c>
      <c r="EW10" s="47">
        <f t="shared" si="15"/>
        <v>1.3562543110311121E-2</v>
      </c>
      <c r="EX10" s="174">
        <f t="shared" si="16"/>
        <v>10.238</v>
      </c>
      <c r="FN10" s="47" t="s">
        <v>331</v>
      </c>
      <c r="FO10" s="47">
        <v>15.925000000000001</v>
      </c>
      <c r="FP10" s="47">
        <v>100</v>
      </c>
      <c r="FQ10" s="47">
        <v>309157</v>
      </c>
      <c r="FR10" s="47">
        <v>10.327</v>
      </c>
      <c r="FS10" s="47">
        <f t="shared" si="17"/>
        <v>10.327</v>
      </c>
      <c r="FT10" s="47" t="s">
        <v>13</v>
      </c>
      <c r="FU10" s="174">
        <f t="shared" si="25"/>
        <v>200</v>
      </c>
      <c r="FV10" s="174">
        <f t="shared" si="25"/>
        <v>1</v>
      </c>
      <c r="FW10" s="174">
        <f t="shared" si="25"/>
        <v>1</v>
      </c>
      <c r="FX10" s="47">
        <f>MDL!$C12</f>
        <v>1.3562543110311121E-2</v>
      </c>
      <c r="FY10" s="47">
        <f t="shared" si="18"/>
        <v>1.3562543110311121E-2</v>
      </c>
      <c r="FZ10" s="174">
        <f t="shared" si="19"/>
        <v>10.327</v>
      </c>
    </row>
    <row r="11" spans="1:182" x14ac:dyDescent="0.35">
      <c r="A11" s="47" t="s">
        <v>62</v>
      </c>
      <c r="B11" s="135">
        <f t="shared" si="26"/>
        <v>1.0477959143778712</v>
      </c>
      <c r="C11" s="177">
        <f t="shared" si="27"/>
        <v>0.95686312840061261</v>
      </c>
      <c r="D11" s="177"/>
      <c r="E11" s="177"/>
      <c r="F11" s="177"/>
      <c r="H11" s="178"/>
      <c r="I11" s="178"/>
      <c r="J11" s="178"/>
      <c r="AA11" s="47" t="s">
        <v>22</v>
      </c>
      <c r="AB11" s="47">
        <v>11.423999999999999</v>
      </c>
      <c r="AC11" s="47">
        <v>33</v>
      </c>
      <c r="AD11" s="47" t="s">
        <v>460</v>
      </c>
      <c r="AE11" s="47">
        <v>0.79700000000000004</v>
      </c>
      <c r="AF11" s="47">
        <f t="shared" si="0"/>
        <v>0.79700000000000004</v>
      </c>
      <c r="AG11" s="47" t="s">
        <v>13</v>
      </c>
      <c r="AH11" s="181">
        <f t="shared" si="20"/>
        <v>200</v>
      </c>
      <c r="AI11" s="181">
        <f t="shared" si="20"/>
        <v>1</v>
      </c>
      <c r="AJ11" s="181">
        <f t="shared" si="20"/>
        <v>1</v>
      </c>
      <c r="AK11" s="47">
        <f>MDL!$C$13</f>
        <v>0.33300000000000002</v>
      </c>
      <c r="AL11" s="47">
        <f t="shared" si="1"/>
        <v>0.33300000000000002</v>
      </c>
      <c r="AM11" s="181">
        <f t="shared" si="2"/>
        <v>0.79700000000000004</v>
      </c>
      <c r="AN11" s="181">
        <f t="shared" si="3"/>
        <v>7.9700000000000006</v>
      </c>
      <c r="BE11" s="47" t="s">
        <v>22</v>
      </c>
      <c r="BF11" s="47">
        <v>11.423999999999999</v>
      </c>
      <c r="BG11" s="47">
        <v>33</v>
      </c>
      <c r="BH11" s="47" t="s">
        <v>461</v>
      </c>
      <c r="BI11" s="47">
        <v>21.175999999999998</v>
      </c>
      <c r="BJ11" s="47">
        <f t="shared" si="4"/>
        <v>21.175999999999998</v>
      </c>
      <c r="BK11" s="47" t="s">
        <v>13</v>
      </c>
      <c r="BL11" s="174">
        <f t="shared" si="21"/>
        <v>200</v>
      </c>
      <c r="BM11" s="174">
        <f t="shared" si="21"/>
        <v>1</v>
      </c>
      <c r="BN11" s="174">
        <f t="shared" si="21"/>
        <v>1</v>
      </c>
      <c r="BO11" s="47">
        <f>MDL!$C$13</f>
        <v>0.33300000000000002</v>
      </c>
      <c r="BP11" s="47">
        <f t="shared" si="5"/>
        <v>0.33300000000000002</v>
      </c>
      <c r="BQ11" s="174">
        <f t="shared" si="6"/>
        <v>21.175999999999998</v>
      </c>
      <c r="BR11" s="50">
        <f t="shared" si="7"/>
        <v>7.0586666666666664</v>
      </c>
      <c r="CH11" s="47" t="s">
        <v>22</v>
      </c>
      <c r="CI11" s="47">
        <v>11.409000000000001</v>
      </c>
      <c r="CJ11" s="47">
        <v>33</v>
      </c>
      <c r="CK11" s="47" t="s">
        <v>462</v>
      </c>
      <c r="CL11" s="47">
        <v>10.403</v>
      </c>
      <c r="CM11" s="47">
        <f t="shared" si="8"/>
        <v>10.403</v>
      </c>
      <c r="CN11" s="47" t="s">
        <v>13</v>
      </c>
      <c r="CO11" s="174">
        <f t="shared" si="22"/>
        <v>200</v>
      </c>
      <c r="CP11" s="174">
        <f t="shared" si="22"/>
        <v>1</v>
      </c>
      <c r="CQ11" s="174">
        <f t="shared" si="22"/>
        <v>1</v>
      </c>
      <c r="CR11" s="47">
        <f>MDL!$C$13</f>
        <v>0.33300000000000002</v>
      </c>
      <c r="CS11" s="47">
        <f t="shared" si="9"/>
        <v>0.33300000000000002</v>
      </c>
      <c r="CT11" s="174">
        <f t="shared" si="10"/>
        <v>10.403</v>
      </c>
      <c r="DJ11" s="47" t="s">
        <v>22</v>
      </c>
      <c r="DK11" s="47">
        <v>11.409000000000001</v>
      </c>
      <c r="DL11" s="47">
        <v>33</v>
      </c>
      <c r="DM11" s="47">
        <v>12430</v>
      </c>
      <c r="DN11" s="47">
        <v>11.039</v>
      </c>
      <c r="DO11" s="47">
        <f t="shared" si="11"/>
        <v>11.039</v>
      </c>
      <c r="DP11" s="47" t="s">
        <v>13</v>
      </c>
      <c r="DQ11" s="174">
        <f t="shared" si="23"/>
        <v>200</v>
      </c>
      <c r="DR11" s="174">
        <f t="shared" si="23"/>
        <v>1</v>
      </c>
      <c r="DS11" s="174">
        <f t="shared" si="23"/>
        <v>1</v>
      </c>
      <c r="DT11" s="47">
        <f>MDL!$C$13</f>
        <v>0.33300000000000002</v>
      </c>
      <c r="DU11" s="47">
        <f t="shared" si="12"/>
        <v>0.33300000000000002</v>
      </c>
      <c r="DV11" s="174">
        <f t="shared" si="13"/>
        <v>11.039</v>
      </c>
      <c r="EL11" s="47" t="s">
        <v>22</v>
      </c>
      <c r="EM11" s="47">
        <v>11.41</v>
      </c>
      <c r="EN11" s="47">
        <v>33</v>
      </c>
      <c r="EO11" s="47">
        <v>11918</v>
      </c>
      <c r="EP11" s="47">
        <v>10.99</v>
      </c>
      <c r="EQ11" s="47">
        <f t="shared" si="14"/>
        <v>10.99</v>
      </c>
      <c r="ER11" s="47" t="s">
        <v>13</v>
      </c>
      <c r="ES11" s="174">
        <f t="shared" si="24"/>
        <v>200</v>
      </c>
      <c r="ET11" s="174">
        <f t="shared" si="24"/>
        <v>1</v>
      </c>
      <c r="EU11" s="174">
        <f t="shared" si="24"/>
        <v>1</v>
      </c>
      <c r="EV11" s="47">
        <f>MDL!$C$13</f>
        <v>0.33300000000000002</v>
      </c>
      <c r="EW11" s="47">
        <f t="shared" si="15"/>
        <v>0.33300000000000002</v>
      </c>
      <c r="EX11" s="174">
        <f t="shared" si="16"/>
        <v>10.99</v>
      </c>
      <c r="FN11" s="47" t="s">
        <v>22</v>
      </c>
      <c r="FO11" s="47">
        <v>11.409000000000001</v>
      </c>
      <c r="FP11" s="47">
        <v>33</v>
      </c>
      <c r="FQ11" s="47">
        <v>11197</v>
      </c>
      <c r="FR11" s="47">
        <v>10.996</v>
      </c>
      <c r="FS11" s="47">
        <f t="shared" si="17"/>
        <v>10.996</v>
      </c>
      <c r="FT11" s="47" t="s">
        <v>13</v>
      </c>
      <c r="FU11" s="174">
        <f t="shared" si="25"/>
        <v>200</v>
      </c>
      <c r="FV11" s="174">
        <f t="shared" si="25"/>
        <v>1</v>
      </c>
      <c r="FW11" s="174">
        <f t="shared" si="25"/>
        <v>1</v>
      </c>
      <c r="FX11" s="47">
        <f>MDL!$C$13</f>
        <v>0.33300000000000002</v>
      </c>
      <c r="FY11" s="47">
        <f t="shared" si="18"/>
        <v>0.33300000000000002</v>
      </c>
      <c r="FZ11" s="174">
        <f t="shared" si="19"/>
        <v>10.996</v>
      </c>
    </row>
    <row r="12" spans="1:182" ht="14.5" customHeight="1" x14ac:dyDescent="0.35">
      <c r="A12" s="125" t="s">
        <v>64</v>
      </c>
      <c r="B12" s="135">
        <f t="shared" si="26"/>
        <v>1.0087719298245614</v>
      </c>
      <c r="C12" s="177">
        <f t="shared" si="27"/>
        <v>0.92891487979207277</v>
      </c>
      <c r="D12" s="177"/>
      <c r="E12" s="177"/>
      <c r="F12" s="177"/>
      <c r="H12" s="178"/>
      <c r="I12" s="178"/>
      <c r="J12" s="178"/>
      <c r="AA12" s="47" t="s">
        <v>23</v>
      </c>
      <c r="AB12" s="47">
        <v>8.5030000000000001</v>
      </c>
      <c r="AC12" s="47">
        <v>81</v>
      </c>
      <c r="AD12" s="47">
        <v>7407</v>
      </c>
      <c r="AE12" s="47">
        <v>0.99099999999999999</v>
      </c>
      <c r="AF12" s="47">
        <f t="shared" si="0"/>
        <v>0.99099999999999999</v>
      </c>
      <c r="AG12" s="47" t="s">
        <v>13</v>
      </c>
      <c r="AH12" s="181">
        <f t="shared" si="20"/>
        <v>200</v>
      </c>
      <c r="AI12" s="181">
        <f t="shared" si="20"/>
        <v>1</v>
      </c>
      <c r="AJ12" s="181">
        <f t="shared" si="20"/>
        <v>1</v>
      </c>
      <c r="AK12" s="47">
        <f>MDL!$C14</f>
        <v>1.9103684107422591E-2</v>
      </c>
      <c r="AL12" s="47">
        <f t="shared" si="1"/>
        <v>1.9103684107422591E-2</v>
      </c>
      <c r="AM12" s="181">
        <f t="shared" si="2"/>
        <v>0.99099999999999999</v>
      </c>
      <c r="AN12" s="181">
        <f t="shared" si="3"/>
        <v>9.91</v>
      </c>
      <c r="BE12" s="47" t="s">
        <v>23</v>
      </c>
      <c r="BF12" s="47">
        <v>8.5030000000000001</v>
      </c>
      <c r="BG12" s="47">
        <v>81</v>
      </c>
      <c r="BH12" s="47">
        <v>196399</v>
      </c>
      <c r="BI12" s="47">
        <v>27.074000000000002</v>
      </c>
      <c r="BJ12" s="47">
        <f t="shared" si="4"/>
        <v>27.074000000000002</v>
      </c>
      <c r="BK12" s="47" t="s">
        <v>13</v>
      </c>
      <c r="BL12" s="174">
        <f t="shared" si="21"/>
        <v>200</v>
      </c>
      <c r="BM12" s="174">
        <f t="shared" si="21"/>
        <v>1</v>
      </c>
      <c r="BN12" s="174">
        <f t="shared" si="21"/>
        <v>1</v>
      </c>
      <c r="BO12" s="47">
        <f>MDL!$C14</f>
        <v>1.9103684107422591E-2</v>
      </c>
      <c r="BP12" s="47">
        <f t="shared" si="5"/>
        <v>1.9103684107422591E-2</v>
      </c>
      <c r="BQ12" s="174">
        <f t="shared" si="6"/>
        <v>27.074000000000002</v>
      </c>
      <c r="BR12" s="50">
        <f t="shared" si="7"/>
        <v>9.0246666666666666</v>
      </c>
      <c r="CH12" s="47" t="s">
        <v>23</v>
      </c>
      <c r="CI12" s="47">
        <v>8.4909999999999997</v>
      </c>
      <c r="CJ12" s="47">
        <v>81</v>
      </c>
      <c r="CK12" s="47">
        <v>72540</v>
      </c>
      <c r="CL12" s="47">
        <v>9.8989999999999991</v>
      </c>
      <c r="CM12" s="47">
        <f t="shared" si="8"/>
        <v>9.8989999999999991</v>
      </c>
      <c r="CN12" s="47" t="s">
        <v>13</v>
      </c>
      <c r="CO12" s="174">
        <f t="shared" si="22"/>
        <v>200</v>
      </c>
      <c r="CP12" s="174">
        <f t="shared" si="22"/>
        <v>1</v>
      </c>
      <c r="CQ12" s="174">
        <f t="shared" si="22"/>
        <v>1</v>
      </c>
      <c r="CR12" s="47">
        <f>MDL!$C14</f>
        <v>1.9103684107422591E-2</v>
      </c>
      <c r="CS12" s="47">
        <f t="shared" si="9"/>
        <v>1.9103684107422591E-2</v>
      </c>
      <c r="CT12" s="174">
        <f t="shared" si="10"/>
        <v>9.8989999999999991</v>
      </c>
      <c r="DJ12" s="47" t="s">
        <v>23</v>
      </c>
      <c r="DK12" s="47">
        <v>8.4909999999999997</v>
      </c>
      <c r="DL12" s="47">
        <v>81</v>
      </c>
      <c r="DM12" s="47">
        <v>75945</v>
      </c>
      <c r="DN12" s="47">
        <v>10.210000000000001</v>
      </c>
      <c r="DO12" s="47">
        <f t="shared" si="11"/>
        <v>10.210000000000001</v>
      </c>
      <c r="DP12" s="47" t="s">
        <v>13</v>
      </c>
      <c r="DQ12" s="174">
        <f t="shared" si="23"/>
        <v>200</v>
      </c>
      <c r="DR12" s="174">
        <f t="shared" si="23"/>
        <v>1</v>
      </c>
      <c r="DS12" s="174">
        <f t="shared" si="23"/>
        <v>1</v>
      </c>
      <c r="DT12" s="47">
        <f>MDL!$C14</f>
        <v>1.9103684107422591E-2</v>
      </c>
      <c r="DU12" s="47">
        <f t="shared" si="12"/>
        <v>1.9103684107422591E-2</v>
      </c>
      <c r="DV12" s="174">
        <f t="shared" si="13"/>
        <v>10.210000000000001</v>
      </c>
      <c r="EL12" s="47" t="s">
        <v>23</v>
      </c>
      <c r="EM12" s="47">
        <v>8.4909999999999997</v>
      </c>
      <c r="EN12" s="47">
        <v>81</v>
      </c>
      <c r="EO12" s="47">
        <v>72484</v>
      </c>
      <c r="EP12" s="47">
        <v>10.118</v>
      </c>
      <c r="EQ12" s="47">
        <f t="shared" si="14"/>
        <v>10.118</v>
      </c>
      <c r="ER12" s="47" t="s">
        <v>13</v>
      </c>
      <c r="ES12" s="174">
        <f t="shared" si="24"/>
        <v>200</v>
      </c>
      <c r="ET12" s="174">
        <f t="shared" si="24"/>
        <v>1</v>
      </c>
      <c r="EU12" s="174">
        <f t="shared" si="24"/>
        <v>1</v>
      </c>
      <c r="EV12" s="47">
        <f>MDL!$C14</f>
        <v>1.9103684107422591E-2</v>
      </c>
      <c r="EW12" s="47">
        <f t="shared" si="15"/>
        <v>1.9103684107422591E-2</v>
      </c>
      <c r="EX12" s="174">
        <f t="shared" si="16"/>
        <v>10.118</v>
      </c>
      <c r="FN12" s="47" t="s">
        <v>23</v>
      </c>
      <c r="FO12" s="47">
        <v>8.4909999999999997</v>
      </c>
      <c r="FP12" s="47">
        <v>81</v>
      </c>
      <c r="FQ12" s="47">
        <v>67931</v>
      </c>
      <c r="FR12" s="47">
        <v>10.099</v>
      </c>
      <c r="FS12" s="47">
        <f t="shared" si="17"/>
        <v>10.099</v>
      </c>
      <c r="FT12" s="47" t="s">
        <v>13</v>
      </c>
      <c r="FU12" s="174">
        <f t="shared" si="25"/>
        <v>200</v>
      </c>
      <c r="FV12" s="174">
        <f t="shared" si="25"/>
        <v>1</v>
      </c>
      <c r="FW12" s="174">
        <f t="shared" si="25"/>
        <v>1</v>
      </c>
      <c r="FX12" s="47">
        <f>MDL!$C14</f>
        <v>1.9103684107422591E-2</v>
      </c>
      <c r="FY12" s="47">
        <f t="shared" si="18"/>
        <v>1.9103684107422591E-2</v>
      </c>
      <c r="FZ12" s="174">
        <f t="shared" si="19"/>
        <v>10.099</v>
      </c>
    </row>
    <row r="13" spans="1:182" ht="16" customHeight="1" x14ac:dyDescent="0.35">
      <c r="A13" s="125" t="s">
        <v>66</v>
      </c>
      <c r="B13" s="135">
        <f t="shared" si="26"/>
        <v>1.0486743173723785</v>
      </c>
      <c r="C13" s="177">
        <f t="shared" si="27"/>
        <v>0.92378973750164883</v>
      </c>
      <c r="D13" s="177"/>
      <c r="E13" s="177"/>
      <c r="F13" s="177"/>
      <c r="H13" s="178"/>
      <c r="I13" s="178"/>
      <c r="J13" s="178"/>
      <c r="AA13" s="47" t="s">
        <v>24</v>
      </c>
      <c r="AB13" s="47">
        <v>13.247999999999999</v>
      </c>
      <c r="AC13" s="47">
        <v>131</v>
      </c>
      <c r="AD13" s="47">
        <v>16284</v>
      </c>
      <c r="AE13" s="47">
        <v>0.98399999999999999</v>
      </c>
      <c r="AF13" s="47">
        <f t="shared" si="0"/>
        <v>0.98399999999999999</v>
      </c>
      <c r="AG13" s="47" t="s">
        <v>13</v>
      </c>
      <c r="AH13" s="181">
        <f t="shared" si="20"/>
        <v>200</v>
      </c>
      <c r="AI13" s="181">
        <f t="shared" si="20"/>
        <v>1</v>
      </c>
      <c r="AJ13" s="181">
        <f t="shared" si="20"/>
        <v>1</v>
      </c>
      <c r="AK13" s="47">
        <f>MDL!$C15</f>
        <v>8.6848108787699017E-3</v>
      </c>
      <c r="AL13" s="47">
        <f t="shared" si="1"/>
        <v>8.6848108787699017E-3</v>
      </c>
      <c r="AM13" s="181">
        <f t="shared" si="2"/>
        <v>0.98399999999999999</v>
      </c>
      <c r="AN13" s="181">
        <f t="shared" si="3"/>
        <v>9.84</v>
      </c>
      <c r="BE13" s="47" t="s">
        <v>24</v>
      </c>
      <c r="BF13" s="47">
        <v>13.247999999999999</v>
      </c>
      <c r="BG13" s="47">
        <v>131</v>
      </c>
      <c r="BH13" s="47" t="s">
        <v>463</v>
      </c>
      <c r="BI13" s="47">
        <v>26.378</v>
      </c>
      <c r="BJ13" s="47">
        <f t="shared" si="4"/>
        <v>26.378</v>
      </c>
      <c r="BK13" s="47" t="s">
        <v>13</v>
      </c>
      <c r="BL13" s="174">
        <f t="shared" si="21"/>
        <v>200</v>
      </c>
      <c r="BM13" s="174">
        <f t="shared" si="21"/>
        <v>1</v>
      </c>
      <c r="BN13" s="174">
        <f t="shared" si="21"/>
        <v>1</v>
      </c>
      <c r="BO13" s="47">
        <f>MDL!$C15</f>
        <v>8.6848108787699017E-3</v>
      </c>
      <c r="BP13" s="47">
        <f t="shared" si="5"/>
        <v>8.6848108787699017E-3</v>
      </c>
      <c r="BQ13" s="174">
        <f t="shared" si="6"/>
        <v>26.378</v>
      </c>
      <c r="BR13" s="50">
        <f t="shared" si="7"/>
        <v>8.7926666666666673</v>
      </c>
      <c r="CH13" s="47" t="s">
        <v>24</v>
      </c>
      <c r="CI13" s="47">
        <v>13.247999999999999</v>
      </c>
      <c r="CJ13" s="47">
        <v>131</v>
      </c>
      <c r="CK13" s="47">
        <v>154380</v>
      </c>
      <c r="CL13" s="47">
        <v>9.51</v>
      </c>
      <c r="CM13" s="47">
        <f t="shared" si="8"/>
        <v>9.51</v>
      </c>
      <c r="CN13" s="47" t="s">
        <v>13</v>
      </c>
      <c r="CO13" s="174">
        <f t="shared" si="22"/>
        <v>200</v>
      </c>
      <c r="CP13" s="174">
        <f t="shared" si="22"/>
        <v>1</v>
      </c>
      <c r="CQ13" s="174">
        <f t="shared" si="22"/>
        <v>1</v>
      </c>
      <c r="CR13" s="47">
        <f>MDL!$C15</f>
        <v>8.6848108787699017E-3</v>
      </c>
      <c r="CS13" s="47">
        <f t="shared" si="9"/>
        <v>8.6848108787699017E-3</v>
      </c>
      <c r="CT13" s="174">
        <f t="shared" si="10"/>
        <v>9.51</v>
      </c>
      <c r="DJ13" s="47" t="s">
        <v>24</v>
      </c>
      <c r="DK13" s="47">
        <v>13.247999999999999</v>
      </c>
      <c r="DL13" s="47">
        <v>131</v>
      </c>
      <c r="DM13" s="47">
        <v>157747</v>
      </c>
      <c r="DN13" s="47">
        <v>9.5730000000000004</v>
      </c>
      <c r="DO13" s="47">
        <f t="shared" si="11"/>
        <v>9.5730000000000004</v>
      </c>
      <c r="DP13" s="47" t="s">
        <v>13</v>
      </c>
      <c r="DQ13" s="174">
        <f t="shared" si="23"/>
        <v>200</v>
      </c>
      <c r="DR13" s="174">
        <f t="shared" si="23"/>
        <v>1</v>
      </c>
      <c r="DS13" s="174">
        <f t="shared" si="23"/>
        <v>1</v>
      </c>
      <c r="DT13" s="47">
        <f>MDL!$C15</f>
        <v>8.6848108787699017E-3</v>
      </c>
      <c r="DU13" s="47">
        <f t="shared" si="12"/>
        <v>8.6848108787699017E-3</v>
      </c>
      <c r="DV13" s="174">
        <f t="shared" si="13"/>
        <v>9.5730000000000004</v>
      </c>
      <c r="EL13" s="47" t="s">
        <v>24</v>
      </c>
      <c r="EM13" s="47">
        <v>13.247999999999999</v>
      </c>
      <c r="EN13" s="47">
        <v>131</v>
      </c>
      <c r="EO13" s="47">
        <v>147789</v>
      </c>
      <c r="EP13" s="47">
        <v>9.3130000000000006</v>
      </c>
      <c r="EQ13" s="47">
        <f t="shared" si="14"/>
        <v>9.3130000000000006</v>
      </c>
      <c r="ER13" s="47" t="s">
        <v>13</v>
      </c>
      <c r="ES13" s="174">
        <f t="shared" si="24"/>
        <v>200</v>
      </c>
      <c r="ET13" s="174">
        <f t="shared" si="24"/>
        <v>1</v>
      </c>
      <c r="EU13" s="174">
        <f t="shared" si="24"/>
        <v>1</v>
      </c>
      <c r="EV13" s="47">
        <f>MDL!$C15</f>
        <v>8.6848108787699017E-3</v>
      </c>
      <c r="EW13" s="47">
        <f t="shared" si="15"/>
        <v>8.6848108787699017E-3</v>
      </c>
      <c r="EX13" s="174">
        <f t="shared" si="16"/>
        <v>9.3130000000000006</v>
      </c>
      <c r="FN13" s="47" t="s">
        <v>24</v>
      </c>
      <c r="FO13" s="47">
        <v>13.247999999999999</v>
      </c>
      <c r="FP13" s="47">
        <v>131</v>
      </c>
      <c r="FQ13" s="47">
        <v>141708</v>
      </c>
      <c r="FR13" s="47">
        <v>9.51</v>
      </c>
      <c r="FS13" s="47">
        <f t="shared" si="17"/>
        <v>9.51</v>
      </c>
      <c r="FT13" s="47" t="s">
        <v>13</v>
      </c>
      <c r="FU13" s="174">
        <f t="shared" si="25"/>
        <v>200</v>
      </c>
      <c r="FV13" s="174">
        <f t="shared" si="25"/>
        <v>1</v>
      </c>
      <c r="FW13" s="174">
        <f t="shared" si="25"/>
        <v>1</v>
      </c>
      <c r="FX13" s="47">
        <f>MDL!$C15</f>
        <v>8.6848108787699017E-3</v>
      </c>
      <c r="FY13" s="47">
        <f t="shared" si="18"/>
        <v>8.6848108787699017E-3</v>
      </c>
      <c r="FZ13" s="174">
        <f t="shared" si="19"/>
        <v>9.51</v>
      </c>
    </row>
    <row r="14" spans="1:182" x14ac:dyDescent="0.35">
      <c r="A14" s="47" t="s">
        <v>68</v>
      </c>
      <c r="B14" s="135">
        <f t="shared" si="26"/>
        <v>0.76612515620494093</v>
      </c>
      <c r="C14" s="177">
        <f t="shared" si="27"/>
        <v>0.67852222115415417</v>
      </c>
      <c r="D14" s="177"/>
      <c r="E14" s="177"/>
      <c r="F14" s="177"/>
      <c r="H14" s="178"/>
      <c r="I14" s="178"/>
      <c r="J14" s="178"/>
      <c r="AA14" s="47" t="s">
        <v>25</v>
      </c>
      <c r="AB14" s="47">
        <v>13.233000000000001</v>
      </c>
      <c r="AC14" s="47">
        <v>64</v>
      </c>
      <c r="AD14" s="47">
        <v>1018</v>
      </c>
      <c r="AE14" s="47">
        <v>1.0089999999999999</v>
      </c>
      <c r="AF14" s="47">
        <f t="shared" si="0"/>
        <v>1.0089999999999999</v>
      </c>
      <c r="AG14" s="47" t="s">
        <v>13</v>
      </c>
      <c r="AH14" s="181">
        <f t="shared" si="20"/>
        <v>200</v>
      </c>
      <c r="AI14" s="181">
        <f t="shared" si="20"/>
        <v>1</v>
      </c>
      <c r="AJ14" s="181">
        <f t="shared" si="20"/>
        <v>1</v>
      </c>
      <c r="AK14" s="47">
        <f>MDL!$C16</f>
        <v>3.4251162877721564E-2</v>
      </c>
      <c r="AL14" s="47">
        <f t="shared" si="1"/>
        <v>3.4251162877721564E-2</v>
      </c>
      <c r="AM14" s="181">
        <f t="shared" si="2"/>
        <v>1.0089999999999999</v>
      </c>
      <c r="AN14" s="181">
        <f t="shared" si="3"/>
        <v>10.09</v>
      </c>
      <c r="BE14" s="47" t="s">
        <v>25</v>
      </c>
      <c r="BF14" s="47">
        <v>13.233000000000001</v>
      </c>
      <c r="BG14" s="47">
        <v>64</v>
      </c>
      <c r="BH14" s="47">
        <v>26780</v>
      </c>
      <c r="BI14" s="47">
        <v>27.335999999999999</v>
      </c>
      <c r="BJ14" s="47">
        <f t="shared" si="4"/>
        <v>27.335999999999999</v>
      </c>
      <c r="BK14" s="47" t="s">
        <v>13</v>
      </c>
      <c r="BL14" s="174">
        <f t="shared" si="21"/>
        <v>200</v>
      </c>
      <c r="BM14" s="174">
        <f t="shared" si="21"/>
        <v>1</v>
      </c>
      <c r="BN14" s="174">
        <f t="shared" si="21"/>
        <v>1</v>
      </c>
      <c r="BO14" s="47">
        <f>MDL!$C16</f>
        <v>3.4251162877721564E-2</v>
      </c>
      <c r="BP14" s="47">
        <f t="shared" si="5"/>
        <v>3.4251162877721564E-2</v>
      </c>
      <c r="BQ14" s="174">
        <f t="shared" si="6"/>
        <v>27.335999999999999</v>
      </c>
      <c r="BR14" s="50">
        <f t="shared" si="7"/>
        <v>9.1120000000000001</v>
      </c>
      <c r="CH14" s="47" t="s">
        <v>25</v>
      </c>
      <c r="CI14" s="47">
        <v>13.233000000000001</v>
      </c>
      <c r="CJ14" s="47">
        <v>64</v>
      </c>
      <c r="CK14" s="47">
        <v>9732</v>
      </c>
      <c r="CL14" s="47">
        <v>9.8339999999999996</v>
      </c>
      <c r="CM14" s="47">
        <f t="shared" si="8"/>
        <v>9.8339999999999996</v>
      </c>
      <c r="CN14" s="47" t="s">
        <v>13</v>
      </c>
      <c r="CO14" s="174">
        <f t="shared" si="22"/>
        <v>200</v>
      </c>
      <c r="CP14" s="174">
        <f t="shared" si="22"/>
        <v>1</v>
      </c>
      <c r="CQ14" s="174">
        <f t="shared" si="22"/>
        <v>1</v>
      </c>
      <c r="CR14" s="47">
        <f>MDL!$C16</f>
        <v>3.4251162877721564E-2</v>
      </c>
      <c r="CS14" s="47">
        <f t="shared" si="9"/>
        <v>3.4251162877721564E-2</v>
      </c>
      <c r="CT14" s="174">
        <f t="shared" si="10"/>
        <v>9.8339999999999996</v>
      </c>
      <c r="DJ14" s="47" t="s">
        <v>25</v>
      </c>
      <c r="DK14" s="47">
        <v>13.233000000000001</v>
      </c>
      <c r="DL14" s="47">
        <v>64</v>
      </c>
      <c r="DM14" s="47">
        <v>9975</v>
      </c>
      <c r="DN14" s="47">
        <v>9.93</v>
      </c>
      <c r="DO14" s="47">
        <f t="shared" si="11"/>
        <v>9.93</v>
      </c>
      <c r="DP14" s="47" t="s">
        <v>13</v>
      </c>
      <c r="DQ14" s="174">
        <f t="shared" si="23"/>
        <v>200</v>
      </c>
      <c r="DR14" s="174">
        <f t="shared" si="23"/>
        <v>1</v>
      </c>
      <c r="DS14" s="174">
        <f t="shared" si="23"/>
        <v>1</v>
      </c>
      <c r="DT14" s="47">
        <f>MDL!$C16</f>
        <v>3.4251162877721564E-2</v>
      </c>
      <c r="DU14" s="47">
        <f t="shared" si="12"/>
        <v>3.4251162877721564E-2</v>
      </c>
      <c r="DV14" s="174">
        <f t="shared" si="13"/>
        <v>9.93</v>
      </c>
      <c r="EL14" s="47" t="s">
        <v>25</v>
      </c>
      <c r="EM14" s="47">
        <v>13.218999999999999</v>
      </c>
      <c r="EN14" s="47">
        <v>64</v>
      </c>
      <c r="EO14" s="47">
        <v>9578</v>
      </c>
      <c r="EP14" s="47">
        <v>9.9009999999999998</v>
      </c>
      <c r="EQ14" s="47">
        <f t="shared" si="14"/>
        <v>9.9009999999999998</v>
      </c>
      <c r="ER14" s="47" t="s">
        <v>13</v>
      </c>
      <c r="ES14" s="174">
        <f t="shared" si="24"/>
        <v>200</v>
      </c>
      <c r="ET14" s="174">
        <f t="shared" si="24"/>
        <v>1</v>
      </c>
      <c r="EU14" s="174">
        <f t="shared" si="24"/>
        <v>1</v>
      </c>
      <c r="EV14" s="47">
        <f>MDL!$C16</f>
        <v>3.4251162877721564E-2</v>
      </c>
      <c r="EW14" s="47">
        <f t="shared" si="15"/>
        <v>3.4251162877721564E-2</v>
      </c>
      <c r="EX14" s="174">
        <f t="shared" si="16"/>
        <v>9.9009999999999998</v>
      </c>
      <c r="FN14" s="47" t="s">
        <v>25</v>
      </c>
      <c r="FO14" s="47">
        <v>13.218999999999999</v>
      </c>
      <c r="FP14" s="47">
        <v>64</v>
      </c>
      <c r="FQ14" s="47">
        <v>9070</v>
      </c>
      <c r="FR14" s="47">
        <v>9.984</v>
      </c>
      <c r="FS14" s="47">
        <f t="shared" si="17"/>
        <v>9.984</v>
      </c>
      <c r="FT14" s="47" t="s">
        <v>13</v>
      </c>
      <c r="FU14" s="174">
        <f t="shared" si="25"/>
        <v>200</v>
      </c>
      <c r="FV14" s="174">
        <f t="shared" si="25"/>
        <v>1</v>
      </c>
      <c r="FW14" s="174">
        <f t="shared" si="25"/>
        <v>1</v>
      </c>
      <c r="FX14" s="47">
        <f>MDL!$C16</f>
        <v>3.4251162877721564E-2</v>
      </c>
      <c r="FY14" s="47">
        <f t="shared" si="18"/>
        <v>3.4251162877721564E-2</v>
      </c>
      <c r="FZ14" s="174">
        <f t="shared" si="19"/>
        <v>9.984</v>
      </c>
    </row>
    <row r="15" spans="1:182" x14ac:dyDescent="0.35">
      <c r="A15" s="47" t="s">
        <v>115</v>
      </c>
      <c r="B15" s="135">
        <f t="shared" si="26"/>
        <v>1.0011112233558945</v>
      </c>
      <c r="C15" s="177">
        <f t="shared" si="27"/>
        <v>0.91167457992389811</v>
      </c>
      <c r="D15" s="177"/>
      <c r="E15" s="177"/>
      <c r="F15" s="177"/>
      <c r="H15" s="178"/>
      <c r="I15" s="178"/>
      <c r="J15" s="178"/>
      <c r="AA15" s="47" t="s">
        <v>26</v>
      </c>
      <c r="AB15" s="47">
        <v>13.45</v>
      </c>
      <c r="AC15" s="47">
        <v>69</v>
      </c>
      <c r="AD15" s="47" t="s">
        <v>464</v>
      </c>
      <c r="AE15" s="47">
        <v>1.105</v>
      </c>
      <c r="AF15" s="47">
        <f t="shared" si="0"/>
        <v>1.105</v>
      </c>
      <c r="AG15" s="47" t="s">
        <v>13</v>
      </c>
      <c r="AH15" s="181">
        <f t="shared" si="20"/>
        <v>200</v>
      </c>
      <c r="AI15" s="181">
        <f t="shared" si="20"/>
        <v>1</v>
      </c>
      <c r="AJ15" s="181">
        <f t="shared" si="20"/>
        <v>1</v>
      </c>
      <c r="AK15" s="47">
        <f>MDL!$C17</f>
        <v>0.33918310563638476</v>
      </c>
      <c r="AL15" s="47">
        <f t="shared" si="1"/>
        <v>0.33918310563638476</v>
      </c>
      <c r="AM15" s="181">
        <f t="shared" si="2"/>
        <v>1.105</v>
      </c>
      <c r="AN15" s="181">
        <f t="shared" si="3"/>
        <v>11.05</v>
      </c>
      <c r="BE15" s="47" t="s">
        <v>26</v>
      </c>
      <c r="BF15" s="47">
        <v>13.436</v>
      </c>
      <c r="BG15" s="47">
        <v>69</v>
      </c>
      <c r="BH15" s="47" t="s">
        <v>465</v>
      </c>
      <c r="BI15" s="47">
        <v>27.283999999999999</v>
      </c>
      <c r="BJ15" s="47">
        <f t="shared" si="4"/>
        <v>27.283999999999999</v>
      </c>
      <c r="BK15" s="47" t="s">
        <v>13</v>
      </c>
      <c r="BL15" s="174">
        <f t="shared" si="21"/>
        <v>200</v>
      </c>
      <c r="BM15" s="174">
        <f t="shared" si="21"/>
        <v>1</v>
      </c>
      <c r="BN15" s="174">
        <f t="shared" si="21"/>
        <v>1</v>
      </c>
      <c r="BO15" s="47">
        <f>MDL!$C17</f>
        <v>0.33918310563638476</v>
      </c>
      <c r="BP15" s="47">
        <f t="shared" si="5"/>
        <v>0.33918310563638476</v>
      </c>
      <c r="BQ15" s="174">
        <f t="shared" si="6"/>
        <v>27.283999999999999</v>
      </c>
      <c r="BR15" s="50">
        <f t="shared" si="7"/>
        <v>9.0946666666666669</v>
      </c>
      <c r="CH15" s="47" t="s">
        <v>26</v>
      </c>
      <c r="CI15" s="47">
        <v>13.436</v>
      </c>
      <c r="CJ15" s="47">
        <v>69</v>
      </c>
      <c r="CK15" s="47">
        <v>10233</v>
      </c>
      <c r="CL15" s="47">
        <v>9.7940000000000005</v>
      </c>
      <c r="CM15" s="47">
        <f t="shared" si="8"/>
        <v>9.7940000000000005</v>
      </c>
      <c r="CN15" s="47" t="s">
        <v>13</v>
      </c>
      <c r="CO15" s="174">
        <f t="shared" si="22"/>
        <v>200</v>
      </c>
      <c r="CP15" s="174">
        <f t="shared" si="22"/>
        <v>1</v>
      </c>
      <c r="CQ15" s="174">
        <f t="shared" si="22"/>
        <v>1</v>
      </c>
      <c r="CR15" s="47">
        <f>MDL!$C17</f>
        <v>0.33918310563638476</v>
      </c>
      <c r="CS15" s="47">
        <f t="shared" si="9"/>
        <v>0.33918310563638476</v>
      </c>
      <c r="CT15" s="174">
        <f t="shared" si="10"/>
        <v>9.7940000000000005</v>
      </c>
      <c r="DJ15" s="47" t="s">
        <v>26</v>
      </c>
      <c r="DK15" s="47">
        <v>13.436</v>
      </c>
      <c r="DL15" s="47">
        <v>69</v>
      </c>
      <c r="DM15" s="47">
        <v>11018</v>
      </c>
      <c r="DN15" s="47">
        <v>10.388999999999999</v>
      </c>
      <c r="DO15" s="47">
        <f t="shared" si="11"/>
        <v>10.388999999999999</v>
      </c>
      <c r="DP15" s="47" t="s">
        <v>13</v>
      </c>
      <c r="DQ15" s="174">
        <f t="shared" si="23"/>
        <v>200</v>
      </c>
      <c r="DR15" s="174">
        <f t="shared" si="23"/>
        <v>1</v>
      </c>
      <c r="DS15" s="174">
        <f t="shared" si="23"/>
        <v>1</v>
      </c>
      <c r="DT15" s="47">
        <f>MDL!$C17</f>
        <v>0.33918310563638476</v>
      </c>
      <c r="DU15" s="47">
        <f t="shared" si="12"/>
        <v>0.33918310563638476</v>
      </c>
      <c r="DV15" s="174">
        <f t="shared" si="13"/>
        <v>10.388999999999999</v>
      </c>
      <c r="EL15" s="47" t="s">
        <v>26</v>
      </c>
      <c r="EM15" s="47">
        <v>13.420999999999999</v>
      </c>
      <c r="EN15" s="47">
        <v>69</v>
      </c>
      <c r="EO15" s="47" t="s">
        <v>588</v>
      </c>
      <c r="EP15" s="47">
        <v>8.8710000000000004</v>
      </c>
      <c r="EQ15" s="47">
        <f t="shared" si="14"/>
        <v>8.8710000000000004</v>
      </c>
      <c r="ER15" s="47" t="s">
        <v>13</v>
      </c>
      <c r="ES15" s="174">
        <f t="shared" si="24"/>
        <v>200</v>
      </c>
      <c r="ET15" s="174">
        <f t="shared" si="24"/>
        <v>1</v>
      </c>
      <c r="EU15" s="174">
        <f t="shared" si="24"/>
        <v>1</v>
      </c>
      <c r="EV15" s="47">
        <f>MDL!$C17</f>
        <v>0.33918310563638476</v>
      </c>
      <c r="EW15" s="47">
        <f t="shared" si="15"/>
        <v>0.33918310563638476</v>
      </c>
      <c r="EX15" s="174">
        <f t="shared" si="16"/>
        <v>8.8710000000000004</v>
      </c>
      <c r="FN15" s="47" t="s">
        <v>26</v>
      </c>
      <c r="FO15" s="47">
        <v>13.420999999999999</v>
      </c>
      <c r="FP15" s="47">
        <v>69</v>
      </c>
      <c r="FQ15" s="47">
        <v>9160</v>
      </c>
      <c r="FR15" s="47">
        <v>9.5510000000000002</v>
      </c>
      <c r="FS15" s="47">
        <f t="shared" si="17"/>
        <v>9.5510000000000002</v>
      </c>
      <c r="FT15" s="47" t="s">
        <v>13</v>
      </c>
      <c r="FU15" s="174">
        <f t="shared" si="25"/>
        <v>200</v>
      </c>
      <c r="FV15" s="174">
        <f t="shared" si="25"/>
        <v>1</v>
      </c>
      <c r="FW15" s="174">
        <f t="shared" si="25"/>
        <v>1</v>
      </c>
      <c r="FX15" s="47">
        <f>MDL!$C17</f>
        <v>0.33918310563638476</v>
      </c>
      <c r="FY15" s="47">
        <f t="shared" si="18"/>
        <v>0.33918310563638476</v>
      </c>
      <c r="FZ15" s="174">
        <f t="shared" si="19"/>
        <v>9.5510000000000002</v>
      </c>
    </row>
    <row r="16" spans="1:182" x14ac:dyDescent="0.35">
      <c r="A16" s="47" t="s">
        <v>71</v>
      </c>
      <c r="B16" s="135">
        <f t="shared" si="26"/>
        <v>1.0347003154574133</v>
      </c>
      <c r="C16" s="177">
        <f t="shared" si="27"/>
        <v>0.92457062740974416</v>
      </c>
      <c r="D16" s="177"/>
      <c r="E16" s="177"/>
      <c r="F16" s="177"/>
      <c r="H16" s="178"/>
      <c r="I16" s="178"/>
      <c r="J16" s="178"/>
      <c r="AA16" s="47" t="s">
        <v>27</v>
      </c>
      <c r="AB16" s="47">
        <v>13.74</v>
      </c>
      <c r="AC16" s="47">
        <v>51</v>
      </c>
      <c r="AD16" s="47">
        <v>10506</v>
      </c>
      <c r="AE16" s="47">
        <v>1.0629999999999999</v>
      </c>
      <c r="AF16" s="47">
        <f t="shared" si="0"/>
        <v>1.0629999999999999</v>
      </c>
      <c r="AG16" s="47" t="s">
        <v>13</v>
      </c>
      <c r="AH16" s="181">
        <f t="shared" si="20"/>
        <v>200</v>
      </c>
      <c r="AI16" s="181">
        <f t="shared" si="20"/>
        <v>1</v>
      </c>
      <c r="AJ16" s="181">
        <f t="shared" si="20"/>
        <v>1</v>
      </c>
      <c r="AK16" s="47">
        <f>MDL!$C18</f>
        <v>2.4043735428034754E-2</v>
      </c>
      <c r="AL16" s="47">
        <f t="shared" si="1"/>
        <v>2.4043735428034754E-2</v>
      </c>
      <c r="AM16" s="181">
        <f t="shared" si="2"/>
        <v>1.0629999999999999</v>
      </c>
      <c r="AN16" s="181">
        <f t="shared" si="3"/>
        <v>10.629999999999999</v>
      </c>
      <c r="BE16" s="47" t="s">
        <v>27</v>
      </c>
      <c r="BF16" s="47">
        <v>13.74</v>
      </c>
      <c r="BG16" s="47">
        <v>51</v>
      </c>
      <c r="BH16" s="47">
        <v>273630</v>
      </c>
      <c r="BI16" s="47">
        <v>28.523</v>
      </c>
      <c r="BJ16" s="47">
        <f t="shared" si="4"/>
        <v>28.523</v>
      </c>
      <c r="BK16" s="47" t="s">
        <v>13</v>
      </c>
      <c r="BL16" s="174">
        <f t="shared" si="21"/>
        <v>200</v>
      </c>
      <c r="BM16" s="174">
        <f t="shared" si="21"/>
        <v>1</v>
      </c>
      <c r="BN16" s="174">
        <f t="shared" si="21"/>
        <v>1</v>
      </c>
      <c r="BO16" s="47">
        <f>MDL!$C18</f>
        <v>2.4043735428034754E-2</v>
      </c>
      <c r="BP16" s="47">
        <f t="shared" si="5"/>
        <v>2.4043735428034754E-2</v>
      </c>
      <c r="BQ16" s="174">
        <f t="shared" si="6"/>
        <v>28.523</v>
      </c>
      <c r="BR16" s="50">
        <f t="shared" si="7"/>
        <v>9.5076666666666672</v>
      </c>
      <c r="CH16" s="47" t="s">
        <v>27</v>
      </c>
      <c r="CI16" s="47">
        <v>13.74</v>
      </c>
      <c r="CJ16" s="47">
        <v>51</v>
      </c>
      <c r="CK16" s="47">
        <v>99702</v>
      </c>
      <c r="CL16" s="47">
        <v>10.288</v>
      </c>
      <c r="CM16" s="47">
        <f t="shared" si="8"/>
        <v>10.288</v>
      </c>
      <c r="CN16" s="47" t="s">
        <v>13</v>
      </c>
      <c r="CO16" s="174">
        <f t="shared" si="22"/>
        <v>200</v>
      </c>
      <c r="CP16" s="174">
        <f t="shared" si="22"/>
        <v>1</v>
      </c>
      <c r="CQ16" s="174">
        <f t="shared" si="22"/>
        <v>1</v>
      </c>
      <c r="CR16" s="47">
        <f>MDL!$C18</f>
        <v>2.4043735428034754E-2</v>
      </c>
      <c r="CS16" s="47">
        <f t="shared" si="9"/>
        <v>2.4043735428034754E-2</v>
      </c>
      <c r="CT16" s="174">
        <f t="shared" si="10"/>
        <v>10.288</v>
      </c>
      <c r="DJ16" s="47" t="s">
        <v>27</v>
      </c>
      <c r="DK16" s="47">
        <v>13.74</v>
      </c>
      <c r="DL16" s="47">
        <v>51</v>
      </c>
      <c r="DM16" s="47">
        <v>104406</v>
      </c>
      <c r="DN16" s="47">
        <v>10.614000000000001</v>
      </c>
      <c r="DO16" s="47">
        <f t="shared" si="11"/>
        <v>10.614000000000001</v>
      </c>
      <c r="DP16" s="47" t="s">
        <v>13</v>
      </c>
      <c r="DQ16" s="174">
        <f t="shared" si="23"/>
        <v>200</v>
      </c>
      <c r="DR16" s="174">
        <f t="shared" si="23"/>
        <v>1</v>
      </c>
      <c r="DS16" s="174">
        <f t="shared" si="23"/>
        <v>1</v>
      </c>
      <c r="DT16" s="47">
        <f>MDL!$C18</f>
        <v>2.4043735428034754E-2</v>
      </c>
      <c r="DU16" s="47">
        <f t="shared" si="12"/>
        <v>2.4043735428034754E-2</v>
      </c>
      <c r="DV16" s="174">
        <f t="shared" si="13"/>
        <v>10.614000000000001</v>
      </c>
      <c r="EL16" s="47" t="s">
        <v>27</v>
      </c>
      <c r="EM16" s="47">
        <v>13.725</v>
      </c>
      <c r="EN16" s="47">
        <v>51</v>
      </c>
      <c r="EO16" s="47">
        <v>99617</v>
      </c>
      <c r="EP16" s="47">
        <v>10.515000000000001</v>
      </c>
      <c r="EQ16" s="47">
        <f t="shared" si="14"/>
        <v>10.515000000000001</v>
      </c>
      <c r="ER16" s="47" t="s">
        <v>13</v>
      </c>
      <c r="ES16" s="174">
        <f t="shared" si="24"/>
        <v>200</v>
      </c>
      <c r="ET16" s="174">
        <f t="shared" si="24"/>
        <v>1</v>
      </c>
      <c r="EU16" s="174">
        <f t="shared" si="24"/>
        <v>1</v>
      </c>
      <c r="EV16" s="47">
        <f>MDL!$C18</f>
        <v>2.4043735428034754E-2</v>
      </c>
      <c r="EW16" s="47">
        <f t="shared" si="15"/>
        <v>2.4043735428034754E-2</v>
      </c>
      <c r="EX16" s="174">
        <f t="shared" si="16"/>
        <v>10.515000000000001</v>
      </c>
      <c r="FN16" s="47" t="s">
        <v>27</v>
      </c>
      <c r="FO16" s="47">
        <v>13.725</v>
      </c>
      <c r="FP16" s="47">
        <v>51</v>
      </c>
      <c r="FQ16" s="47">
        <v>94482</v>
      </c>
      <c r="FR16" s="47">
        <v>10.621</v>
      </c>
      <c r="FS16" s="47">
        <f t="shared" si="17"/>
        <v>10.621</v>
      </c>
      <c r="FT16" s="47" t="s">
        <v>13</v>
      </c>
      <c r="FU16" s="174">
        <f t="shared" si="25"/>
        <v>200</v>
      </c>
      <c r="FV16" s="174">
        <f t="shared" si="25"/>
        <v>1</v>
      </c>
      <c r="FW16" s="174">
        <f t="shared" si="25"/>
        <v>1</v>
      </c>
      <c r="FX16" s="47">
        <f>MDL!$C18</f>
        <v>2.4043735428034754E-2</v>
      </c>
      <c r="FY16" s="47">
        <f t="shared" si="18"/>
        <v>2.4043735428034754E-2</v>
      </c>
      <c r="FZ16" s="174">
        <f t="shared" si="19"/>
        <v>10.621</v>
      </c>
    </row>
    <row r="17" spans="1:182" x14ac:dyDescent="0.35">
      <c r="A17" s="47" t="s">
        <v>25</v>
      </c>
      <c r="B17" s="135">
        <f t="shared" si="26"/>
        <v>1.0260321334146838</v>
      </c>
      <c r="C17" s="177">
        <f t="shared" si="27"/>
        <v>0.9265812487288998</v>
      </c>
      <c r="D17" s="177"/>
      <c r="E17" s="177"/>
      <c r="F17" s="177"/>
      <c r="H17" s="178"/>
      <c r="I17" s="178"/>
      <c r="J17" s="178"/>
      <c r="AA17" s="47" t="s">
        <v>28</v>
      </c>
      <c r="AB17" s="47">
        <v>15.939</v>
      </c>
      <c r="AC17" s="47">
        <v>33</v>
      </c>
      <c r="AD17" s="47">
        <v>3396</v>
      </c>
      <c r="AE17" s="47">
        <v>1.0389999999999999</v>
      </c>
      <c r="AF17" s="47">
        <f t="shared" si="0"/>
        <v>1.0389999999999999</v>
      </c>
      <c r="AG17" s="47" t="s">
        <v>13</v>
      </c>
      <c r="AH17" s="181">
        <f t="shared" si="20"/>
        <v>200</v>
      </c>
      <c r="AI17" s="181">
        <f t="shared" si="20"/>
        <v>1</v>
      </c>
      <c r="AJ17" s="181">
        <f t="shared" si="20"/>
        <v>1</v>
      </c>
      <c r="AK17" s="47">
        <f>MDL!$C19</f>
        <v>2.8150385828363243E-2</v>
      </c>
      <c r="AL17" s="47">
        <f t="shared" si="1"/>
        <v>2.8150385828363243E-2</v>
      </c>
      <c r="AM17" s="181">
        <f t="shared" si="2"/>
        <v>1.0389999999999999</v>
      </c>
      <c r="AN17" s="181">
        <f t="shared" si="3"/>
        <v>10.389999999999999</v>
      </c>
      <c r="BE17" s="47" t="s">
        <v>28</v>
      </c>
      <c r="BF17" s="47">
        <v>15.939</v>
      </c>
      <c r="BG17" s="47">
        <v>33</v>
      </c>
      <c r="BH17" s="47">
        <v>93306</v>
      </c>
      <c r="BI17" s="47">
        <v>29.417999999999999</v>
      </c>
      <c r="BJ17" s="47">
        <f t="shared" si="4"/>
        <v>29.417999999999999</v>
      </c>
      <c r="BK17" s="47" t="s">
        <v>13</v>
      </c>
      <c r="BL17" s="174">
        <f t="shared" si="21"/>
        <v>200</v>
      </c>
      <c r="BM17" s="174">
        <f t="shared" si="21"/>
        <v>1</v>
      </c>
      <c r="BN17" s="174">
        <f t="shared" si="21"/>
        <v>1</v>
      </c>
      <c r="BO17" s="47">
        <f>MDL!$C19</f>
        <v>2.8150385828363243E-2</v>
      </c>
      <c r="BP17" s="47">
        <f t="shared" si="5"/>
        <v>2.8150385828363243E-2</v>
      </c>
      <c r="BQ17" s="174">
        <f t="shared" si="6"/>
        <v>29.417999999999999</v>
      </c>
      <c r="BR17" s="50">
        <f t="shared" si="7"/>
        <v>9.8059999999999992</v>
      </c>
      <c r="CH17" s="47" t="s">
        <v>28</v>
      </c>
      <c r="CI17" s="47">
        <v>15.939</v>
      </c>
      <c r="CJ17" s="47">
        <v>33</v>
      </c>
      <c r="CK17" s="47">
        <v>33493</v>
      </c>
      <c r="CL17" s="47">
        <v>10.454000000000001</v>
      </c>
      <c r="CM17" s="47">
        <f t="shared" si="8"/>
        <v>10.454000000000001</v>
      </c>
      <c r="CN17" s="47" t="s">
        <v>13</v>
      </c>
      <c r="CO17" s="174">
        <f t="shared" si="22"/>
        <v>200</v>
      </c>
      <c r="CP17" s="174">
        <f t="shared" si="22"/>
        <v>1</v>
      </c>
      <c r="CQ17" s="174">
        <f t="shared" si="22"/>
        <v>1</v>
      </c>
      <c r="CR17" s="47">
        <f>MDL!$C19</f>
        <v>2.8150385828363243E-2</v>
      </c>
      <c r="CS17" s="47">
        <f t="shared" si="9"/>
        <v>2.8150385828363243E-2</v>
      </c>
      <c r="CT17" s="174">
        <f t="shared" si="10"/>
        <v>10.454000000000001</v>
      </c>
      <c r="DJ17" s="47" t="s">
        <v>28</v>
      </c>
      <c r="DK17" s="47">
        <v>15.925000000000001</v>
      </c>
      <c r="DL17" s="47">
        <v>33</v>
      </c>
      <c r="DM17" s="47">
        <v>35875</v>
      </c>
      <c r="DN17" s="47">
        <v>11.031000000000001</v>
      </c>
      <c r="DO17" s="47">
        <f t="shared" si="11"/>
        <v>11.031000000000001</v>
      </c>
      <c r="DP17" s="47" t="s">
        <v>13</v>
      </c>
      <c r="DQ17" s="174">
        <f t="shared" si="23"/>
        <v>200</v>
      </c>
      <c r="DR17" s="174">
        <f t="shared" si="23"/>
        <v>1</v>
      </c>
      <c r="DS17" s="174">
        <f t="shared" si="23"/>
        <v>1</v>
      </c>
      <c r="DT17" s="47">
        <f>MDL!$C19</f>
        <v>2.8150385828363243E-2</v>
      </c>
      <c r="DU17" s="47">
        <f t="shared" si="12"/>
        <v>2.8150385828363243E-2</v>
      </c>
      <c r="DV17" s="174">
        <f t="shared" si="13"/>
        <v>11.031000000000001</v>
      </c>
      <c r="EL17" s="47" t="s">
        <v>28</v>
      </c>
      <c r="EM17" s="47">
        <v>15.925000000000001</v>
      </c>
      <c r="EN17" s="47">
        <v>33</v>
      </c>
      <c r="EO17" s="47">
        <v>33713</v>
      </c>
      <c r="EP17" s="47">
        <v>10.763999999999999</v>
      </c>
      <c r="EQ17" s="47">
        <f t="shared" si="14"/>
        <v>10.763999999999999</v>
      </c>
      <c r="ER17" s="47" t="s">
        <v>13</v>
      </c>
      <c r="ES17" s="174">
        <f t="shared" si="24"/>
        <v>200</v>
      </c>
      <c r="ET17" s="174">
        <f t="shared" si="24"/>
        <v>1</v>
      </c>
      <c r="EU17" s="174">
        <f t="shared" si="24"/>
        <v>1</v>
      </c>
      <c r="EV17" s="47">
        <f>MDL!$C19</f>
        <v>2.8150385828363243E-2</v>
      </c>
      <c r="EW17" s="47">
        <f t="shared" si="15"/>
        <v>2.8150385828363243E-2</v>
      </c>
      <c r="EX17" s="174">
        <f t="shared" si="16"/>
        <v>10.763999999999999</v>
      </c>
      <c r="FN17" s="47" t="s">
        <v>28</v>
      </c>
      <c r="FO17" s="47">
        <v>15.911</v>
      </c>
      <c r="FP17" s="47">
        <v>33</v>
      </c>
      <c r="FQ17" s="47">
        <v>32270</v>
      </c>
      <c r="FR17" s="47">
        <v>10.972</v>
      </c>
      <c r="FS17" s="47">
        <f t="shared" si="17"/>
        <v>10.972</v>
      </c>
      <c r="FT17" s="47" t="s">
        <v>13</v>
      </c>
      <c r="FU17" s="174">
        <f t="shared" si="25"/>
        <v>200</v>
      </c>
      <c r="FV17" s="174">
        <f t="shared" si="25"/>
        <v>1</v>
      </c>
      <c r="FW17" s="174">
        <f t="shared" si="25"/>
        <v>1</v>
      </c>
      <c r="FX17" s="47">
        <f>MDL!$C19</f>
        <v>2.8150385828363243E-2</v>
      </c>
      <c r="FY17" s="47">
        <f t="shared" si="18"/>
        <v>2.8150385828363243E-2</v>
      </c>
      <c r="FZ17" s="174">
        <f t="shared" si="19"/>
        <v>10.972</v>
      </c>
    </row>
    <row r="18" spans="1:182" x14ac:dyDescent="0.35">
      <c r="A18" s="47" t="s">
        <v>74</v>
      </c>
      <c r="B18" s="135">
        <f t="shared" si="26"/>
        <v>1.1282417806820502</v>
      </c>
      <c r="C18" s="177">
        <f t="shared" si="27"/>
        <v>0.92859573888775437</v>
      </c>
      <c r="D18" s="177"/>
      <c r="E18" s="177"/>
      <c r="F18" s="177"/>
      <c r="H18" s="178"/>
      <c r="I18" s="178"/>
      <c r="J18" s="178"/>
      <c r="AA18" s="47" t="s">
        <v>29</v>
      </c>
      <c r="AB18" s="47">
        <v>16.161000000000001</v>
      </c>
      <c r="AC18" s="47">
        <v>119</v>
      </c>
      <c r="AD18" s="47">
        <v>19102</v>
      </c>
      <c r="AE18" s="47">
        <v>1.0780000000000001</v>
      </c>
      <c r="AF18" s="47">
        <f t="shared" si="0"/>
        <v>1.0780000000000001</v>
      </c>
      <c r="AG18" s="47" t="s">
        <v>13</v>
      </c>
      <c r="AH18" s="181">
        <f t="shared" si="20"/>
        <v>200</v>
      </c>
      <c r="AI18" s="181">
        <f t="shared" si="20"/>
        <v>1</v>
      </c>
      <c r="AJ18" s="181">
        <f t="shared" si="20"/>
        <v>1</v>
      </c>
      <c r="AK18" s="47">
        <f>MDL!$C20</f>
        <v>2.3141344526111489E-2</v>
      </c>
      <c r="AL18" s="47">
        <f t="shared" si="1"/>
        <v>2.3141344526111489E-2</v>
      </c>
      <c r="AM18" s="181">
        <f t="shared" si="2"/>
        <v>1.0780000000000001</v>
      </c>
      <c r="AN18" s="181">
        <f t="shared" si="3"/>
        <v>10.780000000000001</v>
      </c>
      <c r="BE18" s="47" t="s">
        <v>29</v>
      </c>
      <c r="BF18" s="47">
        <v>16.161000000000001</v>
      </c>
      <c r="BG18" s="47">
        <v>119</v>
      </c>
      <c r="BH18" s="47" t="s">
        <v>473</v>
      </c>
      <c r="BI18" s="47">
        <v>26.634</v>
      </c>
      <c r="BJ18" s="47">
        <f t="shared" si="4"/>
        <v>26.634</v>
      </c>
      <c r="BK18" s="47" t="s">
        <v>13</v>
      </c>
      <c r="BL18" s="174">
        <f t="shared" si="21"/>
        <v>200</v>
      </c>
      <c r="BM18" s="174">
        <f t="shared" si="21"/>
        <v>1</v>
      </c>
      <c r="BN18" s="174">
        <f t="shared" si="21"/>
        <v>1</v>
      </c>
      <c r="BO18" s="47">
        <f>MDL!$C20</f>
        <v>2.3141344526111489E-2</v>
      </c>
      <c r="BP18" s="47">
        <f t="shared" si="5"/>
        <v>2.3141344526111489E-2</v>
      </c>
      <c r="BQ18" s="174">
        <f t="shared" si="6"/>
        <v>26.634</v>
      </c>
      <c r="BR18" s="50">
        <f t="shared" si="7"/>
        <v>8.8780000000000001</v>
      </c>
      <c r="CH18" s="47" t="s">
        <v>29</v>
      </c>
      <c r="CI18" s="47">
        <v>16.175000000000001</v>
      </c>
      <c r="CJ18" s="47">
        <v>119</v>
      </c>
      <c r="CK18" s="47">
        <v>173271</v>
      </c>
      <c r="CL18" s="47">
        <v>9.9700000000000006</v>
      </c>
      <c r="CM18" s="47">
        <f t="shared" si="8"/>
        <v>9.9700000000000006</v>
      </c>
      <c r="CN18" s="47" t="s">
        <v>13</v>
      </c>
      <c r="CO18" s="174">
        <f t="shared" si="22"/>
        <v>200</v>
      </c>
      <c r="CP18" s="174">
        <f t="shared" si="22"/>
        <v>1</v>
      </c>
      <c r="CQ18" s="174">
        <f t="shared" si="22"/>
        <v>1</v>
      </c>
      <c r="CR18" s="47">
        <f>MDL!$C20</f>
        <v>2.3141344526111489E-2</v>
      </c>
      <c r="CS18" s="47">
        <f t="shared" si="9"/>
        <v>2.3141344526111489E-2</v>
      </c>
      <c r="CT18" s="174">
        <f t="shared" si="10"/>
        <v>9.9700000000000006</v>
      </c>
      <c r="DJ18" s="47" t="s">
        <v>29</v>
      </c>
      <c r="DK18" s="47">
        <v>16.161000000000001</v>
      </c>
      <c r="DL18" s="47">
        <v>119</v>
      </c>
      <c r="DM18" s="47">
        <v>178800</v>
      </c>
      <c r="DN18" s="47">
        <v>10.135</v>
      </c>
      <c r="DO18" s="47">
        <f t="shared" si="11"/>
        <v>10.135</v>
      </c>
      <c r="DP18" s="47" t="s">
        <v>13</v>
      </c>
      <c r="DQ18" s="174">
        <f t="shared" si="23"/>
        <v>200</v>
      </c>
      <c r="DR18" s="174">
        <f t="shared" si="23"/>
        <v>1</v>
      </c>
      <c r="DS18" s="174">
        <f t="shared" si="23"/>
        <v>1</v>
      </c>
      <c r="DT18" s="47">
        <f>MDL!$C20</f>
        <v>2.3141344526111489E-2</v>
      </c>
      <c r="DU18" s="47">
        <f t="shared" si="12"/>
        <v>2.3141344526111489E-2</v>
      </c>
      <c r="DV18" s="174">
        <f t="shared" si="13"/>
        <v>10.135</v>
      </c>
      <c r="EL18" s="47" t="s">
        <v>29</v>
      </c>
      <c r="EM18" s="47">
        <v>16.161000000000001</v>
      </c>
      <c r="EN18" s="47">
        <v>119</v>
      </c>
      <c r="EO18" s="47">
        <v>170042</v>
      </c>
      <c r="EP18" s="47">
        <v>10.007999999999999</v>
      </c>
      <c r="EQ18" s="47">
        <f t="shared" si="14"/>
        <v>10.007999999999999</v>
      </c>
      <c r="ER18" s="47" t="s">
        <v>13</v>
      </c>
      <c r="ES18" s="174">
        <f t="shared" si="24"/>
        <v>200</v>
      </c>
      <c r="ET18" s="174">
        <f t="shared" si="24"/>
        <v>1</v>
      </c>
      <c r="EU18" s="174">
        <f t="shared" si="24"/>
        <v>1</v>
      </c>
      <c r="EV18" s="47">
        <f>MDL!$C20</f>
        <v>2.3141344526111489E-2</v>
      </c>
      <c r="EW18" s="47">
        <f t="shared" si="15"/>
        <v>2.3141344526111489E-2</v>
      </c>
      <c r="EX18" s="174">
        <f t="shared" si="16"/>
        <v>10.007999999999999</v>
      </c>
      <c r="FN18" s="47" t="s">
        <v>29</v>
      </c>
      <c r="FO18" s="47">
        <v>16.161000000000001</v>
      </c>
      <c r="FP18" s="47">
        <v>119</v>
      </c>
      <c r="FQ18" s="47">
        <v>164011</v>
      </c>
      <c r="FR18" s="47">
        <v>10.28</v>
      </c>
      <c r="FS18" s="47">
        <f t="shared" si="17"/>
        <v>10.28</v>
      </c>
      <c r="FT18" s="47" t="s">
        <v>13</v>
      </c>
      <c r="FU18" s="174">
        <f t="shared" si="25"/>
        <v>200</v>
      </c>
      <c r="FV18" s="174">
        <f t="shared" si="25"/>
        <v>1</v>
      </c>
      <c r="FW18" s="174">
        <f t="shared" si="25"/>
        <v>1</v>
      </c>
      <c r="FX18" s="47">
        <f>MDL!$C20</f>
        <v>2.3141344526111489E-2</v>
      </c>
      <c r="FY18" s="47">
        <f t="shared" si="18"/>
        <v>2.3141344526111489E-2</v>
      </c>
      <c r="FZ18" s="174">
        <f t="shared" si="19"/>
        <v>10.28</v>
      </c>
    </row>
    <row r="19" spans="1:182" x14ac:dyDescent="0.35">
      <c r="A19" s="47" t="s">
        <v>76</v>
      </c>
      <c r="B19" s="135">
        <f t="shared" si="26"/>
        <v>1.0332426127527214</v>
      </c>
      <c r="C19" s="177">
        <f t="shared" si="27"/>
        <v>0.92415111456713328</v>
      </c>
      <c r="D19" s="177"/>
      <c r="E19" s="177"/>
      <c r="F19" s="177"/>
      <c r="H19" s="178"/>
      <c r="I19" s="178"/>
      <c r="J19" s="178"/>
      <c r="AA19" s="47" t="s">
        <v>30</v>
      </c>
      <c r="AB19" s="47">
        <v>18.113</v>
      </c>
      <c r="AC19" s="47">
        <v>51</v>
      </c>
      <c r="AD19" s="47">
        <v>15628</v>
      </c>
      <c r="AE19" s="47">
        <v>1.07</v>
      </c>
      <c r="AF19" s="47">
        <f t="shared" si="0"/>
        <v>1.07</v>
      </c>
      <c r="AG19" s="47" t="s">
        <v>13</v>
      </c>
      <c r="AH19" s="181">
        <f t="shared" si="20"/>
        <v>200</v>
      </c>
      <c r="AI19" s="181">
        <f t="shared" si="20"/>
        <v>1</v>
      </c>
      <c r="AJ19" s="181">
        <f t="shared" si="20"/>
        <v>1</v>
      </c>
      <c r="AK19" s="47">
        <f>MDL!$C21</f>
        <v>1.611701599463836E-2</v>
      </c>
      <c r="AL19" s="47">
        <f t="shared" si="1"/>
        <v>1.611701599463836E-2</v>
      </c>
      <c r="AM19" s="181">
        <f t="shared" si="2"/>
        <v>1.07</v>
      </c>
      <c r="AN19" s="181">
        <f t="shared" si="3"/>
        <v>10.700000000000001</v>
      </c>
      <c r="BE19" s="47" t="s">
        <v>30</v>
      </c>
      <c r="BF19" s="47">
        <v>18.113</v>
      </c>
      <c r="BG19" s="47">
        <v>51</v>
      </c>
      <c r="BH19" s="47">
        <v>394456</v>
      </c>
      <c r="BI19" s="47">
        <v>27.809000000000001</v>
      </c>
      <c r="BJ19" s="47">
        <f t="shared" si="4"/>
        <v>27.809000000000001</v>
      </c>
      <c r="BK19" s="47" t="s">
        <v>13</v>
      </c>
      <c r="BL19" s="174">
        <f t="shared" si="21"/>
        <v>200</v>
      </c>
      <c r="BM19" s="174">
        <f t="shared" si="21"/>
        <v>1</v>
      </c>
      <c r="BN19" s="174">
        <f t="shared" si="21"/>
        <v>1</v>
      </c>
      <c r="BO19" s="47">
        <f>MDL!$C21</f>
        <v>1.611701599463836E-2</v>
      </c>
      <c r="BP19" s="47">
        <f t="shared" si="5"/>
        <v>1.611701599463836E-2</v>
      </c>
      <c r="BQ19" s="174">
        <f t="shared" si="6"/>
        <v>27.809000000000001</v>
      </c>
      <c r="BR19" s="50">
        <f t="shared" si="7"/>
        <v>9.2696666666666676</v>
      </c>
      <c r="CH19" s="47" t="s">
        <v>30</v>
      </c>
      <c r="CI19" s="47">
        <v>18.113</v>
      </c>
      <c r="CJ19" s="47">
        <v>51</v>
      </c>
      <c r="CK19" s="47">
        <v>147074</v>
      </c>
      <c r="CL19" s="47">
        <v>10.263999999999999</v>
      </c>
      <c r="CM19" s="47">
        <f t="shared" si="8"/>
        <v>10.263999999999999</v>
      </c>
      <c r="CN19" s="47" t="s">
        <v>13</v>
      </c>
      <c r="CO19" s="174">
        <f t="shared" si="22"/>
        <v>200</v>
      </c>
      <c r="CP19" s="174">
        <f t="shared" si="22"/>
        <v>1</v>
      </c>
      <c r="CQ19" s="174">
        <f t="shared" si="22"/>
        <v>1</v>
      </c>
      <c r="CR19" s="47">
        <f>MDL!$C21</f>
        <v>1.611701599463836E-2</v>
      </c>
      <c r="CS19" s="47">
        <f t="shared" si="9"/>
        <v>1.611701599463836E-2</v>
      </c>
      <c r="CT19" s="174">
        <f t="shared" si="10"/>
        <v>10.263999999999999</v>
      </c>
      <c r="DJ19" s="47" t="s">
        <v>30</v>
      </c>
      <c r="DK19" s="47">
        <v>18.113</v>
      </c>
      <c r="DL19" s="47">
        <v>51</v>
      </c>
      <c r="DM19" s="47">
        <v>157604</v>
      </c>
      <c r="DN19" s="47">
        <v>10.836</v>
      </c>
      <c r="DO19" s="47">
        <f t="shared" si="11"/>
        <v>10.836</v>
      </c>
      <c r="DP19" s="47" t="s">
        <v>13</v>
      </c>
      <c r="DQ19" s="174">
        <f t="shared" si="23"/>
        <v>200</v>
      </c>
      <c r="DR19" s="174">
        <f t="shared" si="23"/>
        <v>1</v>
      </c>
      <c r="DS19" s="174">
        <f t="shared" si="23"/>
        <v>1</v>
      </c>
      <c r="DT19" s="47">
        <f>MDL!$C21</f>
        <v>1.611701599463836E-2</v>
      </c>
      <c r="DU19" s="47">
        <f t="shared" si="12"/>
        <v>1.611701599463836E-2</v>
      </c>
      <c r="DV19" s="174">
        <f t="shared" si="13"/>
        <v>10.836</v>
      </c>
      <c r="EL19" s="47" t="s">
        <v>30</v>
      </c>
      <c r="EM19" s="47">
        <v>18.094999999999999</v>
      </c>
      <c r="EN19" s="47">
        <v>51</v>
      </c>
      <c r="EO19" s="47">
        <v>151320</v>
      </c>
      <c r="EP19" s="47">
        <v>10.803000000000001</v>
      </c>
      <c r="EQ19" s="47">
        <f t="shared" si="14"/>
        <v>10.803000000000001</v>
      </c>
      <c r="ER19" s="47" t="s">
        <v>13</v>
      </c>
      <c r="ES19" s="174">
        <f t="shared" si="24"/>
        <v>200</v>
      </c>
      <c r="ET19" s="174">
        <f t="shared" si="24"/>
        <v>1</v>
      </c>
      <c r="EU19" s="174">
        <f t="shared" si="24"/>
        <v>1</v>
      </c>
      <c r="EV19" s="47">
        <f>MDL!$C21</f>
        <v>1.611701599463836E-2</v>
      </c>
      <c r="EW19" s="47">
        <f t="shared" si="15"/>
        <v>1.611701599463836E-2</v>
      </c>
      <c r="EX19" s="174">
        <f t="shared" si="16"/>
        <v>10.803000000000001</v>
      </c>
      <c r="FN19" s="47" t="s">
        <v>30</v>
      </c>
      <c r="FO19" s="47">
        <v>18.094999999999999</v>
      </c>
      <c r="FP19" s="47">
        <v>51</v>
      </c>
      <c r="FQ19" s="47">
        <v>142107</v>
      </c>
      <c r="FR19" s="47">
        <v>10.804</v>
      </c>
      <c r="FS19" s="47">
        <f t="shared" si="17"/>
        <v>10.804</v>
      </c>
      <c r="FT19" s="47" t="s">
        <v>13</v>
      </c>
      <c r="FU19" s="174">
        <f t="shared" si="25"/>
        <v>200</v>
      </c>
      <c r="FV19" s="174">
        <f t="shared" si="25"/>
        <v>1</v>
      </c>
      <c r="FW19" s="174">
        <f t="shared" si="25"/>
        <v>1</v>
      </c>
      <c r="FX19" s="47">
        <f>MDL!$C21</f>
        <v>1.611701599463836E-2</v>
      </c>
      <c r="FY19" s="47">
        <f t="shared" si="18"/>
        <v>1.611701599463836E-2</v>
      </c>
      <c r="FZ19" s="174">
        <f t="shared" si="19"/>
        <v>10.804</v>
      </c>
    </row>
    <row r="20" spans="1:182" x14ac:dyDescent="0.35">
      <c r="A20" s="47" t="s">
        <v>78</v>
      </c>
      <c r="B20" s="135">
        <f t="shared" si="26"/>
        <v>0.99387794145781505</v>
      </c>
      <c r="C20" s="177">
        <f t="shared" si="27"/>
        <v>0.93801415726037862</v>
      </c>
      <c r="D20" s="177"/>
      <c r="E20" s="177"/>
      <c r="F20" s="177"/>
      <c r="H20" s="178"/>
      <c r="I20" s="178"/>
      <c r="J20" s="178"/>
      <c r="AA20" s="47" t="s">
        <v>31</v>
      </c>
      <c r="AB20" s="47">
        <v>21.943000000000001</v>
      </c>
      <c r="AC20" s="47">
        <v>93</v>
      </c>
      <c r="AD20" s="47">
        <v>24941</v>
      </c>
      <c r="AE20" s="47">
        <v>1.0309999999999999</v>
      </c>
      <c r="AF20" s="47">
        <f t="shared" si="0"/>
        <v>1.0309999999999999</v>
      </c>
      <c r="AG20" s="47" t="s">
        <v>13</v>
      </c>
      <c r="AH20" s="181">
        <f t="shared" si="20"/>
        <v>200</v>
      </c>
      <c r="AI20" s="181">
        <f t="shared" si="20"/>
        <v>1</v>
      </c>
      <c r="AJ20" s="181">
        <f t="shared" si="20"/>
        <v>1</v>
      </c>
      <c r="AK20" s="47">
        <f>MDL!$C22</f>
        <v>5.1926542804417962E-3</v>
      </c>
      <c r="AL20" s="47">
        <f t="shared" si="1"/>
        <v>5.1926542804417962E-3</v>
      </c>
      <c r="AM20" s="181">
        <f t="shared" si="2"/>
        <v>1.0309999999999999</v>
      </c>
      <c r="AN20" s="181">
        <f t="shared" si="3"/>
        <v>10.309999999999999</v>
      </c>
      <c r="BE20" s="47" t="s">
        <v>31</v>
      </c>
      <c r="BF20" s="47">
        <v>21.943000000000001</v>
      </c>
      <c r="BG20" s="47">
        <v>93</v>
      </c>
      <c r="BH20" s="47">
        <v>626750</v>
      </c>
      <c r="BI20" s="47">
        <v>26.695</v>
      </c>
      <c r="BJ20" s="47">
        <f t="shared" si="4"/>
        <v>26.695</v>
      </c>
      <c r="BK20" s="47" t="s">
        <v>13</v>
      </c>
      <c r="BL20" s="174">
        <f t="shared" si="21"/>
        <v>200</v>
      </c>
      <c r="BM20" s="174">
        <f t="shared" si="21"/>
        <v>1</v>
      </c>
      <c r="BN20" s="174">
        <f t="shared" si="21"/>
        <v>1</v>
      </c>
      <c r="BO20" s="47">
        <f>MDL!$C22</f>
        <v>5.1926542804417962E-3</v>
      </c>
      <c r="BP20" s="47">
        <f t="shared" si="5"/>
        <v>5.1926542804417962E-3</v>
      </c>
      <c r="BQ20" s="174">
        <f t="shared" si="6"/>
        <v>26.695</v>
      </c>
      <c r="BR20" s="50">
        <f t="shared" si="7"/>
        <v>8.8983333333333334</v>
      </c>
      <c r="CH20" s="47" t="s">
        <v>31</v>
      </c>
      <c r="CI20" s="47">
        <v>21.943000000000001</v>
      </c>
      <c r="CJ20" s="47">
        <v>93</v>
      </c>
      <c r="CK20" s="47">
        <v>240403</v>
      </c>
      <c r="CL20" s="47">
        <v>10.135999999999999</v>
      </c>
      <c r="CM20" s="47">
        <f t="shared" si="8"/>
        <v>10.135999999999999</v>
      </c>
      <c r="CN20" s="47" t="s">
        <v>13</v>
      </c>
      <c r="CO20" s="174">
        <f t="shared" si="22"/>
        <v>200</v>
      </c>
      <c r="CP20" s="174">
        <f t="shared" si="22"/>
        <v>1</v>
      </c>
      <c r="CQ20" s="174">
        <f t="shared" si="22"/>
        <v>1</v>
      </c>
      <c r="CR20" s="47">
        <f>MDL!$C22</f>
        <v>5.1926542804417962E-3</v>
      </c>
      <c r="CS20" s="47">
        <f t="shared" si="9"/>
        <v>5.1926542804417962E-3</v>
      </c>
      <c r="CT20" s="174">
        <f t="shared" si="10"/>
        <v>10.135999999999999</v>
      </c>
      <c r="DJ20" s="47" t="s">
        <v>31</v>
      </c>
      <c r="DK20" s="47">
        <v>21.943000000000001</v>
      </c>
      <c r="DL20" s="47">
        <v>93</v>
      </c>
      <c r="DM20" s="47">
        <v>249672</v>
      </c>
      <c r="DN20" s="47">
        <v>10.371</v>
      </c>
      <c r="DO20" s="47">
        <f t="shared" si="11"/>
        <v>10.371</v>
      </c>
      <c r="DP20" s="47" t="s">
        <v>13</v>
      </c>
      <c r="DQ20" s="174">
        <f t="shared" si="23"/>
        <v>200</v>
      </c>
      <c r="DR20" s="174">
        <f t="shared" si="23"/>
        <v>1</v>
      </c>
      <c r="DS20" s="174">
        <f t="shared" si="23"/>
        <v>1</v>
      </c>
      <c r="DT20" s="47">
        <f>MDL!$C22</f>
        <v>5.1926542804417962E-3</v>
      </c>
      <c r="DU20" s="47">
        <f t="shared" si="12"/>
        <v>5.1926542804417962E-3</v>
      </c>
      <c r="DV20" s="174">
        <f t="shared" si="13"/>
        <v>10.371</v>
      </c>
      <c r="EL20" s="47" t="s">
        <v>31</v>
      </c>
      <c r="EM20" s="47">
        <v>21.931000000000001</v>
      </c>
      <c r="EN20" s="47">
        <v>93</v>
      </c>
      <c r="EO20" s="47">
        <v>236496</v>
      </c>
      <c r="EP20" s="47">
        <v>10.199999999999999</v>
      </c>
      <c r="EQ20" s="47">
        <f t="shared" si="14"/>
        <v>10.199999999999999</v>
      </c>
      <c r="ER20" s="47" t="s">
        <v>13</v>
      </c>
      <c r="ES20" s="174">
        <f t="shared" si="24"/>
        <v>200</v>
      </c>
      <c r="ET20" s="174">
        <f t="shared" si="24"/>
        <v>1</v>
      </c>
      <c r="EU20" s="174">
        <f t="shared" si="24"/>
        <v>1</v>
      </c>
      <c r="EV20" s="47">
        <f>MDL!$C22</f>
        <v>5.1926542804417962E-3</v>
      </c>
      <c r="EW20" s="47">
        <f t="shared" si="15"/>
        <v>5.1926542804417962E-3</v>
      </c>
      <c r="EX20" s="174">
        <f t="shared" si="16"/>
        <v>10.199999999999999</v>
      </c>
      <c r="FN20" s="47" t="s">
        <v>31</v>
      </c>
      <c r="FO20" s="47">
        <v>21.931000000000001</v>
      </c>
      <c r="FP20" s="47">
        <v>93</v>
      </c>
      <c r="FQ20" s="47">
        <v>228756</v>
      </c>
      <c r="FR20" s="47">
        <v>10.507</v>
      </c>
      <c r="FS20" s="47">
        <f t="shared" si="17"/>
        <v>10.507</v>
      </c>
      <c r="FT20" s="47" t="s">
        <v>13</v>
      </c>
      <c r="FU20" s="174">
        <f t="shared" si="25"/>
        <v>200</v>
      </c>
      <c r="FV20" s="174">
        <f t="shared" si="25"/>
        <v>1</v>
      </c>
      <c r="FW20" s="174">
        <f t="shared" si="25"/>
        <v>1</v>
      </c>
      <c r="FX20" s="47">
        <f>MDL!$C22</f>
        <v>5.1926542804417962E-3</v>
      </c>
      <c r="FY20" s="47">
        <f t="shared" si="18"/>
        <v>5.1926542804417962E-3</v>
      </c>
      <c r="FZ20" s="174">
        <f t="shared" si="19"/>
        <v>10.507</v>
      </c>
    </row>
    <row r="21" spans="1:182" x14ac:dyDescent="0.35">
      <c r="A21" s="47" t="s">
        <v>80</v>
      </c>
      <c r="B21" s="135">
        <f t="shared" si="26"/>
        <v>1.0812437311935807</v>
      </c>
      <c r="C21" s="177">
        <f t="shared" si="27"/>
        <v>0.89047141424272813</v>
      </c>
      <c r="D21" s="177"/>
      <c r="E21" s="177"/>
      <c r="F21" s="177"/>
      <c r="H21" s="178"/>
      <c r="I21" s="178"/>
      <c r="J21" s="178"/>
      <c r="AA21" s="47" t="s">
        <v>32</v>
      </c>
      <c r="AB21" s="47">
        <v>21.24</v>
      </c>
      <c r="AC21" s="47">
        <v>101</v>
      </c>
      <c r="AD21" s="47">
        <v>26327</v>
      </c>
      <c r="AE21" s="47">
        <v>1.089</v>
      </c>
      <c r="AF21" s="47">
        <f t="shared" si="0"/>
        <v>1.089</v>
      </c>
      <c r="AG21" s="47" t="s">
        <v>13</v>
      </c>
      <c r="AH21" s="181">
        <f t="shared" si="20"/>
        <v>200</v>
      </c>
      <c r="AI21" s="181">
        <f t="shared" si="20"/>
        <v>1</v>
      </c>
      <c r="AJ21" s="181">
        <f t="shared" si="20"/>
        <v>1</v>
      </c>
      <c r="AK21" s="47">
        <f>MDL!$C23</f>
        <v>2.8097602954746434E-2</v>
      </c>
      <c r="AL21" s="47">
        <f t="shared" si="1"/>
        <v>2.8097602954746434E-2</v>
      </c>
      <c r="AM21" s="181">
        <f t="shared" si="2"/>
        <v>1.089</v>
      </c>
      <c r="AN21" s="181">
        <f t="shared" si="3"/>
        <v>10.89</v>
      </c>
      <c r="BE21" s="47" t="s">
        <v>32</v>
      </c>
      <c r="BF21" s="47">
        <v>21.239000000000001</v>
      </c>
      <c r="BG21" s="47">
        <v>101</v>
      </c>
      <c r="BH21" s="47">
        <v>633705</v>
      </c>
      <c r="BI21" s="47">
        <v>26.998999999999999</v>
      </c>
      <c r="BJ21" s="47">
        <f t="shared" si="4"/>
        <v>26.998999999999999</v>
      </c>
      <c r="BK21" s="47" t="s">
        <v>13</v>
      </c>
      <c r="BL21" s="174">
        <f t="shared" si="21"/>
        <v>200</v>
      </c>
      <c r="BM21" s="174">
        <f t="shared" si="21"/>
        <v>1</v>
      </c>
      <c r="BN21" s="174">
        <f t="shared" si="21"/>
        <v>1</v>
      </c>
      <c r="BO21" s="47">
        <f>MDL!$C23</f>
        <v>2.8097602954746434E-2</v>
      </c>
      <c r="BP21" s="47">
        <f t="shared" si="5"/>
        <v>2.8097602954746434E-2</v>
      </c>
      <c r="BQ21" s="174">
        <f t="shared" si="6"/>
        <v>26.998999999999999</v>
      </c>
      <c r="BR21" s="50">
        <f t="shared" si="7"/>
        <v>8.9996666666666663</v>
      </c>
      <c r="CH21" s="47" t="s">
        <v>32</v>
      </c>
      <c r="CI21" s="47">
        <v>21.239000000000001</v>
      </c>
      <c r="CJ21" s="47">
        <v>101</v>
      </c>
      <c r="CK21" s="47">
        <v>240278</v>
      </c>
      <c r="CL21" s="47">
        <v>10.134</v>
      </c>
      <c r="CM21" s="47">
        <f t="shared" si="8"/>
        <v>10.134</v>
      </c>
      <c r="CN21" s="47" t="s">
        <v>13</v>
      </c>
      <c r="CO21" s="174">
        <f t="shared" si="22"/>
        <v>200</v>
      </c>
      <c r="CP21" s="174">
        <f t="shared" si="22"/>
        <v>1</v>
      </c>
      <c r="CQ21" s="174">
        <f t="shared" si="22"/>
        <v>1</v>
      </c>
      <c r="CR21" s="47">
        <f>MDL!$C23</f>
        <v>2.8097602954746434E-2</v>
      </c>
      <c r="CS21" s="47">
        <f t="shared" si="9"/>
        <v>2.8097602954746434E-2</v>
      </c>
      <c r="CT21" s="174">
        <f t="shared" si="10"/>
        <v>10.134</v>
      </c>
      <c r="DJ21" s="47" t="s">
        <v>32</v>
      </c>
      <c r="DK21" s="47">
        <v>21.239000000000001</v>
      </c>
      <c r="DL21" s="47">
        <v>101</v>
      </c>
      <c r="DM21" s="47">
        <v>248487</v>
      </c>
      <c r="DN21" s="47">
        <v>10.324999999999999</v>
      </c>
      <c r="DO21" s="47">
        <f t="shared" si="11"/>
        <v>10.324999999999999</v>
      </c>
      <c r="DP21" s="47" t="s">
        <v>13</v>
      </c>
      <c r="DQ21" s="174">
        <f t="shared" si="23"/>
        <v>200</v>
      </c>
      <c r="DR21" s="174">
        <f t="shared" si="23"/>
        <v>1</v>
      </c>
      <c r="DS21" s="174">
        <f t="shared" si="23"/>
        <v>1</v>
      </c>
      <c r="DT21" s="47">
        <f>MDL!$C23</f>
        <v>2.8097602954746434E-2</v>
      </c>
      <c r="DU21" s="47">
        <f t="shared" si="12"/>
        <v>2.8097602954746434E-2</v>
      </c>
      <c r="DV21" s="174">
        <f t="shared" si="13"/>
        <v>10.324999999999999</v>
      </c>
      <c r="EL21" s="47" t="s">
        <v>32</v>
      </c>
      <c r="EM21" s="47">
        <v>21.24</v>
      </c>
      <c r="EN21" s="47">
        <v>101</v>
      </c>
      <c r="EO21" s="47">
        <v>237303</v>
      </c>
      <c r="EP21" s="47">
        <v>10.239000000000001</v>
      </c>
      <c r="EQ21" s="47">
        <f t="shared" si="14"/>
        <v>10.239000000000001</v>
      </c>
      <c r="ER21" s="47" t="s">
        <v>13</v>
      </c>
      <c r="ES21" s="174">
        <f t="shared" si="24"/>
        <v>200</v>
      </c>
      <c r="ET21" s="174">
        <f t="shared" si="24"/>
        <v>1</v>
      </c>
      <c r="EU21" s="174">
        <f t="shared" si="24"/>
        <v>1</v>
      </c>
      <c r="EV21" s="47">
        <f>MDL!$C23</f>
        <v>2.8097602954746434E-2</v>
      </c>
      <c r="EW21" s="47">
        <f t="shared" si="15"/>
        <v>2.8097602954746434E-2</v>
      </c>
      <c r="EX21" s="174">
        <f t="shared" si="16"/>
        <v>10.239000000000001</v>
      </c>
      <c r="FN21" s="47" t="s">
        <v>32</v>
      </c>
      <c r="FO21" s="47">
        <v>21.239000000000001</v>
      </c>
      <c r="FP21" s="47">
        <v>101</v>
      </c>
      <c r="FQ21" s="47">
        <v>232544</v>
      </c>
      <c r="FR21" s="47">
        <v>10.685</v>
      </c>
      <c r="FS21" s="47">
        <f t="shared" si="17"/>
        <v>10.685</v>
      </c>
      <c r="FT21" s="47" t="s">
        <v>13</v>
      </c>
      <c r="FU21" s="174">
        <f t="shared" si="25"/>
        <v>200</v>
      </c>
      <c r="FV21" s="174">
        <f t="shared" si="25"/>
        <v>1</v>
      </c>
      <c r="FW21" s="174">
        <f t="shared" si="25"/>
        <v>1</v>
      </c>
      <c r="FX21" s="47">
        <f>MDL!$C23</f>
        <v>2.8097602954746434E-2</v>
      </c>
      <c r="FY21" s="47">
        <f t="shared" si="18"/>
        <v>2.8097602954746434E-2</v>
      </c>
      <c r="FZ21" s="174">
        <f t="shared" si="19"/>
        <v>10.685</v>
      </c>
    </row>
    <row r="22" spans="1:182" ht="17.5" customHeight="1" x14ac:dyDescent="0.35">
      <c r="A22" s="125" t="s">
        <v>82</v>
      </c>
      <c r="B22" s="135">
        <f t="shared" si="26"/>
        <v>1.0424785658612628</v>
      </c>
      <c r="C22" s="177">
        <f t="shared" si="27"/>
        <v>0.90312418810080553</v>
      </c>
      <c r="D22" s="177"/>
      <c r="E22" s="177"/>
      <c r="F22" s="177"/>
      <c r="H22" s="178"/>
      <c r="I22" s="178"/>
      <c r="J22" s="178"/>
      <c r="AA22" s="47" t="s">
        <v>33</v>
      </c>
      <c r="AB22" s="47">
        <v>21.012</v>
      </c>
      <c r="AC22" s="47">
        <v>69</v>
      </c>
      <c r="AD22" s="47" t="s">
        <v>482</v>
      </c>
      <c r="AE22" s="47">
        <v>1.1579999999999999</v>
      </c>
      <c r="AF22" s="47">
        <f t="shared" si="0"/>
        <v>1.1579999999999999</v>
      </c>
      <c r="AG22" s="47" t="s">
        <v>13</v>
      </c>
      <c r="AH22" s="181">
        <f t="shared" ref="AH22:AJ32" si="28">AH21</f>
        <v>200</v>
      </c>
      <c r="AI22" s="181">
        <f t="shared" si="28"/>
        <v>1</v>
      </c>
      <c r="AJ22" s="181">
        <f t="shared" si="28"/>
        <v>1</v>
      </c>
      <c r="AK22" s="47">
        <f>MDL!$C24</f>
        <v>1.0933677445223566E-2</v>
      </c>
      <c r="AL22" s="47">
        <f t="shared" si="1"/>
        <v>1.0933677445223566E-2</v>
      </c>
      <c r="AM22" s="181">
        <f t="shared" si="2"/>
        <v>1.1579999999999999</v>
      </c>
      <c r="AN22" s="181">
        <f t="shared" si="3"/>
        <v>11.579999999999998</v>
      </c>
      <c r="BE22" s="47" t="s">
        <v>33</v>
      </c>
      <c r="BF22" s="47">
        <v>21.012</v>
      </c>
      <c r="BG22" s="47">
        <v>69</v>
      </c>
      <c r="BH22" s="47">
        <v>1472980</v>
      </c>
      <c r="BI22" s="47">
        <v>27.533999999999999</v>
      </c>
      <c r="BJ22" s="47">
        <f t="shared" si="4"/>
        <v>27.533999999999999</v>
      </c>
      <c r="BK22" s="47" t="s">
        <v>13</v>
      </c>
      <c r="BL22" s="174">
        <f t="shared" ref="BL22:BN32" si="29">BL21</f>
        <v>200</v>
      </c>
      <c r="BM22" s="174">
        <f t="shared" si="29"/>
        <v>1</v>
      </c>
      <c r="BN22" s="174">
        <f t="shared" si="29"/>
        <v>1</v>
      </c>
      <c r="BO22" s="47">
        <f>MDL!$C24</f>
        <v>1.0933677445223566E-2</v>
      </c>
      <c r="BP22" s="47">
        <f t="shared" si="5"/>
        <v>1.0933677445223566E-2</v>
      </c>
      <c r="BQ22" s="174">
        <f t="shared" si="6"/>
        <v>27.533999999999999</v>
      </c>
      <c r="BR22" s="50">
        <f t="shared" si="7"/>
        <v>9.177999999999999</v>
      </c>
      <c r="CH22" s="47" t="s">
        <v>33</v>
      </c>
      <c r="CI22" s="47">
        <v>21.012</v>
      </c>
      <c r="CJ22" s="47">
        <v>69</v>
      </c>
      <c r="CK22" s="47">
        <v>571942</v>
      </c>
      <c r="CL22" s="47">
        <v>10.583</v>
      </c>
      <c r="CM22" s="47">
        <f t="shared" si="8"/>
        <v>10.583</v>
      </c>
      <c r="CN22" s="47" t="s">
        <v>13</v>
      </c>
      <c r="CO22" s="174">
        <f t="shared" ref="CO22:CQ32" si="30">CO21</f>
        <v>200</v>
      </c>
      <c r="CP22" s="174">
        <f t="shared" si="30"/>
        <v>1</v>
      </c>
      <c r="CQ22" s="174">
        <f t="shared" si="30"/>
        <v>1</v>
      </c>
      <c r="CR22" s="47">
        <f>MDL!$C24</f>
        <v>1.0933677445223566E-2</v>
      </c>
      <c r="CS22" s="47">
        <f t="shared" si="9"/>
        <v>1.0933677445223566E-2</v>
      </c>
      <c r="CT22" s="174">
        <f t="shared" si="10"/>
        <v>10.583</v>
      </c>
      <c r="DJ22" s="47" t="s">
        <v>33</v>
      </c>
      <c r="DK22" s="47">
        <v>21.012</v>
      </c>
      <c r="DL22" s="47">
        <v>69</v>
      </c>
      <c r="DM22" s="47" t="s">
        <v>544</v>
      </c>
      <c r="DN22" s="47">
        <v>10.712</v>
      </c>
      <c r="DO22" s="47">
        <f t="shared" si="11"/>
        <v>10.712</v>
      </c>
      <c r="DP22" s="47" t="s">
        <v>13</v>
      </c>
      <c r="DQ22" s="174">
        <f t="shared" ref="DQ22:DS32" si="31">DQ21</f>
        <v>200</v>
      </c>
      <c r="DR22" s="174">
        <f t="shared" si="31"/>
        <v>1</v>
      </c>
      <c r="DS22" s="174">
        <f t="shared" si="31"/>
        <v>1</v>
      </c>
      <c r="DT22" s="47">
        <f>MDL!$C24</f>
        <v>1.0933677445223566E-2</v>
      </c>
      <c r="DU22" s="47">
        <f t="shared" si="12"/>
        <v>1.0933677445223566E-2</v>
      </c>
      <c r="DV22" s="174">
        <f t="shared" si="13"/>
        <v>10.712</v>
      </c>
      <c r="EL22" s="47" t="s">
        <v>33</v>
      </c>
      <c r="EM22" s="47">
        <v>21.012</v>
      </c>
      <c r="EN22" s="47">
        <v>69</v>
      </c>
      <c r="EO22" s="47">
        <v>584950</v>
      </c>
      <c r="EP22" s="47">
        <v>11.073</v>
      </c>
      <c r="EQ22" s="47">
        <f t="shared" si="14"/>
        <v>11.073</v>
      </c>
      <c r="ER22" s="47" t="s">
        <v>13</v>
      </c>
      <c r="ES22" s="174">
        <f t="shared" ref="ES22:EU32" si="32">ES21</f>
        <v>200</v>
      </c>
      <c r="ET22" s="174">
        <f t="shared" si="32"/>
        <v>1</v>
      </c>
      <c r="EU22" s="174">
        <f t="shared" si="32"/>
        <v>1</v>
      </c>
      <c r="EV22" s="47">
        <f>MDL!$C24</f>
        <v>1.0933677445223566E-2</v>
      </c>
      <c r="EW22" s="47">
        <f t="shared" si="15"/>
        <v>1.0933677445223566E-2</v>
      </c>
      <c r="EX22" s="174">
        <f t="shared" si="16"/>
        <v>11.073</v>
      </c>
      <c r="FN22" s="47" t="s">
        <v>33</v>
      </c>
      <c r="FO22" s="47">
        <v>21.012</v>
      </c>
      <c r="FP22" s="47">
        <v>69</v>
      </c>
      <c r="FQ22" s="47">
        <v>557251</v>
      </c>
      <c r="FR22" s="47">
        <v>11.233000000000001</v>
      </c>
      <c r="FS22" s="47">
        <f t="shared" si="17"/>
        <v>11.233000000000001</v>
      </c>
      <c r="FT22" s="47" t="s">
        <v>13</v>
      </c>
      <c r="FU22" s="174">
        <f t="shared" ref="FU22:FW32" si="33">FU21</f>
        <v>200</v>
      </c>
      <c r="FV22" s="174">
        <f t="shared" si="33"/>
        <v>1</v>
      </c>
      <c r="FW22" s="174">
        <f t="shared" si="33"/>
        <v>1</v>
      </c>
      <c r="FX22" s="47">
        <f>MDL!$C24</f>
        <v>1.0933677445223566E-2</v>
      </c>
      <c r="FY22" s="47">
        <f t="shared" si="18"/>
        <v>1.0933677445223566E-2</v>
      </c>
      <c r="FZ22" s="174">
        <f t="shared" si="19"/>
        <v>11.233000000000001</v>
      </c>
    </row>
    <row r="23" spans="1:182" x14ac:dyDescent="0.35">
      <c r="A23" s="47" t="s">
        <v>84</v>
      </c>
      <c r="B23" s="135">
        <f t="shared" si="26"/>
        <v>1.0171665351223362</v>
      </c>
      <c r="C23" s="177">
        <f t="shared" si="27"/>
        <v>0.87789397526966595</v>
      </c>
      <c r="D23" s="177"/>
      <c r="E23" s="177"/>
      <c r="F23" s="177"/>
      <c r="H23" s="178"/>
      <c r="I23" s="178"/>
      <c r="J23" s="178"/>
      <c r="AA23" s="47" t="s">
        <v>34</v>
      </c>
      <c r="AB23" s="47">
        <v>22.802</v>
      </c>
      <c r="AC23" s="47">
        <v>51</v>
      </c>
      <c r="AD23" s="47">
        <v>25427</v>
      </c>
      <c r="AE23" s="47">
        <v>1.1679999999999999</v>
      </c>
      <c r="AF23" s="47">
        <f t="shared" si="0"/>
        <v>1.1679999999999999</v>
      </c>
      <c r="AG23" s="47" t="s">
        <v>13</v>
      </c>
      <c r="AH23" s="181">
        <f t="shared" si="28"/>
        <v>200</v>
      </c>
      <c r="AI23" s="181">
        <f t="shared" si="28"/>
        <v>1</v>
      </c>
      <c r="AJ23" s="181">
        <f t="shared" si="28"/>
        <v>1</v>
      </c>
      <c r="AK23" s="47">
        <f>MDL!$C25</f>
        <v>1.2237865785198683E-2</v>
      </c>
      <c r="AL23" s="47">
        <f t="shared" si="1"/>
        <v>1.2237865785198683E-2</v>
      </c>
      <c r="AM23" s="181">
        <f t="shared" si="2"/>
        <v>1.1679999999999999</v>
      </c>
      <c r="AN23" s="181">
        <f t="shared" si="3"/>
        <v>11.68</v>
      </c>
      <c r="BE23" s="47" t="s">
        <v>34</v>
      </c>
      <c r="BF23" s="47">
        <v>22.802</v>
      </c>
      <c r="BG23" s="47">
        <v>51</v>
      </c>
      <c r="BH23" s="47">
        <v>597475</v>
      </c>
      <c r="BI23" s="47">
        <v>28.276</v>
      </c>
      <c r="BJ23" s="47">
        <f t="shared" si="4"/>
        <v>28.276</v>
      </c>
      <c r="BK23" s="47" t="s">
        <v>13</v>
      </c>
      <c r="BL23" s="174">
        <f t="shared" si="29"/>
        <v>200</v>
      </c>
      <c r="BM23" s="174">
        <f t="shared" si="29"/>
        <v>1</v>
      </c>
      <c r="BN23" s="174">
        <f t="shared" si="29"/>
        <v>1</v>
      </c>
      <c r="BO23" s="47">
        <f>MDL!$C25</f>
        <v>1.2237865785198683E-2</v>
      </c>
      <c r="BP23" s="47">
        <f t="shared" si="5"/>
        <v>1.2237865785198683E-2</v>
      </c>
      <c r="BQ23" s="174">
        <f t="shared" si="6"/>
        <v>28.276</v>
      </c>
      <c r="BR23" s="50">
        <f t="shared" si="7"/>
        <v>9.4253333333333327</v>
      </c>
      <c r="CH23" s="47" t="s">
        <v>34</v>
      </c>
      <c r="CI23" s="47">
        <v>22.802</v>
      </c>
      <c r="CJ23" s="47">
        <v>51</v>
      </c>
      <c r="CK23" s="47">
        <v>233362</v>
      </c>
      <c r="CL23" s="47">
        <v>10.933</v>
      </c>
      <c r="CM23" s="47">
        <f t="shared" si="8"/>
        <v>10.933</v>
      </c>
      <c r="CN23" s="47" t="s">
        <v>13</v>
      </c>
      <c r="CO23" s="174">
        <f t="shared" si="30"/>
        <v>200</v>
      </c>
      <c r="CP23" s="174">
        <f t="shared" si="30"/>
        <v>1</v>
      </c>
      <c r="CQ23" s="174">
        <f t="shared" si="30"/>
        <v>1</v>
      </c>
      <c r="CR23" s="47">
        <f>MDL!$C25</f>
        <v>1.2237865785198683E-2</v>
      </c>
      <c r="CS23" s="47">
        <f t="shared" si="9"/>
        <v>1.2237865785198683E-2</v>
      </c>
      <c r="CT23" s="174">
        <f t="shared" si="10"/>
        <v>10.933</v>
      </c>
      <c r="DJ23" s="47" t="s">
        <v>34</v>
      </c>
      <c r="DK23" s="47">
        <v>22.802</v>
      </c>
      <c r="DL23" s="47">
        <v>51</v>
      </c>
      <c r="DM23" s="47">
        <v>241608</v>
      </c>
      <c r="DN23" s="47">
        <v>11.151</v>
      </c>
      <c r="DO23" s="47">
        <f t="shared" si="11"/>
        <v>11.151</v>
      </c>
      <c r="DP23" s="47" t="s">
        <v>13</v>
      </c>
      <c r="DQ23" s="174">
        <f t="shared" si="31"/>
        <v>200</v>
      </c>
      <c r="DR23" s="174">
        <f t="shared" si="31"/>
        <v>1</v>
      </c>
      <c r="DS23" s="174">
        <f t="shared" si="31"/>
        <v>1</v>
      </c>
      <c r="DT23" s="47">
        <f>MDL!$C25</f>
        <v>1.2237865785198683E-2</v>
      </c>
      <c r="DU23" s="47">
        <f t="shared" si="12"/>
        <v>1.2237865785198683E-2</v>
      </c>
      <c r="DV23" s="174">
        <f t="shared" si="13"/>
        <v>11.151</v>
      </c>
      <c r="EL23" s="47" t="s">
        <v>34</v>
      </c>
      <c r="EM23" s="47">
        <v>22.79</v>
      </c>
      <c r="EN23" s="47">
        <v>51</v>
      </c>
      <c r="EO23" s="47">
        <v>229369</v>
      </c>
      <c r="EP23" s="47">
        <v>10.993</v>
      </c>
      <c r="EQ23" s="47">
        <f t="shared" si="14"/>
        <v>10.993</v>
      </c>
      <c r="ER23" s="47" t="s">
        <v>13</v>
      </c>
      <c r="ES23" s="174">
        <f t="shared" si="32"/>
        <v>200</v>
      </c>
      <c r="ET23" s="174">
        <f t="shared" si="32"/>
        <v>1</v>
      </c>
      <c r="EU23" s="174">
        <f t="shared" si="32"/>
        <v>1</v>
      </c>
      <c r="EV23" s="47">
        <f>MDL!$C25</f>
        <v>1.2237865785198683E-2</v>
      </c>
      <c r="EW23" s="47">
        <f t="shared" si="15"/>
        <v>1.2237865785198683E-2</v>
      </c>
      <c r="EX23" s="174">
        <f t="shared" si="16"/>
        <v>10.993</v>
      </c>
      <c r="FN23" s="47" t="s">
        <v>34</v>
      </c>
      <c r="FO23" s="47">
        <v>22.79</v>
      </c>
      <c r="FP23" s="47">
        <v>51</v>
      </c>
      <c r="FQ23" s="47">
        <v>220921</v>
      </c>
      <c r="FR23" s="47">
        <v>11.275</v>
      </c>
      <c r="FS23" s="47">
        <f t="shared" si="17"/>
        <v>11.275</v>
      </c>
      <c r="FT23" s="47" t="s">
        <v>13</v>
      </c>
      <c r="FU23" s="174">
        <f t="shared" si="33"/>
        <v>200</v>
      </c>
      <c r="FV23" s="174">
        <f t="shared" si="33"/>
        <v>1</v>
      </c>
      <c r="FW23" s="174">
        <f t="shared" si="33"/>
        <v>1</v>
      </c>
      <c r="FX23" s="47">
        <f>MDL!$C25</f>
        <v>1.2237865785198683E-2</v>
      </c>
      <c r="FY23" s="47">
        <f t="shared" si="18"/>
        <v>1.2237865785198683E-2</v>
      </c>
      <c r="FZ23" s="174">
        <f t="shared" si="19"/>
        <v>11.275</v>
      </c>
    </row>
    <row r="24" spans="1:182" x14ac:dyDescent="0.35">
      <c r="A24" s="47" t="s">
        <v>86</v>
      </c>
      <c r="B24" s="135">
        <f t="shared" si="26"/>
        <v>1.0746003552397869</v>
      </c>
      <c r="C24" s="177">
        <f t="shared" si="27"/>
        <v>0.88806657456746263</v>
      </c>
      <c r="D24" s="177"/>
      <c r="E24" s="177"/>
      <c r="F24" s="177"/>
      <c r="H24" s="178"/>
      <c r="I24" s="178"/>
      <c r="J24" s="178"/>
      <c r="AA24" s="47" t="s">
        <v>35</v>
      </c>
      <c r="AB24" s="47">
        <v>24.518999999999998</v>
      </c>
      <c r="AC24" s="47">
        <v>69</v>
      </c>
      <c r="AD24" s="47" t="s">
        <v>484</v>
      </c>
      <c r="AE24" s="47">
        <v>1.073</v>
      </c>
      <c r="AF24" s="47">
        <f t="shared" si="0"/>
        <v>1.073</v>
      </c>
      <c r="AG24" s="47" t="s">
        <v>13</v>
      </c>
      <c r="AH24" s="181">
        <f t="shared" si="28"/>
        <v>200</v>
      </c>
      <c r="AI24" s="181">
        <f t="shared" si="28"/>
        <v>1</v>
      </c>
      <c r="AJ24" s="181">
        <f t="shared" si="28"/>
        <v>1</v>
      </c>
      <c r="AK24" s="47">
        <f>MDL!$C26</f>
        <v>4.5372314461784566E-2</v>
      </c>
      <c r="AL24" s="47">
        <f t="shared" si="1"/>
        <v>4.5372314461784566E-2</v>
      </c>
      <c r="AM24" s="181">
        <f t="shared" si="2"/>
        <v>1.073</v>
      </c>
      <c r="AN24" s="181">
        <f t="shared" si="3"/>
        <v>10.73</v>
      </c>
      <c r="BE24" s="47" t="s">
        <v>35</v>
      </c>
      <c r="BF24" s="47">
        <v>24.495000000000001</v>
      </c>
      <c r="BG24" s="47">
        <v>69</v>
      </c>
      <c r="BH24" s="47" t="s">
        <v>485</v>
      </c>
      <c r="BI24" s="47">
        <v>27.861000000000001</v>
      </c>
      <c r="BJ24" s="47">
        <f t="shared" si="4"/>
        <v>27.861000000000001</v>
      </c>
      <c r="BK24" s="47" t="s">
        <v>13</v>
      </c>
      <c r="BL24" s="174">
        <f t="shared" si="29"/>
        <v>200</v>
      </c>
      <c r="BM24" s="174">
        <f t="shared" si="29"/>
        <v>1</v>
      </c>
      <c r="BN24" s="174">
        <f t="shared" si="29"/>
        <v>1</v>
      </c>
      <c r="BO24" s="47">
        <f>MDL!$C26</f>
        <v>4.5372314461784566E-2</v>
      </c>
      <c r="BP24" s="47">
        <f t="shared" si="5"/>
        <v>4.5372314461784566E-2</v>
      </c>
      <c r="BQ24" s="174">
        <f t="shared" si="6"/>
        <v>27.861000000000001</v>
      </c>
      <c r="BR24" s="50">
        <f t="shared" si="7"/>
        <v>9.2870000000000008</v>
      </c>
      <c r="CH24" s="47" t="s">
        <v>35</v>
      </c>
      <c r="CI24" s="47">
        <v>24.456</v>
      </c>
      <c r="CJ24" s="47">
        <v>69</v>
      </c>
      <c r="CK24" s="47" t="s">
        <v>486</v>
      </c>
      <c r="CL24" s="47">
        <v>10.098000000000001</v>
      </c>
      <c r="CM24" s="47">
        <f t="shared" si="8"/>
        <v>10.098000000000001</v>
      </c>
      <c r="CN24" s="47" t="s">
        <v>13</v>
      </c>
      <c r="CO24" s="174">
        <f t="shared" si="30"/>
        <v>200</v>
      </c>
      <c r="CP24" s="174">
        <f t="shared" si="30"/>
        <v>1</v>
      </c>
      <c r="CQ24" s="174">
        <f t="shared" si="30"/>
        <v>1</v>
      </c>
      <c r="CR24" s="47">
        <f>MDL!$C26</f>
        <v>4.5372314461784566E-2</v>
      </c>
      <c r="CS24" s="47">
        <f t="shared" si="9"/>
        <v>4.5372314461784566E-2</v>
      </c>
      <c r="CT24" s="174">
        <f t="shared" si="10"/>
        <v>10.098000000000001</v>
      </c>
      <c r="DJ24" s="47" t="s">
        <v>35</v>
      </c>
      <c r="DK24" s="47">
        <v>24.416</v>
      </c>
      <c r="DL24" s="47">
        <v>69</v>
      </c>
      <c r="DM24" s="47" t="s">
        <v>547</v>
      </c>
      <c r="DN24" s="47">
        <v>10.303000000000001</v>
      </c>
      <c r="DO24" s="47">
        <f t="shared" si="11"/>
        <v>10.303000000000001</v>
      </c>
      <c r="DP24" s="47" t="s">
        <v>13</v>
      </c>
      <c r="DQ24" s="174">
        <f t="shared" si="31"/>
        <v>200</v>
      </c>
      <c r="DR24" s="174">
        <f t="shared" si="31"/>
        <v>1</v>
      </c>
      <c r="DS24" s="174">
        <f t="shared" si="31"/>
        <v>1</v>
      </c>
      <c r="DT24" s="47">
        <f>MDL!$C26</f>
        <v>4.5372314461784566E-2</v>
      </c>
      <c r="DU24" s="47">
        <f t="shared" si="12"/>
        <v>4.5372314461784566E-2</v>
      </c>
      <c r="DV24" s="174">
        <f t="shared" si="13"/>
        <v>10.303000000000001</v>
      </c>
      <c r="EL24" s="47" t="s">
        <v>35</v>
      </c>
      <c r="EM24" s="47">
        <v>24.408000000000001</v>
      </c>
      <c r="EN24" s="47">
        <v>69</v>
      </c>
      <c r="EO24" s="47" t="s">
        <v>605</v>
      </c>
      <c r="EP24" s="47">
        <v>10.590999999999999</v>
      </c>
      <c r="EQ24" s="47">
        <f t="shared" si="14"/>
        <v>10.590999999999999</v>
      </c>
      <c r="ER24" s="47" t="s">
        <v>13</v>
      </c>
      <c r="ES24" s="174">
        <f t="shared" si="32"/>
        <v>200</v>
      </c>
      <c r="ET24" s="174">
        <f t="shared" si="32"/>
        <v>1</v>
      </c>
      <c r="EU24" s="174">
        <f t="shared" si="32"/>
        <v>1</v>
      </c>
      <c r="EV24" s="47">
        <f>MDL!$C26</f>
        <v>4.5372314461784566E-2</v>
      </c>
      <c r="EW24" s="47">
        <f t="shared" si="15"/>
        <v>4.5372314461784566E-2</v>
      </c>
      <c r="EX24" s="174">
        <f t="shared" si="16"/>
        <v>10.590999999999999</v>
      </c>
      <c r="FN24" s="47" t="s">
        <v>35</v>
      </c>
      <c r="FO24" s="47">
        <v>24.353000000000002</v>
      </c>
      <c r="FP24" s="47">
        <v>69</v>
      </c>
      <c r="FQ24" s="47" t="s">
        <v>655</v>
      </c>
      <c r="FR24" s="47">
        <v>10.539</v>
      </c>
      <c r="FS24" s="47">
        <f t="shared" si="17"/>
        <v>10.539</v>
      </c>
      <c r="FT24" s="47" t="s">
        <v>13</v>
      </c>
      <c r="FU24" s="174">
        <f t="shared" si="33"/>
        <v>200</v>
      </c>
      <c r="FV24" s="174">
        <f t="shared" si="33"/>
        <v>1</v>
      </c>
      <c r="FW24" s="174">
        <f t="shared" si="33"/>
        <v>1</v>
      </c>
      <c r="FX24" s="47">
        <f>MDL!$C26</f>
        <v>4.5372314461784566E-2</v>
      </c>
      <c r="FY24" s="47">
        <f t="shared" si="18"/>
        <v>4.5372314461784566E-2</v>
      </c>
      <c r="FZ24" s="174">
        <f t="shared" si="19"/>
        <v>10.539</v>
      </c>
    </row>
    <row r="25" spans="1:182" x14ac:dyDescent="0.35">
      <c r="A25" s="47" t="s">
        <v>88</v>
      </c>
      <c r="B25" s="135">
        <f t="shared" si="26"/>
        <v>1.094207691580837</v>
      </c>
      <c r="C25" s="177">
        <f t="shared" si="27"/>
        <v>0.86723991306812798</v>
      </c>
      <c r="D25" s="177"/>
      <c r="E25" s="177"/>
      <c r="F25" s="177"/>
      <c r="H25" s="178"/>
      <c r="I25" s="178"/>
      <c r="J25" s="178"/>
      <c r="AA25" s="47" t="s">
        <v>36</v>
      </c>
      <c r="AB25" s="47">
        <v>26.134</v>
      </c>
      <c r="AC25" s="47">
        <v>69</v>
      </c>
      <c r="AD25" s="47" t="s">
        <v>487</v>
      </c>
      <c r="AE25" s="47">
        <v>1.1459999999999999</v>
      </c>
      <c r="AF25" s="47">
        <f t="shared" si="0"/>
        <v>1.1459999999999999</v>
      </c>
      <c r="AG25" s="47" t="s">
        <v>13</v>
      </c>
      <c r="AH25" s="181">
        <f t="shared" si="28"/>
        <v>200</v>
      </c>
      <c r="AI25" s="181">
        <f t="shared" si="28"/>
        <v>1</v>
      </c>
      <c r="AJ25" s="181">
        <f t="shared" si="28"/>
        <v>1</v>
      </c>
      <c r="AK25" s="47">
        <f>MDL!$C27</f>
        <v>2.5629567344879513E-2</v>
      </c>
      <c r="AL25" s="47">
        <f t="shared" si="1"/>
        <v>2.5629567344879513E-2</v>
      </c>
      <c r="AM25" s="181">
        <f t="shared" si="2"/>
        <v>1.1459999999999999</v>
      </c>
      <c r="AN25" s="181">
        <f t="shared" si="3"/>
        <v>11.459999999999999</v>
      </c>
      <c r="BE25" s="47" t="s">
        <v>36</v>
      </c>
      <c r="BF25" s="47">
        <v>26.123999999999999</v>
      </c>
      <c r="BG25" s="47">
        <v>69</v>
      </c>
      <c r="BH25" s="47">
        <v>520346</v>
      </c>
      <c r="BI25" s="47">
        <v>28.372</v>
      </c>
      <c r="BJ25" s="47">
        <f t="shared" si="4"/>
        <v>28.372</v>
      </c>
      <c r="BK25" s="47" t="s">
        <v>13</v>
      </c>
      <c r="BL25" s="174">
        <f t="shared" si="29"/>
        <v>200</v>
      </c>
      <c r="BM25" s="174">
        <f t="shared" si="29"/>
        <v>1</v>
      </c>
      <c r="BN25" s="174">
        <f t="shared" si="29"/>
        <v>1</v>
      </c>
      <c r="BO25" s="47">
        <f>MDL!$C27</f>
        <v>2.5629567344879513E-2</v>
      </c>
      <c r="BP25" s="47">
        <f t="shared" si="5"/>
        <v>2.5629567344879513E-2</v>
      </c>
      <c r="BQ25" s="174">
        <f t="shared" si="6"/>
        <v>28.372</v>
      </c>
      <c r="BR25" s="50">
        <f t="shared" si="7"/>
        <v>9.4573333333333327</v>
      </c>
      <c r="CH25" s="47" t="s">
        <v>36</v>
      </c>
      <c r="CI25" s="47">
        <v>26.105</v>
      </c>
      <c r="CJ25" s="47">
        <v>69</v>
      </c>
      <c r="CK25" s="47">
        <v>196289</v>
      </c>
      <c r="CL25" s="47">
        <v>10.595000000000001</v>
      </c>
      <c r="CM25" s="47">
        <f t="shared" si="8"/>
        <v>10.595000000000001</v>
      </c>
      <c r="CN25" s="47" t="s">
        <v>13</v>
      </c>
      <c r="CO25" s="174">
        <f t="shared" si="30"/>
        <v>200</v>
      </c>
      <c r="CP25" s="174">
        <f t="shared" si="30"/>
        <v>1</v>
      </c>
      <c r="CQ25" s="174">
        <f t="shared" si="30"/>
        <v>1</v>
      </c>
      <c r="CR25" s="47">
        <f>MDL!$C27</f>
        <v>2.5629567344879513E-2</v>
      </c>
      <c r="CS25" s="47">
        <f t="shared" si="9"/>
        <v>2.5629567344879513E-2</v>
      </c>
      <c r="CT25" s="174">
        <f t="shared" si="10"/>
        <v>10.595000000000001</v>
      </c>
      <c r="DJ25" s="47" t="s">
        <v>36</v>
      </c>
      <c r="DK25" s="47">
        <v>26.076000000000001</v>
      </c>
      <c r="DL25" s="47">
        <v>69</v>
      </c>
      <c r="DM25" s="47" t="s">
        <v>549</v>
      </c>
      <c r="DN25" s="47">
        <v>10.879</v>
      </c>
      <c r="DO25" s="47">
        <f t="shared" si="11"/>
        <v>10.879</v>
      </c>
      <c r="DP25" s="47" t="s">
        <v>13</v>
      </c>
      <c r="DQ25" s="174">
        <f t="shared" si="31"/>
        <v>200</v>
      </c>
      <c r="DR25" s="174">
        <f t="shared" si="31"/>
        <v>1</v>
      </c>
      <c r="DS25" s="174">
        <f t="shared" si="31"/>
        <v>1</v>
      </c>
      <c r="DT25" s="47">
        <f>MDL!$C27</f>
        <v>2.5629567344879513E-2</v>
      </c>
      <c r="DU25" s="47">
        <f t="shared" si="12"/>
        <v>2.5629567344879513E-2</v>
      </c>
      <c r="DV25" s="174">
        <f t="shared" si="13"/>
        <v>10.879</v>
      </c>
      <c r="EL25" s="47" t="s">
        <v>36</v>
      </c>
      <c r="EM25" s="47">
        <v>26.065999999999999</v>
      </c>
      <c r="EN25" s="47">
        <v>69</v>
      </c>
      <c r="EO25" s="47" t="s">
        <v>607</v>
      </c>
      <c r="EP25" s="47">
        <v>10.750999999999999</v>
      </c>
      <c r="EQ25" s="47">
        <f t="shared" si="14"/>
        <v>10.750999999999999</v>
      </c>
      <c r="ER25" s="47" t="s">
        <v>13</v>
      </c>
      <c r="ES25" s="174">
        <f t="shared" si="32"/>
        <v>200</v>
      </c>
      <c r="ET25" s="174">
        <f t="shared" si="32"/>
        <v>1</v>
      </c>
      <c r="EU25" s="174">
        <f t="shared" si="32"/>
        <v>1</v>
      </c>
      <c r="EV25" s="47">
        <f>MDL!$C27</f>
        <v>2.5629567344879513E-2</v>
      </c>
      <c r="EW25" s="47">
        <f t="shared" si="15"/>
        <v>2.5629567344879513E-2</v>
      </c>
      <c r="EX25" s="174">
        <f t="shared" si="16"/>
        <v>10.750999999999999</v>
      </c>
      <c r="FN25" s="47" t="s">
        <v>36</v>
      </c>
      <c r="FO25" s="47">
        <v>26.027000000000001</v>
      </c>
      <c r="FP25" s="47">
        <v>69</v>
      </c>
      <c r="FQ25" s="47" t="s">
        <v>659</v>
      </c>
      <c r="FR25" s="47">
        <v>10.887</v>
      </c>
      <c r="FS25" s="47">
        <f t="shared" si="17"/>
        <v>10.887</v>
      </c>
      <c r="FT25" s="47" t="s">
        <v>13</v>
      </c>
      <c r="FU25" s="174">
        <f t="shared" si="33"/>
        <v>200</v>
      </c>
      <c r="FV25" s="174">
        <f t="shared" si="33"/>
        <v>1</v>
      </c>
      <c r="FW25" s="174">
        <f t="shared" si="33"/>
        <v>1</v>
      </c>
      <c r="FX25" s="47">
        <f>MDL!$C27</f>
        <v>2.5629567344879513E-2</v>
      </c>
      <c r="FY25" s="47">
        <f t="shared" si="18"/>
        <v>2.5629567344879513E-2</v>
      </c>
      <c r="FZ25" s="174">
        <f t="shared" si="19"/>
        <v>10.887</v>
      </c>
    </row>
    <row r="26" spans="1:182" ht="16.5" customHeight="1" x14ac:dyDescent="0.35">
      <c r="A26" s="125" t="s">
        <v>90</v>
      </c>
      <c r="B26" s="135">
        <f t="shared" si="26"/>
        <v>1.068325253818714</v>
      </c>
      <c r="C26" s="177">
        <f t="shared" si="27"/>
        <v>0.86209945425165402</v>
      </c>
      <c r="D26" s="177"/>
      <c r="E26" s="177"/>
      <c r="F26" s="177"/>
      <c r="H26" s="178"/>
      <c r="I26" s="178"/>
      <c r="J26" s="178"/>
      <c r="AA26" s="47" t="s">
        <v>332</v>
      </c>
      <c r="AB26" s="47">
        <v>26.202000000000002</v>
      </c>
      <c r="AC26" s="47">
        <v>101</v>
      </c>
      <c r="AD26" s="47" t="s">
        <v>489</v>
      </c>
      <c r="AE26" s="47">
        <v>1.099</v>
      </c>
      <c r="AF26" s="47">
        <f t="shared" si="0"/>
        <v>1.099</v>
      </c>
      <c r="AG26" s="47" t="s">
        <v>13</v>
      </c>
      <c r="AH26" s="181">
        <f t="shared" si="28"/>
        <v>200</v>
      </c>
      <c r="AI26" s="181">
        <f t="shared" si="28"/>
        <v>1</v>
      </c>
      <c r="AJ26" s="181">
        <f t="shared" si="28"/>
        <v>1</v>
      </c>
      <c r="AK26" s="47">
        <f>MDL!$C28</f>
        <v>9.3935469846262547E-3</v>
      </c>
      <c r="AL26" s="47">
        <f t="shared" si="1"/>
        <v>9.3935469846262547E-3</v>
      </c>
      <c r="AM26" s="181">
        <f t="shared" si="2"/>
        <v>1.099</v>
      </c>
      <c r="AN26" s="181">
        <f t="shared" si="3"/>
        <v>10.99</v>
      </c>
      <c r="BE26" s="47" t="s">
        <v>332</v>
      </c>
      <c r="BF26" s="47">
        <v>26.193000000000001</v>
      </c>
      <c r="BG26" s="47">
        <v>101</v>
      </c>
      <c r="BH26" s="47" t="s">
        <v>490</v>
      </c>
      <c r="BI26" s="47">
        <v>27.297999999999998</v>
      </c>
      <c r="BJ26" s="47">
        <f t="shared" si="4"/>
        <v>27.297999999999998</v>
      </c>
      <c r="BK26" s="47" t="s">
        <v>13</v>
      </c>
      <c r="BL26" s="174">
        <f t="shared" si="29"/>
        <v>200</v>
      </c>
      <c r="BM26" s="174">
        <f t="shared" si="29"/>
        <v>1</v>
      </c>
      <c r="BN26" s="174">
        <f t="shared" si="29"/>
        <v>1</v>
      </c>
      <c r="BO26" s="47">
        <f>MDL!$C28</f>
        <v>9.3935469846262547E-3</v>
      </c>
      <c r="BP26" s="47">
        <f t="shared" si="5"/>
        <v>9.3935469846262547E-3</v>
      </c>
      <c r="BQ26" s="174">
        <f t="shared" si="6"/>
        <v>27.297999999999998</v>
      </c>
      <c r="BR26" s="50">
        <f t="shared" si="7"/>
        <v>9.0993333333333322</v>
      </c>
      <c r="CH26" s="47" t="s">
        <v>332</v>
      </c>
      <c r="CI26" s="47">
        <v>26.172999999999998</v>
      </c>
      <c r="CJ26" s="47">
        <v>101</v>
      </c>
      <c r="CK26" s="47" t="s">
        <v>491</v>
      </c>
      <c r="CL26" s="47">
        <v>9.9329999999999998</v>
      </c>
      <c r="CM26" s="47">
        <f t="shared" si="8"/>
        <v>9.9329999999999998</v>
      </c>
      <c r="CN26" s="47" t="s">
        <v>13</v>
      </c>
      <c r="CO26" s="174">
        <f t="shared" si="30"/>
        <v>200</v>
      </c>
      <c r="CP26" s="174">
        <f t="shared" si="30"/>
        <v>1</v>
      </c>
      <c r="CQ26" s="174">
        <f t="shared" si="30"/>
        <v>1</v>
      </c>
      <c r="CR26" s="47">
        <f>MDL!$C28</f>
        <v>9.3935469846262547E-3</v>
      </c>
      <c r="CS26" s="47">
        <f t="shared" si="9"/>
        <v>9.3935469846262547E-3</v>
      </c>
      <c r="CT26" s="174">
        <f t="shared" si="10"/>
        <v>9.9329999999999998</v>
      </c>
      <c r="DJ26" s="47" t="s">
        <v>332</v>
      </c>
      <c r="DK26" s="47">
        <v>26.154</v>
      </c>
      <c r="DL26" s="47">
        <v>101</v>
      </c>
      <c r="DM26" s="47" t="s">
        <v>551</v>
      </c>
      <c r="DN26" s="47">
        <v>10.236000000000001</v>
      </c>
      <c r="DO26" s="47">
        <f t="shared" si="11"/>
        <v>10.236000000000001</v>
      </c>
      <c r="DP26" s="47" t="s">
        <v>13</v>
      </c>
      <c r="DQ26" s="174">
        <f t="shared" si="31"/>
        <v>200</v>
      </c>
      <c r="DR26" s="174">
        <f t="shared" si="31"/>
        <v>1</v>
      </c>
      <c r="DS26" s="174">
        <f t="shared" si="31"/>
        <v>1</v>
      </c>
      <c r="DT26" s="47">
        <f>MDL!$C28</f>
        <v>9.3935469846262547E-3</v>
      </c>
      <c r="DU26" s="47">
        <f t="shared" si="12"/>
        <v>9.3935469846262547E-3</v>
      </c>
      <c r="DV26" s="174">
        <f t="shared" si="13"/>
        <v>10.236000000000001</v>
      </c>
      <c r="EL26" s="47" t="s">
        <v>332</v>
      </c>
      <c r="EM26" s="47">
        <v>26.143999999999998</v>
      </c>
      <c r="EN26" s="47">
        <v>101</v>
      </c>
      <c r="EO26" s="47" t="s">
        <v>609</v>
      </c>
      <c r="EP26" s="47">
        <v>10.792999999999999</v>
      </c>
      <c r="EQ26" s="47">
        <f t="shared" si="14"/>
        <v>10.792999999999999</v>
      </c>
      <c r="ER26" s="47" t="s">
        <v>13</v>
      </c>
      <c r="ES26" s="174">
        <f t="shared" si="32"/>
        <v>200</v>
      </c>
      <c r="ET26" s="174">
        <f t="shared" si="32"/>
        <v>1</v>
      </c>
      <c r="EU26" s="174">
        <f t="shared" si="32"/>
        <v>1</v>
      </c>
      <c r="EV26" s="47">
        <f>MDL!$C28</f>
        <v>9.3935469846262547E-3</v>
      </c>
      <c r="EW26" s="47">
        <f t="shared" si="15"/>
        <v>9.3935469846262547E-3</v>
      </c>
      <c r="EX26" s="174">
        <f t="shared" si="16"/>
        <v>10.792999999999999</v>
      </c>
      <c r="FN26" s="47" t="s">
        <v>332</v>
      </c>
      <c r="FO26" s="47">
        <v>26.105</v>
      </c>
      <c r="FP26" s="47">
        <v>101</v>
      </c>
      <c r="FQ26" s="47" t="s">
        <v>662</v>
      </c>
      <c r="FR26" s="47">
        <v>10.753</v>
      </c>
      <c r="FS26" s="47">
        <f t="shared" si="17"/>
        <v>10.753</v>
      </c>
      <c r="FT26" s="47" t="s">
        <v>13</v>
      </c>
      <c r="FU26" s="174">
        <f t="shared" si="33"/>
        <v>200</v>
      </c>
      <c r="FV26" s="174">
        <f t="shared" si="33"/>
        <v>1</v>
      </c>
      <c r="FW26" s="174">
        <f t="shared" si="33"/>
        <v>1</v>
      </c>
      <c r="FX26" s="47">
        <f>MDL!$C28</f>
        <v>9.3935469846262547E-3</v>
      </c>
      <c r="FY26" s="47">
        <f t="shared" si="18"/>
        <v>9.3935469846262547E-3</v>
      </c>
      <c r="FZ26" s="174">
        <f t="shared" si="19"/>
        <v>10.753</v>
      </c>
    </row>
    <row r="27" spans="1:182" x14ac:dyDescent="0.35">
      <c r="A27" s="47" t="s">
        <v>92</v>
      </c>
      <c r="B27" s="135">
        <f t="shared" si="26"/>
        <v>1.0625866508219448</v>
      </c>
      <c r="C27" s="177">
        <f t="shared" si="27"/>
        <v>0.91968706674589029</v>
      </c>
      <c r="D27" s="177"/>
      <c r="E27" s="177"/>
      <c r="F27" s="177"/>
      <c r="H27" s="178"/>
      <c r="I27" s="178"/>
      <c r="J27" s="178"/>
      <c r="AA27" s="47" t="s">
        <v>37</v>
      </c>
      <c r="AB27" s="47">
        <v>27.314</v>
      </c>
      <c r="AC27" s="47">
        <v>69</v>
      </c>
      <c r="AD27" s="47">
        <v>78624</v>
      </c>
      <c r="AE27" s="47">
        <v>1.139</v>
      </c>
      <c r="AF27" s="47">
        <f t="shared" si="0"/>
        <v>1.139</v>
      </c>
      <c r="AG27" s="47" t="s">
        <v>13</v>
      </c>
      <c r="AH27" s="181">
        <f t="shared" si="28"/>
        <v>200</v>
      </c>
      <c r="AI27" s="181">
        <f t="shared" si="28"/>
        <v>1</v>
      </c>
      <c r="AJ27" s="181">
        <f t="shared" si="28"/>
        <v>1</v>
      </c>
      <c r="AK27" s="47">
        <f>MDL!$C29</f>
        <v>7.1020346782755643E-3</v>
      </c>
      <c r="AL27" s="47">
        <f t="shared" si="1"/>
        <v>7.1020346782755643E-3</v>
      </c>
      <c r="AM27" s="181">
        <f t="shared" si="2"/>
        <v>1.139</v>
      </c>
      <c r="AN27" s="181">
        <f t="shared" si="3"/>
        <v>11.39</v>
      </c>
      <c r="BE27" s="47" t="s">
        <v>37</v>
      </c>
      <c r="BF27" s="47">
        <v>27.294</v>
      </c>
      <c r="BG27" s="47">
        <v>69</v>
      </c>
      <c r="BH27" s="47">
        <v>1821445</v>
      </c>
      <c r="BI27" s="47">
        <v>27.187000000000001</v>
      </c>
      <c r="BJ27" s="47">
        <f t="shared" si="4"/>
        <v>27.187000000000001</v>
      </c>
      <c r="BK27" s="47" t="s">
        <v>13</v>
      </c>
      <c r="BL27" s="174">
        <f t="shared" si="29"/>
        <v>200</v>
      </c>
      <c r="BM27" s="174">
        <f t="shared" si="29"/>
        <v>1</v>
      </c>
      <c r="BN27" s="174">
        <f t="shared" si="29"/>
        <v>1</v>
      </c>
      <c r="BO27" s="47">
        <f>MDL!$C29</f>
        <v>7.1020346782755643E-3</v>
      </c>
      <c r="BP27" s="47">
        <f t="shared" si="5"/>
        <v>7.1020346782755643E-3</v>
      </c>
      <c r="BQ27" s="174">
        <f t="shared" si="6"/>
        <v>27.187000000000001</v>
      </c>
      <c r="BR27" s="50">
        <f t="shared" si="7"/>
        <v>9.0623333333333331</v>
      </c>
      <c r="CH27" s="47" t="s">
        <v>37</v>
      </c>
      <c r="CI27" s="47">
        <v>27.285</v>
      </c>
      <c r="CJ27" s="47">
        <v>69</v>
      </c>
      <c r="CK27" s="47">
        <v>691987</v>
      </c>
      <c r="CL27" s="47">
        <v>10.225</v>
      </c>
      <c r="CM27" s="47">
        <f t="shared" si="8"/>
        <v>10.225</v>
      </c>
      <c r="CN27" s="47" t="s">
        <v>13</v>
      </c>
      <c r="CO27" s="174">
        <f t="shared" si="30"/>
        <v>200</v>
      </c>
      <c r="CP27" s="174">
        <f t="shared" si="30"/>
        <v>1</v>
      </c>
      <c r="CQ27" s="174">
        <f t="shared" si="30"/>
        <v>1</v>
      </c>
      <c r="CR27" s="47">
        <f>MDL!$C29</f>
        <v>7.1020346782755643E-3</v>
      </c>
      <c r="CS27" s="47">
        <f t="shared" si="9"/>
        <v>7.1020346782755643E-3</v>
      </c>
      <c r="CT27" s="174">
        <f t="shared" si="10"/>
        <v>10.225</v>
      </c>
      <c r="DJ27" s="47" t="s">
        <v>37</v>
      </c>
      <c r="DK27" s="47">
        <v>27.265000000000001</v>
      </c>
      <c r="DL27" s="47">
        <v>69</v>
      </c>
      <c r="DM27" s="47">
        <v>714489</v>
      </c>
      <c r="DN27" s="47">
        <v>10.4</v>
      </c>
      <c r="DO27" s="47">
        <f t="shared" si="11"/>
        <v>10.4</v>
      </c>
      <c r="DP27" s="47" t="s">
        <v>13</v>
      </c>
      <c r="DQ27" s="174">
        <f t="shared" si="31"/>
        <v>200</v>
      </c>
      <c r="DR27" s="174">
        <f t="shared" si="31"/>
        <v>1</v>
      </c>
      <c r="DS27" s="174">
        <f t="shared" si="31"/>
        <v>1</v>
      </c>
      <c r="DT27" s="47">
        <f>MDL!$C29</f>
        <v>7.1020346782755643E-3</v>
      </c>
      <c r="DU27" s="47">
        <f t="shared" si="12"/>
        <v>7.1020346782755643E-3</v>
      </c>
      <c r="DV27" s="174">
        <f t="shared" si="13"/>
        <v>10.4</v>
      </c>
      <c r="EL27" s="47" t="s">
        <v>37</v>
      </c>
      <c r="EM27" s="47">
        <v>27.254999999999999</v>
      </c>
      <c r="EN27" s="47">
        <v>69</v>
      </c>
      <c r="EO27" s="47">
        <v>686926</v>
      </c>
      <c r="EP27" s="47">
        <v>10.382999999999999</v>
      </c>
      <c r="EQ27" s="47">
        <f t="shared" si="14"/>
        <v>10.382999999999999</v>
      </c>
      <c r="ER27" s="47" t="s">
        <v>13</v>
      </c>
      <c r="ES27" s="174">
        <f t="shared" si="32"/>
        <v>200</v>
      </c>
      <c r="ET27" s="174">
        <f t="shared" si="32"/>
        <v>1</v>
      </c>
      <c r="EU27" s="174">
        <f t="shared" si="32"/>
        <v>1</v>
      </c>
      <c r="EV27" s="47">
        <f>MDL!$C29</f>
        <v>7.1020346782755643E-3</v>
      </c>
      <c r="EW27" s="47">
        <f t="shared" si="15"/>
        <v>7.1020346782755643E-3</v>
      </c>
      <c r="EX27" s="174">
        <f t="shared" si="16"/>
        <v>10.382999999999999</v>
      </c>
      <c r="FN27" s="47" t="s">
        <v>37</v>
      </c>
      <c r="FO27" s="47">
        <v>27.225999999999999</v>
      </c>
      <c r="FP27" s="47">
        <v>69</v>
      </c>
      <c r="FQ27" s="47">
        <v>661489</v>
      </c>
      <c r="FR27" s="47">
        <v>10.648</v>
      </c>
      <c r="FS27" s="47">
        <f t="shared" si="17"/>
        <v>10.648</v>
      </c>
      <c r="FT27" s="47" t="s">
        <v>13</v>
      </c>
      <c r="FU27" s="174">
        <f t="shared" si="33"/>
        <v>200</v>
      </c>
      <c r="FV27" s="174">
        <f t="shared" si="33"/>
        <v>1</v>
      </c>
      <c r="FW27" s="174">
        <f t="shared" si="33"/>
        <v>1</v>
      </c>
      <c r="FX27" s="47">
        <f>MDL!$C29</f>
        <v>7.1020346782755643E-3</v>
      </c>
      <c r="FY27" s="47">
        <f t="shared" si="18"/>
        <v>7.1020346782755643E-3</v>
      </c>
      <c r="FZ27" s="174">
        <f t="shared" si="19"/>
        <v>10.648</v>
      </c>
    </row>
    <row r="28" spans="1:182" ht="14" customHeight="1" x14ac:dyDescent="0.35">
      <c r="A28" s="125" t="s">
        <v>94</v>
      </c>
      <c r="B28" s="135">
        <f t="shared" si="26"/>
        <v>1.0816422840962716</v>
      </c>
      <c r="C28" s="177">
        <f t="shared" si="27"/>
        <v>0.89262230611923854</v>
      </c>
      <c r="D28" s="177"/>
      <c r="E28" s="177"/>
      <c r="F28" s="177"/>
      <c r="H28" s="178"/>
      <c r="I28" s="178"/>
      <c r="J28" s="178"/>
      <c r="AA28" s="47" t="s">
        <v>38</v>
      </c>
      <c r="AB28" s="47">
        <v>28.776</v>
      </c>
      <c r="AC28" s="47">
        <v>51</v>
      </c>
      <c r="AD28" s="47">
        <v>35462</v>
      </c>
      <c r="AE28" s="47">
        <v>1.0760000000000001</v>
      </c>
      <c r="AF28" s="47">
        <f t="shared" si="0"/>
        <v>1.0760000000000001</v>
      </c>
      <c r="AG28" s="47" t="s">
        <v>13</v>
      </c>
      <c r="AH28" s="181">
        <f t="shared" si="28"/>
        <v>200</v>
      </c>
      <c r="AI28" s="181">
        <f t="shared" si="28"/>
        <v>1</v>
      </c>
      <c r="AJ28" s="181">
        <f t="shared" si="28"/>
        <v>1</v>
      </c>
      <c r="AK28" s="47">
        <f>MDL!$C30</f>
        <v>8.3341786923601772E-3</v>
      </c>
      <c r="AL28" s="47">
        <f t="shared" si="1"/>
        <v>8.3341786923601772E-3</v>
      </c>
      <c r="AM28" s="181">
        <f t="shared" si="2"/>
        <v>1.0760000000000001</v>
      </c>
      <c r="AN28" s="181">
        <f t="shared" si="3"/>
        <v>10.760000000000002</v>
      </c>
      <c r="BE28" s="47" t="s">
        <v>38</v>
      </c>
      <c r="BF28" s="47">
        <v>28.766999999999999</v>
      </c>
      <c r="BG28" s="47">
        <v>51</v>
      </c>
      <c r="BH28" s="47">
        <v>881997</v>
      </c>
      <c r="BI28" s="47">
        <v>27.579000000000001</v>
      </c>
      <c r="BJ28" s="47">
        <f t="shared" si="4"/>
        <v>27.579000000000001</v>
      </c>
      <c r="BK28" s="47" t="s">
        <v>13</v>
      </c>
      <c r="BL28" s="174">
        <f t="shared" si="29"/>
        <v>200</v>
      </c>
      <c r="BM28" s="174">
        <f t="shared" si="29"/>
        <v>1</v>
      </c>
      <c r="BN28" s="174">
        <f t="shared" si="29"/>
        <v>1</v>
      </c>
      <c r="BO28" s="47">
        <f>MDL!$C30</f>
        <v>8.3341786923601772E-3</v>
      </c>
      <c r="BP28" s="47">
        <f t="shared" si="5"/>
        <v>8.3341786923601772E-3</v>
      </c>
      <c r="BQ28" s="174">
        <f t="shared" si="6"/>
        <v>27.579000000000001</v>
      </c>
      <c r="BR28" s="50">
        <f t="shared" si="7"/>
        <v>9.1929999999999996</v>
      </c>
      <c r="CH28" s="47" t="s">
        <v>38</v>
      </c>
      <c r="CI28" s="47">
        <v>28.757000000000001</v>
      </c>
      <c r="CJ28" s="47">
        <v>51</v>
      </c>
      <c r="CK28" s="47">
        <v>337248</v>
      </c>
      <c r="CL28" s="47">
        <v>10.439</v>
      </c>
      <c r="CM28" s="47">
        <f t="shared" si="8"/>
        <v>10.439</v>
      </c>
      <c r="CN28" s="47" t="s">
        <v>13</v>
      </c>
      <c r="CO28" s="174">
        <f t="shared" si="30"/>
        <v>200</v>
      </c>
      <c r="CP28" s="174">
        <f t="shared" si="30"/>
        <v>1</v>
      </c>
      <c r="CQ28" s="174">
        <f t="shared" si="30"/>
        <v>1</v>
      </c>
      <c r="CR28" s="47">
        <f>MDL!$C30</f>
        <v>8.3341786923601772E-3</v>
      </c>
      <c r="CS28" s="47">
        <f t="shared" si="9"/>
        <v>8.3341786923601772E-3</v>
      </c>
      <c r="CT28" s="174">
        <f t="shared" si="10"/>
        <v>10.439</v>
      </c>
      <c r="DJ28" s="47" t="s">
        <v>38</v>
      </c>
      <c r="DK28" s="47">
        <v>28.736999999999998</v>
      </c>
      <c r="DL28" s="47">
        <v>51</v>
      </c>
      <c r="DM28" s="47">
        <v>350739</v>
      </c>
      <c r="DN28" s="47">
        <v>10.696</v>
      </c>
      <c r="DO28" s="47">
        <f t="shared" si="11"/>
        <v>10.696</v>
      </c>
      <c r="DP28" s="47" t="s">
        <v>13</v>
      </c>
      <c r="DQ28" s="174">
        <f t="shared" si="31"/>
        <v>200</v>
      </c>
      <c r="DR28" s="174">
        <f t="shared" si="31"/>
        <v>1</v>
      </c>
      <c r="DS28" s="174">
        <f t="shared" si="31"/>
        <v>1</v>
      </c>
      <c r="DT28" s="47">
        <f>MDL!$C30</f>
        <v>8.3341786923601772E-3</v>
      </c>
      <c r="DU28" s="47">
        <f t="shared" si="12"/>
        <v>8.3341786923601772E-3</v>
      </c>
      <c r="DV28" s="174">
        <f t="shared" si="13"/>
        <v>10.696</v>
      </c>
      <c r="EL28" s="47" t="s">
        <v>38</v>
      </c>
      <c r="EM28" s="47">
        <v>28.718</v>
      </c>
      <c r="EN28" s="47">
        <v>51</v>
      </c>
      <c r="EO28" s="47">
        <v>337809</v>
      </c>
      <c r="EP28" s="47">
        <v>10.696</v>
      </c>
      <c r="EQ28" s="47">
        <f t="shared" si="14"/>
        <v>10.696</v>
      </c>
      <c r="ER28" s="47" t="s">
        <v>13</v>
      </c>
      <c r="ES28" s="174">
        <f t="shared" si="32"/>
        <v>200</v>
      </c>
      <c r="ET28" s="174">
        <f t="shared" si="32"/>
        <v>1</v>
      </c>
      <c r="EU28" s="174">
        <f t="shared" si="32"/>
        <v>1</v>
      </c>
      <c r="EV28" s="47">
        <f>MDL!$C30</f>
        <v>8.3341786923601772E-3</v>
      </c>
      <c r="EW28" s="47">
        <f t="shared" si="15"/>
        <v>8.3341786923601772E-3</v>
      </c>
      <c r="EX28" s="174">
        <f t="shared" si="16"/>
        <v>10.696</v>
      </c>
      <c r="FN28" s="47" t="s">
        <v>38</v>
      </c>
      <c r="FO28" s="47">
        <v>28.687999999999999</v>
      </c>
      <c r="FP28" s="47">
        <v>51</v>
      </c>
      <c r="FQ28" s="47">
        <v>320709</v>
      </c>
      <c r="FR28" s="47">
        <v>10.814</v>
      </c>
      <c r="FS28" s="47">
        <f t="shared" si="17"/>
        <v>10.814</v>
      </c>
      <c r="FT28" s="47" t="s">
        <v>13</v>
      </c>
      <c r="FU28" s="174">
        <f t="shared" si="33"/>
        <v>200</v>
      </c>
      <c r="FV28" s="174">
        <f t="shared" si="33"/>
        <v>1</v>
      </c>
      <c r="FW28" s="174">
        <f t="shared" si="33"/>
        <v>1</v>
      </c>
      <c r="FX28" s="47">
        <f>MDL!$C30</f>
        <v>8.3341786923601772E-3</v>
      </c>
      <c r="FY28" s="47">
        <f t="shared" si="18"/>
        <v>8.3341786923601772E-3</v>
      </c>
      <c r="FZ28" s="174">
        <f t="shared" si="19"/>
        <v>10.814</v>
      </c>
    </row>
    <row r="29" spans="1:182" ht="15" customHeight="1" x14ac:dyDescent="0.35">
      <c r="A29" s="125" t="s">
        <v>96</v>
      </c>
      <c r="B29" s="135">
        <f t="shared" si="26"/>
        <v>1.1064129668780831</v>
      </c>
      <c r="C29" s="177">
        <f t="shared" si="27"/>
        <v>0.91607100909426475</v>
      </c>
      <c r="D29" s="177"/>
      <c r="E29" s="177"/>
      <c r="F29" s="177"/>
      <c r="H29" s="178"/>
      <c r="I29" s="178"/>
      <c r="J29" s="178"/>
      <c r="AA29" s="47" t="s">
        <v>39</v>
      </c>
      <c r="AB29" s="47">
        <v>29.571999999999999</v>
      </c>
      <c r="AC29" s="47">
        <v>119</v>
      </c>
      <c r="AD29" s="47">
        <v>48975</v>
      </c>
      <c r="AE29" s="47">
        <v>1.145</v>
      </c>
      <c r="AF29" s="47">
        <f t="shared" si="0"/>
        <v>1.145</v>
      </c>
      <c r="AG29" s="47" t="s">
        <v>13</v>
      </c>
      <c r="AH29" s="181">
        <f t="shared" si="28"/>
        <v>200</v>
      </c>
      <c r="AI29" s="181">
        <f t="shared" si="28"/>
        <v>1</v>
      </c>
      <c r="AJ29" s="181">
        <f t="shared" si="28"/>
        <v>1</v>
      </c>
      <c r="AK29" s="47">
        <f>MDL!$C31</f>
        <v>2.7692423113638287E-2</v>
      </c>
      <c r="AL29" s="47">
        <f t="shared" si="1"/>
        <v>2.7692423113638287E-2</v>
      </c>
      <c r="AM29" s="181">
        <f t="shared" si="2"/>
        <v>1.145</v>
      </c>
      <c r="AN29" s="181">
        <f t="shared" si="3"/>
        <v>11.45</v>
      </c>
      <c r="BE29" s="47" t="s">
        <v>39</v>
      </c>
      <c r="BF29" s="47">
        <v>29.548999999999999</v>
      </c>
      <c r="BG29" s="47">
        <v>119</v>
      </c>
      <c r="BH29" s="47">
        <v>1069808</v>
      </c>
      <c r="BI29" s="47">
        <v>25.756</v>
      </c>
      <c r="BJ29" s="47">
        <f t="shared" si="4"/>
        <v>25.756</v>
      </c>
      <c r="BK29" s="47" t="s">
        <v>13</v>
      </c>
      <c r="BL29" s="174">
        <f t="shared" si="29"/>
        <v>200</v>
      </c>
      <c r="BM29" s="174">
        <f t="shared" si="29"/>
        <v>1</v>
      </c>
      <c r="BN29" s="174">
        <f t="shared" si="29"/>
        <v>1</v>
      </c>
      <c r="BO29" s="47">
        <f>MDL!$C31</f>
        <v>2.7692423113638287E-2</v>
      </c>
      <c r="BP29" s="47">
        <f t="shared" si="5"/>
        <v>2.7692423113638287E-2</v>
      </c>
      <c r="BQ29" s="174">
        <f t="shared" si="6"/>
        <v>25.756</v>
      </c>
      <c r="BR29" s="50">
        <f t="shared" si="7"/>
        <v>8.5853333333333328</v>
      </c>
      <c r="CH29" s="47" t="s">
        <v>39</v>
      </c>
      <c r="CI29" s="47">
        <v>29.547999999999998</v>
      </c>
      <c r="CJ29" s="47">
        <v>119</v>
      </c>
      <c r="CK29" s="47">
        <v>407237</v>
      </c>
      <c r="CL29" s="47">
        <v>9.7059999999999995</v>
      </c>
      <c r="CM29" s="47">
        <f t="shared" si="8"/>
        <v>9.7059999999999995</v>
      </c>
      <c r="CN29" s="47" t="s">
        <v>13</v>
      </c>
      <c r="CO29" s="174">
        <f t="shared" si="30"/>
        <v>200</v>
      </c>
      <c r="CP29" s="174">
        <f t="shared" si="30"/>
        <v>1</v>
      </c>
      <c r="CQ29" s="174">
        <f t="shared" si="30"/>
        <v>1</v>
      </c>
      <c r="CR29" s="47">
        <f>MDL!$C31</f>
        <v>2.7692423113638287E-2</v>
      </c>
      <c r="CS29" s="47">
        <f t="shared" si="9"/>
        <v>2.7692423113638287E-2</v>
      </c>
      <c r="CT29" s="174">
        <f t="shared" si="10"/>
        <v>9.7059999999999995</v>
      </c>
      <c r="DJ29" s="47" t="s">
        <v>39</v>
      </c>
      <c r="DK29" s="47">
        <v>29.536999999999999</v>
      </c>
      <c r="DL29" s="47">
        <v>119</v>
      </c>
      <c r="DM29" s="47">
        <v>417977</v>
      </c>
      <c r="DN29" s="47">
        <v>9.8140000000000001</v>
      </c>
      <c r="DO29" s="47">
        <f t="shared" si="11"/>
        <v>9.8140000000000001</v>
      </c>
      <c r="DP29" s="47" t="s">
        <v>13</v>
      </c>
      <c r="DQ29" s="174">
        <f t="shared" si="31"/>
        <v>200</v>
      </c>
      <c r="DR29" s="174">
        <f t="shared" si="31"/>
        <v>1</v>
      </c>
      <c r="DS29" s="174">
        <f t="shared" si="31"/>
        <v>1</v>
      </c>
      <c r="DT29" s="47">
        <f>MDL!$C31</f>
        <v>2.7692423113638287E-2</v>
      </c>
      <c r="DU29" s="47">
        <f t="shared" si="12"/>
        <v>2.7692423113638287E-2</v>
      </c>
      <c r="DV29" s="174">
        <f t="shared" si="13"/>
        <v>9.8140000000000001</v>
      </c>
      <c r="EL29" s="47" t="s">
        <v>39</v>
      </c>
      <c r="EM29" s="47">
        <v>29.513999999999999</v>
      </c>
      <c r="EN29" s="47">
        <v>119</v>
      </c>
      <c r="EO29" s="47">
        <v>400089</v>
      </c>
      <c r="EP29" s="47">
        <v>9.7539999999999996</v>
      </c>
      <c r="EQ29" s="47">
        <f t="shared" si="14"/>
        <v>9.7539999999999996</v>
      </c>
      <c r="ER29" s="47" t="s">
        <v>13</v>
      </c>
      <c r="ES29" s="174">
        <f t="shared" si="32"/>
        <v>200</v>
      </c>
      <c r="ET29" s="174">
        <f t="shared" si="32"/>
        <v>1</v>
      </c>
      <c r="EU29" s="174">
        <f t="shared" si="32"/>
        <v>1</v>
      </c>
      <c r="EV29" s="47">
        <f>MDL!$C31</f>
        <v>2.7692423113638287E-2</v>
      </c>
      <c r="EW29" s="47">
        <f t="shared" si="15"/>
        <v>2.7692423113638287E-2</v>
      </c>
      <c r="EX29" s="174">
        <f t="shared" si="16"/>
        <v>9.7539999999999996</v>
      </c>
      <c r="FN29" s="47" t="s">
        <v>39</v>
      </c>
      <c r="FO29" s="47">
        <v>29.501999999999999</v>
      </c>
      <c r="FP29" s="47">
        <v>119</v>
      </c>
      <c r="FQ29" s="47">
        <v>377638</v>
      </c>
      <c r="FR29" s="47">
        <v>9.8049999999999997</v>
      </c>
      <c r="FS29" s="47">
        <f t="shared" si="17"/>
        <v>9.8049999999999997</v>
      </c>
      <c r="FT29" s="47" t="s">
        <v>13</v>
      </c>
      <c r="FU29" s="174">
        <f t="shared" si="33"/>
        <v>200</v>
      </c>
      <c r="FV29" s="174">
        <f t="shared" si="33"/>
        <v>1</v>
      </c>
      <c r="FW29" s="174">
        <f t="shared" si="33"/>
        <v>1</v>
      </c>
      <c r="FX29" s="47">
        <f>MDL!$C31</f>
        <v>2.7692423113638287E-2</v>
      </c>
      <c r="FY29" s="47">
        <f t="shared" si="18"/>
        <v>2.7692423113638287E-2</v>
      </c>
      <c r="FZ29" s="174">
        <f t="shared" si="19"/>
        <v>9.8049999999999997</v>
      </c>
    </row>
    <row r="30" spans="1:182" x14ac:dyDescent="0.35">
      <c r="A30" s="47" t="s">
        <v>98</v>
      </c>
      <c r="B30" s="135">
        <f t="shared" si="26"/>
        <v>1.1139364303178485</v>
      </c>
      <c r="C30" s="177">
        <f t="shared" si="27"/>
        <v>0.88629176854115732</v>
      </c>
      <c r="D30" s="177"/>
      <c r="E30" s="177"/>
      <c r="F30" s="177"/>
      <c r="H30" s="178"/>
      <c r="I30" s="178"/>
      <c r="J30" s="178"/>
      <c r="AA30" s="47" t="s">
        <v>40</v>
      </c>
      <c r="AB30" s="47">
        <v>31.09</v>
      </c>
      <c r="AC30" s="47">
        <v>51</v>
      </c>
      <c r="AD30" s="47">
        <v>108458</v>
      </c>
      <c r="AE30" s="47">
        <v>1.1819999999999999</v>
      </c>
      <c r="AF30" s="47">
        <f t="shared" si="0"/>
        <v>1.1819999999999999</v>
      </c>
      <c r="AG30" s="47" t="s">
        <v>13</v>
      </c>
      <c r="AH30" s="181">
        <f t="shared" si="28"/>
        <v>200</v>
      </c>
      <c r="AI30" s="181">
        <f t="shared" si="28"/>
        <v>1</v>
      </c>
      <c r="AJ30" s="181">
        <f t="shared" si="28"/>
        <v>1</v>
      </c>
      <c r="AK30" s="47">
        <f>MDL!$C32</f>
        <v>1.0647376193669671E-2</v>
      </c>
      <c r="AL30" s="47">
        <f t="shared" si="1"/>
        <v>1.0647376193669671E-2</v>
      </c>
      <c r="AM30" s="181">
        <f t="shared" si="2"/>
        <v>1.1819999999999999</v>
      </c>
      <c r="AN30" s="181">
        <f t="shared" si="3"/>
        <v>11.82</v>
      </c>
      <c r="BE30" s="47" t="s">
        <v>40</v>
      </c>
      <c r="BF30" s="47">
        <v>31.077999999999999</v>
      </c>
      <c r="BG30" s="47">
        <v>51</v>
      </c>
      <c r="BH30" s="47">
        <v>2402975</v>
      </c>
      <c r="BI30" s="47">
        <v>26.977</v>
      </c>
      <c r="BJ30" s="47">
        <f t="shared" si="4"/>
        <v>26.977</v>
      </c>
      <c r="BK30" s="47" t="s">
        <v>13</v>
      </c>
      <c r="BL30" s="174">
        <f t="shared" si="29"/>
        <v>200</v>
      </c>
      <c r="BM30" s="174">
        <f t="shared" si="29"/>
        <v>1</v>
      </c>
      <c r="BN30" s="174">
        <f t="shared" si="29"/>
        <v>1</v>
      </c>
      <c r="BO30" s="47">
        <f>MDL!$C32</f>
        <v>1.0647376193669671E-2</v>
      </c>
      <c r="BP30" s="47">
        <f t="shared" si="5"/>
        <v>1.0647376193669671E-2</v>
      </c>
      <c r="BQ30" s="174">
        <f t="shared" si="6"/>
        <v>26.977</v>
      </c>
      <c r="BR30" s="50">
        <f t="shared" si="7"/>
        <v>8.9923333333333328</v>
      </c>
      <c r="CH30" s="47" t="s">
        <v>40</v>
      </c>
      <c r="CI30" s="47">
        <v>31.09</v>
      </c>
      <c r="CJ30" s="47">
        <v>51</v>
      </c>
      <c r="CK30" s="47">
        <v>923485</v>
      </c>
      <c r="CL30" s="47">
        <v>10.263</v>
      </c>
      <c r="CM30" s="47">
        <f t="shared" si="8"/>
        <v>10.263</v>
      </c>
      <c r="CN30" s="47" t="s">
        <v>13</v>
      </c>
      <c r="CO30" s="174">
        <f t="shared" si="30"/>
        <v>200</v>
      </c>
      <c r="CP30" s="174">
        <f t="shared" si="30"/>
        <v>1</v>
      </c>
      <c r="CQ30" s="174">
        <f t="shared" si="30"/>
        <v>1</v>
      </c>
      <c r="CR30" s="47">
        <f>MDL!$C32</f>
        <v>1.0647376193669671E-2</v>
      </c>
      <c r="CS30" s="47">
        <f t="shared" si="9"/>
        <v>1.0647376193669671E-2</v>
      </c>
      <c r="CT30" s="174">
        <f t="shared" si="10"/>
        <v>10.263</v>
      </c>
      <c r="DJ30" s="47" t="s">
        <v>40</v>
      </c>
      <c r="DK30" s="47">
        <v>31.077999999999999</v>
      </c>
      <c r="DL30" s="47">
        <v>51</v>
      </c>
      <c r="DM30" s="47">
        <v>961481</v>
      </c>
      <c r="DN30" s="47">
        <v>10.526999999999999</v>
      </c>
      <c r="DO30" s="47">
        <f t="shared" si="11"/>
        <v>10.526999999999999</v>
      </c>
      <c r="DP30" s="47" t="s">
        <v>13</v>
      </c>
      <c r="DQ30" s="174">
        <f t="shared" si="31"/>
        <v>200</v>
      </c>
      <c r="DR30" s="174">
        <f t="shared" si="31"/>
        <v>1</v>
      </c>
      <c r="DS30" s="174">
        <f t="shared" si="31"/>
        <v>1</v>
      </c>
      <c r="DT30" s="47">
        <f>MDL!$C32</f>
        <v>1.0647376193669671E-2</v>
      </c>
      <c r="DU30" s="47">
        <f t="shared" si="12"/>
        <v>1.0647376193669671E-2</v>
      </c>
      <c r="DV30" s="174">
        <f t="shared" si="13"/>
        <v>10.526999999999999</v>
      </c>
      <c r="EL30" s="47" t="s">
        <v>40</v>
      </c>
      <c r="EM30" s="47">
        <v>31.055</v>
      </c>
      <c r="EN30" s="47">
        <v>51</v>
      </c>
      <c r="EO30" s="47">
        <v>921534</v>
      </c>
      <c r="EP30" s="47">
        <v>10.477</v>
      </c>
      <c r="EQ30" s="47">
        <f t="shared" si="14"/>
        <v>10.477</v>
      </c>
      <c r="ER30" s="47" t="s">
        <v>13</v>
      </c>
      <c r="ES30" s="174">
        <f t="shared" si="32"/>
        <v>200</v>
      </c>
      <c r="ET30" s="174">
        <f t="shared" si="32"/>
        <v>1</v>
      </c>
      <c r="EU30" s="174">
        <f t="shared" si="32"/>
        <v>1</v>
      </c>
      <c r="EV30" s="47">
        <f>MDL!$C32</f>
        <v>1.0647376193669671E-2</v>
      </c>
      <c r="EW30" s="47">
        <f t="shared" si="15"/>
        <v>1.0647376193669671E-2</v>
      </c>
      <c r="EX30" s="174">
        <f t="shared" si="16"/>
        <v>10.477</v>
      </c>
      <c r="FN30" s="47" t="s">
        <v>40</v>
      </c>
      <c r="FO30" s="47">
        <v>31.044</v>
      </c>
      <c r="FP30" s="47">
        <v>51</v>
      </c>
      <c r="FQ30" s="47">
        <v>855374</v>
      </c>
      <c r="FR30" s="47">
        <v>10.356</v>
      </c>
      <c r="FS30" s="47">
        <f t="shared" si="17"/>
        <v>10.356</v>
      </c>
      <c r="FT30" s="47" t="s">
        <v>13</v>
      </c>
      <c r="FU30" s="174">
        <f t="shared" si="33"/>
        <v>200</v>
      </c>
      <c r="FV30" s="174">
        <f t="shared" si="33"/>
        <v>1</v>
      </c>
      <c r="FW30" s="174">
        <f t="shared" si="33"/>
        <v>1</v>
      </c>
      <c r="FX30" s="47">
        <f>MDL!$C32</f>
        <v>1.0647376193669671E-2</v>
      </c>
      <c r="FY30" s="47">
        <f t="shared" si="18"/>
        <v>1.0647376193669671E-2</v>
      </c>
      <c r="FZ30" s="174">
        <f t="shared" si="19"/>
        <v>10.356</v>
      </c>
    </row>
    <row r="31" spans="1:182" ht="14" customHeight="1" x14ac:dyDescent="0.35">
      <c r="A31" s="125" t="s">
        <v>100</v>
      </c>
      <c r="B31" s="135">
        <f t="shared" si="26"/>
        <v>1.0307500718459623</v>
      </c>
      <c r="C31" s="177">
        <f t="shared" si="27"/>
        <v>0.8806399080371683</v>
      </c>
      <c r="D31" s="177"/>
      <c r="E31" s="177"/>
      <c r="F31" s="177"/>
      <c r="H31" s="178"/>
      <c r="I31" s="178"/>
      <c r="J31" s="178"/>
      <c r="AA31" s="47" t="s">
        <v>41</v>
      </c>
      <c r="AB31" s="47">
        <v>33.515999999999998</v>
      </c>
      <c r="AC31" s="47">
        <v>51</v>
      </c>
      <c r="AD31" s="47" t="s">
        <v>494</v>
      </c>
      <c r="AE31" s="47">
        <v>1.2170000000000001</v>
      </c>
      <c r="AF31" s="47">
        <f t="shared" si="0"/>
        <v>1.2170000000000001</v>
      </c>
      <c r="AG31" s="47" t="s">
        <v>13</v>
      </c>
      <c r="AH31" s="181">
        <f t="shared" si="28"/>
        <v>200</v>
      </c>
      <c r="AI31" s="181">
        <f t="shared" si="28"/>
        <v>1</v>
      </c>
      <c r="AJ31" s="181">
        <f t="shared" si="28"/>
        <v>1</v>
      </c>
      <c r="AK31" s="47">
        <f>MDL!$C33</f>
        <v>2.8575643071545937E-2</v>
      </c>
      <c r="AL31" s="47">
        <f t="shared" si="1"/>
        <v>2.8575643071545937E-2</v>
      </c>
      <c r="AM31" s="181">
        <f t="shared" si="2"/>
        <v>1.2170000000000001</v>
      </c>
      <c r="AN31" s="181">
        <f t="shared" si="3"/>
        <v>12.170000000000002</v>
      </c>
      <c r="BE31" s="47" t="s">
        <v>41</v>
      </c>
      <c r="BF31" s="47">
        <v>33.505000000000003</v>
      </c>
      <c r="BG31" s="47">
        <v>51</v>
      </c>
      <c r="BH31" s="47">
        <v>1823581</v>
      </c>
      <c r="BI31" s="47">
        <v>26.707999999999998</v>
      </c>
      <c r="BJ31" s="47">
        <f t="shared" si="4"/>
        <v>26.707999999999998</v>
      </c>
      <c r="BK31" s="47" t="s">
        <v>13</v>
      </c>
      <c r="BL31" s="174">
        <f t="shared" si="29"/>
        <v>200</v>
      </c>
      <c r="BM31" s="174">
        <f t="shared" si="29"/>
        <v>1</v>
      </c>
      <c r="BN31" s="174">
        <f t="shared" si="29"/>
        <v>1</v>
      </c>
      <c r="BO31" s="47">
        <f>MDL!$C33</f>
        <v>2.8575643071545937E-2</v>
      </c>
      <c r="BP31" s="47">
        <f t="shared" si="5"/>
        <v>2.8575643071545937E-2</v>
      </c>
      <c r="BQ31" s="174">
        <f t="shared" si="6"/>
        <v>26.707999999999998</v>
      </c>
      <c r="BR31" s="50">
        <f t="shared" si="7"/>
        <v>8.9026666666666667</v>
      </c>
      <c r="CH31" s="47" t="s">
        <v>41</v>
      </c>
      <c r="CI31" s="47">
        <v>33.505000000000003</v>
      </c>
      <c r="CJ31" s="47">
        <v>51</v>
      </c>
      <c r="CK31" s="47">
        <v>704508</v>
      </c>
      <c r="CL31" s="47">
        <v>10.214</v>
      </c>
      <c r="CM31" s="47">
        <f t="shared" si="8"/>
        <v>10.214</v>
      </c>
      <c r="CN31" s="47" t="s">
        <v>13</v>
      </c>
      <c r="CO31" s="174">
        <f t="shared" si="30"/>
        <v>200</v>
      </c>
      <c r="CP31" s="174">
        <f t="shared" si="30"/>
        <v>1</v>
      </c>
      <c r="CQ31" s="174">
        <f t="shared" si="30"/>
        <v>1</v>
      </c>
      <c r="CR31" s="47">
        <f>MDL!$C33</f>
        <v>2.8575643071545937E-2</v>
      </c>
      <c r="CS31" s="47">
        <f t="shared" si="9"/>
        <v>2.8575643071545937E-2</v>
      </c>
      <c r="CT31" s="174">
        <f t="shared" si="10"/>
        <v>10.214</v>
      </c>
      <c r="DJ31" s="47" t="s">
        <v>41</v>
      </c>
      <c r="DK31" s="47">
        <v>33.505000000000003</v>
      </c>
      <c r="DL31" s="47">
        <v>51</v>
      </c>
      <c r="DM31" s="47">
        <v>726063</v>
      </c>
      <c r="DN31" s="47">
        <v>10.371</v>
      </c>
      <c r="DO31" s="47">
        <f t="shared" si="11"/>
        <v>10.371</v>
      </c>
      <c r="DP31" s="47" t="s">
        <v>13</v>
      </c>
      <c r="DQ31" s="174">
        <f t="shared" si="31"/>
        <v>200</v>
      </c>
      <c r="DR31" s="174">
        <f t="shared" si="31"/>
        <v>1</v>
      </c>
      <c r="DS31" s="174">
        <f t="shared" si="31"/>
        <v>1</v>
      </c>
      <c r="DT31" s="47">
        <f>MDL!$C33</f>
        <v>2.8575643071545937E-2</v>
      </c>
      <c r="DU31" s="47">
        <f t="shared" si="12"/>
        <v>2.8575643071545937E-2</v>
      </c>
      <c r="DV31" s="174">
        <f t="shared" si="13"/>
        <v>10.371</v>
      </c>
      <c r="EL31" s="47" t="s">
        <v>41</v>
      </c>
      <c r="EM31" s="47">
        <v>33.47</v>
      </c>
      <c r="EN31" s="47">
        <v>51</v>
      </c>
      <c r="EO31" s="47">
        <v>687014</v>
      </c>
      <c r="EP31" s="47">
        <v>10.189</v>
      </c>
      <c r="EQ31" s="47">
        <f t="shared" si="14"/>
        <v>10.189</v>
      </c>
      <c r="ER31" s="47" t="s">
        <v>13</v>
      </c>
      <c r="ES31" s="174">
        <f t="shared" si="32"/>
        <v>200</v>
      </c>
      <c r="ET31" s="174">
        <f t="shared" si="32"/>
        <v>1</v>
      </c>
      <c r="EU31" s="174">
        <f t="shared" si="32"/>
        <v>1</v>
      </c>
      <c r="EV31" s="47">
        <f>MDL!$C33</f>
        <v>2.8575643071545937E-2</v>
      </c>
      <c r="EW31" s="47">
        <f t="shared" si="15"/>
        <v>2.8575643071545937E-2</v>
      </c>
      <c r="EX31" s="174">
        <f t="shared" si="16"/>
        <v>10.189</v>
      </c>
      <c r="FN31" s="47" t="s">
        <v>41</v>
      </c>
      <c r="FO31" s="47">
        <v>33.47</v>
      </c>
      <c r="FP31" s="47">
        <v>51</v>
      </c>
      <c r="FQ31" s="47">
        <v>627515</v>
      </c>
      <c r="FR31" s="47">
        <v>9.9109999999999996</v>
      </c>
      <c r="FS31" s="47">
        <f t="shared" si="17"/>
        <v>9.9109999999999996</v>
      </c>
      <c r="FT31" s="47" t="s">
        <v>13</v>
      </c>
      <c r="FU31" s="174">
        <f t="shared" si="33"/>
        <v>200</v>
      </c>
      <c r="FV31" s="174">
        <f t="shared" si="33"/>
        <v>1</v>
      </c>
      <c r="FW31" s="174">
        <f t="shared" si="33"/>
        <v>1</v>
      </c>
      <c r="FX31" s="47">
        <f>MDL!$C33</f>
        <v>2.8575643071545937E-2</v>
      </c>
      <c r="FY31" s="47">
        <f t="shared" si="18"/>
        <v>2.8575643071545937E-2</v>
      </c>
      <c r="FZ31" s="174">
        <f t="shared" si="19"/>
        <v>9.9109999999999996</v>
      </c>
    </row>
    <row r="32" spans="1:182" x14ac:dyDescent="0.35">
      <c r="A32" s="47" t="s">
        <v>102</v>
      </c>
      <c r="B32" s="135">
        <f t="shared" si="26"/>
        <v>1.1796826705130847</v>
      </c>
      <c r="C32" s="177">
        <f t="shared" si="27"/>
        <v>0.88453877326739472</v>
      </c>
      <c r="D32" s="177"/>
      <c r="E32" s="177"/>
      <c r="F32" s="177"/>
      <c r="H32" s="178"/>
      <c r="I32" s="178"/>
      <c r="J32" s="178"/>
      <c r="AA32" s="47" t="s">
        <v>333</v>
      </c>
      <c r="AB32" s="47">
        <v>33.055999999999997</v>
      </c>
      <c r="AC32" s="47">
        <v>169</v>
      </c>
      <c r="AD32" s="47">
        <v>217362</v>
      </c>
      <c r="AE32" s="47">
        <v>1.117</v>
      </c>
      <c r="AF32" s="47">
        <f t="shared" si="0"/>
        <v>1.117</v>
      </c>
      <c r="AG32" s="47" t="s">
        <v>13</v>
      </c>
      <c r="AH32" s="181">
        <f t="shared" si="28"/>
        <v>200</v>
      </c>
      <c r="AI32" s="181">
        <f t="shared" si="28"/>
        <v>1</v>
      </c>
      <c r="AJ32" s="181">
        <f t="shared" si="28"/>
        <v>1</v>
      </c>
      <c r="AK32" s="47">
        <f>MDL!$C34</f>
        <v>3.7129405425324051E-2</v>
      </c>
      <c r="AL32" s="47">
        <f t="shared" si="1"/>
        <v>3.7129405425324051E-2</v>
      </c>
      <c r="AM32" s="181">
        <f t="shared" si="2"/>
        <v>1.117</v>
      </c>
      <c r="AN32" s="181">
        <f t="shared" si="3"/>
        <v>11.17</v>
      </c>
      <c r="BE32" s="47" t="s">
        <v>333</v>
      </c>
      <c r="BF32" s="47">
        <v>33.045000000000002</v>
      </c>
      <c r="BG32" s="47">
        <v>169</v>
      </c>
      <c r="BH32" s="47">
        <v>4903077</v>
      </c>
      <c r="BI32" s="47">
        <v>25.96</v>
      </c>
      <c r="BJ32" s="47">
        <f t="shared" si="4"/>
        <v>25.96</v>
      </c>
      <c r="BK32" s="47" t="s">
        <v>13</v>
      </c>
      <c r="BL32" s="174">
        <f t="shared" si="29"/>
        <v>200</v>
      </c>
      <c r="BM32" s="174">
        <f t="shared" si="29"/>
        <v>1</v>
      </c>
      <c r="BN32" s="174">
        <f t="shared" si="29"/>
        <v>1</v>
      </c>
      <c r="BO32" s="47">
        <f>MDL!$C34</f>
        <v>3.7129405425324051E-2</v>
      </c>
      <c r="BP32" s="47">
        <f t="shared" si="5"/>
        <v>3.7129405425324051E-2</v>
      </c>
      <c r="BQ32" s="174">
        <f t="shared" si="6"/>
        <v>25.96</v>
      </c>
      <c r="BR32" s="50">
        <f t="shared" si="7"/>
        <v>8.6533333333333342</v>
      </c>
      <c r="CH32" s="47" t="s">
        <v>333</v>
      </c>
      <c r="CI32" s="47">
        <v>33.055999999999997</v>
      </c>
      <c r="CJ32" s="47">
        <v>169</v>
      </c>
      <c r="CK32" s="47">
        <v>1829586</v>
      </c>
      <c r="CL32" s="47">
        <v>9.5890000000000004</v>
      </c>
      <c r="CM32" s="47">
        <f t="shared" si="8"/>
        <v>9.5890000000000004</v>
      </c>
      <c r="CN32" s="47" t="s">
        <v>13</v>
      </c>
      <c r="CO32" s="174">
        <f t="shared" si="30"/>
        <v>200</v>
      </c>
      <c r="CP32" s="174">
        <f t="shared" si="30"/>
        <v>1</v>
      </c>
      <c r="CQ32" s="174">
        <f t="shared" si="30"/>
        <v>1</v>
      </c>
      <c r="CR32" s="47">
        <f>MDL!$C34</f>
        <v>3.7129405425324051E-2</v>
      </c>
      <c r="CS32" s="47">
        <f t="shared" si="9"/>
        <v>3.7129405425324051E-2</v>
      </c>
      <c r="CT32" s="174">
        <f t="shared" si="10"/>
        <v>9.5890000000000004</v>
      </c>
      <c r="DJ32" s="47" t="s">
        <v>333</v>
      </c>
      <c r="DK32" s="47">
        <v>33.045000000000002</v>
      </c>
      <c r="DL32" s="47">
        <v>169</v>
      </c>
      <c r="DM32" s="47">
        <v>1820840</v>
      </c>
      <c r="DN32" s="47">
        <v>9.4019999999999992</v>
      </c>
      <c r="DO32" s="47">
        <f t="shared" si="11"/>
        <v>9.4019999999999992</v>
      </c>
      <c r="DP32" s="47" t="s">
        <v>13</v>
      </c>
      <c r="DQ32" s="174">
        <f t="shared" si="31"/>
        <v>200</v>
      </c>
      <c r="DR32" s="174">
        <f t="shared" si="31"/>
        <v>1</v>
      </c>
      <c r="DS32" s="174">
        <f t="shared" si="31"/>
        <v>1</v>
      </c>
      <c r="DT32" s="47">
        <f>MDL!$C34</f>
        <v>3.7129405425324051E-2</v>
      </c>
      <c r="DU32" s="47">
        <f t="shared" si="12"/>
        <v>3.7129405425324051E-2</v>
      </c>
      <c r="DV32" s="174">
        <f t="shared" si="13"/>
        <v>9.4019999999999992</v>
      </c>
      <c r="EL32" s="47" t="s">
        <v>333</v>
      </c>
      <c r="EM32" s="47">
        <v>33.021999999999998</v>
      </c>
      <c r="EN32" s="47">
        <v>169</v>
      </c>
      <c r="EO32" s="47">
        <v>1681240</v>
      </c>
      <c r="EP32" s="47">
        <v>9.0139999999999993</v>
      </c>
      <c r="EQ32" s="47">
        <f t="shared" si="14"/>
        <v>9.0139999999999993</v>
      </c>
      <c r="ER32" s="47" t="s">
        <v>13</v>
      </c>
      <c r="ES32" s="174">
        <f t="shared" si="32"/>
        <v>200</v>
      </c>
      <c r="ET32" s="174">
        <f t="shared" si="32"/>
        <v>1</v>
      </c>
      <c r="EU32" s="174">
        <f t="shared" si="32"/>
        <v>1</v>
      </c>
      <c r="EV32" s="47">
        <f>MDL!$C34</f>
        <v>3.7129405425324051E-2</v>
      </c>
      <c r="EW32" s="47">
        <f t="shared" si="15"/>
        <v>3.7129405425324051E-2</v>
      </c>
      <c r="EX32" s="174">
        <f t="shared" si="16"/>
        <v>9.0139999999999993</v>
      </c>
      <c r="FN32" s="47" t="s">
        <v>333</v>
      </c>
      <c r="FO32" s="47">
        <v>33.01</v>
      </c>
      <c r="FP32" s="47">
        <v>169</v>
      </c>
      <c r="FQ32" s="47">
        <v>1561311</v>
      </c>
      <c r="FR32" s="47">
        <v>8.9149999999999991</v>
      </c>
      <c r="FS32" s="47">
        <f t="shared" si="17"/>
        <v>8.9149999999999991</v>
      </c>
      <c r="FT32" s="47" t="s">
        <v>13</v>
      </c>
      <c r="FU32" s="174">
        <f t="shared" si="33"/>
        <v>200</v>
      </c>
      <c r="FV32" s="174">
        <f t="shared" si="33"/>
        <v>1</v>
      </c>
      <c r="FW32" s="174">
        <f t="shared" si="33"/>
        <v>1</v>
      </c>
      <c r="FX32" s="47">
        <f>MDL!$C34</f>
        <v>3.7129405425324051E-2</v>
      </c>
      <c r="FY32" s="47">
        <f t="shared" si="18"/>
        <v>3.7129405425324051E-2</v>
      </c>
      <c r="FZ32" s="174">
        <f t="shared" si="19"/>
        <v>8.9149999999999991</v>
      </c>
    </row>
    <row r="33" spans="1:10" ht="12" customHeight="1" x14ac:dyDescent="0.35">
      <c r="A33" s="125" t="s">
        <v>104</v>
      </c>
      <c r="B33" s="135">
        <f t="shared" si="26"/>
        <v>1.151710026308097</v>
      </c>
      <c r="C33" s="177">
        <f t="shared" si="27"/>
        <v>0.87618954821527162</v>
      </c>
      <c r="D33" s="177"/>
      <c r="E33" s="177"/>
      <c r="F33" s="177"/>
      <c r="H33" s="178"/>
      <c r="I33" s="178"/>
      <c r="J33" s="178"/>
    </row>
    <row r="34" spans="1:10" ht="15" customHeight="1" x14ac:dyDescent="0.35">
      <c r="A34" s="125" t="s">
        <v>106</v>
      </c>
      <c r="B34" s="135">
        <f t="shared" si="26"/>
        <v>1.1915018601918936</v>
      </c>
      <c r="C34" s="177">
        <f t="shared" si="27"/>
        <v>0.87161412440441222</v>
      </c>
      <c r="D34" s="177"/>
      <c r="E34" s="177"/>
      <c r="F34" s="177"/>
      <c r="H34" s="178"/>
      <c r="I34" s="178"/>
      <c r="J34" s="178"/>
    </row>
    <row r="35" spans="1:10" x14ac:dyDescent="0.35">
      <c r="A35" s="6" t="s">
        <v>108</v>
      </c>
      <c r="B35" s="135">
        <f t="shared" si="26"/>
        <v>1.1648764208989466</v>
      </c>
      <c r="C35" s="177">
        <f t="shared" si="27"/>
        <v>0.90242291514582684</v>
      </c>
      <c r="D35" s="177"/>
      <c r="E35" s="177"/>
      <c r="F35" s="177"/>
      <c r="H35" s="178"/>
      <c r="I35" s="178"/>
      <c r="J35" s="178"/>
    </row>
    <row r="36" spans="1:10" x14ac:dyDescent="0.35">
      <c r="C36" s="178"/>
      <c r="D36" s="178"/>
      <c r="E36" s="178"/>
      <c r="F36" s="178"/>
    </row>
    <row r="38" spans="1:10" x14ac:dyDescent="0.35">
      <c r="A38" t="s">
        <v>733</v>
      </c>
    </row>
    <row r="39" spans="1:10" x14ac:dyDescent="0.35">
      <c r="A39" s="182" t="s">
        <v>734</v>
      </c>
    </row>
    <row r="40" spans="1:10" x14ac:dyDescent="0.35">
      <c r="A40" s="189" t="s">
        <v>735</v>
      </c>
    </row>
  </sheetData>
  <mergeCells count="3">
    <mergeCell ref="A1:F2"/>
    <mergeCell ref="C3:F3"/>
    <mergeCell ref="H3:J3"/>
  </mergeCells>
  <conditionalFormatting sqref="B6:C35">
    <cfRule type="cellIs" dxfId="3" priority="2" operator="between">
      <formula>0.7</formula>
      <formula>1.3</formula>
    </cfRule>
    <cfRule type="cellIs" dxfId="2" priority="3" operator="greaterThan">
      <formula>1.3</formula>
    </cfRule>
    <cfRule type="cellIs" dxfId="1" priority="4" operator="lessThan">
      <formula>0.7</formula>
    </cfRule>
  </conditionalFormatting>
  <conditionalFormatting sqref="H6:J35">
    <cfRule type="cellIs" dxfId="0" priority="1" operator="between">
      <formula>0.7</formula>
      <formula>1.3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XFB420"/>
  <sheetViews>
    <sheetView zoomScaleNormal="100" workbookViewId="0">
      <selection activeCell="A36" sqref="A36"/>
    </sheetView>
  </sheetViews>
  <sheetFormatPr defaultRowHeight="14.5" x14ac:dyDescent="0.35"/>
  <cols>
    <col min="1" max="1" width="69" style="2" customWidth="1"/>
    <col min="2" max="2" width="8.7265625" style="2"/>
    <col min="3" max="3" width="9.26953125" style="5" customWidth="1"/>
    <col min="4" max="4" width="9.453125" style="5" customWidth="1"/>
    <col min="5" max="5" width="65.1796875" style="2" customWidth="1"/>
    <col min="6" max="9" width="8.7265625" style="2"/>
    <col min="10" max="10" width="68.1796875" style="2" customWidth="1"/>
    <col min="11" max="28" width="8.7265625" style="2"/>
    <col min="31" max="32" width="25.7265625" style="2" customWidth="1"/>
  </cols>
  <sheetData>
    <row r="1" spans="1:32" ht="21" x14ac:dyDescent="0.5">
      <c r="A1" s="12" t="s">
        <v>266</v>
      </c>
      <c r="J1" s="12"/>
      <c r="AE1" s="5"/>
      <c r="AF1" s="5"/>
    </row>
    <row r="2" spans="1:32" ht="18.5" x14ac:dyDescent="0.45">
      <c r="A2" s="13" t="s">
        <v>112</v>
      </c>
      <c r="C2" s="5" t="s">
        <v>10</v>
      </c>
      <c r="D2" s="5" t="s">
        <v>10</v>
      </c>
      <c r="J2" s="13"/>
      <c r="L2" s="5"/>
      <c r="M2" s="5"/>
      <c r="AE2" s="5"/>
      <c r="AF2" s="5"/>
    </row>
    <row r="3" spans="1:32" x14ac:dyDescent="0.35">
      <c r="B3" s="1" t="s">
        <v>113</v>
      </c>
      <c r="C3" s="5" t="s">
        <v>51</v>
      </c>
      <c r="D3" s="5" t="s">
        <v>114</v>
      </c>
      <c r="E3" s="2" t="s">
        <v>50</v>
      </c>
      <c r="K3" s="1"/>
      <c r="L3" s="5"/>
      <c r="M3" s="5"/>
      <c r="AE3" s="5"/>
      <c r="AF3" s="15" t="s">
        <v>116</v>
      </c>
    </row>
    <row r="4" spans="1:32" x14ac:dyDescent="0.35">
      <c r="A4" s="2" t="s">
        <v>110</v>
      </c>
      <c r="B4" s="2" t="s">
        <v>111</v>
      </c>
      <c r="L4" s="5"/>
      <c r="M4" s="5"/>
      <c r="AE4" s="15" t="s">
        <v>117</v>
      </c>
      <c r="AF4" s="15" t="s">
        <v>118</v>
      </c>
    </row>
    <row r="5" spans="1:32" x14ac:dyDescent="0.35">
      <c r="A5" s="2" t="s">
        <v>52</v>
      </c>
      <c r="B5" s="5" t="s">
        <v>53</v>
      </c>
      <c r="C5" s="14">
        <v>8.9699246096529184E-2</v>
      </c>
      <c r="D5" s="14">
        <v>0.32814914315795124</v>
      </c>
      <c r="E5" s="34"/>
      <c r="K5" s="5"/>
      <c r="L5" s="14"/>
      <c r="M5" s="14"/>
      <c r="AE5" s="8">
        <v>88.004300000000001</v>
      </c>
      <c r="AF5" s="16">
        <f>AE5/(0.08206*293.15)</f>
        <v>3.6583266575598188</v>
      </c>
    </row>
    <row r="6" spans="1:32" x14ac:dyDescent="0.35">
      <c r="A6" s="2" t="s">
        <v>54</v>
      </c>
      <c r="B6" s="5" t="s">
        <v>55</v>
      </c>
      <c r="C6" s="14">
        <v>8.4458189938093255E-3</v>
      </c>
      <c r="D6" s="14">
        <v>4.8454142739668651E-2</v>
      </c>
      <c r="E6" s="34"/>
      <c r="K6" s="5"/>
      <c r="L6" s="14"/>
      <c r="M6" s="14"/>
      <c r="N6" s="47"/>
      <c r="AE6" s="8">
        <v>138.01</v>
      </c>
      <c r="AF6" s="16">
        <f t="shared" ref="AF6:AF34" si="0">AE6/(0.08206*293.15)</f>
        <v>5.7370567348394399</v>
      </c>
    </row>
    <row r="7" spans="1:32" x14ac:dyDescent="0.35">
      <c r="A7" s="2" t="s">
        <v>56</v>
      </c>
      <c r="B7" s="5" t="s">
        <v>57</v>
      </c>
      <c r="C7" s="14">
        <v>2.9884408526058896E-2</v>
      </c>
      <c r="D7" s="14">
        <v>0.12976969234569183</v>
      </c>
      <c r="E7" s="34"/>
      <c r="K7" s="5"/>
      <c r="L7" s="14"/>
      <c r="M7" s="14"/>
      <c r="N7" s="47"/>
      <c r="AE7" s="8">
        <v>104.46</v>
      </c>
      <c r="AF7" s="16">
        <f t="shared" si="0"/>
        <v>4.3423878452382283</v>
      </c>
    </row>
    <row r="8" spans="1:32" x14ac:dyDescent="0.35">
      <c r="A8" s="2" t="s">
        <v>58</v>
      </c>
      <c r="B8" s="5" t="s">
        <v>59</v>
      </c>
      <c r="C8" s="67">
        <v>3.56E-2</v>
      </c>
      <c r="D8" s="67">
        <v>0.1036068964235743</v>
      </c>
      <c r="E8" s="68" t="s">
        <v>265</v>
      </c>
      <c r="F8" s="68"/>
      <c r="G8" s="68"/>
      <c r="H8" s="68"/>
      <c r="I8" s="68"/>
      <c r="J8" s="68"/>
      <c r="K8" s="5"/>
      <c r="L8" s="14"/>
      <c r="M8" s="14"/>
      <c r="N8" s="47"/>
      <c r="AE8" s="8">
        <v>70.010000000000005</v>
      </c>
      <c r="AF8" s="16">
        <f t="shared" si="0"/>
        <v>2.9103060793138851</v>
      </c>
    </row>
    <row r="9" spans="1:32" x14ac:dyDescent="0.35">
      <c r="A9" s="2" t="s">
        <v>60</v>
      </c>
      <c r="B9" s="5" t="s">
        <v>61</v>
      </c>
      <c r="C9" s="67">
        <v>1.5821689350532766E-2</v>
      </c>
      <c r="D9" s="67">
        <v>0.12366177910478267</v>
      </c>
      <c r="E9" s="68" t="s">
        <v>265</v>
      </c>
      <c r="F9" s="68"/>
      <c r="G9" s="68"/>
      <c r="H9" s="68"/>
      <c r="I9" s="68"/>
      <c r="J9" s="68"/>
      <c r="K9" s="5"/>
      <c r="L9" s="14"/>
      <c r="M9" s="14"/>
      <c r="N9" s="47"/>
      <c r="AE9" s="8">
        <v>188.02</v>
      </c>
      <c r="AF9" s="16">
        <f t="shared" si="0"/>
        <v>7.8159655625281621</v>
      </c>
    </row>
    <row r="10" spans="1:32" x14ac:dyDescent="0.35">
      <c r="A10" s="2" t="s">
        <v>62</v>
      </c>
      <c r="B10" s="5" t="s">
        <v>63</v>
      </c>
      <c r="C10" s="14">
        <v>7.3550213233318793E-3</v>
      </c>
      <c r="D10" s="14">
        <v>1.590619366945939E-2</v>
      </c>
      <c r="E10" s="34"/>
      <c r="F10" s="34"/>
      <c r="G10" s="34"/>
      <c r="H10" s="34"/>
      <c r="I10" s="34"/>
      <c r="J10" s="34"/>
      <c r="K10" s="5"/>
      <c r="L10" s="14"/>
      <c r="M10" s="14"/>
      <c r="N10" s="47"/>
      <c r="AE10" s="8">
        <v>52.024000000000001</v>
      </c>
      <c r="AF10" s="16">
        <f t="shared" si="0"/>
        <v>2.1626305309273754</v>
      </c>
    </row>
    <row r="11" spans="1:32" x14ac:dyDescent="0.35">
      <c r="A11" s="9" t="s">
        <v>64</v>
      </c>
      <c r="B11" s="5" t="s">
        <v>65</v>
      </c>
      <c r="C11" s="14">
        <v>1.3842989871101864E-2</v>
      </c>
      <c r="D11" s="14">
        <v>6.9065651422387506E-2</v>
      </c>
      <c r="E11" s="34"/>
      <c r="J11" s="9"/>
      <c r="K11" s="5"/>
      <c r="L11" s="14"/>
      <c r="M11" s="14"/>
      <c r="N11" s="47"/>
      <c r="AE11" s="8">
        <v>120.02</v>
      </c>
      <c r="AF11" s="16">
        <f t="shared" si="0"/>
        <v>4.9892149070026059</v>
      </c>
    </row>
    <row r="12" spans="1:32" x14ac:dyDescent="0.35">
      <c r="A12" s="59" t="s">
        <v>66</v>
      </c>
      <c r="B12" s="5" t="s">
        <v>67</v>
      </c>
      <c r="C12" s="67">
        <v>1.3562543110311121E-2</v>
      </c>
      <c r="D12" s="67">
        <v>0.11277552446120508</v>
      </c>
      <c r="E12" s="68" t="s">
        <v>265</v>
      </c>
      <c r="F12" s="68"/>
      <c r="G12" s="68"/>
      <c r="H12" s="68"/>
      <c r="I12" s="68"/>
      <c r="J12" s="69"/>
      <c r="K12" s="5"/>
      <c r="L12" s="14"/>
      <c r="M12" s="14"/>
      <c r="N12" s="47"/>
      <c r="AE12" s="8">
        <v>200.03</v>
      </c>
      <c r="AF12" s="16">
        <f t="shared" si="0"/>
        <v>8.3152196121290736</v>
      </c>
    </row>
    <row r="13" spans="1:32" x14ac:dyDescent="0.35">
      <c r="A13" s="2" t="s">
        <v>68</v>
      </c>
      <c r="B13" s="5" t="s">
        <v>69</v>
      </c>
      <c r="C13" s="14">
        <v>0.33300000000000002</v>
      </c>
      <c r="D13" s="14">
        <v>0.12</v>
      </c>
      <c r="E13" s="34"/>
      <c r="F13" s="2">
        <v>0.33</v>
      </c>
      <c r="G13" s="2" t="s">
        <v>312</v>
      </c>
      <c r="K13" s="5"/>
      <c r="L13" s="14"/>
      <c r="M13" s="14"/>
      <c r="N13" s="47"/>
      <c r="AE13" s="8">
        <v>34.03</v>
      </c>
      <c r="AF13" s="16">
        <f t="shared" si="0"/>
        <v>1.4146224236402156</v>
      </c>
    </row>
    <row r="14" spans="1:32" x14ac:dyDescent="0.35">
      <c r="A14" s="2" t="s">
        <v>115</v>
      </c>
      <c r="B14" s="5" t="s">
        <v>70</v>
      </c>
      <c r="C14" s="14">
        <v>1.9103684107422591E-2</v>
      </c>
      <c r="D14" s="14">
        <v>7.9429635064595105E-2</v>
      </c>
      <c r="E14" s="34"/>
      <c r="K14" s="5"/>
      <c r="L14" s="14"/>
      <c r="M14" s="14"/>
      <c r="N14" s="47"/>
      <c r="AE14" s="8">
        <v>100.02</v>
      </c>
      <c r="AF14" s="16">
        <f t="shared" si="0"/>
        <v>4.1578176553774426</v>
      </c>
    </row>
    <row r="15" spans="1:32" x14ac:dyDescent="0.35">
      <c r="A15" s="2" t="s">
        <v>71</v>
      </c>
      <c r="B15" s="5" t="s">
        <v>72</v>
      </c>
      <c r="C15" s="14">
        <v>8.6848108787699017E-3</v>
      </c>
      <c r="D15" s="14">
        <v>5.4161179744097621E-2</v>
      </c>
      <c r="E15" s="34"/>
      <c r="K15" s="5"/>
      <c r="L15" s="14"/>
      <c r="M15" s="14"/>
      <c r="N15" s="47"/>
      <c r="AE15" s="8">
        <v>150.02000000000001</v>
      </c>
      <c r="AF15" s="16">
        <f t="shared" si="0"/>
        <v>6.2363107844403514</v>
      </c>
    </row>
    <row r="16" spans="1:32" x14ac:dyDescent="0.35">
      <c r="A16" s="2" t="s">
        <v>25</v>
      </c>
      <c r="B16" s="5" t="s">
        <v>73</v>
      </c>
      <c r="C16" s="14">
        <v>3.4251162877721564E-2</v>
      </c>
      <c r="D16" s="14">
        <v>0.11965750790767786</v>
      </c>
      <c r="E16" s="34"/>
      <c r="K16" s="5"/>
      <c r="L16" s="14"/>
      <c r="M16" s="14"/>
      <c r="N16" s="47"/>
      <c r="AE16" s="8">
        <v>84.04</v>
      </c>
      <c r="AF16" s="16">
        <f t="shared" si="0"/>
        <v>3.4935312513289372</v>
      </c>
    </row>
    <row r="17" spans="1:32" x14ac:dyDescent="0.35">
      <c r="A17" s="2" t="s">
        <v>74</v>
      </c>
      <c r="B17" s="5" t="s">
        <v>75</v>
      </c>
      <c r="C17" s="14">
        <v>0.33918310563638476</v>
      </c>
      <c r="D17" s="14">
        <v>2.3408479810391798</v>
      </c>
      <c r="E17" s="34"/>
      <c r="K17" s="5"/>
      <c r="L17" s="14"/>
      <c r="M17" s="14"/>
      <c r="N17" s="47"/>
      <c r="AE17" s="8">
        <v>166.02</v>
      </c>
      <c r="AF17" s="16">
        <f t="shared" si="0"/>
        <v>6.9014285857404829</v>
      </c>
    </row>
    <row r="18" spans="1:32" x14ac:dyDescent="0.35">
      <c r="A18" s="2" t="s">
        <v>76</v>
      </c>
      <c r="B18" s="5" t="s">
        <v>77</v>
      </c>
      <c r="C18" s="14">
        <v>2.4043735428034754E-2</v>
      </c>
      <c r="D18" s="14">
        <v>8.6426313426295129E-2</v>
      </c>
      <c r="E18" s="34"/>
      <c r="K18" s="5"/>
      <c r="L18" s="14"/>
      <c r="M18" s="14"/>
      <c r="N18" s="47"/>
      <c r="AE18" s="8">
        <v>86.47</v>
      </c>
      <c r="AF18" s="16">
        <f t="shared" si="0"/>
        <v>3.5945460174013943</v>
      </c>
    </row>
    <row r="19" spans="1:32" x14ac:dyDescent="0.35">
      <c r="A19" s="2" t="s">
        <v>78</v>
      </c>
      <c r="B19" s="5" t="s">
        <v>79</v>
      </c>
      <c r="C19" s="14">
        <v>2.8150385828363243E-2</v>
      </c>
      <c r="D19" s="14">
        <v>0.11939628862054952</v>
      </c>
      <c r="E19" s="34"/>
      <c r="K19" s="5"/>
      <c r="L19" s="14"/>
      <c r="M19" s="14"/>
      <c r="N19" s="47"/>
      <c r="AE19" s="8">
        <v>102.03</v>
      </c>
      <c r="AF19" s="16">
        <f t="shared" si="0"/>
        <v>4.241373079165772</v>
      </c>
    </row>
    <row r="20" spans="1:32" x14ac:dyDescent="0.35">
      <c r="A20" s="2" t="s">
        <v>80</v>
      </c>
      <c r="B20" s="5" t="s">
        <v>81</v>
      </c>
      <c r="C20" s="67">
        <v>2.3141344526111489E-2</v>
      </c>
      <c r="D20" s="67">
        <v>0.22898069730660622</v>
      </c>
      <c r="E20" s="68" t="s">
        <v>265</v>
      </c>
      <c r="F20" s="68"/>
      <c r="G20" s="68"/>
      <c r="H20" s="68"/>
      <c r="I20" s="68"/>
      <c r="J20" s="68"/>
      <c r="K20" s="5"/>
      <c r="L20" s="14"/>
      <c r="M20" s="14"/>
      <c r="N20" s="47"/>
      <c r="AE20" s="8">
        <v>238.03</v>
      </c>
      <c r="AF20" s="16">
        <f t="shared" si="0"/>
        <v>9.8948743902168825</v>
      </c>
    </row>
    <row r="21" spans="1:32" x14ac:dyDescent="0.35">
      <c r="A21" s="59" t="s">
        <v>82</v>
      </c>
      <c r="B21" s="5" t="s">
        <v>83</v>
      </c>
      <c r="C21" s="67">
        <v>1.611701599463836E-2</v>
      </c>
      <c r="D21" s="67">
        <v>0.11391706328410314</v>
      </c>
      <c r="E21" s="68" t="s">
        <v>265</v>
      </c>
      <c r="F21" s="68"/>
      <c r="G21" s="68"/>
      <c r="H21" s="68"/>
      <c r="I21" s="68"/>
      <c r="J21" s="69"/>
      <c r="K21" s="5"/>
      <c r="L21" s="14"/>
      <c r="M21" s="14"/>
      <c r="N21" s="47"/>
      <c r="AE21" s="8">
        <v>170.03</v>
      </c>
      <c r="AF21" s="16">
        <f t="shared" si="0"/>
        <v>7.0681237346913273</v>
      </c>
    </row>
    <row r="22" spans="1:32" x14ac:dyDescent="0.35">
      <c r="A22" s="2" t="s">
        <v>84</v>
      </c>
      <c r="B22" s="5" t="s">
        <v>85</v>
      </c>
      <c r="C22" s="14">
        <v>5.1926542804417962E-3</v>
      </c>
      <c r="D22" s="14">
        <v>4.5770946105273408E-2</v>
      </c>
      <c r="E22" s="34"/>
      <c r="K22" s="5"/>
      <c r="L22" s="14"/>
      <c r="M22" s="14"/>
      <c r="N22" s="47"/>
      <c r="AE22" s="8">
        <v>212.042</v>
      </c>
      <c r="AF22" s="16">
        <f t="shared" si="0"/>
        <v>8.8145568014551454</v>
      </c>
    </row>
    <row r="23" spans="1:32" x14ac:dyDescent="0.35">
      <c r="A23" s="2" t="s">
        <v>86</v>
      </c>
      <c r="B23" s="5" t="s">
        <v>87</v>
      </c>
      <c r="C23" s="65">
        <v>2.8097602954746434E-2</v>
      </c>
      <c r="D23" s="65">
        <v>0.16045001362841002</v>
      </c>
      <c r="E23" s="66" t="s">
        <v>264</v>
      </c>
      <c r="F23" s="66"/>
      <c r="G23" s="66"/>
      <c r="H23" s="66"/>
      <c r="I23" s="66"/>
      <c r="J23" s="66"/>
      <c r="K23" s="5"/>
      <c r="L23" s="14"/>
      <c r="M23" s="14"/>
      <c r="N23" s="47"/>
      <c r="AE23" s="8">
        <v>137.37</v>
      </c>
      <c r="AF23" s="16">
        <f t="shared" si="0"/>
        <v>5.710452022787436</v>
      </c>
    </row>
    <row r="24" spans="1:32" x14ac:dyDescent="0.35">
      <c r="A24" s="2" t="s">
        <v>88</v>
      </c>
      <c r="B24" s="5" t="s">
        <v>89</v>
      </c>
      <c r="C24" s="67">
        <v>1.0933677445223566E-2</v>
      </c>
      <c r="D24" s="67">
        <v>0.13091566545773534</v>
      </c>
      <c r="E24" s="68" t="s">
        <v>265</v>
      </c>
      <c r="F24" s="68"/>
      <c r="G24" s="68"/>
      <c r="H24" s="68"/>
      <c r="I24" s="68"/>
      <c r="J24" s="68"/>
      <c r="K24" s="5"/>
      <c r="L24" s="14"/>
      <c r="M24" s="14"/>
      <c r="N24" s="47"/>
      <c r="AE24" s="8">
        <v>288.036</v>
      </c>
      <c r="AF24" s="16">
        <f t="shared" si="0"/>
        <v>11.97361693845528</v>
      </c>
    </row>
    <row r="25" spans="1:32" x14ac:dyDescent="0.35">
      <c r="A25" s="59" t="s">
        <v>90</v>
      </c>
      <c r="B25" s="5" t="s">
        <v>91</v>
      </c>
      <c r="C25" s="65">
        <v>1.2237865785198683E-2</v>
      </c>
      <c r="D25" s="65">
        <v>0.11194015683124903</v>
      </c>
      <c r="E25" s="66" t="s">
        <v>264</v>
      </c>
      <c r="F25" s="66"/>
      <c r="G25" s="66"/>
      <c r="H25" s="66"/>
      <c r="I25" s="66"/>
      <c r="J25" s="70"/>
      <c r="K25" s="5"/>
      <c r="L25" s="14"/>
      <c r="M25" s="14"/>
      <c r="N25" s="47"/>
      <c r="AE25" s="8">
        <v>220.04</v>
      </c>
      <c r="AF25" s="16">
        <f t="shared" si="0"/>
        <v>9.1470325623800477</v>
      </c>
    </row>
    <row r="26" spans="1:32" x14ac:dyDescent="0.35">
      <c r="A26" s="2" t="s">
        <v>92</v>
      </c>
      <c r="B26" s="5" t="s">
        <v>93</v>
      </c>
      <c r="C26" s="14">
        <v>4.5372314461784566E-2</v>
      </c>
      <c r="D26" s="14">
        <v>0.6375843013185527</v>
      </c>
      <c r="E26" s="34"/>
      <c r="F26" s="34"/>
      <c r="G26" s="34"/>
      <c r="H26" s="34"/>
      <c r="I26" s="34"/>
      <c r="J26" s="34"/>
      <c r="K26" s="5"/>
      <c r="L26" s="14"/>
      <c r="M26" s="14"/>
      <c r="N26" s="47"/>
      <c r="AE26" s="8">
        <v>338.04</v>
      </c>
      <c r="AF26" s="16">
        <f t="shared" si="0"/>
        <v>14.052276346968513</v>
      </c>
    </row>
    <row r="27" spans="1:32" x14ac:dyDescent="0.35">
      <c r="A27" s="59" t="s">
        <v>94</v>
      </c>
      <c r="B27" s="5" t="s">
        <v>95</v>
      </c>
      <c r="C27" s="14">
        <v>2.5629567344879513E-2</v>
      </c>
      <c r="D27" s="14">
        <v>0.2877053666905125</v>
      </c>
      <c r="E27" s="34"/>
      <c r="F27" s="34"/>
      <c r="G27" s="34"/>
      <c r="H27" s="34"/>
      <c r="I27" s="34"/>
      <c r="J27" s="85"/>
      <c r="K27" s="5"/>
      <c r="L27" s="14"/>
      <c r="M27" s="14"/>
      <c r="N27" s="47"/>
      <c r="AE27" s="8">
        <v>270.04000000000002</v>
      </c>
      <c r="AF27" s="16">
        <f t="shared" si="0"/>
        <v>11.225525691442959</v>
      </c>
    </row>
    <row r="28" spans="1:32" x14ac:dyDescent="0.35">
      <c r="A28" s="59" t="s">
        <v>96</v>
      </c>
      <c r="B28" s="5" t="s">
        <v>97</v>
      </c>
      <c r="C28" s="14">
        <v>9.3935469846262547E-3</v>
      </c>
      <c r="D28" s="14">
        <v>0.11169531832652264</v>
      </c>
      <c r="E28" s="34"/>
      <c r="F28" s="34"/>
      <c r="G28" s="34"/>
      <c r="H28" s="34"/>
      <c r="I28" s="34"/>
      <c r="J28" s="85"/>
      <c r="K28" s="5"/>
      <c r="L28" s="14"/>
      <c r="M28" s="14"/>
      <c r="N28" s="47"/>
      <c r="AE28" s="8">
        <v>286.04000000000002</v>
      </c>
      <c r="AF28" s="16">
        <f t="shared" si="0"/>
        <v>11.89064349274309</v>
      </c>
    </row>
    <row r="29" spans="1:32" x14ac:dyDescent="0.35">
      <c r="A29" s="59" t="s">
        <v>98</v>
      </c>
      <c r="B29" s="5" t="s">
        <v>99</v>
      </c>
      <c r="C29" s="14">
        <v>7.1020346782755643E-3</v>
      </c>
      <c r="D29" s="14">
        <v>0.11456453174270596</v>
      </c>
      <c r="E29" s="34"/>
      <c r="F29" s="34"/>
      <c r="G29" s="34"/>
      <c r="H29" s="34"/>
      <c r="I29" s="34"/>
      <c r="J29" s="34"/>
      <c r="K29" s="5"/>
      <c r="L29" s="14"/>
      <c r="M29" s="14"/>
      <c r="N29" s="47"/>
      <c r="AE29" s="8">
        <v>388.05099999999999</v>
      </c>
      <c r="AF29" s="16">
        <f t="shared" si="0"/>
        <v>16.131226744519815</v>
      </c>
    </row>
    <row r="30" spans="1:32" x14ac:dyDescent="0.35">
      <c r="A30" s="59" t="s">
        <v>100</v>
      </c>
      <c r="B30" s="5" t="s">
        <v>101</v>
      </c>
      <c r="C30" s="14">
        <v>8.3341786923601772E-3</v>
      </c>
      <c r="D30" s="14">
        <v>0.11088153468324846</v>
      </c>
      <c r="E30" s="34"/>
      <c r="F30" s="34"/>
      <c r="G30" s="34"/>
      <c r="H30" s="34"/>
      <c r="I30" s="34"/>
      <c r="J30" s="85"/>
      <c r="K30" s="5"/>
      <c r="L30" s="14"/>
      <c r="M30" s="14"/>
      <c r="N30" s="47"/>
      <c r="AE30" s="8">
        <v>320.05</v>
      </c>
      <c r="AF30" s="16">
        <f t="shared" si="0"/>
        <v>13.304434519131679</v>
      </c>
    </row>
    <row r="31" spans="1:32" x14ac:dyDescent="0.35">
      <c r="A31" s="59" t="s">
        <v>102</v>
      </c>
      <c r="B31" s="5" t="s">
        <v>103</v>
      </c>
      <c r="C31" s="14">
        <v>2.7692423113638287E-2</v>
      </c>
      <c r="D31" s="14">
        <v>0.50428162805209109</v>
      </c>
      <c r="E31" s="34"/>
      <c r="F31" s="34"/>
      <c r="G31" s="34"/>
      <c r="H31" s="34"/>
      <c r="I31" s="34"/>
      <c r="J31" s="34"/>
      <c r="K31" s="5"/>
      <c r="L31" s="14"/>
      <c r="M31" s="14"/>
      <c r="N31" s="47"/>
      <c r="AE31" s="8">
        <v>438.06</v>
      </c>
      <c r="AF31" s="16">
        <f t="shared" si="0"/>
        <v>18.210094002345954</v>
      </c>
    </row>
    <row r="32" spans="1:32" x14ac:dyDescent="0.35">
      <c r="A32" s="59" t="s">
        <v>104</v>
      </c>
      <c r="B32" s="5" t="s">
        <v>105</v>
      </c>
      <c r="C32" s="14">
        <v>1.0647376193669671E-2</v>
      </c>
      <c r="D32" s="14">
        <v>0.16379224372998225</v>
      </c>
      <c r="E32" s="34"/>
      <c r="F32" s="34"/>
      <c r="G32" s="34"/>
      <c r="H32" s="34"/>
      <c r="I32" s="34"/>
      <c r="J32" s="85"/>
      <c r="K32" s="5"/>
      <c r="L32" s="14"/>
      <c r="M32" s="14"/>
      <c r="N32" s="47"/>
      <c r="AE32" s="8">
        <v>370.06</v>
      </c>
      <c r="AF32" s="16">
        <f t="shared" si="0"/>
        <v>15.3833433468204</v>
      </c>
    </row>
    <row r="33" spans="1:1022 1025:2046 2049:3070 3073:4094 4097:5118 5121:6142 6145:7166 7169:8190 8193:9214 9217:10238 10241:11262 11265:12286 12289:13310 13313:14334 14337:15358 15361:16382" x14ac:dyDescent="0.35">
      <c r="A33" s="59" t="s">
        <v>106</v>
      </c>
      <c r="B33" s="5" t="s">
        <v>107</v>
      </c>
      <c r="C33" s="67">
        <v>2.8575643071545937E-2</v>
      </c>
      <c r="D33" s="67">
        <v>0.49899508536409953</v>
      </c>
      <c r="E33" s="68" t="s">
        <v>265</v>
      </c>
      <c r="F33" s="68"/>
      <c r="G33" s="68"/>
      <c r="H33" s="68"/>
      <c r="I33" s="68"/>
      <c r="J33" s="69"/>
      <c r="K33" s="5"/>
      <c r="L33" s="14"/>
      <c r="M33" s="14"/>
      <c r="N33" s="47"/>
      <c r="AE33" s="8">
        <v>420.07</v>
      </c>
      <c r="AF33" s="16">
        <f t="shared" si="0"/>
        <v>17.462252174509121</v>
      </c>
    </row>
    <row r="34" spans="1:1022 1025:2046 2049:3070 3073:4094 4097:5118 5121:6142 6145:7166 7169:8190 8193:9214 9217:10238 10241:11262 11265:12286 12289:13310 13313:14334 14337:15358 15361:16382" x14ac:dyDescent="0.35">
      <c r="A34" s="6" t="s">
        <v>108</v>
      </c>
      <c r="B34" s="5" t="s">
        <v>109</v>
      </c>
      <c r="C34" s="14">
        <v>3.7129405425324051E-2</v>
      </c>
      <c r="D34" s="14">
        <v>0.697753897626741</v>
      </c>
      <c r="E34" s="34"/>
      <c r="F34" s="34"/>
      <c r="G34" s="34"/>
      <c r="H34" s="34"/>
      <c r="I34" s="34"/>
      <c r="J34" s="79"/>
      <c r="K34" s="5"/>
      <c r="L34" s="14"/>
      <c r="M34" s="14"/>
      <c r="N34" s="47"/>
      <c r="AE34" s="8">
        <v>452.07</v>
      </c>
      <c r="AF34" s="16">
        <f t="shared" si="0"/>
        <v>18.792487777109383</v>
      </c>
    </row>
    <row r="35" spans="1:1022 1025:2046 2049:3070 3073:4094 4097:5118 5121:6142 6145:7166 7169:8190 8193:9214 9217:10238 10241:11262 11265:12286 12289:13310 13313:14334 14337:15358 15361:16382" x14ac:dyDescent="0.35">
      <c r="A35" s="59"/>
      <c r="AE35" s="5"/>
      <c r="AF35" s="5"/>
    </row>
    <row r="36" spans="1:1022 1025:2046 2049:3070 3073:4094 4097:5118 5121:6142 6145:7166 7169:8190 8193:9214 9217:10238 10241:11262 11265:12286 12289:13310 13313:14334 14337:15358 15361:16382" s="71" customFormat="1" x14ac:dyDescent="0.35">
      <c r="A36" s="66" t="s">
        <v>264</v>
      </c>
      <c r="B36" s="66"/>
      <c r="E36" s="66" t="s">
        <v>264</v>
      </c>
      <c r="F36" s="66"/>
      <c r="I36" s="66" t="s">
        <v>264</v>
      </c>
      <c r="J36" s="66"/>
      <c r="M36" s="66" t="s">
        <v>264</v>
      </c>
      <c r="N36" s="66"/>
      <c r="Q36" s="66" t="s">
        <v>264</v>
      </c>
      <c r="R36" s="66"/>
      <c r="U36" s="66" t="s">
        <v>264</v>
      </c>
      <c r="V36" s="66"/>
      <c r="Y36" s="66" t="s">
        <v>264</v>
      </c>
      <c r="Z36" s="66"/>
      <c r="AC36" s="66" t="s">
        <v>264</v>
      </c>
      <c r="AD36" s="66"/>
      <c r="AG36" s="66" t="s">
        <v>264</v>
      </c>
      <c r="AH36" s="66"/>
      <c r="AK36" s="66" t="s">
        <v>264</v>
      </c>
      <c r="AL36" s="66"/>
      <c r="AO36" s="66" t="s">
        <v>264</v>
      </c>
      <c r="AP36" s="66"/>
      <c r="AS36" s="66" t="s">
        <v>264</v>
      </c>
      <c r="AT36" s="66"/>
      <c r="AW36" s="66" t="s">
        <v>264</v>
      </c>
      <c r="AX36" s="66"/>
      <c r="BA36" s="66" t="s">
        <v>264</v>
      </c>
      <c r="BB36" s="66"/>
      <c r="BE36" s="66" t="s">
        <v>264</v>
      </c>
      <c r="BF36" s="66"/>
      <c r="BI36" s="66" t="s">
        <v>264</v>
      </c>
      <c r="BJ36" s="66"/>
      <c r="BM36" s="66" t="s">
        <v>264</v>
      </c>
      <c r="BN36" s="66"/>
      <c r="BQ36" s="66" t="s">
        <v>264</v>
      </c>
      <c r="BR36" s="66"/>
      <c r="BU36" s="66" t="s">
        <v>264</v>
      </c>
      <c r="BV36" s="66"/>
      <c r="BY36" s="66" t="s">
        <v>264</v>
      </c>
      <c r="BZ36" s="66"/>
      <c r="CC36" s="66" t="s">
        <v>264</v>
      </c>
      <c r="CD36" s="66"/>
      <c r="CG36" s="66" t="s">
        <v>264</v>
      </c>
      <c r="CH36" s="66"/>
      <c r="CK36" s="66" t="s">
        <v>264</v>
      </c>
      <c r="CL36" s="66"/>
      <c r="CO36" s="66" t="s">
        <v>264</v>
      </c>
      <c r="CP36" s="66"/>
      <c r="CS36" s="66" t="s">
        <v>264</v>
      </c>
      <c r="CT36" s="66"/>
      <c r="CW36" s="66" t="s">
        <v>264</v>
      </c>
      <c r="CX36" s="66"/>
      <c r="DA36" s="66" t="s">
        <v>264</v>
      </c>
      <c r="DB36" s="66"/>
      <c r="DE36" s="66" t="s">
        <v>264</v>
      </c>
      <c r="DF36" s="66"/>
      <c r="DI36" s="66" t="s">
        <v>264</v>
      </c>
      <c r="DJ36" s="66"/>
      <c r="DM36" s="66" t="s">
        <v>264</v>
      </c>
      <c r="DN36" s="66"/>
      <c r="DQ36" s="66" t="s">
        <v>264</v>
      </c>
      <c r="DR36" s="66"/>
      <c r="DU36" s="66" t="s">
        <v>264</v>
      </c>
      <c r="DV36" s="66"/>
      <c r="DY36" s="66" t="s">
        <v>264</v>
      </c>
      <c r="DZ36" s="66"/>
      <c r="EC36" s="66" t="s">
        <v>264</v>
      </c>
      <c r="ED36" s="66"/>
      <c r="EG36" s="66" t="s">
        <v>264</v>
      </c>
      <c r="EH36" s="66"/>
      <c r="EK36" s="66" t="s">
        <v>264</v>
      </c>
      <c r="EL36" s="66"/>
      <c r="EO36" s="66" t="s">
        <v>264</v>
      </c>
      <c r="EP36" s="66"/>
      <c r="ES36" s="66" t="s">
        <v>264</v>
      </c>
      <c r="ET36" s="66"/>
      <c r="EW36" s="66" t="s">
        <v>264</v>
      </c>
      <c r="EX36" s="66"/>
      <c r="FA36" s="66" t="s">
        <v>264</v>
      </c>
      <c r="FB36" s="66"/>
      <c r="FE36" s="66" t="s">
        <v>264</v>
      </c>
      <c r="FF36" s="66"/>
      <c r="FI36" s="66" t="s">
        <v>264</v>
      </c>
      <c r="FJ36" s="66"/>
      <c r="FM36" s="66" t="s">
        <v>264</v>
      </c>
      <c r="FN36" s="66"/>
      <c r="FQ36" s="66" t="s">
        <v>264</v>
      </c>
      <c r="FR36" s="66"/>
      <c r="FU36" s="66" t="s">
        <v>264</v>
      </c>
      <c r="FV36" s="66"/>
      <c r="FY36" s="66" t="s">
        <v>264</v>
      </c>
      <c r="FZ36" s="66"/>
      <c r="GC36" s="66" t="s">
        <v>264</v>
      </c>
      <c r="GD36" s="66"/>
      <c r="GG36" s="66" t="s">
        <v>264</v>
      </c>
      <c r="GH36" s="66"/>
      <c r="GK36" s="66" t="s">
        <v>264</v>
      </c>
      <c r="GL36" s="66"/>
      <c r="GO36" s="66" t="s">
        <v>264</v>
      </c>
      <c r="GP36" s="66"/>
      <c r="GS36" s="66" t="s">
        <v>264</v>
      </c>
      <c r="GT36" s="66"/>
      <c r="GW36" s="66" t="s">
        <v>264</v>
      </c>
      <c r="GX36" s="66"/>
      <c r="HA36" s="66" t="s">
        <v>264</v>
      </c>
      <c r="HB36" s="66"/>
      <c r="HE36" s="66" t="s">
        <v>264</v>
      </c>
      <c r="HF36" s="66"/>
      <c r="HI36" s="66" t="s">
        <v>264</v>
      </c>
      <c r="HJ36" s="66"/>
      <c r="HM36" s="66" t="s">
        <v>264</v>
      </c>
      <c r="HN36" s="66"/>
      <c r="HQ36" s="66" t="s">
        <v>264</v>
      </c>
      <c r="HR36" s="66"/>
      <c r="HU36" s="66" t="s">
        <v>264</v>
      </c>
      <c r="HV36" s="66"/>
      <c r="HY36" s="66" t="s">
        <v>264</v>
      </c>
      <c r="HZ36" s="66"/>
      <c r="IC36" s="66" t="s">
        <v>264</v>
      </c>
      <c r="ID36" s="66"/>
      <c r="IG36" s="66" t="s">
        <v>264</v>
      </c>
      <c r="IH36" s="66"/>
      <c r="IK36" s="66" t="s">
        <v>264</v>
      </c>
      <c r="IL36" s="66"/>
      <c r="IO36" s="66" t="s">
        <v>264</v>
      </c>
      <c r="IP36" s="66"/>
      <c r="IS36" s="66" t="s">
        <v>264</v>
      </c>
      <c r="IT36" s="66"/>
      <c r="IW36" s="66" t="s">
        <v>264</v>
      </c>
      <c r="IX36" s="66"/>
      <c r="JA36" s="66" t="s">
        <v>264</v>
      </c>
      <c r="JB36" s="66"/>
      <c r="JE36" s="66" t="s">
        <v>264</v>
      </c>
      <c r="JF36" s="66"/>
      <c r="JI36" s="66" t="s">
        <v>264</v>
      </c>
      <c r="JJ36" s="66"/>
      <c r="JM36" s="66" t="s">
        <v>264</v>
      </c>
      <c r="JN36" s="66"/>
      <c r="JQ36" s="66" t="s">
        <v>264</v>
      </c>
      <c r="JR36" s="66"/>
      <c r="JU36" s="66" t="s">
        <v>264</v>
      </c>
      <c r="JV36" s="66"/>
      <c r="JY36" s="66" t="s">
        <v>264</v>
      </c>
      <c r="JZ36" s="66"/>
      <c r="KC36" s="66" t="s">
        <v>264</v>
      </c>
      <c r="KD36" s="66"/>
      <c r="KG36" s="66" t="s">
        <v>264</v>
      </c>
      <c r="KH36" s="66"/>
      <c r="KK36" s="66" t="s">
        <v>264</v>
      </c>
      <c r="KL36" s="66"/>
      <c r="KO36" s="66" t="s">
        <v>264</v>
      </c>
      <c r="KP36" s="66"/>
      <c r="KS36" s="66" t="s">
        <v>264</v>
      </c>
      <c r="KT36" s="66"/>
      <c r="KW36" s="66" t="s">
        <v>264</v>
      </c>
      <c r="KX36" s="66"/>
      <c r="LA36" s="66" t="s">
        <v>264</v>
      </c>
      <c r="LB36" s="66"/>
      <c r="LE36" s="66" t="s">
        <v>264</v>
      </c>
      <c r="LF36" s="66"/>
      <c r="LI36" s="66" t="s">
        <v>264</v>
      </c>
      <c r="LJ36" s="66"/>
      <c r="LM36" s="66" t="s">
        <v>264</v>
      </c>
      <c r="LN36" s="66"/>
      <c r="LQ36" s="66" t="s">
        <v>264</v>
      </c>
      <c r="LR36" s="66"/>
      <c r="LU36" s="66" t="s">
        <v>264</v>
      </c>
      <c r="LV36" s="66"/>
      <c r="LY36" s="66" t="s">
        <v>264</v>
      </c>
      <c r="LZ36" s="66"/>
      <c r="MC36" s="66" t="s">
        <v>264</v>
      </c>
      <c r="MD36" s="66"/>
      <c r="MG36" s="66" t="s">
        <v>264</v>
      </c>
      <c r="MH36" s="66"/>
      <c r="MK36" s="66" t="s">
        <v>264</v>
      </c>
      <c r="ML36" s="66"/>
      <c r="MO36" s="66" t="s">
        <v>264</v>
      </c>
      <c r="MP36" s="66"/>
      <c r="MS36" s="66" t="s">
        <v>264</v>
      </c>
      <c r="MT36" s="66"/>
      <c r="MW36" s="66" t="s">
        <v>264</v>
      </c>
      <c r="MX36" s="66"/>
      <c r="NA36" s="66" t="s">
        <v>264</v>
      </c>
      <c r="NB36" s="66"/>
      <c r="NE36" s="66" t="s">
        <v>264</v>
      </c>
      <c r="NF36" s="66"/>
      <c r="NI36" s="66" t="s">
        <v>264</v>
      </c>
      <c r="NJ36" s="66"/>
      <c r="NM36" s="66" t="s">
        <v>264</v>
      </c>
      <c r="NN36" s="66"/>
      <c r="NQ36" s="66" t="s">
        <v>264</v>
      </c>
      <c r="NR36" s="66"/>
      <c r="NU36" s="66" t="s">
        <v>264</v>
      </c>
      <c r="NV36" s="66"/>
      <c r="NY36" s="66" t="s">
        <v>264</v>
      </c>
      <c r="NZ36" s="66"/>
      <c r="OC36" s="66" t="s">
        <v>264</v>
      </c>
      <c r="OD36" s="66"/>
      <c r="OG36" s="66" t="s">
        <v>264</v>
      </c>
      <c r="OH36" s="66"/>
      <c r="OK36" s="66" t="s">
        <v>264</v>
      </c>
      <c r="OL36" s="66"/>
      <c r="OO36" s="66" t="s">
        <v>264</v>
      </c>
      <c r="OP36" s="66"/>
      <c r="OS36" s="66" t="s">
        <v>264</v>
      </c>
      <c r="OT36" s="66"/>
      <c r="OW36" s="66" t="s">
        <v>264</v>
      </c>
      <c r="OX36" s="66"/>
      <c r="PA36" s="66" t="s">
        <v>264</v>
      </c>
      <c r="PB36" s="66"/>
      <c r="PE36" s="66" t="s">
        <v>264</v>
      </c>
      <c r="PF36" s="66"/>
      <c r="PI36" s="66" t="s">
        <v>264</v>
      </c>
      <c r="PJ36" s="66"/>
      <c r="PM36" s="66" t="s">
        <v>264</v>
      </c>
      <c r="PN36" s="66"/>
      <c r="PQ36" s="66" t="s">
        <v>264</v>
      </c>
      <c r="PR36" s="66"/>
      <c r="PU36" s="66" t="s">
        <v>264</v>
      </c>
      <c r="PV36" s="66"/>
      <c r="PY36" s="66" t="s">
        <v>264</v>
      </c>
      <c r="PZ36" s="66"/>
      <c r="QC36" s="66" t="s">
        <v>264</v>
      </c>
      <c r="QD36" s="66"/>
      <c r="QG36" s="66" t="s">
        <v>264</v>
      </c>
      <c r="QH36" s="66"/>
      <c r="QK36" s="66" t="s">
        <v>264</v>
      </c>
      <c r="QL36" s="66"/>
      <c r="QO36" s="66" t="s">
        <v>264</v>
      </c>
      <c r="QP36" s="66"/>
      <c r="QS36" s="66" t="s">
        <v>264</v>
      </c>
      <c r="QT36" s="66"/>
      <c r="QW36" s="66" t="s">
        <v>264</v>
      </c>
      <c r="QX36" s="66"/>
      <c r="RA36" s="66" t="s">
        <v>264</v>
      </c>
      <c r="RB36" s="66"/>
      <c r="RE36" s="66" t="s">
        <v>264</v>
      </c>
      <c r="RF36" s="66"/>
      <c r="RI36" s="66" t="s">
        <v>264</v>
      </c>
      <c r="RJ36" s="66"/>
      <c r="RM36" s="66" t="s">
        <v>264</v>
      </c>
      <c r="RN36" s="66"/>
      <c r="RQ36" s="66" t="s">
        <v>264</v>
      </c>
      <c r="RR36" s="66"/>
      <c r="RU36" s="66" t="s">
        <v>264</v>
      </c>
      <c r="RV36" s="66"/>
      <c r="RY36" s="66" t="s">
        <v>264</v>
      </c>
      <c r="RZ36" s="66"/>
      <c r="SC36" s="66" t="s">
        <v>264</v>
      </c>
      <c r="SD36" s="66"/>
      <c r="SG36" s="66" t="s">
        <v>264</v>
      </c>
      <c r="SH36" s="66"/>
      <c r="SK36" s="66" t="s">
        <v>264</v>
      </c>
      <c r="SL36" s="66"/>
      <c r="SO36" s="66" t="s">
        <v>264</v>
      </c>
      <c r="SP36" s="66"/>
      <c r="SS36" s="66" t="s">
        <v>264</v>
      </c>
      <c r="ST36" s="66"/>
      <c r="SW36" s="66" t="s">
        <v>264</v>
      </c>
      <c r="SX36" s="66"/>
      <c r="TA36" s="66" t="s">
        <v>264</v>
      </c>
      <c r="TB36" s="66"/>
      <c r="TE36" s="66" t="s">
        <v>264</v>
      </c>
      <c r="TF36" s="66"/>
      <c r="TI36" s="66" t="s">
        <v>264</v>
      </c>
      <c r="TJ36" s="66"/>
      <c r="TM36" s="66" t="s">
        <v>264</v>
      </c>
      <c r="TN36" s="66"/>
      <c r="TQ36" s="66" t="s">
        <v>264</v>
      </c>
      <c r="TR36" s="66"/>
      <c r="TU36" s="66" t="s">
        <v>264</v>
      </c>
      <c r="TV36" s="66"/>
      <c r="TY36" s="66" t="s">
        <v>264</v>
      </c>
      <c r="TZ36" s="66"/>
      <c r="UC36" s="66" t="s">
        <v>264</v>
      </c>
      <c r="UD36" s="66"/>
      <c r="UG36" s="66" t="s">
        <v>264</v>
      </c>
      <c r="UH36" s="66"/>
      <c r="UK36" s="66" t="s">
        <v>264</v>
      </c>
      <c r="UL36" s="66"/>
      <c r="UO36" s="66" t="s">
        <v>264</v>
      </c>
      <c r="UP36" s="66"/>
      <c r="US36" s="66" t="s">
        <v>264</v>
      </c>
      <c r="UT36" s="66"/>
      <c r="UW36" s="66" t="s">
        <v>264</v>
      </c>
      <c r="UX36" s="66"/>
      <c r="VA36" s="66" t="s">
        <v>264</v>
      </c>
      <c r="VB36" s="66"/>
      <c r="VE36" s="66" t="s">
        <v>264</v>
      </c>
      <c r="VF36" s="66"/>
      <c r="VI36" s="66" t="s">
        <v>264</v>
      </c>
      <c r="VJ36" s="66"/>
      <c r="VM36" s="66" t="s">
        <v>264</v>
      </c>
      <c r="VN36" s="66"/>
      <c r="VQ36" s="66" t="s">
        <v>264</v>
      </c>
      <c r="VR36" s="66"/>
      <c r="VU36" s="66" t="s">
        <v>264</v>
      </c>
      <c r="VV36" s="66"/>
      <c r="VY36" s="66" t="s">
        <v>264</v>
      </c>
      <c r="VZ36" s="66"/>
      <c r="WC36" s="66" t="s">
        <v>264</v>
      </c>
      <c r="WD36" s="66"/>
      <c r="WG36" s="66" t="s">
        <v>264</v>
      </c>
      <c r="WH36" s="66"/>
      <c r="WK36" s="66" t="s">
        <v>264</v>
      </c>
      <c r="WL36" s="66"/>
      <c r="WO36" s="66" t="s">
        <v>264</v>
      </c>
      <c r="WP36" s="66"/>
      <c r="WS36" s="66" t="s">
        <v>264</v>
      </c>
      <c r="WT36" s="66"/>
      <c r="WW36" s="66" t="s">
        <v>264</v>
      </c>
      <c r="WX36" s="66"/>
      <c r="XA36" s="66" t="s">
        <v>264</v>
      </c>
      <c r="XB36" s="66"/>
      <c r="XE36" s="66" t="s">
        <v>264</v>
      </c>
      <c r="XF36" s="66"/>
      <c r="XI36" s="66" t="s">
        <v>264</v>
      </c>
      <c r="XJ36" s="66"/>
      <c r="XM36" s="66" t="s">
        <v>264</v>
      </c>
      <c r="XN36" s="66"/>
      <c r="XQ36" s="66" t="s">
        <v>264</v>
      </c>
      <c r="XR36" s="66"/>
      <c r="XU36" s="66" t="s">
        <v>264</v>
      </c>
      <c r="XV36" s="66"/>
      <c r="XY36" s="66" t="s">
        <v>264</v>
      </c>
      <c r="XZ36" s="66"/>
      <c r="YC36" s="66" t="s">
        <v>264</v>
      </c>
      <c r="YD36" s="66"/>
      <c r="YG36" s="66" t="s">
        <v>264</v>
      </c>
      <c r="YH36" s="66"/>
      <c r="YK36" s="66" t="s">
        <v>264</v>
      </c>
      <c r="YL36" s="66"/>
      <c r="YO36" s="66" t="s">
        <v>264</v>
      </c>
      <c r="YP36" s="66"/>
      <c r="YS36" s="66" t="s">
        <v>264</v>
      </c>
      <c r="YT36" s="66"/>
      <c r="YW36" s="66" t="s">
        <v>264</v>
      </c>
      <c r="YX36" s="66"/>
      <c r="ZA36" s="66" t="s">
        <v>264</v>
      </c>
      <c r="ZB36" s="66"/>
      <c r="ZE36" s="66" t="s">
        <v>264</v>
      </c>
      <c r="ZF36" s="66"/>
      <c r="ZI36" s="66" t="s">
        <v>264</v>
      </c>
      <c r="ZJ36" s="66"/>
      <c r="ZM36" s="66" t="s">
        <v>264</v>
      </c>
      <c r="ZN36" s="66"/>
      <c r="ZQ36" s="66" t="s">
        <v>264</v>
      </c>
      <c r="ZR36" s="66"/>
      <c r="ZU36" s="66" t="s">
        <v>264</v>
      </c>
      <c r="ZV36" s="66"/>
      <c r="ZY36" s="66" t="s">
        <v>264</v>
      </c>
      <c r="ZZ36" s="66"/>
      <c r="AAC36" s="66" t="s">
        <v>264</v>
      </c>
      <c r="AAD36" s="66"/>
      <c r="AAG36" s="66" t="s">
        <v>264</v>
      </c>
      <c r="AAH36" s="66"/>
      <c r="AAK36" s="66" t="s">
        <v>264</v>
      </c>
      <c r="AAL36" s="66"/>
      <c r="AAO36" s="66" t="s">
        <v>264</v>
      </c>
      <c r="AAP36" s="66"/>
      <c r="AAS36" s="66" t="s">
        <v>264</v>
      </c>
      <c r="AAT36" s="66"/>
      <c r="AAW36" s="66" t="s">
        <v>264</v>
      </c>
      <c r="AAX36" s="66"/>
      <c r="ABA36" s="66" t="s">
        <v>264</v>
      </c>
      <c r="ABB36" s="66"/>
      <c r="ABE36" s="66" t="s">
        <v>264</v>
      </c>
      <c r="ABF36" s="66"/>
      <c r="ABI36" s="66" t="s">
        <v>264</v>
      </c>
      <c r="ABJ36" s="66"/>
      <c r="ABM36" s="66" t="s">
        <v>264</v>
      </c>
      <c r="ABN36" s="66"/>
      <c r="ABQ36" s="66" t="s">
        <v>264</v>
      </c>
      <c r="ABR36" s="66"/>
      <c r="ABU36" s="66" t="s">
        <v>264</v>
      </c>
      <c r="ABV36" s="66"/>
      <c r="ABY36" s="66" t="s">
        <v>264</v>
      </c>
      <c r="ABZ36" s="66"/>
      <c r="ACC36" s="66" t="s">
        <v>264</v>
      </c>
      <c r="ACD36" s="66"/>
      <c r="ACG36" s="66" t="s">
        <v>264</v>
      </c>
      <c r="ACH36" s="66"/>
      <c r="ACK36" s="66" t="s">
        <v>264</v>
      </c>
      <c r="ACL36" s="66"/>
      <c r="ACO36" s="66" t="s">
        <v>264</v>
      </c>
      <c r="ACP36" s="66"/>
      <c r="ACS36" s="66" t="s">
        <v>264</v>
      </c>
      <c r="ACT36" s="66"/>
      <c r="ACW36" s="66" t="s">
        <v>264</v>
      </c>
      <c r="ACX36" s="66"/>
      <c r="ADA36" s="66" t="s">
        <v>264</v>
      </c>
      <c r="ADB36" s="66"/>
      <c r="ADE36" s="66" t="s">
        <v>264</v>
      </c>
      <c r="ADF36" s="66"/>
      <c r="ADI36" s="66" t="s">
        <v>264</v>
      </c>
      <c r="ADJ36" s="66"/>
      <c r="ADM36" s="66" t="s">
        <v>264</v>
      </c>
      <c r="ADN36" s="66"/>
      <c r="ADQ36" s="66" t="s">
        <v>264</v>
      </c>
      <c r="ADR36" s="66"/>
      <c r="ADU36" s="66" t="s">
        <v>264</v>
      </c>
      <c r="ADV36" s="66"/>
      <c r="ADY36" s="66" t="s">
        <v>264</v>
      </c>
      <c r="ADZ36" s="66"/>
      <c r="AEC36" s="66" t="s">
        <v>264</v>
      </c>
      <c r="AED36" s="66"/>
      <c r="AEG36" s="66" t="s">
        <v>264</v>
      </c>
      <c r="AEH36" s="66"/>
      <c r="AEK36" s="66" t="s">
        <v>264</v>
      </c>
      <c r="AEL36" s="66"/>
      <c r="AEO36" s="66" t="s">
        <v>264</v>
      </c>
      <c r="AEP36" s="66"/>
      <c r="AES36" s="66" t="s">
        <v>264</v>
      </c>
      <c r="AET36" s="66"/>
      <c r="AEW36" s="66" t="s">
        <v>264</v>
      </c>
      <c r="AEX36" s="66"/>
      <c r="AFA36" s="66" t="s">
        <v>264</v>
      </c>
      <c r="AFB36" s="66"/>
      <c r="AFE36" s="66" t="s">
        <v>264</v>
      </c>
      <c r="AFF36" s="66"/>
      <c r="AFI36" s="66" t="s">
        <v>264</v>
      </c>
      <c r="AFJ36" s="66"/>
      <c r="AFM36" s="66" t="s">
        <v>264</v>
      </c>
      <c r="AFN36" s="66"/>
      <c r="AFQ36" s="66" t="s">
        <v>264</v>
      </c>
      <c r="AFR36" s="66"/>
      <c r="AFU36" s="66" t="s">
        <v>264</v>
      </c>
      <c r="AFV36" s="66"/>
      <c r="AFY36" s="66" t="s">
        <v>264</v>
      </c>
      <c r="AFZ36" s="66"/>
      <c r="AGC36" s="66" t="s">
        <v>264</v>
      </c>
      <c r="AGD36" s="66"/>
      <c r="AGG36" s="66" t="s">
        <v>264</v>
      </c>
      <c r="AGH36" s="66"/>
      <c r="AGK36" s="66" t="s">
        <v>264</v>
      </c>
      <c r="AGL36" s="66"/>
      <c r="AGO36" s="66" t="s">
        <v>264</v>
      </c>
      <c r="AGP36" s="66"/>
      <c r="AGS36" s="66" t="s">
        <v>264</v>
      </c>
      <c r="AGT36" s="66"/>
      <c r="AGW36" s="66" t="s">
        <v>264</v>
      </c>
      <c r="AGX36" s="66"/>
      <c r="AHA36" s="66" t="s">
        <v>264</v>
      </c>
      <c r="AHB36" s="66"/>
      <c r="AHE36" s="66" t="s">
        <v>264</v>
      </c>
      <c r="AHF36" s="66"/>
      <c r="AHI36" s="66" t="s">
        <v>264</v>
      </c>
      <c r="AHJ36" s="66"/>
      <c r="AHM36" s="66" t="s">
        <v>264</v>
      </c>
      <c r="AHN36" s="66"/>
      <c r="AHQ36" s="66" t="s">
        <v>264</v>
      </c>
      <c r="AHR36" s="66"/>
      <c r="AHU36" s="66" t="s">
        <v>264</v>
      </c>
      <c r="AHV36" s="66"/>
      <c r="AHY36" s="66" t="s">
        <v>264</v>
      </c>
      <c r="AHZ36" s="66"/>
      <c r="AIC36" s="66" t="s">
        <v>264</v>
      </c>
      <c r="AID36" s="66"/>
      <c r="AIG36" s="66" t="s">
        <v>264</v>
      </c>
      <c r="AIH36" s="66"/>
      <c r="AIK36" s="66" t="s">
        <v>264</v>
      </c>
      <c r="AIL36" s="66"/>
      <c r="AIO36" s="66" t="s">
        <v>264</v>
      </c>
      <c r="AIP36" s="66"/>
      <c r="AIS36" s="66" t="s">
        <v>264</v>
      </c>
      <c r="AIT36" s="66"/>
      <c r="AIW36" s="66" t="s">
        <v>264</v>
      </c>
      <c r="AIX36" s="66"/>
      <c r="AJA36" s="66" t="s">
        <v>264</v>
      </c>
      <c r="AJB36" s="66"/>
      <c r="AJE36" s="66" t="s">
        <v>264</v>
      </c>
      <c r="AJF36" s="66"/>
      <c r="AJI36" s="66" t="s">
        <v>264</v>
      </c>
      <c r="AJJ36" s="66"/>
      <c r="AJM36" s="66" t="s">
        <v>264</v>
      </c>
      <c r="AJN36" s="66"/>
      <c r="AJQ36" s="66" t="s">
        <v>264</v>
      </c>
      <c r="AJR36" s="66"/>
      <c r="AJU36" s="66" t="s">
        <v>264</v>
      </c>
      <c r="AJV36" s="66"/>
      <c r="AJY36" s="66" t="s">
        <v>264</v>
      </c>
      <c r="AJZ36" s="66"/>
      <c r="AKC36" s="66" t="s">
        <v>264</v>
      </c>
      <c r="AKD36" s="66"/>
      <c r="AKG36" s="66" t="s">
        <v>264</v>
      </c>
      <c r="AKH36" s="66"/>
      <c r="AKK36" s="66" t="s">
        <v>264</v>
      </c>
      <c r="AKL36" s="66"/>
      <c r="AKO36" s="66" t="s">
        <v>264</v>
      </c>
      <c r="AKP36" s="66"/>
      <c r="AKS36" s="66" t="s">
        <v>264</v>
      </c>
      <c r="AKT36" s="66"/>
      <c r="AKW36" s="66" t="s">
        <v>264</v>
      </c>
      <c r="AKX36" s="66"/>
      <c r="ALA36" s="66" t="s">
        <v>264</v>
      </c>
      <c r="ALB36" s="66"/>
      <c r="ALE36" s="66" t="s">
        <v>264</v>
      </c>
      <c r="ALF36" s="66"/>
      <c r="ALI36" s="66" t="s">
        <v>264</v>
      </c>
      <c r="ALJ36" s="66"/>
      <c r="ALM36" s="66" t="s">
        <v>264</v>
      </c>
      <c r="ALN36" s="66"/>
      <c r="ALQ36" s="66" t="s">
        <v>264</v>
      </c>
      <c r="ALR36" s="66"/>
      <c r="ALU36" s="66" t="s">
        <v>264</v>
      </c>
      <c r="ALV36" s="66"/>
      <c r="ALY36" s="66" t="s">
        <v>264</v>
      </c>
      <c r="ALZ36" s="66"/>
      <c r="AMC36" s="66" t="s">
        <v>264</v>
      </c>
      <c r="AMD36" s="66"/>
      <c r="AMG36" s="66" t="s">
        <v>264</v>
      </c>
      <c r="AMH36" s="66"/>
      <c r="AMK36" s="66" t="s">
        <v>264</v>
      </c>
      <c r="AML36" s="66"/>
      <c r="AMO36" s="66" t="s">
        <v>264</v>
      </c>
      <c r="AMP36" s="66"/>
      <c r="AMS36" s="66" t="s">
        <v>264</v>
      </c>
      <c r="AMT36" s="66"/>
      <c r="AMW36" s="66" t="s">
        <v>264</v>
      </c>
      <c r="AMX36" s="66"/>
      <c r="ANA36" s="66" t="s">
        <v>264</v>
      </c>
      <c r="ANB36" s="66"/>
      <c r="ANE36" s="66" t="s">
        <v>264</v>
      </c>
      <c r="ANF36" s="66"/>
      <c r="ANI36" s="66" t="s">
        <v>264</v>
      </c>
      <c r="ANJ36" s="66"/>
      <c r="ANM36" s="66" t="s">
        <v>264</v>
      </c>
      <c r="ANN36" s="66"/>
      <c r="ANQ36" s="66" t="s">
        <v>264</v>
      </c>
      <c r="ANR36" s="66"/>
      <c r="ANU36" s="66" t="s">
        <v>264</v>
      </c>
      <c r="ANV36" s="66"/>
      <c r="ANY36" s="66" t="s">
        <v>264</v>
      </c>
      <c r="ANZ36" s="66"/>
      <c r="AOC36" s="66" t="s">
        <v>264</v>
      </c>
      <c r="AOD36" s="66"/>
      <c r="AOG36" s="66" t="s">
        <v>264</v>
      </c>
      <c r="AOH36" s="66"/>
      <c r="AOK36" s="66" t="s">
        <v>264</v>
      </c>
      <c r="AOL36" s="66"/>
      <c r="AOO36" s="66" t="s">
        <v>264</v>
      </c>
      <c r="AOP36" s="66"/>
      <c r="AOS36" s="66" t="s">
        <v>264</v>
      </c>
      <c r="AOT36" s="66"/>
      <c r="AOW36" s="66" t="s">
        <v>264</v>
      </c>
      <c r="AOX36" s="66"/>
      <c r="APA36" s="66" t="s">
        <v>264</v>
      </c>
      <c r="APB36" s="66"/>
      <c r="APE36" s="66" t="s">
        <v>264</v>
      </c>
      <c r="APF36" s="66"/>
      <c r="API36" s="66" t="s">
        <v>264</v>
      </c>
      <c r="APJ36" s="66"/>
      <c r="APM36" s="66" t="s">
        <v>264</v>
      </c>
      <c r="APN36" s="66"/>
      <c r="APQ36" s="66" t="s">
        <v>264</v>
      </c>
      <c r="APR36" s="66"/>
      <c r="APU36" s="66" t="s">
        <v>264</v>
      </c>
      <c r="APV36" s="66"/>
      <c r="APY36" s="66" t="s">
        <v>264</v>
      </c>
      <c r="APZ36" s="66"/>
      <c r="AQC36" s="66" t="s">
        <v>264</v>
      </c>
      <c r="AQD36" s="66"/>
      <c r="AQG36" s="66" t="s">
        <v>264</v>
      </c>
      <c r="AQH36" s="66"/>
      <c r="AQK36" s="66" t="s">
        <v>264</v>
      </c>
      <c r="AQL36" s="66"/>
      <c r="AQO36" s="66" t="s">
        <v>264</v>
      </c>
      <c r="AQP36" s="66"/>
      <c r="AQS36" s="66" t="s">
        <v>264</v>
      </c>
      <c r="AQT36" s="66"/>
      <c r="AQW36" s="66" t="s">
        <v>264</v>
      </c>
      <c r="AQX36" s="66"/>
      <c r="ARA36" s="66" t="s">
        <v>264</v>
      </c>
      <c r="ARB36" s="66"/>
      <c r="ARE36" s="66" t="s">
        <v>264</v>
      </c>
      <c r="ARF36" s="66"/>
      <c r="ARI36" s="66" t="s">
        <v>264</v>
      </c>
      <c r="ARJ36" s="66"/>
      <c r="ARM36" s="66" t="s">
        <v>264</v>
      </c>
      <c r="ARN36" s="66"/>
      <c r="ARQ36" s="66" t="s">
        <v>264</v>
      </c>
      <c r="ARR36" s="66"/>
      <c r="ARU36" s="66" t="s">
        <v>264</v>
      </c>
      <c r="ARV36" s="66"/>
      <c r="ARY36" s="66" t="s">
        <v>264</v>
      </c>
      <c r="ARZ36" s="66"/>
      <c r="ASC36" s="66" t="s">
        <v>264</v>
      </c>
      <c r="ASD36" s="66"/>
      <c r="ASG36" s="66" t="s">
        <v>264</v>
      </c>
      <c r="ASH36" s="66"/>
      <c r="ASK36" s="66" t="s">
        <v>264</v>
      </c>
      <c r="ASL36" s="66"/>
      <c r="ASO36" s="66" t="s">
        <v>264</v>
      </c>
      <c r="ASP36" s="66"/>
      <c r="ASS36" s="66" t="s">
        <v>264</v>
      </c>
      <c r="AST36" s="66"/>
      <c r="ASW36" s="66" t="s">
        <v>264</v>
      </c>
      <c r="ASX36" s="66"/>
      <c r="ATA36" s="66" t="s">
        <v>264</v>
      </c>
      <c r="ATB36" s="66"/>
      <c r="ATE36" s="66" t="s">
        <v>264</v>
      </c>
      <c r="ATF36" s="66"/>
      <c r="ATI36" s="66" t="s">
        <v>264</v>
      </c>
      <c r="ATJ36" s="66"/>
      <c r="ATM36" s="66" t="s">
        <v>264</v>
      </c>
      <c r="ATN36" s="66"/>
      <c r="ATQ36" s="66" t="s">
        <v>264</v>
      </c>
      <c r="ATR36" s="66"/>
      <c r="ATU36" s="66" t="s">
        <v>264</v>
      </c>
      <c r="ATV36" s="66"/>
      <c r="ATY36" s="66" t="s">
        <v>264</v>
      </c>
      <c r="ATZ36" s="66"/>
      <c r="AUC36" s="66" t="s">
        <v>264</v>
      </c>
      <c r="AUD36" s="66"/>
      <c r="AUG36" s="66" t="s">
        <v>264</v>
      </c>
      <c r="AUH36" s="66"/>
      <c r="AUK36" s="66" t="s">
        <v>264</v>
      </c>
      <c r="AUL36" s="66"/>
      <c r="AUO36" s="66" t="s">
        <v>264</v>
      </c>
      <c r="AUP36" s="66"/>
      <c r="AUS36" s="66" t="s">
        <v>264</v>
      </c>
      <c r="AUT36" s="66"/>
      <c r="AUW36" s="66" t="s">
        <v>264</v>
      </c>
      <c r="AUX36" s="66"/>
      <c r="AVA36" s="66" t="s">
        <v>264</v>
      </c>
      <c r="AVB36" s="66"/>
      <c r="AVE36" s="66" t="s">
        <v>264</v>
      </c>
      <c r="AVF36" s="66"/>
      <c r="AVI36" s="66" t="s">
        <v>264</v>
      </c>
      <c r="AVJ36" s="66"/>
      <c r="AVM36" s="66" t="s">
        <v>264</v>
      </c>
      <c r="AVN36" s="66"/>
      <c r="AVQ36" s="66" t="s">
        <v>264</v>
      </c>
      <c r="AVR36" s="66"/>
      <c r="AVU36" s="66" t="s">
        <v>264</v>
      </c>
      <c r="AVV36" s="66"/>
      <c r="AVY36" s="66" t="s">
        <v>264</v>
      </c>
      <c r="AVZ36" s="66"/>
      <c r="AWC36" s="66" t="s">
        <v>264</v>
      </c>
      <c r="AWD36" s="66"/>
      <c r="AWG36" s="66" t="s">
        <v>264</v>
      </c>
      <c r="AWH36" s="66"/>
      <c r="AWK36" s="66" t="s">
        <v>264</v>
      </c>
      <c r="AWL36" s="66"/>
      <c r="AWO36" s="66" t="s">
        <v>264</v>
      </c>
      <c r="AWP36" s="66"/>
      <c r="AWS36" s="66" t="s">
        <v>264</v>
      </c>
      <c r="AWT36" s="66"/>
      <c r="AWW36" s="66" t="s">
        <v>264</v>
      </c>
      <c r="AWX36" s="66"/>
      <c r="AXA36" s="66" t="s">
        <v>264</v>
      </c>
      <c r="AXB36" s="66"/>
      <c r="AXE36" s="66" t="s">
        <v>264</v>
      </c>
      <c r="AXF36" s="66"/>
      <c r="AXI36" s="66" t="s">
        <v>264</v>
      </c>
      <c r="AXJ36" s="66"/>
      <c r="AXM36" s="66" t="s">
        <v>264</v>
      </c>
      <c r="AXN36" s="66"/>
      <c r="AXQ36" s="66" t="s">
        <v>264</v>
      </c>
      <c r="AXR36" s="66"/>
      <c r="AXU36" s="66" t="s">
        <v>264</v>
      </c>
      <c r="AXV36" s="66"/>
      <c r="AXY36" s="66" t="s">
        <v>264</v>
      </c>
      <c r="AXZ36" s="66"/>
      <c r="AYC36" s="66" t="s">
        <v>264</v>
      </c>
      <c r="AYD36" s="66"/>
      <c r="AYG36" s="66" t="s">
        <v>264</v>
      </c>
      <c r="AYH36" s="66"/>
      <c r="AYK36" s="66" t="s">
        <v>264</v>
      </c>
      <c r="AYL36" s="66"/>
      <c r="AYO36" s="66" t="s">
        <v>264</v>
      </c>
      <c r="AYP36" s="66"/>
      <c r="AYS36" s="66" t="s">
        <v>264</v>
      </c>
      <c r="AYT36" s="66"/>
      <c r="AYW36" s="66" t="s">
        <v>264</v>
      </c>
      <c r="AYX36" s="66"/>
      <c r="AZA36" s="66" t="s">
        <v>264</v>
      </c>
      <c r="AZB36" s="66"/>
      <c r="AZE36" s="66" t="s">
        <v>264</v>
      </c>
      <c r="AZF36" s="66"/>
      <c r="AZI36" s="66" t="s">
        <v>264</v>
      </c>
      <c r="AZJ36" s="66"/>
      <c r="AZM36" s="66" t="s">
        <v>264</v>
      </c>
      <c r="AZN36" s="66"/>
      <c r="AZQ36" s="66" t="s">
        <v>264</v>
      </c>
      <c r="AZR36" s="66"/>
      <c r="AZU36" s="66" t="s">
        <v>264</v>
      </c>
      <c r="AZV36" s="66"/>
      <c r="AZY36" s="66" t="s">
        <v>264</v>
      </c>
      <c r="AZZ36" s="66"/>
      <c r="BAC36" s="66" t="s">
        <v>264</v>
      </c>
      <c r="BAD36" s="66"/>
      <c r="BAG36" s="66" t="s">
        <v>264</v>
      </c>
      <c r="BAH36" s="66"/>
      <c r="BAK36" s="66" t="s">
        <v>264</v>
      </c>
      <c r="BAL36" s="66"/>
      <c r="BAO36" s="66" t="s">
        <v>264</v>
      </c>
      <c r="BAP36" s="66"/>
      <c r="BAS36" s="66" t="s">
        <v>264</v>
      </c>
      <c r="BAT36" s="66"/>
      <c r="BAW36" s="66" t="s">
        <v>264</v>
      </c>
      <c r="BAX36" s="66"/>
      <c r="BBA36" s="66" t="s">
        <v>264</v>
      </c>
      <c r="BBB36" s="66"/>
      <c r="BBE36" s="66" t="s">
        <v>264</v>
      </c>
      <c r="BBF36" s="66"/>
      <c r="BBI36" s="66" t="s">
        <v>264</v>
      </c>
      <c r="BBJ36" s="66"/>
      <c r="BBM36" s="66" t="s">
        <v>264</v>
      </c>
      <c r="BBN36" s="66"/>
      <c r="BBQ36" s="66" t="s">
        <v>264</v>
      </c>
      <c r="BBR36" s="66"/>
      <c r="BBU36" s="66" t="s">
        <v>264</v>
      </c>
      <c r="BBV36" s="66"/>
      <c r="BBY36" s="66" t="s">
        <v>264</v>
      </c>
      <c r="BBZ36" s="66"/>
      <c r="BCC36" s="66" t="s">
        <v>264</v>
      </c>
      <c r="BCD36" s="66"/>
      <c r="BCG36" s="66" t="s">
        <v>264</v>
      </c>
      <c r="BCH36" s="66"/>
      <c r="BCK36" s="66" t="s">
        <v>264</v>
      </c>
      <c r="BCL36" s="66"/>
      <c r="BCO36" s="66" t="s">
        <v>264</v>
      </c>
      <c r="BCP36" s="66"/>
      <c r="BCS36" s="66" t="s">
        <v>264</v>
      </c>
      <c r="BCT36" s="66"/>
      <c r="BCW36" s="66" t="s">
        <v>264</v>
      </c>
      <c r="BCX36" s="66"/>
      <c r="BDA36" s="66" t="s">
        <v>264</v>
      </c>
      <c r="BDB36" s="66"/>
      <c r="BDE36" s="66" t="s">
        <v>264</v>
      </c>
      <c r="BDF36" s="66"/>
      <c r="BDI36" s="66" t="s">
        <v>264</v>
      </c>
      <c r="BDJ36" s="66"/>
      <c r="BDM36" s="66" t="s">
        <v>264</v>
      </c>
      <c r="BDN36" s="66"/>
      <c r="BDQ36" s="66" t="s">
        <v>264</v>
      </c>
      <c r="BDR36" s="66"/>
      <c r="BDU36" s="66" t="s">
        <v>264</v>
      </c>
      <c r="BDV36" s="66"/>
      <c r="BDY36" s="66" t="s">
        <v>264</v>
      </c>
      <c r="BDZ36" s="66"/>
      <c r="BEC36" s="66" t="s">
        <v>264</v>
      </c>
      <c r="BED36" s="66"/>
      <c r="BEG36" s="66" t="s">
        <v>264</v>
      </c>
      <c r="BEH36" s="66"/>
      <c r="BEK36" s="66" t="s">
        <v>264</v>
      </c>
      <c r="BEL36" s="66"/>
      <c r="BEO36" s="66" t="s">
        <v>264</v>
      </c>
      <c r="BEP36" s="66"/>
      <c r="BES36" s="66" t="s">
        <v>264</v>
      </c>
      <c r="BET36" s="66"/>
      <c r="BEW36" s="66" t="s">
        <v>264</v>
      </c>
      <c r="BEX36" s="66"/>
      <c r="BFA36" s="66" t="s">
        <v>264</v>
      </c>
      <c r="BFB36" s="66"/>
      <c r="BFE36" s="66" t="s">
        <v>264</v>
      </c>
      <c r="BFF36" s="66"/>
      <c r="BFI36" s="66" t="s">
        <v>264</v>
      </c>
      <c r="BFJ36" s="66"/>
      <c r="BFM36" s="66" t="s">
        <v>264</v>
      </c>
      <c r="BFN36" s="66"/>
      <c r="BFQ36" s="66" t="s">
        <v>264</v>
      </c>
      <c r="BFR36" s="66"/>
      <c r="BFU36" s="66" t="s">
        <v>264</v>
      </c>
      <c r="BFV36" s="66"/>
      <c r="BFY36" s="66" t="s">
        <v>264</v>
      </c>
      <c r="BFZ36" s="66"/>
      <c r="BGC36" s="66" t="s">
        <v>264</v>
      </c>
      <c r="BGD36" s="66"/>
      <c r="BGG36" s="66" t="s">
        <v>264</v>
      </c>
      <c r="BGH36" s="66"/>
      <c r="BGK36" s="66" t="s">
        <v>264</v>
      </c>
      <c r="BGL36" s="66"/>
      <c r="BGO36" s="66" t="s">
        <v>264</v>
      </c>
      <c r="BGP36" s="66"/>
      <c r="BGS36" s="66" t="s">
        <v>264</v>
      </c>
      <c r="BGT36" s="66"/>
      <c r="BGW36" s="66" t="s">
        <v>264</v>
      </c>
      <c r="BGX36" s="66"/>
      <c r="BHA36" s="66" t="s">
        <v>264</v>
      </c>
      <c r="BHB36" s="66"/>
      <c r="BHE36" s="66" t="s">
        <v>264</v>
      </c>
      <c r="BHF36" s="66"/>
      <c r="BHI36" s="66" t="s">
        <v>264</v>
      </c>
      <c r="BHJ36" s="66"/>
      <c r="BHM36" s="66" t="s">
        <v>264</v>
      </c>
      <c r="BHN36" s="66"/>
      <c r="BHQ36" s="66" t="s">
        <v>264</v>
      </c>
      <c r="BHR36" s="66"/>
      <c r="BHU36" s="66" t="s">
        <v>264</v>
      </c>
      <c r="BHV36" s="66"/>
      <c r="BHY36" s="66" t="s">
        <v>264</v>
      </c>
      <c r="BHZ36" s="66"/>
      <c r="BIC36" s="66" t="s">
        <v>264</v>
      </c>
      <c r="BID36" s="66"/>
      <c r="BIG36" s="66" t="s">
        <v>264</v>
      </c>
      <c r="BIH36" s="66"/>
      <c r="BIK36" s="66" t="s">
        <v>264</v>
      </c>
      <c r="BIL36" s="66"/>
      <c r="BIO36" s="66" t="s">
        <v>264</v>
      </c>
      <c r="BIP36" s="66"/>
      <c r="BIS36" s="66" t="s">
        <v>264</v>
      </c>
      <c r="BIT36" s="66"/>
      <c r="BIW36" s="66" t="s">
        <v>264</v>
      </c>
      <c r="BIX36" s="66"/>
      <c r="BJA36" s="66" t="s">
        <v>264</v>
      </c>
      <c r="BJB36" s="66"/>
      <c r="BJE36" s="66" t="s">
        <v>264</v>
      </c>
      <c r="BJF36" s="66"/>
      <c r="BJI36" s="66" t="s">
        <v>264</v>
      </c>
      <c r="BJJ36" s="66"/>
      <c r="BJM36" s="66" t="s">
        <v>264</v>
      </c>
      <c r="BJN36" s="66"/>
      <c r="BJQ36" s="66" t="s">
        <v>264</v>
      </c>
      <c r="BJR36" s="66"/>
      <c r="BJU36" s="66" t="s">
        <v>264</v>
      </c>
      <c r="BJV36" s="66"/>
      <c r="BJY36" s="66" t="s">
        <v>264</v>
      </c>
      <c r="BJZ36" s="66"/>
      <c r="BKC36" s="66" t="s">
        <v>264</v>
      </c>
      <c r="BKD36" s="66"/>
      <c r="BKG36" s="66" t="s">
        <v>264</v>
      </c>
      <c r="BKH36" s="66"/>
      <c r="BKK36" s="66" t="s">
        <v>264</v>
      </c>
      <c r="BKL36" s="66"/>
      <c r="BKO36" s="66" t="s">
        <v>264</v>
      </c>
      <c r="BKP36" s="66"/>
      <c r="BKS36" s="66" t="s">
        <v>264</v>
      </c>
      <c r="BKT36" s="66"/>
      <c r="BKW36" s="66" t="s">
        <v>264</v>
      </c>
      <c r="BKX36" s="66"/>
      <c r="BLA36" s="66" t="s">
        <v>264</v>
      </c>
      <c r="BLB36" s="66"/>
      <c r="BLE36" s="66" t="s">
        <v>264</v>
      </c>
      <c r="BLF36" s="66"/>
      <c r="BLI36" s="66" t="s">
        <v>264</v>
      </c>
      <c r="BLJ36" s="66"/>
      <c r="BLM36" s="66" t="s">
        <v>264</v>
      </c>
      <c r="BLN36" s="66"/>
      <c r="BLQ36" s="66" t="s">
        <v>264</v>
      </c>
      <c r="BLR36" s="66"/>
      <c r="BLU36" s="66" t="s">
        <v>264</v>
      </c>
      <c r="BLV36" s="66"/>
      <c r="BLY36" s="66" t="s">
        <v>264</v>
      </c>
      <c r="BLZ36" s="66"/>
      <c r="BMC36" s="66" t="s">
        <v>264</v>
      </c>
      <c r="BMD36" s="66"/>
      <c r="BMG36" s="66" t="s">
        <v>264</v>
      </c>
      <c r="BMH36" s="66"/>
      <c r="BMK36" s="66" t="s">
        <v>264</v>
      </c>
      <c r="BML36" s="66"/>
      <c r="BMO36" s="66" t="s">
        <v>264</v>
      </c>
      <c r="BMP36" s="66"/>
      <c r="BMS36" s="66" t="s">
        <v>264</v>
      </c>
      <c r="BMT36" s="66"/>
      <c r="BMW36" s="66" t="s">
        <v>264</v>
      </c>
      <c r="BMX36" s="66"/>
      <c r="BNA36" s="66" t="s">
        <v>264</v>
      </c>
      <c r="BNB36" s="66"/>
      <c r="BNE36" s="66" t="s">
        <v>264</v>
      </c>
      <c r="BNF36" s="66"/>
      <c r="BNI36" s="66" t="s">
        <v>264</v>
      </c>
      <c r="BNJ36" s="66"/>
      <c r="BNM36" s="66" t="s">
        <v>264</v>
      </c>
      <c r="BNN36" s="66"/>
      <c r="BNQ36" s="66" t="s">
        <v>264</v>
      </c>
      <c r="BNR36" s="66"/>
      <c r="BNU36" s="66" t="s">
        <v>264</v>
      </c>
      <c r="BNV36" s="66"/>
      <c r="BNY36" s="66" t="s">
        <v>264</v>
      </c>
      <c r="BNZ36" s="66"/>
      <c r="BOC36" s="66" t="s">
        <v>264</v>
      </c>
      <c r="BOD36" s="66"/>
      <c r="BOG36" s="66" t="s">
        <v>264</v>
      </c>
      <c r="BOH36" s="66"/>
      <c r="BOK36" s="66" t="s">
        <v>264</v>
      </c>
      <c r="BOL36" s="66"/>
      <c r="BOO36" s="66" t="s">
        <v>264</v>
      </c>
      <c r="BOP36" s="66"/>
      <c r="BOS36" s="66" t="s">
        <v>264</v>
      </c>
      <c r="BOT36" s="66"/>
      <c r="BOW36" s="66" t="s">
        <v>264</v>
      </c>
      <c r="BOX36" s="66"/>
      <c r="BPA36" s="66" t="s">
        <v>264</v>
      </c>
      <c r="BPB36" s="66"/>
      <c r="BPE36" s="66" t="s">
        <v>264</v>
      </c>
      <c r="BPF36" s="66"/>
      <c r="BPI36" s="66" t="s">
        <v>264</v>
      </c>
      <c r="BPJ36" s="66"/>
      <c r="BPM36" s="66" t="s">
        <v>264</v>
      </c>
      <c r="BPN36" s="66"/>
      <c r="BPQ36" s="66" t="s">
        <v>264</v>
      </c>
      <c r="BPR36" s="66"/>
      <c r="BPU36" s="66" t="s">
        <v>264</v>
      </c>
      <c r="BPV36" s="66"/>
      <c r="BPY36" s="66" t="s">
        <v>264</v>
      </c>
      <c r="BPZ36" s="66"/>
      <c r="BQC36" s="66" t="s">
        <v>264</v>
      </c>
      <c r="BQD36" s="66"/>
      <c r="BQG36" s="66" t="s">
        <v>264</v>
      </c>
      <c r="BQH36" s="66"/>
      <c r="BQK36" s="66" t="s">
        <v>264</v>
      </c>
      <c r="BQL36" s="66"/>
      <c r="BQO36" s="66" t="s">
        <v>264</v>
      </c>
      <c r="BQP36" s="66"/>
      <c r="BQS36" s="66" t="s">
        <v>264</v>
      </c>
      <c r="BQT36" s="66"/>
      <c r="BQW36" s="66" t="s">
        <v>264</v>
      </c>
      <c r="BQX36" s="66"/>
      <c r="BRA36" s="66" t="s">
        <v>264</v>
      </c>
      <c r="BRB36" s="66"/>
      <c r="BRE36" s="66" t="s">
        <v>264</v>
      </c>
      <c r="BRF36" s="66"/>
      <c r="BRI36" s="66" t="s">
        <v>264</v>
      </c>
      <c r="BRJ36" s="66"/>
      <c r="BRM36" s="66" t="s">
        <v>264</v>
      </c>
      <c r="BRN36" s="66"/>
      <c r="BRQ36" s="66" t="s">
        <v>264</v>
      </c>
      <c r="BRR36" s="66"/>
      <c r="BRU36" s="66" t="s">
        <v>264</v>
      </c>
      <c r="BRV36" s="66"/>
      <c r="BRY36" s="66" t="s">
        <v>264</v>
      </c>
      <c r="BRZ36" s="66"/>
      <c r="BSC36" s="66" t="s">
        <v>264</v>
      </c>
      <c r="BSD36" s="66"/>
      <c r="BSG36" s="66" t="s">
        <v>264</v>
      </c>
      <c r="BSH36" s="66"/>
      <c r="BSK36" s="66" t="s">
        <v>264</v>
      </c>
      <c r="BSL36" s="66"/>
      <c r="BSO36" s="66" t="s">
        <v>264</v>
      </c>
      <c r="BSP36" s="66"/>
      <c r="BSS36" s="66" t="s">
        <v>264</v>
      </c>
      <c r="BST36" s="66"/>
      <c r="BSW36" s="66" t="s">
        <v>264</v>
      </c>
      <c r="BSX36" s="66"/>
      <c r="BTA36" s="66" t="s">
        <v>264</v>
      </c>
      <c r="BTB36" s="66"/>
      <c r="BTE36" s="66" t="s">
        <v>264</v>
      </c>
      <c r="BTF36" s="66"/>
      <c r="BTI36" s="66" t="s">
        <v>264</v>
      </c>
      <c r="BTJ36" s="66"/>
      <c r="BTM36" s="66" t="s">
        <v>264</v>
      </c>
      <c r="BTN36" s="66"/>
      <c r="BTQ36" s="66" t="s">
        <v>264</v>
      </c>
      <c r="BTR36" s="66"/>
      <c r="BTU36" s="66" t="s">
        <v>264</v>
      </c>
      <c r="BTV36" s="66"/>
      <c r="BTY36" s="66" t="s">
        <v>264</v>
      </c>
      <c r="BTZ36" s="66"/>
      <c r="BUC36" s="66" t="s">
        <v>264</v>
      </c>
      <c r="BUD36" s="66"/>
      <c r="BUG36" s="66" t="s">
        <v>264</v>
      </c>
      <c r="BUH36" s="66"/>
      <c r="BUK36" s="66" t="s">
        <v>264</v>
      </c>
      <c r="BUL36" s="66"/>
      <c r="BUO36" s="66" t="s">
        <v>264</v>
      </c>
      <c r="BUP36" s="66"/>
      <c r="BUS36" s="66" t="s">
        <v>264</v>
      </c>
      <c r="BUT36" s="66"/>
      <c r="BUW36" s="66" t="s">
        <v>264</v>
      </c>
      <c r="BUX36" s="66"/>
      <c r="BVA36" s="66" t="s">
        <v>264</v>
      </c>
      <c r="BVB36" s="66"/>
      <c r="BVE36" s="66" t="s">
        <v>264</v>
      </c>
      <c r="BVF36" s="66"/>
      <c r="BVI36" s="66" t="s">
        <v>264</v>
      </c>
      <c r="BVJ36" s="66"/>
      <c r="BVM36" s="66" t="s">
        <v>264</v>
      </c>
      <c r="BVN36" s="66"/>
      <c r="BVQ36" s="66" t="s">
        <v>264</v>
      </c>
      <c r="BVR36" s="66"/>
      <c r="BVU36" s="66" t="s">
        <v>264</v>
      </c>
      <c r="BVV36" s="66"/>
      <c r="BVY36" s="66" t="s">
        <v>264</v>
      </c>
      <c r="BVZ36" s="66"/>
      <c r="BWC36" s="66" t="s">
        <v>264</v>
      </c>
      <c r="BWD36" s="66"/>
      <c r="BWG36" s="66" t="s">
        <v>264</v>
      </c>
      <c r="BWH36" s="66"/>
      <c r="BWK36" s="66" t="s">
        <v>264</v>
      </c>
      <c r="BWL36" s="66"/>
      <c r="BWO36" s="66" t="s">
        <v>264</v>
      </c>
      <c r="BWP36" s="66"/>
      <c r="BWS36" s="66" t="s">
        <v>264</v>
      </c>
      <c r="BWT36" s="66"/>
      <c r="BWW36" s="66" t="s">
        <v>264</v>
      </c>
      <c r="BWX36" s="66"/>
      <c r="BXA36" s="66" t="s">
        <v>264</v>
      </c>
      <c r="BXB36" s="66"/>
      <c r="BXE36" s="66" t="s">
        <v>264</v>
      </c>
      <c r="BXF36" s="66"/>
      <c r="BXI36" s="66" t="s">
        <v>264</v>
      </c>
      <c r="BXJ36" s="66"/>
      <c r="BXM36" s="66" t="s">
        <v>264</v>
      </c>
      <c r="BXN36" s="66"/>
      <c r="BXQ36" s="66" t="s">
        <v>264</v>
      </c>
      <c r="BXR36" s="66"/>
      <c r="BXU36" s="66" t="s">
        <v>264</v>
      </c>
      <c r="BXV36" s="66"/>
      <c r="BXY36" s="66" t="s">
        <v>264</v>
      </c>
      <c r="BXZ36" s="66"/>
      <c r="BYC36" s="66" t="s">
        <v>264</v>
      </c>
      <c r="BYD36" s="66"/>
      <c r="BYG36" s="66" t="s">
        <v>264</v>
      </c>
      <c r="BYH36" s="66"/>
      <c r="BYK36" s="66" t="s">
        <v>264</v>
      </c>
      <c r="BYL36" s="66"/>
      <c r="BYO36" s="66" t="s">
        <v>264</v>
      </c>
      <c r="BYP36" s="66"/>
      <c r="BYS36" s="66" t="s">
        <v>264</v>
      </c>
      <c r="BYT36" s="66"/>
      <c r="BYW36" s="66" t="s">
        <v>264</v>
      </c>
      <c r="BYX36" s="66"/>
      <c r="BZA36" s="66" t="s">
        <v>264</v>
      </c>
      <c r="BZB36" s="66"/>
      <c r="BZE36" s="66" t="s">
        <v>264</v>
      </c>
      <c r="BZF36" s="66"/>
      <c r="BZI36" s="66" t="s">
        <v>264</v>
      </c>
      <c r="BZJ36" s="66"/>
      <c r="BZM36" s="66" t="s">
        <v>264</v>
      </c>
      <c r="BZN36" s="66"/>
      <c r="BZQ36" s="66" t="s">
        <v>264</v>
      </c>
      <c r="BZR36" s="66"/>
      <c r="BZU36" s="66" t="s">
        <v>264</v>
      </c>
      <c r="BZV36" s="66"/>
      <c r="BZY36" s="66" t="s">
        <v>264</v>
      </c>
      <c r="BZZ36" s="66"/>
      <c r="CAC36" s="66" t="s">
        <v>264</v>
      </c>
      <c r="CAD36" s="66"/>
      <c r="CAG36" s="66" t="s">
        <v>264</v>
      </c>
      <c r="CAH36" s="66"/>
      <c r="CAK36" s="66" t="s">
        <v>264</v>
      </c>
      <c r="CAL36" s="66"/>
      <c r="CAO36" s="66" t="s">
        <v>264</v>
      </c>
      <c r="CAP36" s="66"/>
      <c r="CAS36" s="66" t="s">
        <v>264</v>
      </c>
      <c r="CAT36" s="66"/>
      <c r="CAW36" s="66" t="s">
        <v>264</v>
      </c>
      <c r="CAX36" s="66"/>
      <c r="CBA36" s="66" t="s">
        <v>264</v>
      </c>
      <c r="CBB36" s="66"/>
      <c r="CBE36" s="66" t="s">
        <v>264</v>
      </c>
      <c r="CBF36" s="66"/>
      <c r="CBI36" s="66" t="s">
        <v>264</v>
      </c>
      <c r="CBJ36" s="66"/>
      <c r="CBM36" s="66" t="s">
        <v>264</v>
      </c>
      <c r="CBN36" s="66"/>
      <c r="CBQ36" s="66" t="s">
        <v>264</v>
      </c>
      <c r="CBR36" s="66"/>
      <c r="CBU36" s="66" t="s">
        <v>264</v>
      </c>
      <c r="CBV36" s="66"/>
      <c r="CBY36" s="66" t="s">
        <v>264</v>
      </c>
      <c r="CBZ36" s="66"/>
      <c r="CCC36" s="66" t="s">
        <v>264</v>
      </c>
      <c r="CCD36" s="66"/>
      <c r="CCG36" s="66" t="s">
        <v>264</v>
      </c>
      <c r="CCH36" s="66"/>
      <c r="CCK36" s="66" t="s">
        <v>264</v>
      </c>
      <c r="CCL36" s="66"/>
      <c r="CCO36" s="66" t="s">
        <v>264</v>
      </c>
      <c r="CCP36" s="66"/>
      <c r="CCS36" s="66" t="s">
        <v>264</v>
      </c>
      <c r="CCT36" s="66"/>
      <c r="CCW36" s="66" t="s">
        <v>264</v>
      </c>
      <c r="CCX36" s="66"/>
      <c r="CDA36" s="66" t="s">
        <v>264</v>
      </c>
      <c r="CDB36" s="66"/>
      <c r="CDE36" s="66" t="s">
        <v>264</v>
      </c>
      <c r="CDF36" s="66"/>
      <c r="CDI36" s="66" t="s">
        <v>264</v>
      </c>
      <c r="CDJ36" s="66"/>
      <c r="CDM36" s="66" t="s">
        <v>264</v>
      </c>
      <c r="CDN36" s="66"/>
      <c r="CDQ36" s="66" t="s">
        <v>264</v>
      </c>
      <c r="CDR36" s="66"/>
      <c r="CDU36" s="66" t="s">
        <v>264</v>
      </c>
      <c r="CDV36" s="66"/>
      <c r="CDY36" s="66" t="s">
        <v>264</v>
      </c>
      <c r="CDZ36" s="66"/>
      <c r="CEC36" s="66" t="s">
        <v>264</v>
      </c>
      <c r="CED36" s="66"/>
      <c r="CEG36" s="66" t="s">
        <v>264</v>
      </c>
      <c r="CEH36" s="66"/>
      <c r="CEK36" s="66" t="s">
        <v>264</v>
      </c>
      <c r="CEL36" s="66"/>
      <c r="CEO36" s="66" t="s">
        <v>264</v>
      </c>
      <c r="CEP36" s="66"/>
      <c r="CES36" s="66" t="s">
        <v>264</v>
      </c>
      <c r="CET36" s="66"/>
      <c r="CEW36" s="66" t="s">
        <v>264</v>
      </c>
      <c r="CEX36" s="66"/>
      <c r="CFA36" s="66" t="s">
        <v>264</v>
      </c>
      <c r="CFB36" s="66"/>
      <c r="CFE36" s="66" t="s">
        <v>264</v>
      </c>
      <c r="CFF36" s="66"/>
      <c r="CFI36" s="66" t="s">
        <v>264</v>
      </c>
      <c r="CFJ36" s="66"/>
      <c r="CFM36" s="66" t="s">
        <v>264</v>
      </c>
      <c r="CFN36" s="66"/>
      <c r="CFQ36" s="66" t="s">
        <v>264</v>
      </c>
      <c r="CFR36" s="66"/>
      <c r="CFU36" s="66" t="s">
        <v>264</v>
      </c>
      <c r="CFV36" s="66"/>
      <c r="CFY36" s="66" t="s">
        <v>264</v>
      </c>
      <c r="CFZ36" s="66"/>
      <c r="CGC36" s="66" t="s">
        <v>264</v>
      </c>
      <c r="CGD36" s="66"/>
      <c r="CGG36" s="66" t="s">
        <v>264</v>
      </c>
      <c r="CGH36" s="66"/>
      <c r="CGK36" s="66" t="s">
        <v>264</v>
      </c>
      <c r="CGL36" s="66"/>
      <c r="CGO36" s="66" t="s">
        <v>264</v>
      </c>
      <c r="CGP36" s="66"/>
      <c r="CGS36" s="66" t="s">
        <v>264</v>
      </c>
      <c r="CGT36" s="66"/>
      <c r="CGW36" s="66" t="s">
        <v>264</v>
      </c>
      <c r="CGX36" s="66"/>
      <c r="CHA36" s="66" t="s">
        <v>264</v>
      </c>
      <c r="CHB36" s="66"/>
      <c r="CHE36" s="66" t="s">
        <v>264</v>
      </c>
      <c r="CHF36" s="66"/>
      <c r="CHI36" s="66" t="s">
        <v>264</v>
      </c>
      <c r="CHJ36" s="66"/>
      <c r="CHM36" s="66" t="s">
        <v>264</v>
      </c>
      <c r="CHN36" s="66"/>
      <c r="CHQ36" s="66" t="s">
        <v>264</v>
      </c>
      <c r="CHR36" s="66"/>
      <c r="CHU36" s="66" t="s">
        <v>264</v>
      </c>
      <c r="CHV36" s="66"/>
      <c r="CHY36" s="66" t="s">
        <v>264</v>
      </c>
      <c r="CHZ36" s="66"/>
      <c r="CIC36" s="66" t="s">
        <v>264</v>
      </c>
      <c r="CID36" s="66"/>
      <c r="CIG36" s="66" t="s">
        <v>264</v>
      </c>
      <c r="CIH36" s="66"/>
      <c r="CIK36" s="66" t="s">
        <v>264</v>
      </c>
      <c r="CIL36" s="66"/>
      <c r="CIO36" s="66" t="s">
        <v>264</v>
      </c>
      <c r="CIP36" s="66"/>
      <c r="CIS36" s="66" t="s">
        <v>264</v>
      </c>
      <c r="CIT36" s="66"/>
      <c r="CIW36" s="66" t="s">
        <v>264</v>
      </c>
      <c r="CIX36" s="66"/>
      <c r="CJA36" s="66" t="s">
        <v>264</v>
      </c>
      <c r="CJB36" s="66"/>
      <c r="CJE36" s="66" t="s">
        <v>264</v>
      </c>
      <c r="CJF36" s="66"/>
      <c r="CJI36" s="66" t="s">
        <v>264</v>
      </c>
      <c r="CJJ36" s="66"/>
      <c r="CJM36" s="66" t="s">
        <v>264</v>
      </c>
      <c r="CJN36" s="66"/>
      <c r="CJQ36" s="66" t="s">
        <v>264</v>
      </c>
      <c r="CJR36" s="66"/>
      <c r="CJU36" s="66" t="s">
        <v>264</v>
      </c>
      <c r="CJV36" s="66"/>
      <c r="CJY36" s="66" t="s">
        <v>264</v>
      </c>
      <c r="CJZ36" s="66"/>
      <c r="CKC36" s="66" t="s">
        <v>264</v>
      </c>
      <c r="CKD36" s="66"/>
      <c r="CKG36" s="66" t="s">
        <v>264</v>
      </c>
      <c r="CKH36" s="66"/>
      <c r="CKK36" s="66" t="s">
        <v>264</v>
      </c>
      <c r="CKL36" s="66"/>
      <c r="CKO36" s="66" t="s">
        <v>264</v>
      </c>
      <c r="CKP36" s="66"/>
      <c r="CKS36" s="66" t="s">
        <v>264</v>
      </c>
      <c r="CKT36" s="66"/>
      <c r="CKW36" s="66" t="s">
        <v>264</v>
      </c>
      <c r="CKX36" s="66"/>
      <c r="CLA36" s="66" t="s">
        <v>264</v>
      </c>
      <c r="CLB36" s="66"/>
      <c r="CLE36" s="66" t="s">
        <v>264</v>
      </c>
      <c r="CLF36" s="66"/>
      <c r="CLI36" s="66" t="s">
        <v>264</v>
      </c>
      <c r="CLJ36" s="66"/>
      <c r="CLM36" s="66" t="s">
        <v>264</v>
      </c>
      <c r="CLN36" s="66"/>
      <c r="CLQ36" s="66" t="s">
        <v>264</v>
      </c>
      <c r="CLR36" s="66"/>
      <c r="CLU36" s="66" t="s">
        <v>264</v>
      </c>
      <c r="CLV36" s="66"/>
      <c r="CLY36" s="66" t="s">
        <v>264</v>
      </c>
      <c r="CLZ36" s="66"/>
      <c r="CMC36" s="66" t="s">
        <v>264</v>
      </c>
      <c r="CMD36" s="66"/>
      <c r="CMG36" s="66" t="s">
        <v>264</v>
      </c>
      <c r="CMH36" s="66"/>
      <c r="CMK36" s="66" t="s">
        <v>264</v>
      </c>
      <c r="CML36" s="66"/>
      <c r="CMO36" s="66" t="s">
        <v>264</v>
      </c>
      <c r="CMP36" s="66"/>
      <c r="CMS36" s="66" t="s">
        <v>264</v>
      </c>
      <c r="CMT36" s="66"/>
      <c r="CMW36" s="66" t="s">
        <v>264</v>
      </c>
      <c r="CMX36" s="66"/>
      <c r="CNA36" s="66" t="s">
        <v>264</v>
      </c>
      <c r="CNB36" s="66"/>
      <c r="CNE36" s="66" t="s">
        <v>264</v>
      </c>
      <c r="CNF36" s="66"/>
      <c r="CNI36" s="66" t="s">
        <v>264</v>
      </c>
      <c r="CNJ36" s="66"/>
      <c r="CNM36" s="66" t="s">
        <v>264</v>
      </c>
      <c r="CNN36" s="66"/>
      <c r="CNQ36" s="66" t="s">
        <v>264</v>
      </c>
      <c r="CNR36" s="66"/>
      <c r="CNU36" s="66" t="s">
        <v>264</v>
      </c>
      <c r="CNV36" s="66"/>
      <c r="CNY36" s="66" t="s">
        <v>264</v>
      </c>
      <c r="CNZ36" s="66"/>
      <c r="COC36" s="66" t="s">
        <v>264</v>
      </c>
      <c r="COD36" s="66"/>
      <c r="COG36" s="66" t="s">
        <v>264</v>
      </c>
      <c r="COH36" s="66"/>
      <c r="COK36" s="66" t="s">
        <v>264</v>
      </c>
      <c r="COL36" s="66"/>
      <c r="COO36" s="66" t="s">
        <v>264</v>
      </c>
      <c r="COP36" s="66"/>
      <c r="COS36" s="66" t="s">
        <v>264</v>
      </c>
      <c r="COT36" s="66"/>
      <c r="COW36" s="66" t="s">
        <v>264</v>
      </c>
      <c r="COX36" s="66"/>
      <c r="CPA36" s="66" t="s">
        <v>264</v>
      </c>
      <c r="CPB36" s="66"/>
      <c r="CPE36" s="66" t="s">
        <v>264</v>
      </c>
      <c r="CPF36" s="66"/>
      <c r="CPI36" s="66" t="s">
        <v>264</v>
      </c>
      <c r="CPJ36" s="66"/>
      <c r="CPM36" s="66" t="s">
        <v>264</v>
      </c>
      <c r="CPN36" s="66"/>
      <c r="CPQ36" s="66" t="s">
        <v>264</v>
      </c>
      <c r="CPR36" s="66"/>
      <c r="CPU36" s="66" t="s">
        <v>264</v>
      </c>
      <c r="CPV36" s="66"/>
      <c r="CPY36" s="66" t="s">
        <v>264</v>
      </c>
      <c r="CPZ36" s="66"/>
      <c r="CQC36" s="66" t="s">
        <v>264</v>
      </c>
      <c r="CQD36" s="66"/>
      <c r="CQG36" s="66" t="s">
        <v>264</v>
      </c>
      <c r="CQH36" s="66"/>
      <c r="CQK36" s="66" t="s">
        <v>264</v>
      </c>
      <c r="CQL36" s="66"/>
      <c r="CQO36" s="66" t="s">
        <v>264</v>
      </c>
      <c r="CQP36" s="66"/>
      <c r="CQS36" s="66" t="s">
        <v>264</v>
      </c>
      <c r="CQT36" s="66"/>
      <c r="CQW36" s="66" t="s">
        <v>264</v>
      </c>
      <c r="CQX36" s="66"/>
      <c r="CRA36" s="66" t="s">
        <v>264</v>
      </c>
      <c r="CRB36" s="66"/>
      <c r="CRE36" s="66" t="s">
        <v>264</v>
      </c>
      <c r="CRF36" s="66"/>
      <c r="CRI36" s="66" t="s">
        <v>264</v>
      </c>
      <c r="CRJ36" s="66"/>
      <c r="CRM36" s="66" t="s">
        <v>264</v>
      </c>
      <c r="CRN36" s="66"/>
      <c r="CRQ36" s="66" t="s">
        <v>264</v>
      </c>
      <c r="CRR36" s="66"/>
      <c r="CRU36" s="66" t="s">
        <v>264</v>
      </c>
      <c r="CRV36" s="66"/>
      <c r="CRY36" s="66" t="s">
        <v>264</v>
      </c>
      <c r="CRZ36" s="66"/>
      <c r="CSC36" s="66" t="s">
        <v>264</v>
      </c>
      <c r="CSD36" s="66"/>
      <c r="CSG36" s="66" t="s">
        <v>264</v>
      </c>
      <c r="CSH36" s="66"/>
      <c r="CSK36" s="66" t="s">
        <v>264</v>
      </c>
      <c r="CSL36" s="66"/>
      <c r="CSO36" s="66" t="s">
        <v>264</v>
      </c>
      <c r="CSP36" s="66"/>
      <c r="CSS36" s="66" t="s">
        <v>264</v>
      </c>
      <c r="CST36" s="66"/>
      <c r="CSW36" s="66" t="s">
        <v>264</v>
      </c>
      <c r="CSX36" s="66"/>
      <c r="CTA36" s="66" t="s">
        <v>264</v>
      </c>
      <c r="CTB36" s="66"/>
      <c r="CTE36" s="66" t="s">
        <v>264</v>
      </c>
      <c r="CTF36" s="66"/>
      <c r="CTI36" s="66" t="s">
        <v>264</v>
      </c>
      <c r="CTJ36" s="66"/>
      <c r="CTM36" s="66" t="s">
        <v>264</v>
      </c>
      <c r="CTN36" s="66"/>
      <c r="CTQ36" s="66" t="s">
        <v>264</v>
      </c>
      <c r="CTR36" s="66"/>
      <c r="CTU36" s="66" t="s">
        <v>264</v>
      </c>
      <c r="CTV36" s="66"/>
      <c r="CTY36" s="66" t="s">
        <v>264</v>
      </c>
      <c r="CTZ36" s="66"/>
      <c r="CUC36" s="66" t="s">
        <v>264</v>
      </c>
      <c r="CUD36" s="66"/>
      <c r="CUG36" s="66" t="s">
        <v>264</v>
      </c>
      <c r="CUH36" s="66"/>
      <c r="CUK36" s="66" t="s">
        <v>264</v>
      </c>
      <c r="CUL36" s="66"/>
      <c r="CUO36" s="66" t="s">
        <v>264</v>
      </c>
      <c r="CUP36" s="66"/>
      <c r="CUS36" s="66" t="s">
        <v>264</v>
      </c>
      <c r="CUT36" s="66"/>
      <c r="CUW36" s="66" t="s">
        <v>264</v>
      </c>
      <c r="CUX36" s="66"/>
      <c r="CVA36" s="66" t="s">
        <v>264</v>
      </c>
      <c r="CVB36" s="66"/>
      <c r="CVE36" s="66" t="s">
        <v>264</v>
      </c>
      <c r="CVF36" s="66"/>
      <c r="CVI36" s="66" t="s">
        <v>264</v>
      </c>
      <c r="CVJ36" s="66"/>
      <c r="CVM36" s="66" t="s">
        <v>264</v>
      </c>
      <c r="CVN36" s="66"/>
      <c r="CVQ36" s="66" t="s">
        <v>264</v>
      </c>
      <c r="CVR36" s="66"/>
      <c r="CVU36" s="66" t="s">
        <v>264</v>
      </c>
      <c r="CVV36" s="66"/>
      <c r="CVY36" s="66" t="s">
        <v>264</v>
      </c>
      <c r="CVZ36" s="66"/>
      <c r="CWC36" s="66" t="s">
        <v>264</v>
      </c>
      <c r="CWD36" s="66"/>
      <c r="CWG36" s="66" t="s">
        <v>264</v>
      </c>
      <c r="CWH36" s="66"/>
      <c r="CWK36" s="66" t="s">
        <v>264</v>
      </c>
      <c r="CWL36" s="66"/>
      <c r="CWO36" s="66" t="s">
        <v>264</v>
      </c>
      <c r="CWP36" s="66"/>
      <c r="CWS36" s="66" t="s">
        <v>264</v>
      </c>
      <c r="CWT36" s="66"/>
      <c r="CWW36" s="66" t="s">
        <v>264</v>
      </c>
      <c r="CWX36" s="66"/>
      <c r="CXA36" s="66" t="s">
        <v>264</v>
      </c>
      <c r="CXB36" s="66"/>
      <c r="CXE36" s="66" t="s">
        <v>264</v>
      </c>
      <c r="CXF36" s="66"/>
      <c r="CXI36" s="66" t="s">
        <v>264</v>
      </c>
      <c r="CXJ36" s="66"/>
      <c r="CXM36" s="66" t="s">
        <v>264</v>
      </c>
      <c r="CXN36" s="66"/>
      <c r="CXQ36" s="66" t="s">
        <v>264</v>
      </c>
      <c r="CXR36" s="66"/>
      <c r="CXU36" s="66" t="s">
        <v>264</v>
      </c>
      <c r="CXV36" s="66"/>
      <c r="CXY36" s="66" t="s">
        <v>264</v>
      </c>
      <c r="CXZ36" s="66"/>
      <c r="CYC36" s="66" t="s">
        <v>264</v>
      </c>
      <c r="CYD36" s="66"/>
      <c r="CYG36" s="66" t="s">
        <v>264</v>
      </c>
      <c r="CYH36" s="66"/>
      <c r="CYK36" s="66" t="s">
        <v>264</v>
      </c>
      <c r="CYL36" s="66"/>
      <c r="CYO36" s="66" t="s">
        <v>264</v>
      </c>
      <c r="CYP36" s="66"/>
      <c r="CYS36" s="66" t="s">
        <v>264</v>
      </c>
      <c r="CYT36" s="66"/>
      <c r="CYW36" s="66" t="s">
        <v>264</v>
      </c>
      <c r="CYX36" s="66"/>
      <c r="CZA36" s="66" t="s">
        <v>264</v>
      </c>
      <c r="CZB36" s="66"/>
      <c r="CZE36" s="66" t="s">
        <v>264</v>
      </c>
      <c r="CZF36" s="66"/>
      <c r="CZI36" s="66" t="s">
        <v>264</v>
      </c>
      <c r="CZJ36" s="66"/>
      <c r="CZM36" s="66" t="s">
        <v>264</v>
      </c>
      <c r="CZN36" s="66"/>
      <c r="CZQ36" s="66" t="s">
        <v>264</v>
      </c>
      <c r="CZR36" s="66"/>
      <c r="CZU36" s="66" t="s">
        <v>264</v>
      </c>
      <c r="CZV36" s="66"/>
      <c r="CZY36" s="66" t="s">
        <v>264</v>
      </c>
      <c r="CZZ36" s="66"/>
      <c r="DAC36" s="66" t="s">
        <v>264</v>
      </c>
      <c r="DAD36" s="66"/>
      <c r="DAG36" s="66" t="s">
        <v>264</v>
      </c>
      <c r="DAH36" s="66"/>
      <c r="DAK36" s="66" t="s">
        <v>264</v>
      </c>
      <c r="DAL36" s="66"/>
      <c r="DAO36" s="66" t="s">
        <v>264</v>
      </c>
      <c r="DAP36" s="66"/>
      <c r="DAS36" s="66" t="s">
        <v>264</v>
      </c>
      <c r="DAT36" s="66"/>
      <c r="DAW36" s="66" t="s">
        <v>264</v>
      </c>
      <c r="DAX36" s="66"/>
      <c r="DBA36" s="66" t="s">
        <v>264</v>
      </c>
      <c r="DBB36" s="66"/>
      <c r="DBE36" s="66" t="s">
        <v>264</v>
      </c>
      <c r="DBF36" s="66"/>
      <c r="DBI36" s="66" t="s">
        <v>264</v>
      </c>
      <c r="DBJ36" s="66"/>
      <c r="DBM36" s="66" t="s">
        <v>264</v>
      </c>
      <c r="DBN36" s="66"/>
      <c r="DBQ36" s="66" t="s">
        <v>264</v>
      </c>
      <c r="DBR36" s="66"/>
      <c r="DBU36" s="66" t="s">
        <v>264</v>
      </c>
      <c r="DBV36" s="66"/>
      <c r="DBY36" s="66" t="s">
        <v>264</v>
      </c>
      <c r="DBZ36" s="66"/>
      <c r="DCC36" s="66" t="s">
        <v>264</v>
      </c>
      <c r="DCD36" s="66"/>
      <c r="DCG36" s="66" t="s">
        <v>264</v>
      </c>
      <c r="DCH36" s="66"/>
      <c r="DCK36" s="66" t="s">
        <v>264</v>
      </c>
      <c r="DCL36" s="66"/>
      <c r="DCO36" s="66" t="s">
        <v>264</v>
      </c>
      <c r="DCP36" s="66"/>
      <c r="DCS36" s="66" t="s">
        <v>264</v>
      </c>
      <c r="DCT36" s="66"/>
      <c r="DCW36" s="66" t="s">
        <v>264</v>
      </c>
      <c r="DCX36" s="66"/>
      <c r="DDA36" s="66" t="s">
        <v>264</v>
      </c>
      <c r="DDB36" s="66"/>
      <c r="DDE36" s="66" t="s">
        <v>264</v>
      </c>
      <c r="DDF36" s="66"/>
      <c r="DDI36" s="66" t="s">
        <v>264</v>
      </c>
      <c r="DDJ36" s="66"/>
      <c r="DDM36" s="66" t="s">
        <v>264</v>
      </c>
      <c r="DDN36" s="66"/>
      <c r="DDQ36" s="66" t="s">
        <v>264</v>
      </c>
      <c r="DDR36" s="66"/>
      <c r="DDU36" s="66" t="s">
        <v>264</v>
      </c>
      <c r="DDV36" s="66"/>
      <c r="DDY36" s="66" t="s">
        <v>264</v>
      </c>
      <c r="DDZ36" s="66"/>
      <c r="DEC36" s="66" t="s">
        <v>264</v>
      </c>
      <c r="DED36" s="66"/>
      <c r="DEG36" s="66" t="s">
        <v>264</v>
      </c>
      <c r="DEH36" s="66"/>
      <c r="DEK36" s="66" t="s">
        <v>264</v>
      </c>
      <c r="DEL36" s="66"/>
      <c r="DEO36" s="66" t="s">
        <v>264</v>
      </c>
      <c r="DEP36" s="66"/>
      <c r="DES36" s="66" t="s">
        <v>264</v>
      </c>
      <c r="DET36" s="66"/>
      <c r="DEW36" s="66" t="s">
        <v>264</v>
      </c>
      <c r="DEX36" s="66"/>
      <c r="DFA36" s="66" t="s">
        <v>264</v>
      </c>
      <c r="DFB36" s="66"/>
      <c r="DFE36" s="66" t="s">
        <v>264</v>
      </c>
      <c r="DFF36" s="66"/>
      <c r="DFI36" s="66" t="s">
        <v>264</v>
      </c>
      <c r="DFJ36" s="66"/>
      <c r="DFM36" s="66" t="s">
        <v>264</v>
      </c>
      <c r="DFN36" s="66"/>
      <c r="DFQ36" s="66" t="s">
        <v>264</v>
      </c>
      <c r="DFR36" s="66"/>
      <c r="DFU36" s="66" t="s">
        <v>264</v>
      </c>
      <c r="DFV36" s="66"/>
      <c r="DFY36" s="66" t="s">
        <v>264</v>
      </c>
      <c r="DFZ36" s="66"/>
      <c r="DGC36" s="66" t="s">
        <v>264</v>
      </c>
      <c r="DGD36" s="66"/>
      <c r="DGG36" s="66" t="s">
        <v>264</v>
      </c>
      <c r="DGH36" s="66"/>
      <c r="DGK36" s="66" t="s">
        <v>264</v>
      </c>
      <c r="DGL36" s="66"/>
      <c r="DGO36" s="66" t="s">
        <v>264</v>
      </c>
      <c r="DGP36" s="66"/>
      <c r="DGS36" s="66" t="s">
        <v>264</v>
      </c>
      <c r="DGT36" s="66"/>
      <c r="DGW36" s="66" t="s">
        <v>264</v>
      </c>
      <c r="DGX36" s="66"/>
      <c r="DHA36" s="66" t="s">
        <v>264</v>
      </c>
      <c r="DHB36" s="66"/>
      <c r="DHE36" s="66" t="s">
        <v>264</v>
      </c>
      <c r="DHF36" s="66"/>
      <c r="DHI36" s="66" t="s">
        <v>264</v>
      </c>
      <c r="DHJ36" s="66"/>
      <c r="DHM36" s="66" t="s">
        <v>264</v>
      </c>
      <c r="DHN36" s="66"/>
      <c r="DHQ36" s="66" t="s">
        <v>264</v>
      </c>
      <c r="DHR36" s="66"/>
      <c r="DHU36" s="66" t="s">
        <v>264</v>
      </c>
      <c r="DHV36" s="66"/>
      <c r="DHY36" s="66" t="s">
        <v>264</v>
      </c>
      <c r="DHZ36" s="66"/>
      <c r="DIC36" s="66" t="s">
        <v>264</v>
      </c>
      <c r="DID36" s="66"/>
      <c r="DIG36" s="66" t="s">
        <v>264</v>
      </c>
      <c r="DIH36" s="66"/>
      <c r="DIK36" s="66" t="s">
        <v>264</v>
      </c>
      <c r="DIL36" s="66"/>
      <c r="DIO36" s="66" t="s">
        <v>264</v>
      </c>
      <c r="DIP36" s="66"/>
      <c r="DIS36" s="66" t="s">
        <v>264</v>
      </c>
      <c r="DIT36" s="66"/>
      <c r="DIW36" s="66" t="s">
        <v>264</v>
      </c>
      <c r="DIX36" s="66"/>
      <c r="DJA36" s="66" t="s">
        <v>264</v>
      </c>
      <c r="DJB36" s="66"/>
      <c r="DJE36" s="66" t="s">
        <v>264</v>
      </c>
      <c r="DJF36" s="66"/>
      <c r="DJI36" s="66" t="s">
        <v>264</v>
      </c>
      <c r="DJJ36" s="66"/>
      <c r="DJM36" s="66" t="s">
        <v>264</v>
      </c>
      <c r="DJN36" s="66"/>
      <c r="DJQ36" s="66" t="s">
        <v>264</v>
      </c>
      <c r="DJR36" s="66"/>
      <c r="DJU36" s="66" t="s">
        <v>264</v>
      </c>
      <c r="DJV36" s="66"/>
      <c r="DJY36" s="66" t="s">
        <v>264</v>
      </c>
      <c r="DJZ36" s="66"/>
      <c r="DKC36" s="66" t="s">
        <v>264</v>
      </c>
      <c r="DKD36" s="66"/>
      <c r="DKG36" s="66" t="s">
        <v>264</v>
      </c>
      <c r="DKH36" s="66"/>
      <c r="DKK36" s="66" t="s">
        <v>264</v>
      </c>
      <c r="DKL36" s="66"/>
      <c r="DKO36" s="66" t="s">
        <v>264</v>
      </c>
      <c r="DKP36" s="66"/>
      <c r="DKS36" s="66" t="s">
        <v>264</v>
      </c>
      <c r="DKT36" s="66"/>
      <c r="DKW36" s="66" t="s">
        <v>264</v>
      </c>
      <c r="DKX36" s="66"/>
      <c r="DLA36" s="66" t="s">
        <v>264</v>
      </c>
      <c r="DLB36" s="66"/>
      <c r="DLE36" s="66" t="s">
        <v>264</v>
      </c>
      <c r="DLF36" s="66"/>
      <c r="DLI36" s="66" t="s">
        <v>264</v>
      </c>
      <c r="DLJ36" s="66"/>
      <c r="DLM36" s="66" t="s">
        <v>264</v>
      </c>
      <c r="DLN36" s="66"/>
      <c r="DLQ36" s="66" t="s">
        <v>264</v>
      </c>
      <c r="DLR36" s="66"/>
      <c r="DLU36" s="66" t="s">
        <v>264</v>
      </c>
      <c r="DLV36" s="66"/>
      <c r="DLY36" s="66" t="s">
        <v>264</v>
      </c>
      <c r="DLZ36" s="66"/>
      <c r="DMC36" s="66" t="s">
        <v>264</v>
      </c>
      <c r="DMD36" s="66"/>
      <c r="DMG36" s="66" t="s">
        <v>264</v>
      </c>
      <c r="DMH36" s="66"/>
      <c r="DMK36" s="66" t="s">
        <v>264</v>
      </c>
      <c r="DML36" s="66"/>
      <c r="DMO36" s="66" t="s">
        <v>264</v>
      </c>
      <c r="DMP36" s="66"/>
      <c r="DMS36" s="66" t="s">
        <v>264</v>
      </c>
      <c r="DMT36" s="66"/>
      <c r="DMW36" s="66" t="s">
        <v>264</v>
      </c>
      <c r="DMX36" s="66"/>
      <c r="DNA36" s="66" t="s">
        <v>264</v>
      </c>
      <c r="DNB36" s="66"/>
      <c r="DNE36" s="66" t="s">
        <v>264</v>
      </c>
      <c r="DNF36" s="66"/>
      <c r="DNI36" s="66" t="s">
        <v>264</v>
      </c>
      <c r="DNJ36" s="66"/>
      <c r="DNM36" s="66" t="s">
        <v>264</v>
      </c>
      <c r="DNN36" s="66"/>
      <c r="DNQ36" s="66" t="s">
        <v>264</v>
      </c>
      <c r="DNR36" s="66"/>
      <c r="DNU36" s="66" t="s">
        <v>264</v>
      </c>
      <c r="DNV36" s="66"/>
      <c r="DNY36" s="66" t="s">
        <v>264</v>
      </c>
      <c r="DNZ36" s="66"/>
      <c r="DOC36" s="66" t="s">
        <v>264</v>
      </c>
      <c r="DOD36" s="66"/>
      <c r="DOG36" s="66" t="s">
        <v>264</v>
      </c>
      <c r="DOH36" s="66"/>
      <c r="DOK36" s="66" t="s">
        <v>264</v>
      </c>
      <c r="DOL36" s="66"/>
      <c r="DOO36" s="66" t="s">
        <v>264</v>
      </c>
      <c r="DOP36" s="66"/>
      <c r="DOS36" s="66" t="s">
        <v>264</v>
      </c>
      <c r="DOT36" s="66"/>
      <c r="DOW36" s="66" t="s">
        <v>264</v>
      </c>
      <c r="DOX36" s="66"/>
      <c r="DPA36" s="66" t="s">
        <v>264</v>
      </c>
      <c r="DPB36" s="66"/>
      <c r="DPE36" s="66" t="s">
        <v>264</v>
      </c>
      <c r="DPF36" s="66"/>
      <c r="DPI36" s="66" t="s">
        <v>264</v>
      </c>
      <c r="DPJ36" s="66"/>
      <c r="DPM36" s="66" t="s">
        <v>264</v>
      </c>
      <c r="DPN36" s="66"/>
      <c r="DPQ36" s="66" t="s">
        <v>264</v>
      </c>
      <c r="DPR36" s="66"/>
      <c r="DPU36" s="66" t="s">
        <v>264</v>
      </c>
      <c r="DPV36" s="66"/>
      <c r="DPY36" s="66" t="s">
        <v>264</v>
      </c>
      <c r="DPZ36" s="66"/>
      <c r="DQC36" s="66" t="s">
        <v>264</v>
      </c>
      <c r="DQD36" s="66"/>
      <c r="DQG36" s="66" t="s">
        <v>264</v>
      </c>
      <c r="DQH36" s="66"/>
      <c r="DQK36" s="66" t="s">
        <v>264</v>
      </c>
      <c r="DQL36" s="66"/>
      <c r="DQO36" s="66" t="s">
        <v>264</v>
      </c>
      <c r="DQP36" s="66"/>
      <c r="DQS36" s="66" t="s">
        <v>264</v>
      </c>
      <c r="DQT36" s="66"/>
      <c r="DQW36" s="66" t="s">
        <v>264</v>
      </c>
      <c r="DQX36" s="66"/>
      <c r="DRA36" s="66" t="s">
        <v>264</v>
      </c>
      <c r="DRB36" s="66"/>
      <c r="DRE36" s="66" t="s">
        <v>264</v>
      </c>
      <c r="DRF36" s="66"/>
      <c r="DRI36" s="66" t="s">
        <v>264</v>
      </c>
      <c r="DRJ36" s="66"/>
      <c r="DRM36" s="66" t="s">
        <v>264</v>
      </c>
      <c r="DRN36" s="66"/>
      <c r="DRQ36" s="66" t="s">
        <v>264</v>
      </c>
      <c r="DRR36" s="66"/>
      <c r="DRU36" s="66" t="s">
        <v>264</v>
      </c>
      <c r="DRV36" s="66"/>
      <c r="DRY36" s="66" t="s">
        <v>264</v>
      </c>
      <c r="DRZ36" s="66"/>
      <c r="DSC36" s="66" t="s">
        <v>264</v>
      </c>
      <c r="DSD36" s="66"/>
      <c r="DSG36" s="66" t="s">
        <v>264</v>
      </c>
      <c r="DSH36" s="66"/>
      <c r="DSK36" s="66" t="s">
        <v>264</v>
      </c>
      <c r="DSL36" s="66"/>
      <c r="DSO36" s="66" t="s">
        <v>264</v>
      </c>
      <c r="DSP36" s="66"/>
      <c r="DSS36" s="66" t="s">
        <v>264</v>
      </c>
      <c r="DST36" s="66"/>
      <c r="DSW36" s="66" t="s">
        <v>264</v>
      </c>
      <c r="DSX36" s="66"/>
      <c r="DTA36" s="66" t="s">
        <v>264</v>
      </c>
      <c r="DTB36" s="66"/>
      <c r="DTE36" s="66" t="s">
        <v>264</v>
      </c>
      <c r="DTF36" s="66"/>
      <c r="DTI36" s="66" t="s">
        <v>264</v>
      </c>
      <c r="DTJ36" s="66"/>
      <c r="DTM36" s="66" t="s">
        <v>264</v>
      </c>
      <c r="DTN36" s="66"/>
      <c r="DTQ36" s="66" t="s">
        <v>264</v>
      </c>
      <c r="DTR36" s="66"/>
      <c r="DTU36" s="66" t="s">
        <v>264</v>
      </c>
      <c r="DTV36" s="66"/>
      <c r="DTY36" s="66" t="s">
        <v>264</v>
      </c>
      <c r="DTZ36" s="66"/>
      <c r="DUC36" s="66" t="s">
        <v>264</v>
      </c>
      <c r="DUD36" s="66"/>
      <c r="DUG36" s="66" t="s">
        <v>264</v>
      </c>
      <c r="DUH36" s="66"/>
      <c r="DUK36" s="66" t="s">
        <v>264</v>
      </c>
      <c r="DUL36" s="66"/>
      <c r="DUO36" s="66" t="s">
        <v>264</v>
      </c>
      <c r="DUP36" s="66"/>
      <c r="DUS36" s="66" t="s">
        <v>264</v>
      </c>
      <c r="DUT36" s="66"/>
      <c r="DUW36" s="66" t="s">
        <v>264</v>
      </c>
      <c r="DUX36" s="66"/>
      <c r="DVA36" s="66" t="s">
        <v>264</v>
      </c>
      <c r="DVB36" s="66"/>
      <c r="DVE36" s="66" t="s">
        <v>264</v>
      </c>
      <c r="DVF36" s="66"/>
      <c r="DVI36" s="66" t="s">
        <v>264</v>
      </c>
      <c r="DVJ36" s="66"/>
      <c r="DVM36" s="66" t="s">
        <v>264</v>
      </c>
      <c r="DVN36" s="66"/>
      <c r="DVQ36" s="66" t="s">
        <v>264</v>
      </c>
      <c r="DVR36" s="66"/>
      <c r="DVU36" s="66" t="s">
        <v>264</v>
      </c>
      <c r="DVV36" s="66"/>
      <c r="DVY36" s="66" t="s">
        <v>264</v>
      </c>
      <c r="DVZ36" s="66"/>
      <c r="DWC36" s="66" t="s">
        <v>264</v>
      </c>
      <c r="DWD36" s="66"/>
      <c r="DWG36" s="66" t="s">
        <v>264</v>
      </c>
      <c r="DWH36" s="66"/>
      <c r="DWK36" s="66" t="s">
        <v>264</v>
      </c>
      <c r="DWL36" s="66"/>
      <c r="DWO36" s="66" t="s">
        <v>264</v>
      </c>
      <c r="DWP36" s="66"/>
      <c r="DWS36" s="66" t="s">
        <v>264</v>
      </c>
      <c r="DWT36" s="66"/>
      <c r="DWW36" s="66" t="s">
        <v>264</v>
      </c>
      <c r="DWX36" s="66"/>
      <c r="DXA36" s="66" t="s">
        <v>264</v>
      </c>
      <c r="DXB36" s="66"/>
      <c r="DXE36" s="66" t="s">
        <v>264</v>
      </c>
      <c r="DXF36" s="66"/>
      <c r="DXI36" s="66" t="s">
        <v>264</v>
      </c>
      <c r="DXJ36" s="66"/>
      <c r="DXM36" s="66" t="s">
        <v>264</v>
      </c>
      <c r="DXN36" s="66"/>
      <c r="DXQ36" s="66" t="s">
        <v>264</v>
      </c>
      <c r="DXR36" s="66"/>
      <c r="DXU36" s="66" t="s">
        <v>264</v>
      </c>
      <c r="DXV36" s="66"/>
      <c r="DXY36" s="66" t="s">
        <v>264</v>
      </c>
      <c r="DXZ36" s="66"/>
      <c r="DYC36" s="66" t="s">
        <v>264</v>
      </c>
      <c r="DYD36" s="66"/>
      <c r="DYG36" s="66" t="s">
        <v>264</v>
      </c>
      <c r="DYH36" s="66"/>
      <c r="DYK36" s="66" t="s">
        <v>264</v>
      </c>
      <c r="DYL36" s="66"/>
      <c r="DYO36" s="66" t="s">
        <v>264</v>
      </c>
      <c r="DYP36" s="66"/>
      <c r="DYS36" s="66" t="s">
        <v>264</v>
      </c>
      <c r="DYT36" s="66"/>
      <c r="DYW36" s="66" t="s">
        <v>264</v>
      </c>
      <c r="DYX36" s="66"/>
      <c r="DZA36" s="66" t="s">
        <v>264</v>
      </c>
      <c r="DZB36" s="66"/>
      <c r="DZE36" s="66" t="s">
        <v>264</v>
      </c>
      <c r="DZF36" s="66"/>
      <c r="DZI36" s="66" t="s">
        <v>264</v>
      </c>
      <c r="DZJ36" s="66"/>
      <c r="DZM36" s="66" t="s">
        <v>264</v>
      </c>
      <c r="DZN36" s="66"/>
      <c r="DZQ36" s="66" t="s">
        <v>264</v>
      </c>
      <c r="DZR36" s="66"/>
      <c r="DZU36" s="66" t="s">
        <v>264</v>
      </c>
      <c r="DZV36" s="66"/>
      <c r="DZY36" s="66" t="s">
        <v>264</v>
      </c>
      <c r="DZZ36" s="66"/>
      <c r="EAC36" s="66" t="s">
        <v>264</v>
      </c>
      <c r="EAD36" s="66"/>
      <c r="EAG36" s="66" t="s">
        <v>264</v>
      </c>
      <c r="EAH36" s="66"/>
      <c r="EAK36" s="66" t="s">
        <v>264</v>
      </c>
      <c r="EAL36" s="66"/>
      <c r="EAO36" s="66" t="s">
        <v>264</v>
      </c>
      <c r="EAP36" s="66"/>
      <c r="EAS36" s="66" t="s">
        <v>264</v>
      </c>
      <c r="EAT36" s="66"/>
      <c r="EAW36" s="66" t="s">
        <v>264</v>
      </c>
      <c r="EAX36" s="66"/>
      <c r="EBA36" s="66" t="s">
        <v>264</v>
      </c>
      <c r="EBB36" s="66"/>
      <c r="EBE36" s="66" t="s">
        <v>264</v>
      </c>
      <c r="EBF36" s="66"/>
      <c r="EBI36" s="66" t="s">
        <v>264</v>
      </c>
      <c r="EBJ36" s="66"/>
      <c r="EBM36" s="66" t="s">
        <v>264</v>
      </c>
      <c r="EBN36" s="66"/>
      <c r="EBQ36" s="66" t="s">
        <v>264</v>
      </c>
      <c r="EBR36" s="66"/>
      <c r="EBU36" s="66" t="s">
        <v>264</v>
      </c>
      <c r="EBV36" s="66"/>
      <c r="EBY36" s="66" t="s">
        <v>264</v>
      </c>
      <c r="EBZ36" s="66"/>
      <c r="ECC36" s="66" t="s">
        <v>264</v>
      </c>
      <c r="ECD36" s="66"/>
      <c r="ECG36" s="66" t="s">
        <v>264</v>
      </c>
      <c r="ECH36" s="66"/>
      <c r="ECK36" s="66" t="s">
        <v>264</v>
      </c>
      <c r="ECL36" s="66"/>
      <c r="ECO36" s="66" t="s">
        <v>264</v>
      </c>
      <c r="ECP36" s="66"/>
      <c r="ECS36" s="66" t="s">
        <v>264</v>
      </c>
      <c r="ECT36" s="66"/>
      <c r="ECW36" s="66" t="s">
        <v>264</v>
      </c>
      <c r="ECX36" s="66"/>
      <c r="EDA36" s="66" t="s">
        <v>264</v>
      </c>
      <c r="EDB36" s="66"/>
      <c r="EDE36" s="66" t="s">
        <v>264</v>
      </c>
      <c r="EDF36" s="66"/>
      <c r="EDI36" s="66" t="s">
        <v>264</v>
      </c>
      <c r="EDJ36" s="66"/>
      <c r="EDM36" s="66" t="s">
        <v>264</v>
      </c>
      <c r="EDN36" s="66"/>
      <c r="EDQ36" s="66" t="s">
        <v>264</v>
      </c>
      <c r="EDR36" s="66"/>
      <c r="EDU36" s="66" t="s">
        <v>264</v>
      </c>
      <c r="EDV36" s="66"/>
      <c r="EDY36" s="66" t="s">
        <v>264</v>
      </c>
      <c r="EDZ36" s="66"/>
      <c r="EEC36" s="66" t="s">
        <v>264</v>
      </c>
      <c r="EED36" s="66"/>
      <c r="EEG36" s="66" t="s">
        <v>264</v>
      </c>
      <c r="EEH36" s="66"/>
      <c r="EEK36" s="66" t="s">
        <v>264</v>
      </c>
      <c r="EEL36" s="66"/>
      <c r="EEO36" s="66" t="s">
        <v>264</v>
      </c>
      <c r="EEP36" s="66"/>
      <c r="EES36" s="66" t="s">
        <v>264</v>
      </c>
      <c r="EET36" s="66"/>
      <c r="EEW36" s="66" t="s">
        <v>264</v>
      </c>
      <c r="EEX36" s="66"/>
      <c r="EFA36" s="66" t="s">
        <v>264</v>
      </c>
      <c r="EFB36" s="66"/>
      <c r="EFE36" s="66" t="s">
        <v>264</v>
      </c>
      <c r="EFF36" s="66"/>
      <c r="EFI36" s="66" t="s">
        <v>264</v>
      </c>
      <c r="EFJ36" s="66"/>
      <c r="EFM36" s="66" t="s">
        <v>264</v>
      </c>
      <c r="EFN36" s="66"/>
      <c r="EFQ36" s="66" t="s">
        <v>264</v>
      </c>
      <c r="EFR36" s="66"/>
      <c r="EFU36" s="66" t="s">
        <v>264</v>
      </c>
      <c r="EFV36" s="66"/>
      <c r="EFY36" s="66" t="s">
        <v>264</v>
      </c>
      <c r="EFZ36" s="66"/>
      <c r="EGC36" s="66" t="s">
        <v>264</v>
      </c>
      <c r="EGD36" s="66"/>
      <c r="EGG36" s="66" t="s">
        <v>264</v>
      </c>
      <c r="EGH36" s="66"/>
      <c r="EGK36" s="66" t="s">
        <v>264</v>
      </c>
      <c r="EGL36" s="66"/>
      <c r="EGO36" s="66" t="s">
        <v>264</v>
      </c>
      <c r="EGP36" s="66"/>
      <c r="EGS36" s="66" t="s">
        <v>264</v>
      </c>
      <c r="EGT36" s="66"/>
      <c r="EGW36" s="66" t="s">
        <v>264</v>
      </c>
      <c r="EGX36" s="66"/>
      <c r="EHA36" s="66" t="s">
        <v>264</v>
      </c>
      <c r="EHB36" s="66"/>
      <c r="EHE36" s="66" t="s">
        <v>264</v>
      </c>
      <c r="EHF36" s="66"/>
      <c r="EHI36" s="66" t="s">
        <v>264</v>
      </c>
      <c r="EHJ36" s="66"/>
      <c r="EHM36" s="66" t="s">
        <v>264</v>
      </c>
      <c r="EHN36" s="66"/>
      <c r="EHQ36" s="66" t="s">
        <v>264</v>
      </c>
      <c r="EHR36" s="66"/>
      <c r="EHU36" s="66" t="s">
        <v>264</v>
      </c>
      <c r="EHV36" s="66"/>
      <c r="EHY36" s="66" t="s">
        <v>264</v>
      </c>
      <c r="EHZ36" s="66"/>
      <c r="EIC36" s="66" t="s">
        <v>264</v>
      </c>
      <c r="EID36" s="66"/>
      <c r="EIG36" s="66" t="s">
        <v>264</v>
      </c>
      <c r="EIH36" s="66"/>
      <c r="EIK36" s="66" t="s">
        <v>264</v>
      </c>
      <c r="EIL36" s="66"/>
      <c r="EIO36" s="66" t="s">
        <v>264</v>
      </c>
      <c r="EIP36" s="66"/>
      <c r="EIS36" s="66" t="s">
        <v>264</v>
      </c>
      <c r="EIT36" s="66"/>
      <c r="EIW36" s="66" t="s">
        <v>264</v>
      </c>
      <c r="EIX36" s="66"/>
      <c r="EJA36" s="66" t="s">
        <v>264</v>
      </c>
      <c r="EJB36" s="66"/>
      <c r="EJE36" s="66" t="s">
        <v>264</v>
      </c>
      <c r="EJF36" s="66"/>
      <c r="EJI36" s="66" t="s">
        <v>264</v>
      </c>
      <c r="EJJ36" s="66"/>
      <c r="EJM36" s="66" t="s">
        <v>264</v>
      </c>
      <c r="EJN36" s="66"/>
      <c r="EJQ36" s="66" t="s">
        <v>264</v>
      </c>
      <c r="EJR36" s="66"/>
      <c r="EJU36" s="66" t="s">
        <v>264</v>
      </c>
      <c r="EJV36" s="66"/>
      <c r="EJY36" s="66" t="s">
        <v>264</v>
      </c>
      <c r="EJZ36" s="66"/>
      <c r="EKC36" s="66" t="s">
        <v>264</v>
      </c>
      <c r="EKD36" s="66"/>
      <c r="EKG36" s="66" t="s">
        <v>264</v>
      </c>
      <c r="EKH36" s="66"/>
      <c r="EKK36" s="66" t="s">
        <v>264</v>
      </c>
      <c r="EKL36" s="66"/>
      <c r="EKO36" s="66" t="s">
        <v>264</v>
      </c>
      <c r="EKP36" s="66"/>
      <c r="EKS36" s="66" t="s">
        <v>264</v>
      </c>
      <c r="EKT36" s="66"/>
      <c r="EKW36" s="66" t="s">
        <v>264</v>
      </c>
      <c r="EKX36" s="66"/>
      <c r="ELA36" s="66" t="s">
        <v>264</v>
      </c>
      <c r="ELB36" s="66"/>
      <c r="ELE36" s="66" t="s">
        <v>264</v>
      </c>
      <c r="ELF36" s="66"/>
      <c r="ELI36" s="66" t="s">
        <v>264</v>
      </c>
      <c r="ELJ36" s="66"/>
      <c r="ELM36" s="66" t="s">
        <v>264</v>
      </c>
      <c r="ELN36" s="66"/>
      <c r="ELQ36" s="66" t="s">
        <v>264</v>
      </c>
      <c r="ELR36" s="66"/>
      <c r="ELU36" s="66" t="s">
        <v>264</v>
      </c>
      <c r="ELV36" s="66"/>
      <c r="ELY36" s="66" t="s">
        <v>264</v>
      </c>
      <c r="ELZ36" s="66"/>
      <c r="EMC36" s="66" t="s">
        <v>264</v>
      </c>
      <c r="EMD36" s="66"/>
      <c r="EMG36" s="66" t="s">
        <v>264</v>
      </c>
      <c r="EMH36" s="66"/>
      <c r="EMK36" s="66" t="s">
        <v>264</v>
      </c>
      <c r="EML36" s="66"/>
      <c r="EMO36" s="66" t="s">
        <v>264</v>
      </c>
      <c r="EMP36" s="66"/>
      <c r="EMS36" s="66" t="s">
        <v>264</v>
      </c>
      <c r="EMT36" s="66"/>
      <c r="EMW36" s="66" t="s">
        <v>264</v>
      </c>
      <c r="EMX36" s="66"/>
      <c r="ENA36" s="66" t="s">
        <v>264</v>
      </c>
      <c r="ENB36" s="66"/>
      <c r="ENE36" s="66" t="s">
        <v>264</v>
      </c>
      <c r="ENF36" s="66"/>
      <c r="ENI36" s="66" t="s">
        <v>264</v>
      </c>
      <c r="ENJ36" s="66"/>
      <c r="ENM36" s="66" t="s">
        <v>264</v>
      </c>
      <c r="ENN36" s="66"/>
      <c r="ENQ36" s="66" t="s">
        <v>264</v>
      </c>
      <c r="ENR36" s="66"/>
      <c r="ENU36" s="66" t="s">
        <v>264</v>
      </c>
      <c r="ENV36" s="66"/>
      <c r="ENY36" s="66" t="s">
        <v>264</v>
      </c>
      <c r="ENZ36" s="66"/>
      <c r="EOC36" s="66" t="s">
        <v>264</v>
      </c>
      <c r="EOD36" s="66"/>
      <c r="EOG36" s="66" t="s">
        <v>264</v>
      </c>
      <c r="EOH36" s="66"/>
      <c r="EOK36" s="66" t="s">
        <v>264</v>
      </c>
      <c r="EOL36" s="66"/>
      <c r="EOO36" s="66" t="s">
        <v>264</v>
      </c>
      <c r="EOP36" s="66"/>
      <c r="EOS36" s="66" t="s">
        <v>264</v>
      </c>
      <c r="EOT36" s="66"/>
      <c r="EOW36" s="66" t="s">
        <v>264</v>
      </c>
      <c r="EOX36" s="66"/>
      <c r="EPA36" s="66" t="s">
        <v>264</v>
      </c>
      <c r="EPB36" s="66"/>
      <c r="EPE36" s="66" t="s">
        <v>264</v>
      </c>
      <c r="EPF36" s="66"/>
      <c r="EPI36" s="66" t="s">
        <v>264</v>
      </c>
      <c r="EPJ36" s="66"/>
      <c r="EPM36" s="66" t="s">
        <v>264</v>
      </c>
      <c r="EPN36" s="66"/>
      <c r="EPQ36" s="66" t="s">
        <v>264</v>
      </c>
      <c r="EPR36" s="66"/>
      <c r="EPU36" s="66" t="s">
        <v>264</v>
      </c>
      <c r="EPV36" s="66"/>
      <c r="EPY36" s="66" t="s">
        <v>264</v>
      </c>
      <c r="EPZ36" s="66"/>
      <c r="EQC36" s="66" t="s">
        <v>264</v>
      </c>
      <c r="EQD36" s="66"/>
      <c r="EQG36" s="66" t="s">
        <v>264</v>
      </c>
      <c r="EQH36" s="66"/>
      <c r="EQK36" s="66" t="s">
        <v>264</v>
      </c>
      <c r="EQL36" s="66"/>
      <c r="EQO36" s="66" t="s">
        <v>264</v>
      </c>
      <c r="EQP36" s="66"/>
      <c r="EQS36" s="66" t="s">
        <v>264</v>
      </c>
      <c r="EQT36" s="66"/>
      <c r="EQW36" s="66" t="s">
        <v>264</v>
      </c>
      <c r="EQX36" s="66"/>
      <c r="ERA36" s="66" t="s">
        <v>264</v>
      </c>
      <c r="ERB36" s="66"/>
      <c r="ERE36" s="66" t="s">
        <v>264</v>
      </c>
      <c r="ERF36" s="66"/>
      <c r="ERI36" s="66" t="s">
        <v>264</v>
      </c>
      <c r="ERJ36" s="66"/>
      <c r="ERM36" s="66" t="s">
        <v>264</v>
      </c>
      <c r="ERN36" s="66"/>
      <c r="ERQ36" s="66" t="s">
        <v>264</v>
      </c>
      <c r="ERR36" s="66"/>
      <c r="ERU36" s="66" t="s">
        <v>264</v>
      </c>
      <c r="ERV36" s="66"/>
      <c r="ERY36" s="66" t="s">
        <v>264</v>
      </c>
      <c r="ERZ36" s="66"/>
      <c r="ESC36" s="66" t="s">
        <v>264</v>
      </c>
      <c r="ESD36" s="66"/>
      <c r="ESG36" s="66" t="s">
        <v>264</v>
      </c>
      <c r="ESH36" s="66"/>
      <c r="ESK36" s="66" t="s">
        <v>264</v>
      </c>
      <c r="ESL36" s="66"/>
      <c r="ESO36" s="66" t="s">
        <v>264</v>
      </c>
      <c r="ESP36" s="66"/>
      <c r="ESS36" s="66" t="s">
        <v>264</v>
      </c>
      <c r="EST36" s="66"/>
      <c r="ESW36" s="66" t="s">
        <v>264</v>
      </c>
      <c r="ESX36" s="66"/>
      <c r="ETA36" s="66" t="s">
        <v>264</v>
      </c>
      <c r="ETB36" s="66"/>
      <c r="ETE36" s="66" t="s">
        <v>264</v>
      </c>
      <c r="ETF36" s="66"/>
      <c r="ETI36" s="66" t="s">
        <v>264</v>
      </c>
      <c r="ETJ36" s="66"/>
      <c r="ETM36" s="66" t="s">
        <v>264</v>
      </c>
      <c r="ETN36" s="66"/>
      <c r="ETQ36" s="66" t="s">
        <v>264</v>
      </c>
      <c r="ETR36" s="66"/>
      <c r="ETU36" s="66" t="s">
        <v>264</v>
      </c>
      <c r="ETV36" s="66"/>
      <c r="ETY36" s="66" t="s">
        <v>264</v>
      </c>
      <c r="ETZ36" s="66"/>
      <c r="EUC36" s="66" t="s">
        <v>264</v>
      </c>
      <c r="EUD36" s="66"/>
      <c r="EUG36" s="66" t="s">
        <v>264</v>
      </c>
      <c r="EUH36" s="66"/>
      <c r="EUK36" s="66" t="s">
        <v>264</v>
      </c>
      <c r="EUL36" s="66"/>
      <c r="EUO36" s="66" t="s">
        <v>264</v>
      </c>
      <c r="EUP36" s="66"/>
      <c r="EUS36" s="66" t="s">
        <v>264</v>
      </c>
      <c r="EUT36" s="66"/>
      <c r="EUW36" s="66" t="s">
        <v>264</v>
      </c>
      <c r="EUX36" s="66"/>
      <c r="EVA36" s="66" t="s">
        <v>264</v>
      </c>
      <c r="EVB36" s="66"/>
      <c r="EVE36" s="66" t="s">
        <v>264</v>
      </c>
      <c r="EVF36" s="66"/>
      <c r="EVI36" s="66" t="s">
        <v>264</v>
      </c>
      <c r="EVJ36" s="66"/>
      <c r="EVM36" s="66" t="s">
        <v>264</v>
      </c>
      <c r="EVN36" s="66"/>
      <c r="EVQ36" s="66" t="s">
        <v>264</v>
      </c>
      <c r="EVR36" s="66"/>
      <c r="EVU36" s="66" t="s">
        <v>264</v>
      </c>
      <c r="EVV36" s="66"/>
      <c r="EVY36" s="66" t="s">
        <v>264</v>
      </c>
      <c r="EVZ36" s="66"/>
      <c r="EWC36" s="66" t="s">
        <v>264</v>
      </c>
      <c r="EWD36" s="66"/>
      <c r="EWG36" s="66" t="s">
        <v>264</v>
      </c>
      <c r="EWH36" s="66"/>
      <c r="EWK36" s="66" t="s">
        <v>264</v>
      </c>
      <c r="EWL36" s="66"/>
      <c r="EWO36" s="66" t="s">
        <v>264</v>
      </c>
      <c r="EWP36" s="66"/>
      <c r="EWS36" s="66" t="s">
        <v>264</v>
      </c>
      <c r="EWT36" s="66"/>
      <c r="EWW36" s="66" t="s">
        <v>264</v>
      </c>
      <c r="EWX36" s="66"/>
      <c r="EXA36" s="66" t="s">
        <v>264</v>
      </c>
      <c r="EXB36" s="66"/>
      <c r="EXE36" s="66" t="s">
        <v>264</v>
      </c>
      <c r="EXF36" s="66"/>
      <c r="EXI36" s="66" t="s">
        <v>264</v>
      </c>
      <c r="EXJ36" s="66"/>
      <c r="EXM36" s="66" t="s">
        <v>264</v>
      </c>
      <c r="EXN36" s="66"/>
      <c r="EXQ36" s="66" t="s">
        <v>264</v>
      </c>
      <c r="EXR36" s="66"/>
      <c r="EXU36" s="66" t="s">
        <v>264</v>
      </c>
      <c r="EXV36" s="66"/>
      <c r="EXY36" s="66" t="s">
        <v>264</v>
      </c>
      <c r="EXZ36" s="66"/>
      <c r="EYC36" s="66" t="s">
        <v>264</v>
      </c>
      <c r="EYD36" s="66"/>
      <c r="EYG36" s="66" t="s">
        <v>264</v>
      </c>
      <c r="EYH36" s="66"/>
      <c r="EYK36" s="66" t="s">
        <v>264</v>
      </c>
      <c r="EYL36" s="66"/>
      <c r="EYO36" s="66" t="s">
        <v>264</v>
      </c>
      <c r="EYP36" s="66"/>
      <c r="EYS36" s="66" t="s">
        <v>264</v>
      </c>
      <c r="EYT36" s="66"/>
      <c r="EYW36" s="66" t="s">
        <v>264</v>
      </c>
      <c r="EYX36" s="66"/>
      <c r="EZA36" s="66" t="s">
        <v>264</v>
      </c>
      <c r="EZB36" s="66"/>
      <c r="EZE36" s="66" t="s">
        <v>264</v>
      </c>
      <c r="EZF36" s="66"/>
      <c r="EZI36" s="66" t="s">
        <v>264</v>
      </c>
      <c r="EZJ36" s="66"/>
      <c r="EZM36" s="66" t="s">
        <v>264</v>
      </c>
      <c r="EZN36" s="66"/>
      <c r="EZQ36" s="66" t="s">
        <v>264</v>
      </c>
      <c r="EZR36" s="66"/>
      <c r="EZU36" s="66" t="s">
        <v>264</v>
      </c>
      <c r="EZV36" s="66"/>
      <c r="EZY36" s="66" t="s">
        <v>264</v>
      </c>
      <c r="EZZ36" s="66"/>
      <c r="FAC36" s="66" t="s">
        <v>264</v>
      </c>
      <c r="FAD36" s="66"/>
      <c r="FAG36" s="66" t="s">
        <v>264</v>
      </c>
      <c r="FAH36" s="66"/>
      <c r="FAK36" s="66" t="s">
        <v>264</v>
      </c>
      <c r="FAL36" s="66"/>
      <c r="FAO36" s="66" t="s">
        <v>264</v>
      </c>
      <c r="FAP36" s="66"/>
      <c r="FAS36" s="66" t="s">
        <v>264</v>
      </c>
      <c r="FAT36" s="66"/>
      <c r="FAW36" s="66" t="s">
        <v>264</v>
      </c>
      <c r="FAX36" s="66"/>
      <c r="FBA36" s="66" t="s">
        <v>264</v>
      </c>
      <c r="FBB36" s="66"/>
      <c r="FBE36" s="66" t="s">
        <v>264</v>
      </c>
      <c r="FBF36" s="66"/>
      <c r="FBI36" s="66" t="s">
        <v>264</v>
      </c>
      <c r="FBJ36" s="66"/>
      <c r="FBM36" s="66" t="s">
        <v>264</v>
      </c>
      <c r="FBN36" s="66"/>
      <c r="FBQ36" s="66" t="s">
        <v>264</v>
      </c>
      <c r="FBR36" s="66"/>
      <c r="FBU36" s="66" t="s">
        <v>264</v>
      </c>
      <c r="FBV36" s="66"/>
      <c r="FBY36" s="66" t="s">
        <v>264</v>
      </c>
      <c r="FBZ36" s="66"/>
      <c r="FCC36" s="66" t="s">
        <v>264</v>
      </c>
      <c r="FCD36" s="66"/>
      <c r="FCG36" s="66" t="s">
        <v>264</v>
      </c>
      <c r="FCH36" s="66"/>
      <c r="FCK36" s="66" t="s">
        <v>264</v>
      </c>
      <c r="FCL36" s="66"/>
      <c r="FCO36" s="66" t="s">
        <v>264</v>
      </c>
      <c r="FCP36" s="66"/>
      <c r="FCS36" s="66" t="s">
        <v>264</v>
      </c>
      <c r="FCT36" s="66"/>
      <c r="FCW36" s="66" t="s">
        <v>264</v>
      </c>
      <c r="FCX36" s="66"/>
      <c r="FDA36" s="66" t="s">
        <v>264</v>
      </c>
      <c r="FDB36" s="66"/>
      <c r="FDE36" s="66" t="s">
        <v>264</v>
      </c>
      <c r="FDF36" s="66"/>
      <c r="FDI36" s="66" t="s">
        <v>264</v>
      </c>
      <c r="FDJ36" s="66"/>
      <c r="FDM36" s="66" t="s">
        <v>264</v>
      </c>
      <c r="FDN36" s="66"/>
      <c r="FDQ36" s="66" t="s">
        <v>264</v>
      </c>
      <c r="FDR36" s="66"/>
      <c r="FDU36" s="66" t="s">
        <v>264</v>
      </c>
      <c r="FDV36" s="66"/>
      <c r="FDY36" s="66" t="s">
        <v>264</v>
      </c>
      <c r="FDZ36" s="66"/>
      <c r="FEC36" s="66" t="s">
        <v>264</v>
      </c>
      <c r="FED36" s="66"/>
      <c r="FEG36" s="66" t="s">
        <v>264</v>
      </c>
      <c r="FEH36" s="66"/>
      <c r="FEK36" s="66" t="s">
        <v>264</v>
      </c>
      <c r="FEL36" s="66"/>
      <c r="FEO36" s="66" t="s">
        <v>264</v>
      </c>
      <c r="FEP36" s="66"/>
      <c r="FES36" s="66" t="s">
        <v>264</v>
      </c>
      <c r="FET36" s="66"/>
      <c r="FEW36" s="66" t="s">
        <v>264</v>
      </c>
      <c r="FEX36" s="66"/>
      <c r="FFA36" s="66" t="s">
        <v>264</v>
      </c>
      <c r="FFB36" s="66"/>
      <c r="FFE36" s="66" t="s">
        <v>264</v>
      </c>
      <c r="FFF36" s="66"/>
      <c r="FFI36" s="66" t="s">
        <v>264</v>
      </c>
      <c r="FFJ36" s="66"/>
      <c r="FFM36" s="66" t="s">
        <v>264</v>
      </c>
      <c r="FFN36" s="66"/>
      <c r="FFQ36" s="66" t="s">
        <v>264</v>
      </c>
      <c r="FFR36" s="66"/>
      <c r="FFU36" s="66" t="s">
        <v>264</v>
      </c>
      <c r="FFV36" s="66"/>
      <c r="FFY36" s="66" t="s">
        <v>264</v>
      </c>
      <c r="FFZ36" s="66"/>
      <c r="FGC36" s="66" t="s">
        <v>264</v>
      </c>
      <c r="FGD36" s="66"/>
      <c r="FGG36" s="66" t="s">
        <v>264</v>
      </c>
      <c r="FGH36" s="66"/>
      <c r="FGK36" s="66" t="s">
        <v>264</v>
      </c>
      <c r="FGL36" s="66"/>
      <c r="FGO36" s="66" t="s">
        <v>264</v>
      </c>
      <c r="FGP36" s="66"/>
      <c r="FGS36" s="66" t="s">
        <v>264</v>
      </c>
      <c r="FGT36" s="66"/>
      <c r="FGW36" s="66" t="s">
        <v>264</v>
      </c>
      <c r="FGX36" s="66"/>
      <c r="FHA36" s="66" t="s">
        <v>264</v>
      </c>
      <c r="FHB36" s="66"/>
      <c r="FHE36" s="66" t="s">
        <v>264</v>
      </c>
      <c r="FHF36" s="66"/>
      <c r="FHI36" s="66" t="s">
        <v>264</v>
      </c>
      <c r="FHJ36" s="66"/>
      <c r="FHM36" s="66" t="s">
        <v>264</v>
      </c>
      <c r="FHN36" s="66"/>
      <c r="FHQ36" s="66" t="s">
        <v>264</v>
      </c>
      <c r="FHR36" s="66"/>
      <c r="FHU36" s="66" t="s">
        <v>264</v>
      </c>
      <c r="FHV36" s="66"/>
      <c r="FHY36" s="66" t="s">
        <v>264</v>
      </c>
      <c r="FHZ36" s="66"/>
      <c r="FIC36" s="66" t="s">
        <v>264</v>
      </c>
      <c r="FID36" s="66"/>
      <c r="FIG36" s="66" t="s">
        <v>264</v>
      </c>
      <c r="FIH36" s="66"/>
      <c r="FIK36" s="66" t="s">
        <v>264</v>
      </c>
      <c r="FIL36" s="66"/>
      <c r="FIO36" s="66" t="s">
        <v>264</v>
      </c>
      <c r="FIP36" s="66"/>
      <c r="FIS36" s="66" t="s">
        <v>264</v>
      </c>
      <c r="FIT36" s="66"/>
      <c r="FIW36" s="66" t="s">
        <v>264</v>
      </c>
      <c r="FIX36" s="66"/>
      <c r="FJA36" s="66" t="s">
        <v>264</v>
      </c>
      <c r="FJB36" s="66"/>
      <c r="FJE36" s="66" t="s">
        <v>264</v>
      </c>
      <c r="FJF36" s="66"/>
      <c r="FJI36" s="66" t="s">
        <v>264</v>
      </c>
      <c r="FJJ36" s="66"/>
      <c r="FJM36" s="66" t="s">
        <v>264</v>
      </c>
      <c r="FJN36" s="66"/>
      <c r="FJQ36" s="66" t="s">
        <v>264</v>
      </c>
      <c r="FJR36" s="66"/>
      <c r="FJU36" s="66" t="s">
        <v>264</v>
      </c>
      <c r="FJV36" s="66"/>
      <c r="FJY36" s="66" t="s">
        <v>264</v>
      </c>
      <c r="FJZ36" s="66"/>
      <c r="FKC36" s="66" t="s">
        <v>264</v>
      </c>
      <c r="FKD36" s="66"/>
      <c r="FKG36" s="66" t="s">
        <v>264</v>
      </c>
      <c r="FKH36" s="66"/>
      <c r="FKK36" s="66" t="s">
        <v>264</v>
      </c>
      <c r="FKL36" s="66"/>
      <c r="FKO36" s="66" t="s">
        <v>264</v>
      </c>
      <c r="FKP36" s="66"/>
      <c r="FKS36" s="66" t="s">
        <v>264</v>
      </c>
      <c r="FKT36" s="66"/>
      <c r="FKW36" s="66" t="s">
        <v>264</v>
      </c>
      <c r="FKX36" s="66"/>
      <c r="FLA36" s="66" t="s">
        <v>264</v>
      </c>
      <c r="FLB36" s="66"/>
      <c r="FLE36" s="66" t="s">
        <v>264</v>
      </c>
      <c r="FLF36" s="66"/>
      <c r="FLI36" s="66" t="s">
        <v>264</v>
      </c>
      <c r="FLJ36" s="66"/>
      <c r="FLM36" s="66" t="s">
        <v>264</v>
      </c>
      <c r="FLN36" s="66"/>
      <c r="FLQ36" s="66" t="s">
        <v>264</v>
      </c>
      <c r="FLR36" s="66"/>
      <c r="FLU36" s="66" t="s">
        <v>264</v>
      </c>
      <c r="FLV36" s="66"/>
      <c r="FLY36" s="66" t="s">
        <v>264</v>
      </c>
      <c r="FLZ36" s="66"/>
      <c r="FMC36" s="66" t="s">
        <v>264</v>
      </c>
      <c r="FMD36" s="66"/>
      <c r="FMG36" s="66" t="s">
        <v>264</v>
      </c>
      <c r="FMH36" s="66"/>
      <c r="FMK36" s="66" t="s">
        <v>264</v>
      </c>
      <c r="FML36" s="66"/>
      <c r="FMO36" s="66" t="s">
        <v>264</v>
      </c>
      <c r="FMP36" s="66"/>
      <c r="FMS36" s="66" t="s">
        <v>264</v>
      </c>
      <c r="FMT36" s="66"/>
      <c r="FMW36" s="66" t="s">
        <v>264</v>
      </c>
      <c r="FMX36" s="66"/>
      <c r="FNA36" s="66" t="s">
        <v>264</v>
      </c>
      <c r="FNB36" s="66"/>
      <c r="FNE36" s="66" t="s">
        <v>264</v>
      </c>
      <c r="FNF36" s="66"/>
      <c r="FNI36" s="66" t="s">
        <v>264</v>
      </c>
      <c r="FNJ36" s="66"/>
      <c r="FNM36" s="66" t="s">
        <v>264</v>
      </c>
      <c r="FNN36" s="66"/>
      <c r="FNQ36" s="66" t="s">
        <v>264</v>
      </c>
      <c r="FNR36" s="66"/>
      <c r="FNU36" s="66" t="s">
        <v>264</v>
      </c>
      <c r="FNV36" s="66"/>
      <c r="FNY36" s="66" t="s">
        <v>264</v>
      </c>
      <c r="FNZ36" s="66"/>
      <c r="FOC36" s="66" t="s">
        <v>264</v>
      </c>
      <c r="FOD36" s="66"/>
      <c r="FOG36" s="66" t="s">
        <v>264</v>
      </c>
      <c r="FOH36" s="66"/>
      <c r="FOK36" s="66" t="s">
        <v>264</v>
      </c>
      <c r="FOL36" s="66"/>
      <c r="FOO36" s="66" t="s">
        <v>264</v>
      </c>
      <c r="FOP36" s="66"/>
      <c r="FOS36" s="66" t="s">
        <v>264</v>
      </c>
      <c r="FOT36" s="66"/>
      <c r="FOW36" s="66" t="s">
        <v>264</v>
      </c>
      <c r="FOX36" s="66"/>
      <c r="FPA36" s="66" t="s">
        <v>264</v>
      </c>
      <c r="FPB36" s="66"/>
      <c r="FPE36" s="66" t="s">
        <v>264</v>
      </c>
      <c r="FPF36" s="66"/>
      <c r="FPI36" s="66" t="s">
        <v>264</v>
      </c>
      <c r="FPJ36" s="66"/>
      <c r="FPM36" s="66" t="s">
        <v>264</v>
      </c>
      <c r="FPN36" s="66"/>
      <c r="FPQ36" s="66" t="s">
        <v>264</v>
      </c>
      <c r="FPR36" s="66"/>
      <c r="FPU36" s="66" t="s">
        <v>264</v>
      </c>
      <c r="FPV36" s="66"/>
      <c r="FPY36" s="66" t="s">
        <v>264</v>
      </c>
      <c r="FPZ36" s="66"/>
      <c r="FQC36" s="66" t="s">
        <v>264</v>
      </c>
      <c r="FQD36" s="66"/>
      <c r="FQG36" s="66" t="s">
        <v>264</v>
      </c>
      <c r="FQH36" s="66"/>
      <c r="FQK36" s="66" t="s">
        <v>264</v>
      </c>
      <c r="FQL36" s="66"/>
      <c r="FQO36" s="66" t="s">
        <v>264</v>
      </c>
      <c r="FQP36" s="66"/>
      <c r="FQS36" s="66" t="s">
        <v>264</v>
      </c>
      <c r="FQT36" s="66"/>
      <c r="FQW36" s="66" t="s">
        <v>264</v>
      </c>
      <c r="FQX36" s="66"/>
      <c r="FRA36" s="66" t="s">
        <v>264</v>
      </c>
      <c r="FRB36" s="66"/>
      <c r="FRE36" s="66" t="s">
        <v>264</v>
      </c>
      <c r="FRF36" s="66"/>
      <c r="FRI36" s="66" t="s">
        <v>264</v>
      </c>
      <c r="FRJ36" s="66"/>
      <c r="FRM36" s="66" t="s">
        <v>264</v>
      </c>
      <c r="FRN36" s="66"/>
      <c r="FRQ36" s="66" t="s">
        <v>264</v>
      </c>
      <c r="FRR36" s="66"/>
      <c r="FRU36" s="66" t="s">
        <v>264</v>
      </c>
      <c r="FRV36" s="66"/>
      <c r="FRY36" s="66" t="s">
        <v>264</v>
      </c>
      <c r="FRZ36" s="66"/>
      <c r="FSC36" s="66" t="s">
        <v>264</v>
      </c>
      <c r="FSD36" s="66"/>
      <c r="FSG36" s="66" t="s">
        <v>264</v>
      </c>
      <c r="FSH36" s="66"/>
      <c r="FSK36" s="66" t="s">
        <v>264</v>
      </c>
      <c r="FSL36" s="66"/>
      <c r="FSO36" s="66" t="s">
        <v>264</v>
      </c>
      <c r="FSP36" s="66"/>
      <c r="FSS36" s="66" t="s">
        <v>264</v>
      </c>
      <c r="FST36" s="66"/>
      <c r="FSW36" s="66" t="s">
        <v>264</v>
      </c>
      <c r="FSX36" s="66"/>
      <c r="FTA36" s="66" t="s">
        <v>264</v>
      </c>
      <c r="FTB36" s="66"/>
      <c r="FTE36" s="66" t="s">
        <v>264</v>
      </c>
      <c r="FTF36" s="66"/>
      <c r="FTI36" s="66" t="s">
        <v>264</v>
      </c>
      <c r="FTJ36" s="66"/>
      <c r="FTM36" s="66" t="s">
        <v>264</v>
      </c>
      <c r="FTN36" s="66"/>
      <c r="FTQ36" s="66" t="s">
        <v>264</v>
      </c>
      <c r="FTR36" s="66"/>
      <c r="FTU36" s="66" t="s">
        <v>264</v>
      </c>
      <c r="FTV36" s="66"/>
      <c r="FTY36" s="66" t="s">
        <v>264</v>
      </c>
      <c r="FTZ36" s="66"/>
      <c r="FUC36" s="66" t="s">
        <v>264</v>
      </c>
      <c r="FUD36" s="66"/>
      <c r="FUG36" s="66" t="s">
        <v>264</v>
      </c>
      <c r="FUH36" s="66"/>
      <c r="FUK36" s="66" t="s">
        <v>264</v>
      </c>
      <c r="FUL36" s="66"/>
      <c r="FUO36" s="66" t="s">
        <v>264</v>
      </c>
      <c r="FUP36" s="66"/>
      <c r="FUS36" s="66" t="s">
        <v>264</v>
      </c>
      <c r="FUT36" s="66"/>
      <c r="FUW36" s="66" t="s">
        <v>264</v>
      </c>
      <c r="FUX36" s="66"/>
      <c r="FVA36" s="66" t="s">
        <v>264</v>
      </c>
      <c r="FVB36" s="66"/>
      <c r="FVE36" s="66" t="s">
        <v>264</v>
      </c>
      <c r="FVF36" s="66"/>
      <c r="FVI36" s="66" t="s">
        <v>264</v>
      </c>
      <c r="FVJ36" s="66"/>
      <c r="FVM36" s="66" t="s">
        <v>264</v>
      </c>
      <c r="FVN36" s="66"/>
      <c r="FVQ36" s="66" t="s">
        <v>264</v>
      </c>
      <c r="FVR36" s="66"/>
      <c r="FVU36" s="66" t="s">
        <v>264</v>
      </c>
      <c r="FVV36" s="66"/>
      <c r="FVY36" s="66" t="s">
        <v>264</v>
      </c>
      <c r="FVZ36" s="66"/>
      <c r="FWC36" s="66" t="s">
        <v>264</v>
      </c>
      <c r="FWD36" s="66"/>
      <c r="FWG36" s="66" t="s">
        <v>264</v>
      </c>
      <c r="FWH36" s="66"/>
      <c r="FWK36" s="66" t="s">
        <v>264</v>
      </c>
      <c r="FWL36" s="66"/>
      <c r="FWO36" s="66" t="s">
        <v>264</v>
      </c>
      <c r="FWP36" s="66"/>
      <c r="FWS36" s="66" t="s">
        <v>264</v>
      </c>
      <c r="FWT36" s="66"/>
      <c r="FWW36" s="66" t="s">
        <v>264</v>
      </c>
      <c r="FWX36" s="66"/>
      <c r="FXA36" s="66" t="s">
        <v>264</v>
      </c>
      <c r="FXB36" s="66"/>
      <c r="FXE36" s="66" t="s">
        <v>264</v>
      </c>
      <c r="FXF36" s="66"/>
      <c r="FXI36" s="66" t="s">
        <v>264</v>
      </c>
      <c r="FXJ36" s="66"/>
      <c r="FXM36" s="66" t="s">
        <v>264</v>
      </c>
      <c r="FXN36" s="66"/>
      <c r="FXQ36" s="66" t="s">
        <v>264</v>
      </c>
      <c r="FXR36" s="66"/>
      <c r="FXU36" s="66" t="s">
        <v>264</v>
      </c>
      <c r="FXV36" s="66"/>
      <c r="FXY36" s="66" t="s">
        <v>264</v>
      </c>
      <c r="FXZ36" s="66"/>
      <c r="FYC36" s="66" t="s">
        <v>264</v>
      </c>
      <c r="FYD36" s="66"/>
      <c r="FYG36" s="66" t="s">
        <v>264</v>
      </c>
      <c r="FYH36" s="66"/>
      <c r="FYK36" s="66" t="s">
        <v>264</v>
      </c>
      <c r="FYL36" s="66"/>
      <c r="FYO36" s="66" t="s">
        <v>264</v>
      </c>
      <c r="FYP36" s="66"/>
      <c r="FYS36" s="66" t="s">
        <v>264</v>
      </c>
      <c r="FYT36" s="66"/>
      <c r="FYW36" s="66" t="s">
        <v>264</v>
      </c>
      <c r="FYX36" s="66"/>
      <c r="FZA36" s="66" t="s">
        <v>264</v>
      </c>
      <c r="FZB36" s="66"/>
      <c r="FZE36" s="66" t="s">
        <v>264</v>
      </c>
      <c r="FZF36" s="66"/>
      <c r="FZI36" s="66" t="s">
        <v>264</v>
      </c>
      <c r="FZJ36" s="66"/>
      <c r="FZM36" s="66" t="s">
        <v>264</v>
      </c>
      <c r="FZN36" s="66"/>
      <c r="FZQ36" s="66" t="s">
        <v>264</v>
      </c>
      <c r="FZR36" s="66"/>
      <c r="FZU36" s="66" t="s">
        <v>264</v>
      </c>
      <c r="FZV36" s="66"/>
      <c r="FZY36" s="66" t="s">
        <v>264</v>
      </c>
      <c r="FZZ36" s="66"/>
      <c r="GAC36" s="66" t="s">
        <v>264</v>
      </c>
      <c r="GAD36" s="66"/>
      <c r="GAG36" s="66" t="s">
        <v>264</v>
      </c>
      <c r="GAH36" s="66"/>
      <c r="GAK36" s="66" t="s">
        <v>264</v>
      </c>
      <c r="GAL36" s="66"/>
      <c r="GAO36" s="66" t="s">
        <v>264</v>
      </c>
      <c r="GAP36" s="66"/>
      <c r="GAS36" s="66" t="s">
        <v>264</v>
      </c>
      <c r="GAT36" s="66"/>
      <c r="GAW36" s="66" t="s">
        <v>264</v>
      </c>
      <c r="GAX36" s="66"/>
      <c r="GBA36" s="66" t="s">
        <v>264</v>
      </c>
      <c r="GBB36" s="66"/>
      <c r="GBE36" s="66" t="s">
        <v>264</v>
      </c>
      <c r="GBF36" s="66"/>
      <c r="GBI36" s="66" t="s">
        <v>264</v>
      </c>
      <c r="GBJ36" s="66"/>
      <c r="GBM36" s="66" t="s">
        <v>264</v>
      </c>
      <c r="GBN36" s="66"/>
      <c r="GBQ36" s="66" t="s">
        <v>264</v>
      </c>
      <c r="GBR36" s="66"/>
      <c r="GBU36" s="66" t="s">
        <v>264</v>
      </c>
      <c r="GBV36" s="66"/>
      <c r="GBY36" s="66" t="s">
        <v>264</v>
      </c>
      <c r="GBZ36" s="66"/>
      <c r="GCC36" s="66" t="s">
        <v>264</v>
      </c>
      <c r="GCD36" s="66"/>
      <c r="GCG36" s="66" t="s">
        <v>264</v>
      </c>
      <c r="GCH36" s="66"/>
      <c r="GCK36" s="66" t="s">
        <v>264</v>
      </c>
      <c r="GCL36" s="66"/>
      <c r="GCO36" s="66" t="s">
        <v>264</v>
      </c>
      <c r="GCP36" s="66"/>
      <c r="GCS36" s="66" t="s">
        <v>264</v>
      </c>
      <c r="GCT36" s="66"/>
      <c r="GCW36" s="66" t="s">
        <v>264</v>
      </c>
      <c r="GCX36" s="66"/>
      <c r="GDA36" s="66" t="s">
        <v>264</v>
      </c>
      <c r="GDB36" s="66"/>
      <c r="GDE36" s="66" t="s">
        <v>264</v>
      </c>
      <c r="GDF36" s="66"/>
      <c r="GDI36" s="66" t="s">
        <v>264</v>
      </c>
      <c r="GDJ36" s="66"/>
      <c r="GDM36" s="66" t="s">
        <v>264</v>
      </c>
      <c r="GDN36" s="66"/>
      <c r="GDQ36" s="66" t="s">
        <v>264</v>
      </c>
      <c r="GDR36" s="66"/>
      <c r="GDU36" s="66" t="s">
        <v>264</v>
      </c>
      <c r="GDV36" s="66"/>
      <c r="GDY36" s="66" t="s">
        <v>264</v>
      </c>
      <c r="GDZ36" s="66"/>
      <c r="GEC36" s="66" t="s">
        <v>264</v>
      </c>
      <c r="GED36" s="66"/>
      <c r="GEG36" s="66" t="s">
        <v>264</v>
      </c>
      <c r="GEH36" s="66"/>
      <c r="GEK36" s="66" t="s">
        <v>264</v>
      </c>
      <c r="GEL36" s="66"/>
      <c r="GEO36" s="66" t="s">
        <v>264</v>
      </c>
      <c r="GEP36" s="66"/>
      <c r="GES36" s="66" t="s">
        <v>264</v>
      </c>
      <c r="GET36" s="66"/>
      <c r="GEW36" s="66" t="s">
        <v>264</v>
      </c>
      <c r="GEX36" s="66"/>
      <c r="GFA36" s="66" t="s">
        <v>264</v>
      </c>
      <c r="GFB36" s="66"/>
      <c r="GFE36" s="66" t="s">
        <v>264</v>
      </c>
      <c r="GFF36" s="66"/>
      <c r="GFI36" s="66" t="s">
        <v>264</v>
      </c>
      <c r="GFJ36" s="66"/>
      <c r="GFM36" s="66" t="s">
        <v>264</v>
      </c>
      <c r="GFN36" s="66"/>
      <c r="GFQ36" s="66" t="s">
        <v>264</v>
      </c>
      <c r="GFR36" s="66"/>
      <c r="GFU36" s="66" t="s">
        <v>264</v>
      </c>
      <c r="GFV36" s="66"/>
      <c r="GFY36" s="66" t="s">
        <v>264</v>
      </c>
      <c r="GFZ36" s="66"/>
      <c r="GGC36" s="66" t="s">
        <v>264</v>
      </c>
      <c r="GGD36" s="66"/>
      <c r="GGG36" s="66" t="s">
        <v>264</v>
      </c>
      <c r="GGH36" s="66"/>
      <c r="GGK36" s="66" t="s">
        <v>264</v>
      </c>
      <c r="GGL36" s="66"/>
      <c r="GGO36" s="66" t="s">
        <v>264</v>
      </c>
      <c r="GGP36" s="66"/>
      <c r="GGS36" s="66" t="s">
        <v>264</v>
      </c>
      <c r="GGT36" s="66"/>
      <c r="GGW36" s="66" t="s">
        <v>264</v>
      </c>
      <c r="GGX36" s="66"/>
      <c r="GHA36" s="66" t="s">
        <v>264</v>
      </c>
      <c r="GHB36" s="66"/>
      <c r="GHE36" s="66" t="s">
        <v>264</v>
      </c>
      <c r="GHF36" s="66"/>
      <c r="GHI36" s="66" t="s">
        <v>264</v>
      </c>
      <c r="GHJ36" s="66"/>
      <c r="GHM36" s="66" t="s">
        <v>264</v>
      </c>
      <c r="GHN36" s="66"/>
      <c r="GHQ36" s="66" t="s">
        <v>264</v>
      </c>
      <c r="GHR36" s="66"/>
      <c r="GHU36" s="66" t="s">
        <v>264</v>
      </c>
      <c r="GHV36" s="66"/>
      <c r="GHY36" s="66" t="s">
        <v>264</v>
      </c>
      <c r="GHZ36" s="66"/>
      <c r="GIC36" s="66" t="s">
        <v>264</v>
      </c>
      <c r="GID36" s="66"/>
      <c r="GIG36" s="66" t="s">
        <v>264</v>
      </c>
      <c r="GIH36" s="66"/>
      <c r="GIK36" s="66" t="s">
        <v>264</v>
      </c>
      <c r="GIL36" s="66"/>
      <c r="GIO36" s="66" t="s">
        <v>264</v>
      </c>
      <c r="GIP36" s="66"/>
      <c r="GIS36" s="66" t="s">
        <v>264</v>
      </c>
      <c r="GIT36" s="66"/>
      <c r="GIW36" s="66" t="s">
        <v>264</v>
      </c>
      <c r="GIX36" s="66"/>
      <c r="GJA36" s="66" t="s">
        <v>264</v>
      </c>
      <c r="GJB36" s="66"/>
      <c r="GJE36" s="66" t="s">
        <v>264</v>
      </c>
      <c r="GJF36" s="66"/>
      <c r="GJI36" s="66" t="s">
        <v>264</v>
      </c>
      <c r="GJJ36" s="66"/>
      <c r="GJM36" s="66" t="s">
        <v>264</v>
      </c>
      <c r="GJN36" s="66"/>
      <c r="GJQ36" s="66" t="s">
        <v>264</v>
      </c>
      <c r="GJR36" s="66"/>
      <c r="GJU36" s="66" t="s">
        <v>264</v>
      </c>
      <c r="GJV36" s="66"/>
      <c r="GJY36" s="66" t="s">
        <v>264</v>
      </c>
      <c r="GJZ36" s="66"/>
      <c r="GKC36" s="66" t="s">
        <v>264</v>
      </c>
      <c r="GKD36" s="66"/>
      <c r="GKG36" s="66" t="s">
        <v>264</v>
      </c>
      <c r="GKH36" s="66"/>
      <c r="GKK36" s="66" t="s">
        <v>264</v>
      </c>
      <c r="GKL36" s="66"/>
      <c r="GKO36" s="66" t="s">
        <v>264</v>
      </c>
      <c r="GKP36" s="66"/>
      <c r="GKS36" s="66" t="s">
        <v>264</v>
      </c>
      <c r="GKT36" s="66"/>
      <c r="GKW36" s="66" t="s">
        <v>264</v>
      </c>
      <c r="GKX36" s="66"/>
      <c r="GLA36" s="66" t="s">
        <v>264</v>
      </c>
      <c r="GLB36" s="66"/>
      <c r="GLE36" s="66" t="s">
        <v>264</v>
      </c>
      <c r="GLF36" s="66"/>
      <c r="GLI36" s="66" t="s">
        <v>264</v>
      </c>
      <c r="GLJ36" s="66"/>
      <c r="GLM36" s="66" t="s">
        <v>264</v>
      </c>
      <c r="GLN36" s="66"/>
      <c r="GLQ36" s="66" t="s">
        <v>264</v>
      </c>
      <c r="GLR36" s="66"/>
      <c r="GLU36" s="66" t="s">
        <v>264</v>
      </c>
      <c r="GLV36" s="66"/>
      <c r="GLY36" s="66" t="s">
        <v>264</v>
      </c>
      <c r="GLZ36" s="66"/>
      <c r="GMC36" s="66" t="s">
        <v>264</v>
      </c>
      <c r="GMD36" s="66"/>
      <c r="GMG36" s="66" t="s">
        <v>264</v>
      </c>
      <c r="GMH36" s="66"/>
      <c r="GMK36" s="66" t="s">
        <v>264</v>
      </c>
      <c r="GML36" s="66"/>
      <c r="GMO36" s="66" t="s">
        <v>264</v>
      </c>
      <c r="GMP36" s="66"/>
      <c r="GMS36" s="66" t="s">
        <v>264</v>
      </c>
      <c r="GMT36" s="66"/>
      <c r="GMW36" s="66" t="s">
        <v>264</v>
      </c>
      <c r="GMX36" s="66"/>
      <c r="GNA36" s="66" t="s">
        <v>264</v>
      </c>
      <c r="GNB36" s="66"/>
      <c r="GNE36" s="66" t="s">
        <v>264</v>
      </c>
      <c r="GNF36" s="66"/>
      <c r="GNI36" s="66" t="s">
        <v>264</v>
      </c>
      <c r="GNJ36" s="66"/>
      <c r="GNM36" s="66" t="s">
        <v>264</v>
      </c>
      <c r="GNN36" s="66"/>
      <c r="GNQ36" s="66" t="s">
        <v>264</v>
      </c>
      <c r="GNR36" s="66"/>
      <c r="GNU36" s="66" t="s">
        <v>264</v>
      </c>
      <c r="GNV36" s="66"/>
      <c r="GNY36" s="66" t="s">
        <v>264</v>
      </c>
      <c r="GNZ36" s="66"/>
      <c r="GOC36" s="66" t="s">
        <v>264</v>
      </c>
      <c r="GOD36" s="66"/>
      <c r="GOG36" s="66" t="s">
        <v>264</v>
      </c>
      <c r="GOH36" s="66"/>
      <c r="GOK36" s="66" t="s">
        <v>264</v>
      </c>
      <c r="GOL36" s="66"/>
      <c r="GOO36" s="66" t="s">
        <v>264</v>
      </c>
      <c r="GOP36" s="66"/>
      <c r="GOS36" s="66" t="s">
        <v>264</v>
      </c>
      <c r="GOT36" s="66"/>
      <c r="GOW36" s="66" t="s">
        <v>264</v>
      </c>
      <c r="GOX36" s="66"/>
      <c r="GPA36" s="66" t="s">
        <v>264</v>
      </c>
      <c r="GPB36" s="66"/>
      <c r="GPE36" s="66" t="s">
        <v>264</v>
      </c>
      <c r="GPF36" s="66"/>
      <c r="GPI36" s="66" t="s">
        <v>264</v>
      </c>
      <c r="GPJ36" s="66"/>
      <c r="GPM36" s="66" t="s">
        <v>264</v>
      </c>
      <c r="GPN36" s="66"/>
      <c r="GPQ36" s="66" t="s">
        <v>264</v>
      </c>
      <c r="GPR36" s="66"/>
      <c r="GPU36" s="66" t="s">
        <v>264</v>
      </c>
      <c r="GPV36" s="66"/>
      <c r="GPY36" s="66" t="s">
        <v>264</v>
      </c>
      <c r="GPZ36" s="66"/>
      <c r="GQC36" s="66" t="s">
        <v>264</v>
      </c>
      <c r="GQD36" s="66"/>
      <c r="GQG36" s="66" t="s">
        <v>264</v>
      </c>
      <c r="GQH36" s="66"/>
      <c r="GQK36" s="66" t="s">
        <v>264</v>
      </c>
      <c r="GQL36" s="66"/>
      <c r="GQO36" s="66" t="s">
        <v>264</v>
      </c>
      <c r="GQP36" s="66"/>
      <c r="GQS36" s="66" t="s">
        <v>264</v>
      </c>
      <c r="GQT36" s="66"/>
      <c r="GQW36" s="66" t="s">
        <v>264</v>
      </c>
      <c r="GQX36" s="66"/>
      <c r="GRA36" s="66" t="s">
        <v>264</v>
      </c>
      <c r="GRB36" s="66"/>
      <c r="GRE36" s="66" t="s">
        <v>264</v>
      </c>
      <c r="GRF36" s="66"/>
      <c r="GRI36" s="66" t="s">
        <v>264</v>
      </c>
      <c r="GRJ36" s="66"/>
      <c r="GRM36" s="66" t="s">
        <v>264</v>
      </c>
      <c r="GRN36" s="66"/>
      <c r="GRQ36" s="66" t="s">
        <v>264</v>
      </c>
      <c r="GRR36" s="66"/>
      <c r="GRU36" s="66" t="s">
        <v>264</v>
      </c>
      <c r="GRV36" s="66"/>
      <c r="GRY36" s="66" t="s">
        <v>264</v>
      </c>
      <c r="GRZ36" s="66"/>
      <c r="GSC36" s="66" t="s">
        <v>264</v>
      </c>
      <c r="GSD36" s="66"/>
      <c r="GSG36" s="66" t="s">
        <v>264</v>
      </c>
      <c r="GSH36" s="66"/>
      <c r="GSK36" s="66" t="s">
        <v>264</v>
      </c>
      <c r="GSL36" s="66"/>
      <c r="GSO36" s="66" t="s">
        <v>264</v>
      </c>
      <c r="GSP36" s="66"/>
      <c r="GSS36" s="66" t="s">
        <v>264</v>
      </c>
      <c r="GST36" s="66"/>
      <c r="GSW36" s="66" t="s">
        <v>264</v>
      </c>
      <c r="GSX36" s="66"/>
      <c r="GTA36" s="66" t="s">
        <v>264</v>
      </c>
      <c r="GTB36" s="66"/>
      <c r="GTE36" s="66" t="s">
        <v>264</v>
      </c>
      <c r="GTF36" s="66"/>
      <c r="GTI36" s="66" t="s">
        <v>264</v>
      </c>
      <c r="GTJ36" s="66"/>
      <c r="GTM36" s="66" t="s">
        <v>264</v>
      </c>
      <c r="GTN36" s="66"/>
      <c r="GTQ36" s="66" t="s">
        <v>264</v>
      </c>
      <c r="GTR36" s="66"/>
      <c r="GTU36" s="66" t="s">
        <v>264</v>
      </c>
      <c r="GTV36" s="66"/>
      <c r="GTY36" s="66" t="s">
        <v>264</v>
      </c>
      <c r="GTZ36" s="66"/>
      <c r="GUC36" s="66" t="s">
        <v>264</v>
      </c>
      <c r="GUD36" s="66"/>
      <c r="GUG36" s="66" t="s">
        <v>264</v>
      </c>
      <c r="GUH36" s="66"/>
      <c r="GUK36" s="66" t="s">
        <v>264</v>
      </c>
      <c r="GUL36" s="66"/>
      <c r="GUO36" s="66" t="s">
        <v>264</v>
      </c>
      <c r="GUP36" s="66"/>
      <c r="GUS36" s="66" t="s">
        <v>264</v>
      </c>
      <c r="GUT36" s="66"/>
      <c r="GUW36" s="66" t="s">
        <v>264</v>
      </c>
      <c r="GUX36" s="66"/>
      <c r="GVA36" s="66" t="s">
        <v>264</v>
      </c>
      <c r="GVB36" s="66"/>
      <c r="GVE36" s="66" t="s">
        <v>264</v>
      </c>
      <c r="GVF36" s="66"/>
      <c r="GVI36" s="66" t="s">
        <v>264</v>
      </c>
      <c r="GVJ36" s="66"/>
      <c r="GVM36" s="66" t="s">
        <v>264</v>
      </c>
      <c r="GVN36" s="66"/>
      <c r="GVQ36" s="66" t="s">
        <v>264</v>
      </c>
      <c r="GVR36" s="66"/>
      <c r="GVU36" s="66" t="s">
        <v>264</v>
      </c>
      <c r="GVV36" s="66"/>
      <c r="GVY36" s="66" t="s">
        <v>264</v>
      </c>
      <c r="GVZ36" s="66"/>
      <c r="GWC36" s="66" t="s">
        <v>264</v>
      </c>
      <c r="GWD36" s="66"/>
      <c r="GWG36" s="66" t="s">
        <v>264</v>
      </c>
      <c r="GWH36" s="66"/>
      <c r="GWK36" s="66" t="s">
        <v>264</v>
      </c>
      <c r="GWL36" s="66"/>
      <c r="GWO36" s="66" t="s">
        <v>264</v>
      </c>
      <c r="GWP36" s="66"/>
      <c r="GWS36" s="66" t="s">
        <v>264</v>
      </c>
      <c r="GWT36" s="66"/>
      <c r="GWW36" s="66" t="s">
        <v>264</v>
      </c>
      <c r="GWX36" s="66"/>
      <c r="GXA36" s="66" t="s">
        <v>264</v>
      </c>
      <c r="GXB36" s="66"/>
      <c r="GXE36" s="66" t="s">
        <v>264</v>
      </c>
      <c r="GXF36" s="66"/>
      <c r="GXI36" s="66" t="s">
        <v>264</v>
      </c>
      <c r="GXJ36" s="66"/>
      <c r="GXM36" s="66" t="s">
        <v>264</v>
      </c>
      <c r="GXN36" s="66"/>
      <c r="GXQ36" s="66" t="s">
        <v>264</v>
      </c>
      <c r="GXR36" s="66"/>
      <c r="GXU36" s="66" t="s">
        <v>264</v>
      </c>
      <c r="GXV36" s="66"/>
      <c r="GXY36" s="66" t="s">
        <v>264</v>
      </c>
      <c r="GXZ36" s="66"/>
      <c r="GYC36" s="66" t="s">
        <v>264</v>
      </c>
      <c r="GYD36" s="66"/>
      <c r="GYG36" s="66" t="s">
        <v>264</v>
      </c>
      <c r="GYH36" s="66"/>
      <c r="GYK36" s="66" t="s">
        <v>264</v>
      </c>
      <c r="GYL36" s="66"/>
      <c r="GYO36" s="66" t="s">
        <v>264</v>
      </c>
      <c r="GYP36" s="66"/>
      <c r="GYS36" s="66" t="s">
        <v>264</v>
      </c>
      <c r="GYT36" s="66"/>
      <c r="GYW36" s="66" t="s">
        <v>264</v>
      </c>
      <c r="GYX36" s="66"/>
      <c r="GZA36" s="66" t="s">
        <v>264</v>
      </c>
      <c r="GZB36" s="66"/>
      <c r="GZE36" s="66" t="s">
        <v>264</v>
      </c>
      <c r="GZF36" s="66"/>
      <c r="GZI36" s="66" t="s">
        <v>264</v>
      </c>
      <c r="GZJ36" s="66"/>
      <c r="GZM36" s="66" t="s">
        <v>264</v>
      </c>
      <c r="GZN36" s="66"/>
      <c r="GZQ36" s="66" t="s">
        <v>264</v>
      </c>
      <c r="GZR36" s="66"/>
      <c r="GZU36" s="66" t="s">
        <v>264</v>
      </c>
      <c r="GZV36" s="66"/>
      <c r="GZY36" s="66" t="s">
        <v>264</v>
      </c>
      <c r="GZZ36" s="66"/>
      <c r="HAC36" s="66" t="s">
        <v>264</v>
      </c>
      <c r="HAD36" s="66"/>
      <c r="HAG36" s="66" t="s">
        <v>264</v>
      </c>
      <c r="HAH36" s="66"/>
      <c r="HAK36" s="66" t="s">
        <v>264</v>
      </c>
      <c r="HAL36" s="66"/>
      <c r="HAO36" s="66" t="s">
        <v>264</v>
      </c>
      <c r="HAP36" s="66"/>
      <c r="HAS36" s="66" t="s">
        <v>264</v>
      </c>
      <c r="HAT36" s="66"/>
      <c r="HAW36" s="66" t="s">
        <v>264</v>
      </c>
      <c r="HAX36" s="66"/>
      <c r="HBA36" s="66" t="s">
        <v>264</v>
      </c>
      <c r="HBB36" s="66"/>
      <c r="HBE36" s="66" t="s">
        <v>264</v>
      </c>
      <c r="HBF36" s="66"/>
      <c r="HBI36" s="66" t="s">
        <v>264</v>
      </c>
      <c r="HBJ36" s="66"/>
      <c r="HBM36" s="66" t="s">
        <v>264</v>
      </c>
      <c r="HBN36" s="66"/>
      <c r="HBQ36" s="66" t="s">
        <v>264</v>
      </c>
      <c r="HBR36" s="66"/>
      <c r="HBU36" s="66" t="s">
        <v>264</v>
      </c>
      <c r="HBV36" s="66"/>
      <c r="HBY36" s="66" t="s">
        <v>264</v>
      </c>
      <c r="HBZ36" s="66"/>
      <c r="HCC36" s="66" t="s">
        <v>264</v>
      </c>
      <c r="HCD36" s="66"/>
      <c r="HCG36" s="66" t="s">
        <v>264</v>
      </c>
      <c r="HCH36" s="66"/>
      <c r="HCK36" s="66" t="s">
        <v>264</v>
      </c>
      <c r="HCL36" s="66"/>
      <c r="HCO36" s="66" t="s">
        <v>264</v>
      </c>
      <c r="HCP36" s="66"/>
      <c r="HCS36" s="66" t="s">
        <v>264</v>
      </c>
      <c r="HCT36" s="66"/>
      <c r="HCW36" s="66" t="s">
        <v>264</v>
      </c>
      <c r="HCX36" s="66"/>
      <c r="HDA36" s="66" t="s">
        <v>264</v>
      </c>
      <c r="HDB36" s="66"/>
      <c r="HDE36" s="66" t="s">
        <v>264</v>
      </c>
      <c r="HDF36" s="66"/>
      <c r="HDI36" s="66" t="s">
        <v>264</v>
      </c>
      <c r="HDJ36" s="66"/>
      <c r="HDM36" s="66" t="s">
        <v>264</v>
      </c>
      <c r="HDN36" s="66"/>
      <c r="HDQ36" s="66" t="s">
        <v>264</v>
      </c>
      <c r="HDR36" s="66"/>
      <c r="HDU36" s="66" t="s">
        <v>264</v>
      </c>
      <c r="HDV36" s="66"/>
      <c r="HDY36" s="66" t="s">
        <v>264</v>
      </c>
      <c r="HDZ36" s="66"/>
      <c r="HEC36" s="66" t="s">
        <v>264</v>
      </c>
      <c r="HED36" s="66"/>
      <c r="HEG36" s="66" t="s">
        <v>264</v>
      </c>
      <c r="HEH36" s="66"/>
      <c r="HEK36" s="66" t="s">
        <v>264</v>
      </c>
      <c r="HEL36" s="66"/>
      <c r="HEO36" s="66" t="s">
        <v>264</v>
      </c>
      <c r="HEP36" s="66"/>
      <c r="HES36" s="66" t="s">
        <v>264</v>
      </c>
      <c r="HET36" s="66"/>
      <c r="HEW36" s="66" t="s">
        <v>264</v>
      </c>
      <c r="HEX36" s="66"/>
      <c r="HFA36" s="66" t="s">
        <v>264</v>
      </c>
      <c r="HFB36" s="66"/>
      <c r="HFE36" s="66" t="s">
        <v>264</v>
      </c>
      <c r="HFF36" s="66"/>
      <c r="HFI36" s="66" t="s">
        <v>264</v>
      </c>
      <c r="HFJ36" s="66"/>
      <c r="HFM36" s="66" t="s">
        <v>264</v>
      </c>
      <c r="HFN36" s="66"/>
      <c r="HFQ36" s="66" t="s">
        <v>264</v>
      </c>
      <c r="HFR36" s="66"/>
      <c r="HFU36" s="66" t="s">
        <v>264</v>
      </c>
      <c r="HFV36" s="66"/>
      <c r="HFY36" s="66" t="s">
        <v>264</v>
      </c>
      <c r="HFZ36" s="66"/>
      <c r="HGC36" s="66" t="s">
        <v>264</v>
      </c>
      <c r="HGD36" s="66"/>
      <c r="HGG36" s="66" t="s">
        <v>264</v>
      </c>
      <c r="HGH36" s="66"/>
      <c r="HGK36" s="66" t="s">
        <v>264</v>
      </c>
      <c r="HGL36" s="66"/>
      <c r="HGO36" s="66" t="s">
        <v>264</v>
      </c>
      <c r="HGP36" s="66"/>
      <c r="HGS36" s="66" t="s">
        <v>264</v>
      </c>
      <c r="HGT36" s="66"/>
      <c r="HGW36" s="66" t="s">
        <v>264</v>
      </c>
      <c r="HGX36" s="66"/>
      <c r="HHA36" s="66" t="s">
        <v>264</v>
      </c>
      <c r="HHB36" s="66"/>
      <c r="HHE36" s="66" t="s">
        <v>264</v>
      </c>
      <c r="HHF36" s="66"/>
      <c r="HHI36" s="66" t="s">
        <v>264</v>
      </c>
      <c r="HHJ36" s="66"/>
      <c r="HHM36" s="66" t="s">
        <v>264</v>
      </c>
      <c r="HHN36" s="66"/>
      <c r="HHQ36" s="66" t="s">
        <v>264</v>
      </c>
      <c r="HHR36" s="66"/>
      <c r="HHU36" s="66" t="s">
        <v>264</v>
      </c>
      <c r="HHV36" s="66"/>
      <c r="HHY36" s="66" t="s">
        <v>264</v>
      </c>
      <c r="HHZ36" s="66"/>
      <c r="HIC36" s="66" t="s">
        <v>264</v>
      </c>
      <c r="HID36" s="66"/>
      <c r="HIG36" s="66" t="s">
        <v>264</v>
      </c>
      <c r="HIH36" s="66"/>
      <c r="HIK36" s="66" t="s">
        <v>264</v>
      </c>
      <c r="HIL36" s="66"/>
      <c r="HIO36" s="66" t="s">
        <v>264</v>
      </c>
      <c r="HIP36" s="66"/>
      <c r="HIS36" s="66" t="s">
        <v>264</v>
      </c>
      <c r="HIT36" s="66"/>
      <c r="HIW36" s="66" t="s">
        <v>264</v>
      </c>
      <c r="HIX36" s="66"/>
      <c r="HJA36" s="66" t="s">
        <v>264</v>
      </c>
      <c r="HJB36" s="66"/>
      <c r="HJE36" s="66" t="s">
        <v>264</v>
      </c>
      <c r="HJF36" s="66"/>
      <c r="HJI36" s="66" t="s">
        <v>264</v>
      </c>
      <c r="HJJ36" s="66"/>
      <c r="HJM36" s="66" t="s">
        <v>264</v>
      </c>
      <c r="HJN36" s="66"/>
      <c r="HJQ36" s="66" t="s">
        <v>264</v>
      </c>
      <c r="HJR36" s="66"/>
      <c r="HJU36" s="66" t="s">
        <v>264</v>
      </c>
      <c r="HJV36" s="66"/>
      <c r="HJY36" s="66" t="s">
        <v>264</v>
      </c>
      <c r="HJZ36" s="66"/>
      <c r="HKC36" s="66" t="s">
        <v>264</v>
      </c>
      <c r="HKD36" s="66"/>
      <c r="HKG36" s="66" t="s">
        <v>264</v>
      </c>
      <c r="HKH36" s="66"/>
      <c r="HKK36" s="66" t="s">
        <v>264</v>
      </c>
      <c r="HKL36" s="66"/>
      <c r="HKO36" s="66" t="s">
        <v>264</v>
      </c>
      <c r="HKP36" s="66"/>
      <c r="HKS36" s="66" t="s">
        <v>264</v>
      </c>
      <c r="HKT36" s="66"/>
      <c r="HKW36" s="66" t="s">
        <v>264</v>
      </c>
      <c r="HKX36" s="66"/>
      <c r="HLA36" s="66" t="s">
        <v>264</v>
      </c>
      <c r="HLB36" s="66"/>
      <c r="HLE36" s="66" t="s">
        <v>264</v>
      </c>
      <c r="HLF36" s="66"/>
      <c r="HLI36" s="66" t="s">
        <v>264</v>
      </c>
      <c r="HLJ36" s="66"/>
      <c r="HLM36" s="66" t="s">
        <v>264</v>
      </c>
      <c r="HLN36" s="66"/>
      <c r="HLQ36" s="66" t="s">
        <v>264</v>
      </c>
      <c r="HLR36" s="66"/>
      <c r="HLU36" s="66" t="s">
        <v>264</v>
      </c>
      <c r="HLV36" s="66"/>
      <c r="HLY36" s="66" t="s">
        <v>264</v>
      </c>
      <c r="HLZ36" s="66"/>
      <c r="HMC36" s="66" t="s">
        <v>264</v>
      </c>
      <c r="HMD36" s="66"/>
      <c r="HMG36" s="66" t="s">
        <v>264</v>
      </c>
      <c r="HMH36" s="66"/>
      <c r="HMK36" s="66" t="s">
        <v>264</v>
      </c>
      <c r="HML36" s="66"/>
      <c r="HMO36" s="66" t="s">
        <v>264</v>
      </c>
      <c r="HMP36" s="66"/>
      <c r="HMS36" s="66" t="s">
        <v>264</v>
      </c>
      <c r="HMT36" s="66"/>
      <c r="HMW36" s="66" t="s">
        <v>264</v>
      </c>
      <c r="HMX36" s="66"/>
      <c r="HNA36" s="66" t="s">
        <v>264</v>
      </c>
      <c r="HNB36" s="66"/>
      <c r="HNE36" s="66" t="s">
        <v>264</v>
      </c>
      <c r="HNF36" s="66"/>
      <c r="HNI36" s="66" t="s">
        <v>264</v>
      </c>
      <c r="HNJ36" s="66"/>
      <c r="HNM36" s="66" t="s">
        <v>264</v>
      </c>
      <c r="HNN36" s="66"/>
      <c r="HNQ36" s="66" t="s">
        <v>264</v>
      </c>
      <c r="HNR36" s="66"/>
      <c r="HNU36" s="66" t="s">
        <v>264</v>
      </c>
      <c r="HNV36" s="66"/>
      <c r="HNY36" s="66" t="s">
        <v>264</v>
      </c>
      <c r="HNZ36" s="66"/>
      <c r="HOC36" s="66" t="s">
        <v>264</v>
      </c>
      <c r="HOD36" s="66"/>
      <c r="HOG36" s="66" t="s">
        <v>264</v>
      </c>
      <c r="HOH36" s="66"/>
      <c r="HOK36" s="66" t="s">
        <v>264</v>
      </c>
      <c r="HOL36" s="66"/>
      <c r="HOO36" s="66" t="s">
        <v>264</v>
      </c>
      <c r="HOP36" s="66"/>
      <c r="HOS36" s="66" t="s">
        <v>264</v>
      </c>
      <c r="HOT36" s="66"/>
      <c r="HOW36" s="66" t="s">
        <v>264</v>
      </c>
      <c r="HOX36" s="66"/>
      <c r="HPA36" s="66" t="s">
        <v>264</v>
      </c>
      <c r="HPB36" s="66"/>
      <c r="HPE36" s="66" t="s">
        <v>264</v>
      </c>
      <c r="HPF36" s="66"/>
      <c r="HPI36" s="66" t="s">
        <v>264</v>
      </c>
      <c r="HPJ36" s="66"/>
      <c r="HPM36" s="66" t="s">
        <v>264</v>
      </c>
      <c r="HPN36" s="66"/>
      <c r="HPQ36" s="66" t="s">
        <v>264</v>
      </c>
      <c r="HPR36" s="66"/>
      <c r="HPU36" s="66" t="s">
        <v>264</v>
      </c>
      <c r="HPV36" s="66"/>
      <c r="HPY36" s="66" t="s">
        <v>264</v>
      </c>
      <c r="HPZ36" s="66"/>
      <c r="HQC36" s="66" t="s">
        <v>264</v>
      </c>
      <c r="HQD36" s="66"/>
      <c r="HQG36" s="66" t="s">
        <v>264</v>
      </c>
      <c r="HQH36" s="66"/>
      <c r="HQK36" s="66" t="s">
        <v>264</v>
      </c>
      <c r="HQL36" s="66"/>
      <c r="HQO36" s="66" t="s">
        <v>264</v>
      </c>
      <c r="HQP36" s="66"/>
      <c r="HQS36" s="66" t="s">
        <v>264</v>
      </c>
      <c r="HQT36" s="66"/>
      <c r="HQW36" s="66" t="s">
        <v>264</v>
      </c>
      <c r="HQX36" s="66"/>
      <c r="HRA36" s="66" t="s">
        <v>264</v>
      </c>
      <c r="HRB36" s="66"/>
      <c r="HRE36" s="66" t="s">
        <v>264</v>
      </c>
      <c r="HRF36" s="66"/>
      <c r="HRI36" s="66" t="s">
        <v>264</v>
      </c>
      <c r="HRJ36" s="66"/>
      <c r="HRM36" s="66" t="s">
        <v>264</v>
      </c>
      <c r="HRN36" s="66"/>
      <c r="HRQ36" s="66" t="s">
        <v>264</v>
      </c>
      <c r="HRR36" s="66"/>
      <c r="HRU36" s="66" t="s">
        <v>264</v>
      </c>
      <c r="HRV36" s="66"/>
      <c r="HRY36" s="66" t="s">
        <v>264</v>
      </c>
      <c r="HRZ36" s="66"/>
      <c r="HSC36" s="66" t="s">
        <v>264</v>
      </c>
      <c r="HSD36" s="66"/>
      <c r="HSG36" s="66" t="s">
        <v>264</v>
      </c>
      <c r="HSH36" s="66"/>
      <c r="HSK36" s="66" t="s">
        <v>264</v>
      </c>
      <c r="HSL36" s="66"/>
      <c r="HSO36" s="66" t="s">
        <v>264</v>
      </c>
      <c r="HSP36" s="66"/>
      <c r="HSS36" s="66" t="s">
        <v>264</v>
      </c>
      <c r="HST36" s="66"/>
      <c r="HSW36" s="66" t="s">
        <v>264</v>
      </c>
      <c r="HSX36" s="66"/>
      <c r="HTA36" s="66" t="s">
        <v>264</v>
      </c>
      <c r="HTB36" s="66"/>
      <c r="HTE36" s="66" t="s">
        <v>264</v>
      </c>
      <c r="HTF36" s="66"/>
      <c r="HTI36" s="66" t="s">
        <v>264</v>
      </c>
      <c r="HTJ36" s="66"/>
      <c r="HTM36" s="66" t="s">
        <v>264</v>
      </c>
      <c r="HTN36" s="66"/>
      <c r="HTQ36" s="66" t="s">
        <v>264</v>
      </c>
      <c r="HTR36" s="66"/>
      <c r="HTU36" s="66" t="s">
        <v>264</v>
      </c>
      <c r="HTV36" s="66"/>
      <c r="HTY36" s="66" t="s">
        <v>264</v>
      </c>
      <c r="HTZ36" s="66"/>
      <c r="HUC36" s="66" t="s">
        <v>264</v>
      </c>
      <c r="HUD36" s="66"/>
      <c r="HUG36" s="66" t="s">
        <v>264</v>
      </c>
      <c r="HUH36" s="66"/>
      <c r="HUK36" s="66" t="s">
        <v>264</v>
      </c>
      <c r="HUL36" s="66"/>
      <c r="HUO36" s="66" t="s">
        <v>264</v>
      </c>
      <c r="HUP36" s="66"/>
      <c r="HUS36" s="66" t="s">
        <v>264</v>
      </c>
      <c r="HUT36" s="66"/>
      <c r="HUW36" s="66" t="s">
        <v>264</v>
      </c>
      <c r="HUX36" s="66"/>
      <c r="HVA36" s="66" t="s">
        <v>264</v>
      </c>
      <c r="HVB36" s="66"/>
      <c r="HVE36" s="66" t="s">
        <v>264</v>
      </c>
      <c r="HVF36" s="66"/>
      <c r="HVI36" s="66" t="s">
        <v>264</v>
      </c>
      <c r="HVJ36" s="66"/>
      <c r="HVM36" s="66" t="s">
        <v>264</v>
      </c>
      <c r="HVN36" s="66"/>
      <c r="HVQ36" s="66" t="s">
        <v>264</v>
      </c>
      <c r="HVR36" s="66"/>
      <c r="HVU36" s="66" t="s">
        <v>264</v>
      </c>
      <c r="HVV36" s="66"/>
      <c r="HVY36" s="66" t="s">
        <v>264</v>
      </c>
      <c r="HVZ36" s="66"/>
      <c r="HWC36" s="66" t="s">
        <v>264</v>
      </c>
      <c r="HWD36" s="66"/>
      <c r="HWG36" s="66" t="s">
        <v>264</v>
      </c>
      <c r="HWH36" s="66"/>
      <c r="HWK36" s="66" t="s">
        <v>264</v>
      </c>
      <c r="HWL36" s="66"/>
      <c r="HWO36" s="66" t="s">
        <v>264</v>
      </c>
      <c r="HWP36" s="66"/>
      <c r="HWS36" s="66" t="s">
        <v>264</v>
      </c>
      <c r="HWT36" s="66"/>
      <c r="HWW36" s="66" t="s">
        <v>264</v>
      </c>
      <c r="HWX36" s="66"/>
      <c r="HXA36" s="66" t="s">
        <v>264</v>
      </c>
      <c r="HXB36" s="66"/>
      <c r="HXE36" s="66" t="s">
        <v>264</v>
      </c>
      <c r="HXF36" s="66"/>
      <c r="HXI36" s="66" t="s">
        <v>264</v>
      </c>
      <c r="HXJ36" s="66"/>
      <c r="HXM36" s="66" t="s">
        <v>264</v>
      </c>
      <c r="HXN36" s="66"/>
      <c r="HXQ36" s="66" t="s">
        <v>264</v>
      </c>
      <c r="HXR36" s="66"/>
      <c r="HXU36" s="66" t="s">
        <v>264</v>
      </c>
      <c r="HXV36" s="66"/>
      <c r="HXY36" s="66" t="s">
        <v>264</v>
      </c>
      <c r="HXZ36" s="66"/>
      <c r="HYC36" s="66" t="s">
        <v>264</v>
      </c>
      <c r="HYD36" s="66"/>
      <c r="HYG36" s="66" t="s">
        <v>264</v>
      </c>
      <c r="HYH36" s="66"/>
      <c r="HYK36" s="66" t="s">
        <v>264</v>
      </c>
      <c r="HYL36" s="66"/>
      <c r="HYO36" s="66" t="s">
        <v>264</v>
      </c>
      <c r="HYP36" s="66"/>
      <c r="HYS36" s="66" t="s">
        <v>264</v>
      </c>
      <c r="HYT36" s="66"/>
      <c r="HYW36" s="66" t="s">
        <v>264</v>
      </c>
      <c r="HYX36" s="66"/>
      <c r="HZA36" s="66" t="s">
        <v>264</v>
      </c>
      <c r="HZB36" s="66"/>
      <c r="HZE36" s="66" t="s">
        <v>264</v>
      </c>
      <c r="HZF36" s="66"/>
      <c r="HZI36" s="66" t="s">
        <v>264</v>
      </c>
      <c r="HZJ36" s="66"/>
      <c r="HZM36" s="66" t="s">
        <v>264</v>
      </c>
      <c r="HZN36" s="66"/>
      <c r="HZQ36" s="66" t="s">
        <v>264</v>
      </c>
      <c r="HZR36" s="66"/>
      <c r="HZU36" s="66" t="s">
        <v>264</v>
      </c>
      <c r="HZV36" s="66"/>
      <c r="HZY36" s="66" t="s">
        <v>264</v>
      </c>
      <c r="HZZ36" s="66"/>
      <c r="IAC36" s="66" t="s">
        <v>264</v>
      </c>
      <c r="IAD36" s="66"/>
      <c r="IAG36" s="66" t="s">
        <v>264</v>
      </c>
      <c r="IAH36" s="66"/>
      <c r="IAK36" s="66" t="s">
        <v>264</v>
      </c>
      <c r="IAL36" s="66"/>
      <c r="IAO36" s="66" t="s">
        <v>264</v>
      </c>
      <c r="IAP36" s="66"/>
      <c r="IAS36" s="66" t="s">
        <v>264</v>
      </c>
      <c r="IAT36" s="66"/>
      <c r="IAW36" s="66" t="s">
        <v>264</v>
      </c>
      <c r="IAX36" s="66"/>
      <c r="IBA36" s="66" t="s">
        <v>264</v>
      </c>
      <c r="IBB36" s="66"/>
      <c r="IBE36" s="66" t="s">
        <v>264</v>
      </c>
      <c r="IBF36" s="66"/>
      <c r="IBI36" s="66" t="s">
        <v>264</v>
      </c>
      <c r="IBJ36" s="66"/>
      <c r="IBM36" s="66" t="s">
        <v>264</v>
      </c>
      <c r="IBN36" s="66"/>
      <c r="IBQ36" s="66" t="s">
        <v>264</v>
      </c>
      <c r="IBR36" s="66"/>
      <c r="IBU36" s="66" t="s">
        <v>264</v>
      </c>
      <c r="IBV36" s="66"/>
      <c r="IBY36" s="66" t="s">
        <v>264</v>
      </c>
      <c r="IBZ36" s="66"/>
      <c r="ICC36" s="66" t="s">
        <v>264</v>
      </c>
      <c r="ICD36" s="66"/>
      <c r="ICG36" s="66" t="s">
        <v>264</v>
      </c>
      <c r="ICH36" s="66"/>
      <c r="ICK36" s="66" t="s">
        <v>264</v>
      </c>
      <c r="ICL36" s="66"/>
      <c r="ICO36" s="66" t="s">
        <v>264</v>
      </c>
      <c r="ICP36" s="66"/>
      <c r="ICS36" s="66" t="s">
        <v>264</v>
      </c>
      <c r="ICT36" s="66"/>
      <c r="ICW36" s="66" t="s">
        <v>264</v>
      </c>
      <c r="ICX36" s="66"/>
      <c r="IDA36" s="66" t="s">
        <v>264</v>
      </c>
      <c r="IDB36" s="66"/>
      <c r="IDE36" s="66" t="s">
        <v>264</v>
      </c>
      <c r="IDF36" s="66"/>
      <c r="IDI36" s="66" t="s">
        <v>264</v>
      </c>
      <c r="IDJ36" s="66"/>
      <c r="IDM36" s="66" t="s">
        <v>264</v>
      </c>
      <c r="IDN36" s="66"/>
      <c r="IDQ36" s="66" t="s">
        <v>264</v>
      </c>
      <c r="IDR36" s="66"/>
      <c r="IDU36" s="66" t="s">
        <v>264</v>
      </c>
      <c r="IDV36" s="66"/>
      <c r="IDY36" s="66" t="s">
        <v>264</v>
      </c>
      <c r="IDZ36" s="66"/>
      <c r="IEC36" s="66" t="s">
        <v>264</v>
      </c>
      <c r="IED36" s="66"/>
      <c r="IEG36" s="66" t="s">
        <v>264</v>
      </c>
      <c r="IEH36" s="66"/>
      <c r="IEK36" s="66" t="s">
        <v>264</v>
      </c>
      <c r="IEL36" s="66"/>
      <c r="IEO36" s="66" t="s">
        <v>264</v>
      </c>
      <c r="IEP36" s="66"/>
      <c r="IES36" s="66" t="s">
        <v>264</v>
      </c>
      <c r="IET36" s="66"/>
      <c r="IEW36" s="66" t="s">
        <v>264</v>
      </c>
      <c r="IEX36" s="66"/>
      <c r="IFA36" s="66" t="s">
        <v>264</v>
      </c>
      <c r="IFB36" s="66"/>
      <c r="IFE36" s="66" t="s">
        <v>264</v>
      </c>
      <c r="IFF36" s="66"/>
      <c r="IFI36" s="66" t="s">
        <v>264</v>
      </c>
      <c r="IFJ36" s="66"/>
      <c r="IFM36" s="66" t="s">
        <v>264</v>
      </c>
      <c r="IFN36" s="66"/>
      <c r="IFQ36" s="66" t="s">
        <v>264</v>
      </c>
      <c r="IFR36" s="66"/>
      <c r="IFU36" s="66" t="s">
        <v>264</v>
      </c>
      <c r="IFV36" s="66"/>
      <c r="IFY36" s="66" t="s">
        <v>264</v>
      </c>
      <c r="IFZ36" s="66"/>
      <c r="IGC36" s="66" t="s">
        <v>264</v>
      </c>
      <c r="IGD36" s="66"/>
      <c r="IGG36" s="66" t="s">
        <v>264</v>
      </c>
      <c r="IGH36" s="66"/>
      <c r="IGK36" s="66" t="s">
        <v>264</v>
      </c>
      <c r="IGL36" s="66"/>
      <c r="IGO36" s="66" t="s">
        <v>264</v>
      </c>
      <c r="IGP36" s="66"/>
      <c r="IGS36" s="66" t="s">
        <v>264</v>
      </c>
      <c r="IGT36" s="66"/>
      <c r="IGW36" s="66" t="s">
        <v>264</v>
      </c>
      <c r="IGX36" s="66"/>
      <c r="IHA36" s="66" t="s">
        <v>264</v>
      </c>
      <c r="IHB36" s="66"/>
      <c r="IHE36" s="66" t="s">
        <v>264</v>
      </c>
      <c r="IHF36" s="66"/>
      <c r="IHI36" s="66" t="s">
        <v>264</v>
      </c>
      <c r="IHJ36" s="66"/>
      <c r="IHM36" s="66" t="s">
        <v>264</v>
      </c>
      <c r="IHN36" s="66"/>
      <c r="IHQ36" s="66" t="s">
        <v>264</v>
      </c>
      <c r="IHR36" s="66"/>
      <c r="IHU36" s="66" t="s">
        <v>264</v>
      </c>
      <c r="IHV36" s="66"/>
      <c r="IHY36" s="66" t="s">
        <v>264</v>
      </c>
      <c r="IHZ36" s="66"/>
      <c r="IIC36" s="66" t="s">
        <v>264</v>
      </c>
      <c r="IID36" s="66"/>
      <c r="IIG36" s="66" t="s">
        <v>264</v>
      </c>
      <c r="IIH36" s="66"/>
      <c r="IIK36" s="66" t="s">
        <v>264</v>
      </c>
      <c r="IIL36" s="66"/>
      <c r="IIO36" s="66" t="s">
        <v>264</v>
      </c>
      <c r="IIP36" s="66"/>
      <c r="IIS36" s="66" t="s">
        <v>264</v>
      </c>
      <c r="IIT36" s="66"/>
      <c r="IIW36" s="66" t="s">
        <v>264</v>
      </c>
      <c r="IIX36" s="66"/>
      <c r="IJA36" s="66" t="s">
        <v>264</v>
      </c>
      <c r="IJB36" s="66"/>
      <c r="IJE36" s="66" t="s">
        <v>264</v>
      </c>
      <c r="IJF36" s="66"/>
      <c r="IJI36" s="66" t="s">
        <v>264</v>
      </c>
      <c r="IJJ36" s="66"/>
      <c r="IJM36" s="66" t="s">
        <v>264</v>
      </c>
      <c r="IJN36" s="66"/>
      <c r="IJQ36" s="66" t="s">
        <v>264</v>
      </c>
      <c r="IJR36" s="66"/>
      <c r="IJU36" s="66" t="s">
        <v>264</v>
      </c>
      <c r="IJV36" s="66"/>
      <c r="IJY36" s="66" t="s">
        <v>264</v>
      </c>
      <c r="IJZ36" s="66"/>
      <c r="IKC36" s="66" t="s">
        <v>264</v>
      </c>
      <c r="IKD36" s="66"/>
      <c r="IKG36" s="66" t="s">
        <v>264</v>
      </c>
      <c r="IKH36" s="66"/>
      <c r="IKK36" s="66" t="s">
        <v>264</v>
      </c>
      <c r="IKL36" s="66"/>
      <c r="IKO36" s="66" t="s">
        <v>264</v>
      </c>
      <c r="IKP36" s="66"/>
      <c r="IKS36" s="66" t="s">
        <v>264</v>
      </c>
      <c r="IKT36" s="66"/>
      <c r="IKW36" s="66" t="s">
        <v>264</v>
      </c>
      <c r="IKX36" s="66"/>
      <c r="ILA36" s="66" t="s">
        <v>264</v>
      </c>
      <c r="ILB36" s="66"/>
      <c r="ILE36" s="66" t="s">
        <v>264</v>
      </c>
      <c r="ILF36" s="66"/>
      <c r="ILI36" s="66" t="s">
        <v>264</v>
      </c>
      <c r="ILJ36" s="66"/>
      <c r="ILM36" s="66" t="s">
        <v>264</v>
      </c>
      <c r="ILN36" s="66"/>
      <c r="ILQ36" s="66" t="s">
        <v>264</v>
      </c>
      <c r="ILR36" s="66"/>
      <c r="ILU36" s="66" t="s">
        <v>264</v>
      </c>
      <c r="ILV36" s="66"/>
      <c r="ILY36" s="66" t="s">
        <v>264</v>
      </c>
      <c r="ILZ36" s="66"/>
      <c r="IMC36" s="66" t="s">
        <v>264</v>
      </c>
      <c r="IMD36" s="66"/>
      <c r="IMG36" s="66" t="s">
        <v>264</v>
      </c>
      <c r="IMH36" s="66"/>
      <c r="IMK36" s="66" t="s">
        <v>264</v>
      </c>
      <c r="IML36" s="66"/>
      <c r="IMO36" s="66" t="s">
        <v>264</v>
      </c>
      <c r="IMP36" s="66"/>
      <c r="IMS36" s="66" t="s">
        <v>264</v>
      </c>
      <c r="IMT36" s="66"/>
      <c r="IMW36" s="66" t="s">
        <v>264</v>
      </c>
      <c r="IMX36" s="66"/>
      <c r="INA36" s="66" t="s">
        <v>264</v>
      </c>
      <c r="INB36" s="66"/>
      <c r="INE36" s="66" t="s">
        <v>264</v>
      </c>
      <c r="INF36" s="66"/>
      <c r="INI36" s="66" t="s">
        <v>264</v>
      </c>
      <c r="INJ36" s="66"/>
      <c r="INM36" s="66" t="s">
        <v>264</v>
      </c>
      <c r="INN36" s="66"/>
      <c r="INQ36" s="66" t="s">
        <v>264</v>
      </c>
      <c r="INR36" s="66"/>
      <c r="INU36" s="66" t="s">
        <v>264</v>
      </c>
      <c r="INV36" s="66"/>
      <c r="INY36" s="66" t="s">
        <v>264</v>
      </c>
      <c r="INZ36" s="66"/>
      <c r="IOC36" s="66" t="s">
        <v>264</v>
      </c>
      <c r="IOD36" s="66"/>
      <c r="IOG36" s="66" t="s">
        <v>264</v>
      </c>
      <c r="IOH36" s="66"/>
      <c r="IOK36" s="66" t="s">
        <v>264</v>
      </c>
      <c r="IOL36" s="66"/>
      <c r="IOO36" s="66" t="s">
        <v>264</v>
      </c>
      <c r="IOP36" s="66"/>
      <c r="IOS36" s="66" t="s">
        <v>264</v>
      </c>
      <c r="IOT36" s="66"/>
      <c r="IOW36" s="66" t="s">
        <v>264</v>
      </c>
      <c r="IOX36" s="66"/>
      <c r="IPA36" s="66" t="s">
        <v>264</v>
      </c>
      <c r="IPB36" s="66"/>
      <c r="IPE36" s="66" t="s">
        <v>264</v>
      </c>
      <c r="IPF36" s="66"/>
      <c r="IPI36" s="66" t="s">
        <v>264</v>
      </c>
      <c r="IPJ36" s="66"/>
      <c r="IPM36" s="66" t="s">
        <v>264</v>
      </c>
      <c r="IPN36" s="66"/>
      <c r="IPQ36" s="66" t="s">
        <v>264</v>
      </c>
      <c r="IPR36" s="66"/>
      <c r="IPU36" s="66" t="s">
        <v>264</v>
      </c>
      <c r="IPV36" s="66"/>
      <c r="IPY36" s="66" t="s">
        <v>264</v>
      </c>
      <c r="IPZ36" s="66"/>
      <c r="IQC36" s="66" t="s">
        <v>264</v>
      </c>
      <c r="IQD36" s="66"/>
      <c r="IQG36" s="66" t="s">
        <v>264</v>
      </c>
      <c r="IQH36" s="66"/>
      <c r="IQK36" s="66" t="s">
        <v>264</v>
      </c>
      <c r="IQL36" s="66"/>
      <c r="IQO36" s="66" t="s">
        <v>264</v>
      </c>
      <c r="IQP36" s="66"/>
      <c r="IQS36" s="66" t="s">
        <v>264</v>
      </c>
      <c r="IQT36" s="66"/>
      <c r="IQW36" s="66" t="s">
        <v>264</v>
      </c>
      <c r="IQX36" s="66"/>
      <c r="IRA36" s="66" t="s">
        <v>264</v>
      </c>
      <c r="IRB36" s="66"/>
      <c r="IRE36" s="66" t="s">
        <v>264</v>
      </c>
      <c r="IRF36" s="66"/>
      <c r="IRI36" s="66" t="s">
        <v>264</v>
      </c>
      <c r="IRJ36" s="66"/>
      <c r="IRM36" s="66" t="s">
        <v>264</v>
      </c>
      <c r="IRN36" s="66"/>
      <c r="IRQ36" s="66" t="s">
        <v>264</v>
      </c>
      <c r="IRR36" s="66"/>
      <c r="IRU36" s="66" t="s">
        <v>264</v>
      </c>
      <c r="IRV36" s="66"/>
      <c r="IRY36" s="66" t="s">
        <v>264</v>
      </c>
      <c r="IRZ36" s="66"/>
      <c r="ISC36" s="66" t="s">
        <v>264</v>
      </c>
      <c r="ISD36" s="66"/>
      <c r="ISG36" s="66" t="s">
        <v>264</v>
      </c>
      <c r="ISH36" s="66"/>
      <c r="ISK36" s="66" t="s">
        <v>264</v>
      </c>
      <c r="ISL36" s="66"/>
      <c r="ISO36" s="66" t="s">
        <v>264</v>
      </c>
      <c r="ISP36" s="66"/>
      <c r="ISS36" s="66" t="s">
        <v>264</v>
      </c>
      <c r="IST36" s="66"/>
      <c r="ISW36" s="66" t="s">
        <v>264</v>
      </c>
      <c r="ISX36" s="66"/>
      <c r="ITA36" s="66" t="s">
        <v>264</v>
      </c>
      <c r="ITB36" s="66"/>
      <c r="ITE36" s="66" t="s">
        <v>264</v>
      </c>
      <c r="ITF36" s="66"/>
      <c r="ITI36" s="66" t="s">
        <v>264</v>
      </c>
      <c r="ITJ36" s="66"/>
      <c r="ITM36" s="66" t="s">
        <v>264</v>
      </c>
      <c r="ITN36" s="66"/>
      <c r="ITQ36" s="66" t="s">
        <v>264</v>
      </c>
      <c r="ITR36" s="66"/>
      <c r="ITU36" s="66" t="s">
        <v>264</v>
      </c>
      <c r="ITV36" s="66"/>
      <c r="ITY36" s="66" t="s">
        <v>264</v>
      </c>
      <c r="ITZ36" s="66"/>
      <c r="IUC36" s="66" t="s">
        <v>264</v>
      </c>
      <c r="IUD36" s="66"/>
      <c r="IUG36" s="66" t="s">
        <v>264</v>
      </c>
      <c r="IUH36" s="66"/>
      <c r="IUK36" s="66" t="s">
        <v>264</v>
      </c>
      <c r="IUL36" s="66"/>
      <c r="IUO36" s="66" t="s">
        <v>264</v>
      </c>
      <c r="IUP36" s="66"/>
      <c r="IUS36" s="66" t="s">
        <v>264</v>
      </c>
      <c r="IUT36" s="66"/>
      <c r="IUW36" s="66" t="s">
        <v>264</v>
      </c>
      <c r="IUX36" s="66"/>
      <c r="IVA36" s="66" t="s">
        <v>264</v>
      </c>
      <c r="IVB36" s="66"/>
      <c r="IVE36" s="66" t="s">
        <v>264</v>
      </c>
      <c r="IVF36" s="66"/>
      <c r="IVI36" s="66" t="s">
        <v>264</v>
      </c>
      <c r="IVJ36" s="66"/>
      <c r="IVM36" s="66" t="s">
        <v>264</v>
      </c>
      <c r="IVN36" s="66"/>
      <c r="IVQ36" s="66" t="s">
        <v>264</v>
      </c>
      <c r="IVR36" s="66"/>
      <c r="IVU36" s="66" t="s">
        <v>264</v>
      </c>
      <c r="IVV36" s="66"/>
      <c r="IVY36" s="66" t="s">
        <v>264</v>
      </c>
      <c r="IVZ36" s="66"/>
      <c r="IWC36" s="66" t="s">
        <v>264</v>
      </c>
      <c r="IWD36" s="66"/>
      <c r="IWG36" s="66" t="s">
        <v>264</v>
      </c>
      <c r="IWH36" s="66"/>
      <c r="IWK36" s="66" t="s">
        <v>264</v>
      </c>
      <c r="IWL36" s="66"/>
      <c r="IWO36" s="66" t="s">
        <v>264</v>
      </c>
      <c r="IWP36" s="66"/>
      <c r="IWS36" s="66" t="s">
        <v>264</v>
      </c>
      <c r="IWT36" s="66"/>
      <c r="IWW36" s="66" t="s">
        <v>264</v>
      </c>
      <c r="IWX36" s="66"/>
      <c r="IXA36" s="66" t="s">
        <v>264</v>
      </c>
      <c r="IXB36" s="66"/>
      <c r="IXE36" s="66" t="s">
        <v>264</v>
      </c>
      <c r="IXF36" s="66"/>
      <c r="IXI36" s="66" t="s">
        <v>264</v>
      </c>
      <c r="IXJ36" s="66"/>
      <c r="IXM36" s="66" t="s">
        <v>264</v>
      </c>
      <c r="IXN36" s="66"/>
      <c r="IXQ36" s="66" t="s">
        <v>264</v>
      </c>
      <c r="IXR36" s="66"/>
      <c r="IXU36" s="66" t="s">
        <v>264</v>
      </c>
      <c r="IXV36" s="66"/>
      <c r="IXY36" s="66" t="s">
        <v>264</v>
      </c>
      <c r="IXZ36" s="66"/>
      <c r="IYC36" s="66" t="s">
        <v>264</v>
      </c>
      <c r="IYD36" s="66"/>
      <c r="IYG36" s="66" t="s">
        <v>264</v>
      </c>
      <c r="IYH36" s="66"/>
      <c r="IYK36" s="66" t="s">
        <v>264</v>
      </c>
      <c r="IYL36" s="66"/>
      <c r="IYO36" s="66" t="s">
        <v>264</v>
      </c>
      <c r="IYP36" s="66"/>
      <c r="IYS36" s="66" t="s">
        <v>264</v>
      </c>
      <c r="IYT36" s="66"/>
      <c r="IYW36" s="66" t="s">
        <v>264</v>
      </c>
      <c r="IYX36" s="66"/>
      <c r="IZA36" s="66" t="s">
        <v>264</v>
      </c>
      <c r="IZB36" s="66"/>
      <c r="IZE36" s="66" t="s">
        <v>264</v>
      </c>
      <c r="IZF36" s="66"/>
      <c r="IZI36" s="66" t="s">
        <v>264</v>
      </c>
      <c r="IZJ36" s="66"/>
      <c r="IZM36" s="66" t="s">
        <v>264</v>
      </c>
      <c r="IZN36" s="66"/>
      <c r="IZQ36" s="66" t="s">
        <v>264</v>
      </c>
      <c r="IZR36" s="66"/>
      <c r="IZU36" s="66" t="s">
        <v>264</v>
      </c>
      <c r="IZV36" s="66"/>
      <c r="IZY36" s="66" t="s">
        <v>264</v>
      </c>
      <c r="IZZ36" s="66"/>
      <c r="JAC36" s="66" t="s">
        <v>264</v>
      </c>
      <c r="JAD36" s="66"/>
      <c r="JAG36" s="66" t="s">
        <v>264</v>
      </c>
      <c r="JAH36" s="66"/>
      <c r="JAK36" s="66" t="s">
        <v>264</v>
      </c>
      <c r="JAL36" s="66"/>
      <c r="JAO36" s="66" t="s">
        <v>264</v>
      </c>
      <c r="JAP36" s="66"/>
      <c r="JAS36" s="66" t="s">
        <v>264</v>
      </c>
      <c r="JAT36" s="66"/>
      <c r="JAW36" s="66" t="s">
        <v>264</v>
      </c>
      <c r="JAX36" s="66"/>
      <c r="JBA36" s="66" t="s">
        <v>264</v>
      </c>
      <c r="JBB36" s="66"/>
      <c r="JBE36" s="66" t="s">
        <v>264</v>
      </c>
      <c r="JBF36" s="66"/>
      <c r="JBI36" s="66" t="s">
        <v>264</v>
      </c>
      <c r="JBJ36" s="66"/>
      <c r="JBM36" s="66" t="s">
        <v>264</v>
      </c>
      <c r="JBN36" s="66"/>
      <c r="JBQ36" s="66" t="s">
        <v>264</v>
      </c>
      <c r="JBR36" s="66"/>
      <c r="JBU36" s="66" t="s">
        <v>264</v>
      </c>
      <c r="JBV36" s="66"/>
      <c r="JBY36" s="66" t="s">
        <v>264</v>
      </c>
      <c r="JBZ36" s="66"/>
      <c r="JCC36" s="66" t="s">
        <v>264</v>
      </c>
      <c r="JCD36" s="66"/>
      <c r="JCG36" s="66" t="s">
        <v>264</v>
      </c>
      <c r="JCH36" s="66"/>
      <c r="JCK36" s="66" t="s">
        <v>264</v>
      </c>
      <c r="JCL36" s="66"/>
      <c r="JCO36" s="66" t="s">
        <v>264</v>
      </c>
      <c r="JCP36" s="66"/>
      <c r="JCS36" s="66" t="s">
        <v>264</v>
      </c>
      <c r="JCT36" s="66"/>
      <c r="JCW36" s="66" t="s">
        <v>264</v>
      </c>
      <c r="JCX36" s="66"/>
      <c r="JDA36" s="66" t="s">
        <v>264</v>
      </c>
      <c r="JDB36" s="66"/>
      <c r="JDE36" s="66" t="s">
        <v>264</v>
      </c>
      <c r="JDF36" s="66"/>
      <c r="JDI36" s="66" t="s">
        <v>264</v>
      </c>
      <c r="JDJ36" s="66"/>
      <c r="JDM36" s="66" t="s">
        <v>264</v>
      </c>
      <c r="JDN36" s="66"/>
      <c r="JDQ36" s="66" t="s">
        <v>264</v>
      </c>
      <c r="JDR36" s="66"/>
      <c r="JDU36" s="66" t="s">
        <v>264</v>
      </c>
      <c r="JDV36" s="66"/>
      <c r="JDY36" s="66" t="s">
        <v>264</v>
      </c>
      <c r="JDZ36" s="66"/>
      <c r="JEC36" s="66" t="s">
        <v>264</v>
      </c>
      <c r="JED36" s="66"/>
      <c r="JEG36" s="66" t="s">
        <v>264</v>
      </c>
      <c r="JEH36" s="66"/>
      <c r="JEK36" s="66" t="s">
        <v>264</v>
      </c>
      <c r="JEL36" s="66"/>
      <c r="JEO36" s="66" t="s">
        <v>264</v>
      </c>
      <c r="JEP36" s="66"/>
      <c r="JES36" s="66" t="s">
        <v>264</v>
      </c>
      <c r="JET36" s="66"/>
      <c r="JEW36" s="66" t="s">
        <v>264</v>
      </c>
      <c r="JEX36" s="66"/>
      <c r="JFA36" s="66" t="s">
        <v>264</v>
      </c>
      <c r="JFB36" s="66"/>
      <c r="JFE36" s="66" t="s">
        <v>264</v>
      </c>
      <c r="JFF36" s="66"/>
      <c r="JFI36" s="66" t="s">
        <v>264</v>
      </c>
      <c r="JFJ36" s="66"/>
      <c r="JFM36" s="66" t="s">
        <v>264</v>
      </c>
      <c r="JFN36" s="66"/>
      <c r="JFQ36" s="66" t="s">
        <v>264</v>
      </c>
      <c r="JFR36" s="66"/>
      <c r="JFU36" s="66" t="s">
        <v>264</v>
      </c>
      <c r="JFV36" s="66"/>
      <c r="JFY36" s="66" t="s">
        <v>264</v>
      </c>
      <c r="JFZ36" s="66"/>
      <c r="JGC36" s="66" t="s">
        <v>264</v>
      </c>
      <c r="JGD36" s="66"/>
      <c r="JGG36" s="66" t="s">
        <v>264</v>
      </c>
      <c r="JGH36" s="66"/>
      <c r="JGK36" s="66" t="s">
        <v>264</v>
      </c>
      <c r="JGL36" s="66"/>
      <c r="JGO36" s="66" t="s">
        <v>264</v>
      </c>
      <c r="JGP36" s="66"/>
      <c r="JGS36" s="66" t="s">
        <v>264</v>
      </c>
      <c r="JGT36" s="66"/>
      <c r="JGW36" s="66" t="s">
        <v>264</v>
      </c>
      <c r="JGX36" s="66"/>
      <c r="JHA36" s="66" t="s">
        <v>264</v>
      </c>
      <c r="JHB36" s="66"/>
      <c r="JHE36" s="66" t="s">
        <v>264</v>
      </c>
      <c r="JHF36" s="66"/>
      <c r="JHI36" s="66" t="s">
        <v>264</v>
      </c>
      <c r="JHJ36" s="66"/>
      <c r="JHM36" s="66" t="s">
        <v>264</v>
      </c>
      <c r="JHN36" s="66"/>
      <c r="JHQ36" s="66" t="s">
        <v>264</v>
      </c>
      <c r="JHR36" s="66"/>
      <c r="JHU36" s="66" t="s">
        <v>264</v>
      </c>
      <c r="JHV36" s="66"/>
      <c r="JHY36" s="66" t="s">
        <v>264</v>
      </c>
      <c r="JHZ36" s="66"/>
      <c r="JIC36" s="66" t="s">
        <v>264</v>
      </c>
      <c r="JID36" s="66"/>
      <c r="JIG36" s="66" t="s">
        <v>264</v>
      </c>
      <c r="JIH36" s="66"/>
      <c r="JIK36" s="66" t="s">
        <v>264</v>
      </c>
      <c r="JIL36" s="66"/>
      <c r="JIO36" s="66" t="s">
        <v>264</v>
      </c>
      <c r="JIP36" s="66"/>
      <c r="JIS36" s="66" t="s">
        <v>264</v>
      </c>
      <c r="JIT36" s="66"/>
      <c r="JIW36" s="66" t="s">
        <v>264</v>
      </c>
      <c r="JIX36" s="66"/>
      <c r="JJA36" s="66" t="s">
        <v>264</v>
      </c>
      <c r="JJB36" s="66"/>
      <c r="JJE36" s="66" t="s">
        <v>264</v>
      </c>
      <c r="JJF36" s="66"/>
      <c r="JJI36" s="66" t="s">
        <v>264</v>
      </c>
      <c r="JJJ36" s="66"/>
      <c r="JJM36" s="66" t="s">
        <v>264</v>
      </c>
      <c r="JJN36" s="66"/>
      <c r="JJQ36" s="66" t="s">
        <v>264</v>
      </c>
      <c r="JJR36" s="66"/>
      <c r="JJU36" s="66" t="s">
        <v>264</v>
      </c>
      <c r="JJV36" s="66"/>
      <c r="JJY36" s="66" t="s">
        <v>264</v>
      </c>
      <c r="JJZ36" s="66"/>
      <c r="JKC36" s="66" t="s">
        <v>264</v>
      </c>
      <c r="JKD36" s="66"/>
      <c r="JKG36" s="66" t="s">
        <v>264</v>
      </c>
      <c r="JKH36" s="66"/>
      <c r="JKK36" s="66" t="s">
        <v>264</v>
      </c>
      <c r="JKL36" s="66"/>
      <c r="JKO36" s="66" t="s">
        <v>264</v>
      </c>
      <c r="JKP36" s="66"/>
      <c r="JKS36" s="66" t="s">
        <v>264</v>
      </c>
      <c r="JKT36" s="66"/>
      <c r="JKW36" s="66" t="s">
        <v>264</v>
      </c>
      <c r="JKX36" s="66"/>
      <c r="JLA36" s="66" t="s">
        <v>264</v>
      </c>
      <c r="JLB36" s="66"/>
      <c r="JLE36" s="66" t="s">
        <v>264</v>
      </c>
      <c r="JLF36" s="66"/>
      <c r="JLI36" s="66" t="s">
        <v>264</v>
      </c>
      <c r="JLJ36" s="66"/>
      <c r="JLM36" s="66" t="s">
        <v>264</v>
      </c>
      <c r="JLN36" s="66"/>
      <c r="JLQ36" s="66" t="s">
        <v>264</v>
      </c>
      <c r="JLR36" s="66"/>
      <c r="JLU36" s="66" t="s">
        <v>264</v>
      </c>
      <c r="JLV36" s="66"/>
      <c r="JLY36" s="66" t="s">
        <v>264</v>
      </c>
      <c r="JLZ36" s="66"/>
      <c r="JMC36" s="66" t="s">
        <v>264</v>
      </c>
      <c r="JMD36" s="66"/>
      <c r="JMG36" s="66" t="s">
        <v>264</v>
      </c>
      <c r="JMH36" s="66"/>
      <c r="JMK36" s="66" t="s">
        <v>264</v>
      </c>
      <c r="JML36" s="66"/>
      <c r="JMO36" s="66" t="s">
        <v>264</v>
      </c>
      <c r="JMP36" s="66"/>
      <c r="JMS36" s="66" t="s">
        <v>264</v>
      </c>
      <c r="JMT36" s="66"/>
      <c r="JMW36" s="66" t="s">
        <v>264</v>
      </c>
      <c r="JMX36" s="66"/>
      <c r="JNA36" s="66" t="s">
        <v>264</v>
      </c>
      <c r="JNB36" s="66"/>
      <c r="JNE36" s="66" t="s">
        <v>264</v>
      </c>
      <c r="JNF36" s="66"/>
      <c r="JNI36" s="66" t="s">
        <v>264</v>
      </c>
      <c r="JNJ36" s="66"/>
      <c r="JNM36" s="66" t="s">
        <v>264</v>
      </c>
      <c r="JNN36" s="66"/>
      <c r="JNQ36" s="66" t="s">
        <v>264</v>
      </c>
      <c r="JNR36" s="66"/>
      <c r="JNU36" s="66" t="s">
        <v>264</v>
      </c>
      <c r="JNV36" s="66"/>
      <c r="JNY36" s="66" t="s">
        <v>264</v>
      </c>
      <c r="JNZ36" s="66"/>
      <c r="JOC36" s="66" t="s">
        <v>264</v>
      </c>
      <c r="JOD36" s="66"/>
      <c r="JOG36" s="66" t="s">
        <v>264</v>
      </c>
      <c r="JOH36" s="66"/>
      <c r="JOK36" s="66" t="s">
        <v>264</v>
      </c>
      <c r="JOL36" s="66"/>
      <c r="JOO36" s="66" t="s">
        <v>264</v>
      </c>
      <c r="JOP36" s="66"/>
      <c r="JOS36" s="66" t="s">
        <v>264</v>
      </c>
      <c r="JOT36" s="66"/>
      <c r="JOW36" s="66" t="s">
        <v>264</v>
      </c>
      <c r="JOX36" s="66"/>
      <c r="JPA36" s="66" t="s">
        <v>264</v>
      </c>
      <c r="JPB36" s="66"/>
      <c r="JPE36" s="66" t="s">
        <v>264</v>
      </c>
      <c r="JPF36" s="66"/>
      <c r="JPI36" s="66" t="s">
        <v>264</v>
      </c>
      <c r="JPJ36" s="66"/>
      <c r="JPM36" s="66" t="s">
        <v>264</v>
      </c>
      <c r="JPN36" s="66"/>
      <c r="JPQ36" s="66" t="s">
        <v>264</v>
      </c>
      <c r="JPR36" s="66"/>
      <c r="JPU36" s="66" t="s">
        <v>264</v>
      </c>
      <c r="JPV36" s="66"/>
      <c r="JPY36" s="66" t="s">
        <v>264</v>
      </c>
      <c r="JPZ36" s="66"/>
      <c r="JQC36" s="66" t="s">
        <v>264</v>
      </c>
      <c r="JQD36" s="66"/>
      <c r="JQG36" s="66" t="s">
        <v>264</v>
      </c>
      <c r="JQH36" s="66"/>
      <c r="JQK36" s="66" t="s">
        <v>264</v>
      </c>
      <c r="JQL36" s="66"/>
      <c r="JQO36" s="66" t="s">
        <v>264</v>
      </c>
      <c r="JQP36" s="66"/>
      <c r="JQS36" s="66" t="s">
        <v>264</v>
      </c>
      <c r="JQT36" s="66"/>
      <c r="JQW36" s="66" t="s">
        <v>264</v>
      </c>
      <c r="JQX36" s="66"/>
      <c r="JRA36" s="66" t="s">
        <v>264</v>
      </c>
      <c r="JRB36" s="66"/>
      <c r="JRE36" s="66" t="s">
        <v>264</v>
      </c>
      <c r="JRF36" s="66"/>
      <c r="JRI36" s="66" t="s">
        <v>264</v>
      </c>
      <c r="JRJ36" s="66"/>
      <c r="JRM36" s="66" t="s">
        <v>264</v>
      </c>
      <c r="JRN36" s="66"/>
      <c r="JRQ36" s="66" t="s">
        <v>264</v>
      </c>
      <c r="JRR36" s="66"/>
      <c r="JRU36" s="66" t="s">
        <v>264</v>
      </c>
      <c r="JRV36" s="66"/>
      <c r="JRY36" s="66" t="s">
        <v>264</v>
      </c>
      <c r="JRZ36" s="66"/>
      <c r="JSC36" s="66" t="s">
        <v>264</v>
      </c>
      <c r="JSD36" s="66"/>
      <c r="JSG36" s="66" t="s">
        <v>264</v>
      </c>
      <c r="JSH36" s="66"/>
      <c r="JSK36" s="66" t="s">
        <v>264</v>
      </c>
      <c r="JSL36" s="66"/>
      <c r="JSO36" s="66" t="s">
        <v>264</v>
      </c>
      <c r="JSP36" s="66"/>
      <c r="JSS36" s="66" t="s">
        <v>264</v>
      </c>
      <c r="JST36" s="66"/>
      <c r="JSW36" s="66" t="s">
        <v>264</v>
      </c>
      <c r="JSX36" s="66"/>
      <c r="JTA36" s="66" t="s">
        <v>264</v>
      </c>
      <c r="JTB36" s="66"/>
      <c r="JTE36" s="66" t="s">
        <v>264</v>
      </c>
      <c r="JTF36" s="66"/>
      <c r="JTI36" s="66" t="s">
        <v>264</v>
      </c>
      <c r="JTJ36" s="66"/>
      <c r="JTM36" s="66" t="s">
        <v>264</v>
      </c>
      <c r="JTN36" s="66"/>
      <c r="JTQ36" s="66" t="s">
        <v>264</v>
      </c>
      <c r="JTR36" s="66"/>
      <c r="JTU36" s="66" t="s">
        <v>264</v>
      </c>
      <c r="JTV36" s="66"/>
      <c r="JTY36" s="66" t="s">
        <v>264</v>
      </c>
      <c r="JTZ36" s="66"/>
      <c r="JUC36" s="66" t="s">
        <v>264</v>
      </c>
      <c r="JUD36" s="66"/>
      <c r="JUG36" s="66" t="s">
        <v>264</v>
      </c>
      <c r="JUH36" s="66"/>
      <c r="JUK36" s="66" t="s">
        <v>264</v>
      </c>
      <c r="JUL36" s="66"/>
      <c r="JUO36" s="66" t="s">
        <v>264</v>
      </c>
      <c r="JUP36" s="66"/>
      <c r="JUS36" s="66" t="s">
        <v>264</v>
      </c>
      <c r="JUT36" s="66"/>
      <c r="JUW36" s="66" t="s">
        <v>264</v>
      </c>
      <c r="JUX36" s="66"/>
      <c r="JVA36" s="66" t="s">
        <v>264</v>
      </c>
      <c r="JVB36" s="66"/>
      <c r="JVE36" s="66" t="s">
        <v>264</v>
      </c>
      <c r="JVF36" s="66"/>
      <c r="JVI36" s="66" t="s">
        <v>264</v>
      </c>
      <c r="JVJ36" s="66"/>
      <c r="JVM36" s="66" t="s">
        <v>264</v>
      </c>
      <c r="JVN36" s="66"/>
      <c r="JVQ36" s="66" t="s">
        <v>264</v>
      </c>
      <c r="JVR36" s="66"/>
      <c r="JVU36" s="66" t="s">
        <v>264</v>
      </c>
      <c r="JVV36" s="66"/>
      <c r="JVY36" s="66" t="s">
        <v>264</v>
      </c>
      <c r="JVZ36" s="66"/>
      <c r="JWC36" s="66" t="s">
        <v>264</v>
      </c>
      <c r="JWD36" s="66"/>
      <c r="JWG36" s="66" t="s">
        <v>264</v>
      </c>
      <c r="JWH36" s="66"/>
      <c r="JWK36" s="66" t="s">
        <v>264</v>
      </c>
      <c r="JWL36" s="66"/>
      <c r="JWO36" s="66" t="s">
        <v>264</v>
      </c>
      <c r="JWP36" s="66"/>
      <c r="JWS36" s="66" t="s">
        <v>264</v>
      </c>
      <c r="JWT36" s="66"/>
      <c r="JWW36" s="66" t="s">
        <v>264</v>
      </c>
      <c r="JWX36" s="66"/>
      <c r="JXA36" s="66" t="s">
        <v>264</v>
      </c>
      <c r="JXB36" s="66"/>
      <c r="JXE36" s="66" t="s">
        <v>264</v>
      </c>
      <c r="JXF36" s="66"/>
      <c r="JXI36" s="66" t="s">
        <v>264</v>
      </c>
      <c r="JXJ36" s="66"/>
      <c r="JXM36" s="66" t="s">
        <v>264</v>
      </c>
      <c r="JXN36" s="66"/>
      <c r="JXQ36" s="66" t="s">
        <v>264</v>
      </c>
      <c r="JXR36" s="66"/>
      <c r="JXU36" s="66" t="s">
        <v>264</v>
      </c>
      <c r="JXV36" s="66"/>
      <c r="JXY36" s="66" t="s">
        <v>264</v>
      </c>
      <c r="JXZ36" s="66"/>
      <c r="JYC36" s="66" t="s">
        <v>264</v>
      </c>
      <c r="JYD36" s="66"/>
      <c r="JYG36" s="66" t="s">
        <v>264</v>
      </c>
      <c r="JYH36" s="66"/>
      <c r="JYK36" s="66" t="s">
        <v>264</v>
      </c>
      <c r="JYL36" s="66"/>
      <c r="JYO36" s="66" t="s">
        <v>264</v>
      </c>
      <c r="JYP36" s="66"/>
      <c r="JYS36" s="66" t="s">
        <v>264</v>
      </c>
      <c r="JYT36" s="66"/>
      <c r="JYW36" s="66" t="s">
        <v>264</v>
      </c>
      <c r="JYX36" s="66"/>
      <c r="JZA36" s="66" t="s">
        <v>264</v>
      </c>
      <c r="JZB36" s="66"/>
      <c r="JZE36" s="66" t="s">
        <v>264</v>
      </c>
      <c r="JZF36" s="66"/>
      <c r="JZI36" s="66" t="s">
        <v>264</v>
      </c>
      <c r="JZJ36" s="66"/>
      <c r="JZM36" s="66" t="s">
        <v>264</v>
      </c>
      <c r="JZN36" s="66"/>
      <c r="JZQ36" s="66" t="s">
        <v>264</v>
      </c>
      <c r="JZR36" s="66"/>
      <c r="JZU36" s="66" t="s">
        <v>264</v>
      </c>
      <c r="JZV36" s="66"/>
      <c r="JZY36" s="66" t="s">
        <v>264</v>
      </c>
      <c r="JZZ36" s="66"/>
      <c r="KAC36" s="66" t="s">
        <v>264</v>
      </c>
      <c r="KAD36" s="66"/>
      <c r="KAG36" s="66" t="s">
        <v>264</v>
      </c>
      <c r="KAH36" s="66"/>
      <c r="KAK36" s="66" t="s">
        <v>264</v>
      </c>
      <c r="KAL36" s="66"/>
      <c r="KAO36" s="66" t="s">
        <v>264</v>
      </c>
      <c r="KAP36" s="66"/>
      <c r="KAS36" s="66" t="s">
        <v>264</v>
      </c>
      <c r="KAT36" s="66"/>
      <c r="KAW36" s="66" t="s">
        <v>264</v>
      </c>
      <c r="KAX36" s="66"/>
      <c r="KBA36" s="66" t="s">
        <v>264</v>
      </c>
      <c r="KBB36" s="66"/>
      <c r="KBE36" s="66" t="s">
        <v>264</v>
      </c>
      <c r="KBF36" s="66"/>
      <c r="KBI36" s="66" t="s">
        <v>264</v>
      </c>
      <c r="KBJ36" s="66"/>
      <c r="KBM36" s="66" t="s">
        <v>264</v>
      </c>
      <c r="KBN36" s="66"/>
      <c r="KBQ36" s="66" t="s">
        <v>264</v>
      </c>
      <c r="KBR36" s="66"/>
      <c r="KBU36" s="66" t="s">
        <v>264</v>
      </c>
      <c r="KBV36" s="66"/>
      <c r="KBY36" s="66" t="s">
        <v>264</v>
      </c>
      <c r="KBZ36" s="66"/>
      <c r="KCC36" s="66" t="s">
        <v>264</v>
      </c>
      <c r="KCD36" s="66"/>
      <c r="KCG36" s="66" t="s">
        <v>264</v>
      </c>
      <c r="KCH36" s="66"/>
      <c r="KCK36" s="66" t="s">
        <v>264</v>
      </c>
      <c r="KCL36" s="66"/>
      <c r="KCO36" s="66" t="s">
        <v>264</v>
      </c>
      <c r="KCP36" s="66"/>
      <c r="KCS36" s="66" t="s">
        <v>264</v>
      </c>
      <c r="KCT36" s="66"/>
      <c r="KCW36" s="66" t="s">
        <v>264</v>
      </c>
      <c r="KCX36" s="66"/>
      <c r="KDA36" s="66" t="s">
        <v>264</v>
      </c>
      <c r="KDB36" s="66"/>
      <c r="KDE36" s="66" t="s">
        <v>264</v>
      </c>
      <c r="KDF36" s="66"/>
      <c r="KDI36" s="66" t="s">
        <v>264</v>
      </c>
      <c r="KDJ36" s="66"/>
      <c r="KDM36" s="66" t="s">
        <v>264</v>
      </c>
      <c r="KDN36" s="66"/>
      <c r="KDQ36" s="66" t="s">
        <v>264</v>
      </c>
      <c r="KDR36" s="66"/>
      <c r="KDU36" s="66" t="s">
        <v>264</v>
      </c>
      <c r="KDV36" s="66"/>
      <c r="KDY36" s="66" t="s">
        <v>264</v>
      </c>
      <c r="KDZ36" s="66"/>
      <c r="KEC36" s="66" t="s">
        <v>264</v>
      </c>
      <c r="KED36" s="66"/>
      <c r="KEG36" s="66" t="s">
        <v>264</v>
      </c>
      <c r="KEH36" s="66"/>
      <c r="KEK36" s="66" t="s">
        <v>264</v>
      </c>
      <c r="KEL36" s="66"/>
      <c r="KEO36" s="66" t="s">
        <v>264</v>
      </c>
      <c r="KEP36" s="66"/>
      <c r="KES36" s="66" t="s">
        <v>264</v>
      </c>
      <c r="KET36" s="66"/>
      <c r="KEW36" s="66" t="s">
        <v>264</v>
      </c>
      <c r="KEX36" s="66"/>
      <c r="KFA36" s="66" t="s">
        <v>264</v>
      </c>
      <c r="KFB36" s="66"/>
      <c r="KFE36" s="66" t="s">
        <v>264</v>
      </c>
      <c r="KFF36" s="66"/>
      <c r="KFI36" s="66" t="s">
        <v>264</v>
      </c>
      <c r="KFJ36" s="66"/>
      <c r="KFM36" s="66" t="s">
        <v>264</v>
      </c>
      <c r="KFN36" s="66"/>
      <c r="KFQ36" s="66" t="s">
        <v>264</v>
      </c>
      <c r="KFR36" s="66"/>
      <c r="KFU36" s="66" t="s">
        <v>264</v>
      </c>
      <c r="KFV36" s="66"/>
      <c r="KFY36" s="66" t="s">
        <v>264</v>
      </c>
      <c r="KFZ36" s="66"/>
      <c r="KGC36" s="66" t="s">
        <v>264</v>
      </c>
      <c r="KGD36" s="66"/>
      <c r="KGG36" s="66" t="s">
        <v>264</v>
      </c>
      <c r="KGH36" s="66"/>
      <c r="KGK36" s="66" t="s">
        <v>264</v>
      </c>
      <c r="KGL36" s="66"/>
      <c r="KGO36" s="66" t="s">
        <v>264</v>
      </c>
      <c r="KGP36" s="66"/>
      <c r="KGS36" s="66" t="s">
        <v>264</v>
      </c>
      <c r="KGT36" s="66"/>
      <c r="KGW36" s="66" t="s">
        <v>264</v>
      </c>
      <c r="KGX36" s="66"/>
      <c r="KHA36" s="66" t="s">
        <v>264</v>
      </c>
      <c r="KHB36" s="66"/>
      <c r="KHE36" s="66" t="s">
        <v>264</v>
      </c>
      <c r="KHF36" s="66"/>
      <c r="KHI36" s="66" t="s">
        <v>264</v>
      </c>
      <c r="KHJ36" s="66"/>
      <c r="KHM36" s="66" t="s">
        <v>264</v>
      </c>
      <c r="KHN36" s="66"/>
      <c r="KHQ36" s="66" t="s">
        <v>264</v>
      </c>
      <c r="KHR36" s="66"/>
      <c r="KHU36" s="66" t="s">
        <v>264</v>
      </c>
      <c r="KHV36" s="66"/>
      <c r="KHY36" s="66" t="s">
        <v>264</v>
      </c>
      <c r="KHZ36" s="66"/>
      <c r="KIC36" s="66" t="s">
        <v>264</v>
      </c>
      <c r="KID36" s="66"/>
      <c r="KIG36" s="66" t="s">
        <v>264</v>
      </c>
      <c r="KIH36" s="66"/>
      <c r="KIK36" s="66" t="s">
        <v>264</v>
      </c>
      <c r="KIL36" s="66"/>
      <c r="KIO36" s="66" t="s">
        <v>264</v>
      </c>
      <c r="KIP36" s="66"/>
      <c r="KIS36" s="66" t="s">
        <v>264</v>
      </c>
      <c r="KIT36" s="66"/>
      <c r="KIW36" s="66" t="s">
        <v>264</v>
      </c>
      <c r="KIX36" s="66"/>
      <c r="KJA36" s="66" t="s">
        <v>264</v>
      </c>
      <c r="KJB36" s="66"/>
      <c r="KJE36" s="66" t="s">
        <v>264</v>
      </c>
      <c r="KJF36" s="66"/>
      <c r="KJI36" s="66" t="s">
        <v>264</v>
      </c>
      <c r="KJJ36" s="66"/>
      <c r="KJM36" s="66" t="s">
        <v>264</v>
      </c>
      <c r="KJN36" s="66"/>
      <c r="KJQ36" s="66" t="s">
        <v>264</v>
      </c>
      <c r="KJR36" s="66"/>
      <c r="KJU36" s="66" t="s">
        <v>264</v>
      </c>
      <c r="KJV36" s="66"/>
      <c r="KJY36" s="66" t="s">
        <v>264</v>
      </c>
      <c r="KJZ36" s="66"/>
      <c r="KKC36" s="66" t="s">
        <v>264</v>
      </c>
      <c r="KKD36" s="66"/>
      <c r="KKG36" s="66" t="s">
        <v>264</v>
      </c>
      <c r="KKH36" s="66"/>
      <c r="KKK36" s="66" t="s">
        <v>264</v>
      </c>
      <c r="KKL36" s="66"/>
      <c r="KKO36" s="66" t="s">
        <v>264</v>
      </c>
      <c r="KKP36" s="66"/>
      <c r="KKS36" s="66" t="s">
        <v>264</v>
      </c>
      <c r="KKT36" s="66"/>
      <c r="KKW36" s="66" t="s">
        <v>264</v>
      </c>
      <c r="KKX36" s="66"/>
      <c r="KLA36" s="66" t="s">
        <v>264</v>
      </c>
      <c r="KLB36" s="66"/>
      <c r="KLE36" s="66" t="s">
        <v>264</v>
      </c>
      <c r="KLF36" s="66"/>
      <c r="KLI36" s="66" t="s">
        <v>264</v>
      </c>
      <c r="KLJ36" s="66"/>
      <c r="KLM36" s="66" t="s">
        <v>264</v>
      </c>
      <c r="KLN36" s="66"/>
      <c r="KLQ36" s="66" t="s">
        <v>264</v>
      </c>
      <c r="KLR36" s="66"/>
      <c r="KLU36" s="66" t="s">
        <v>264</v>
      </c>
      <c r="KLV36" s="66"/>
      <c r="KLY36" s="66" t="s">
        <v>264</v>
      </c>
      <c r="KLZ36" s="66"/>
      <c r="KMC36" s="66" t="s">
        <v>264</v>
      </c>
      <c r="KMD36" s="66"/>
      <c r="KMG36" s="66" t="s">
        <v>264</v>
      </c>
      <c r="KMH36" s="66"/>
      <c r="KMK36" s="66" t="s">
        <v>264</v>
      </c>
      <c r="KML36" s="66"/>
      <c r="KMO36" s="66" t="s">
        <v>264</v>
      </c>
      <c r="KMP36" s="66"/>
      <c r="KMS36" s="66" t="s">
        <v>264</v>
      </c>
      <c r="KMT36" s="66"/>
      <c r="KMW36" s="66" t="s">
        <v>264</v>
      </c>
      <c r="KMX36" s="66"/>
      <c r="KNA36" s="66" t="s">
        <v>264</v>
      </c>
      <c r="KNB36" s="66"/>
      <c r="KNE36" s="66" t="s">
        <v>264</v>
      </c>
      <c r="KNF36" s="66"/>
      <c r="KNI36" s="66" t="s">
        <v>264</v>
      </c>
      <c r="KNJ36" s="66"/>
      <c r="KNM36" s="66" t="s">
        <v>264</v>
      </c>
      <c r="KNN36" s="66"/>
      <c r="KNQ36" s="66" t="s">
        <v>264</v>
      </c>
      <c r="KNR36" s="66"/>
      <c r="KNU36" s="66" t="s">
        <v>264</v>
      </c>
      <c r="KNV36" s="66"/>
      <c r="KNY36" s="66" t="s">
        <v>264</v>
      </c>
      <c r="KNZ36" s="66"/>
      <c r="KOC36" s="66" t="s">
        <v>264</v>
      </c>
      <c r="KOD36" s="66"/>
      <c r="KOG36" s="66" t="s">
        <v>264</v>
      </c>
      <c r="KOH36" s="66"/>
      <c r="KOK36" s="66" t="s">
        <v>264</v>
      </c>
      <c r="KOL36" s="66"/>
      <c r="KOO36" s="66" t="s">
        <v>264</v>
      </c>
      <c r="KOP36" s="66"/>
      <c r="KOS36" s="66" t="s">
        <v>264</v>
      </c>
      <c r="KOT36" s="66"/>
      <c r="KOW36" s="66" t="s">
        <v>264</v>
      </c>
      <c r="KOX36" s="66"/>
      <c r="KPA36" s="66" t="s">
        <v>264</v>
      </c>
      <c r="KPB36" s="66"/>
      <c r="KPE36" s="66" t="s">
        <v>264</v>
      </c>
      <c r="KPF36" s="66"/>
      <c r="KPI36" s="66" t="s">
        <v>264</v>
      </c>
      <c r="KPJ36" s="66"/>
      <c r="KPM36" s="66" t="s">
        <v>264</v>
      </c>
      <c r="KPN36" s="66"/>
      <c r="KPQ36" s="66" t="s">
        <v>264</v>
      </c>
      <c r="KPR36" s="66"/>
      <c r="KPU36" s="66" t="s">
        <v>264</v>
      </c>
      <c r="KPV36" s="66"/>
      <c r="KPY36" s="66" t="s">
        <v>264</v>
      </c>
      <c r="KPZ36" s="66"/>
      <c r="KQC36" s="66" t="s">
        <v>264</v>
      </c>
      <c r="KQD36" s="66"/>
      <c r="KQG36" s="66" t="s">
        <v>264</v>
      </c>
      <c r="KQH36" s="66"/>
      <c r="KQK36" s="66" t="s">
        <v>264</v>
      </c>
      <c r="KQL36" s="66"/>
      <c r="KQO36" s="66" t="s">
        <v>264</v>
      </c>
      <c r="KQP36" s="66"/>
      <c r="KQS36" s="66" t="s">
        <v>264</v>
      </c>
      <c r="KQT36" s="66"/>
      <c r="KQW36" s="66" t="s">
        <v>264</v>
      </c>
      <c r="KQX36" s="66"/>
      <c r="KRA36" s="66" t="s">
        <v>264</v>
      </c>
      <c r="KRB36" s="66"/>
      <c r="KRE36" s="66" t="s">
        <v>264</v>
      </c>
      <c r="KRF36" s="66"/>
      <c r="KRI36" s="66" t="s">
        <v>264</v>
      </c>
      <c r="KRJ36" s="66"/>
      <c r="KRM36" s="66" t="s">
        <v>264</v>
      </c>
      <c r="KRN36" s="66"/>
      <c r="KRQ36" s="66" t="s">
        <v>264</v>
      </c>
      <c r="KRR36" s="66"/>
      <c r="KRU36" s="66" t="s">
        <v>264</v>
      </c>
      <c r="KRV36" s="66"/>
      <c r="KRY36" s="66" t="s">
        <v>264</v>
      </c>
      <c r="KRZ36" s="66"/>
      <c r="KSC36" s="66" t="s">
        <v>264</v>
      </c>
      <c r="KSD36" s="66"/>
      <c r="KSG36" s="66" t="s">
        <v>264</v>
      </c>
      <c r="KSH36" s="66"/>
      <c r="KSK36" s="66" t="s">
        <v>264</v>
      </c>
      <c r="KSL36" s="66"/>
      <c r="KSO36" s="66" t="s">
        <v>264</v>
      </c>
      <c r="KSP36" s="66"/>
      <c r="KSS36" s="66" t="s">
        <v>264</v>
      </c>
      <c r="KST36" s="66"/>
      <c r="KSW36" s="66" t="s">
        <v>264</v>
      </c>
      <c r="KSX36" s="66"/>
      <c r="KTA36" s="66" t="s">
        <v>264</v>
      </c>
      <c r="KTB36" s="66"/>
      <c r="KTE36" s="66" t="s">
        <v>264</v>
      </c>
      <c r="KTF36" s="66"/>
      <c r="KTI36" s="66" t="s">
        <v>264</v>
      </c>
      <c r="KTJ36" s="66"/>
      <c r="KTM36" s="66" t="s">
        <v>264</v>
      </c>
      <c r="KTN36" s="66"/>
      <c r="KTQ36" s="66" t="s">
        <v>264</v>
      </c>
      <c r="KTR36" s="66"/>
      <c r="KTU36" s="66" t="s">
        <v>264</v>
      </c>
      <c r="KTV36" s="66"/>
      <c r="KTY36" s="66" t="s">
        <v>264</v>
      </c>
      <c r="KTZ36" s="66"/>
      <c r="KUC36" s="66" t="s">
        <v>264</v>
      </c>
      <c r="KUD36" s="66"/>
      <c r="KUG36" s="66" t="s">
        <v>264</v>
      </c>
      <c r="KUH36" s="66"/>
      <c r="KUK36" s="66" t="s">
        <v>264</v>
      </c>
      <c r="KUL36" s="66"/>
      <c r="KUO36" s="66" t="s">
        <v>264</v>
      </c>
      <c r="KUP36" s="66"/>
      <c r="KUS36" s="66" t="s">
        <v>264</v>
      </c>
      <c r="KUT36" s="66"/>
      <c r="KUW36" s="66" t="s">
        <v>264</v>
      </c>
      <c r="KUX36" s="66"/>
      <c r="KVA36" s="66" t="s">
        <v>264</v>
      </c>
      <c r="KVB36" s="66"/>
      <c r="KVE36" s="66" t="s">
        <v>264</v>
      </c>
      <c r="KVF36" s="66"/>
      <c r="KVI36" s="66" t="s">
        <v>264</v>
      </c>
      <c r="KVJ36" s="66"/>
      <c r="KVM36" s="66" t="s">
        <v>264</v>
      </c>
      <c r="KVN36" s="66"/>
      <c r="KVQ36" s="66" t="s">
        <v>264</v>
      </c>
      <c r="KVR36" s="66"/>
      <c r="KVU36" s="66" t="s">
        <v>264</v>
      </c>
      <c r="KVV36" s="66"/>
      <c r="KVY36" s="66" t="s">
        <v>264</v>
      </c>
      <c r="KVZ36" s="66"/>
      <c r="KWC36" s="66" t="s">
        <v>264</v>
      </c>
      <c r="KWD36" s="66"/>
      <c r="KWG36" s="66" t="s">
        <v>264</v>
      </c>
      <c r="KWH36" s="66"/>
      <c r="KWK36" s="66" t="s">
        <v>264</v>
      </c>
      <c r="KWL36" s="66"/>
      <c r="KWO36" s="66" t="s">
        <v>264</v>
      </c>
      <c r="KWP36" s="66"/>
      <c r="KWS36" s="66" t="s">
        <v>264</v>
      </c>
      <c r="KWT36" s="66"/>
      <c r="KWW36" s="66" t="s">
        <v>264</v>
      </c>
      <c r="KWX36" s="66"/>
      <c r="KXA36" s="66" t="s">
        <v>264</v>
      </c>
      <c r="KXB36" s="66"/>
      <c r="KXE36" s="66" t="s">
        <v>264</v>
      </c>
      <c r="KXF36" s="66"/>
      <c r="KXI36" s="66" t="s">
        <v>264</v>
      </c>
      <c r="KXJ36" s="66"/>
      <c r="KXM36" s="66" t="s">
        <v>264</v>
      </c>
      <c r="KXN36" s="66"/>
      <c r="KXQ36" s="66" t="s">
        <v>264</v>
      </c>
      <c r="KXR36" s="66"/>
      <c r="KXU36" s="66" t="s">
        <v>264</v>
      </c>
      <c r="KXV36" s="66"/>
      <c r="KXY36" s="66" t="s">
        <v>264</v>
      </c>
      <c r="KXZ36" s="66"/>
      <c r="KYC36" s="66" t="s">
        <v>264</v>
      </c>
      <c r="KYD36" s="66"/>
      <c r="KYG36" s="66" t="s">
        <v>264</v>
      </c>
      <c r="KYH36" s="66"/>
      <c r="KYK36" s="66" t="s">
        <v>264</v>
      </c>
      <c r="KYL36" s="66"/>
      <c r="KYO36" s="66" t="s">
        <v>264</v>
      </c>
      <c r="KYP36" s="66"/>
      <c r="KYS36" s="66" t="s">
        <v>264</v>
      </c>
      <c r="KYT36" s="66"/>
      <c r="KYW36" s="66" t="s">
        <v>264</v>
      </c>
      <c r="KYX36" s="66"/>
      <c r="KZA36" s="66" t="s">
        <v>264</v>
      </c>
      <c r="KZB36" s="66"/>
      <c r="KZE36" s="66" t="s">
        <v>264</v>
      </c>
      <c r="KZF36" s="66"/>
      <c r="KZI36" s="66" t="s">
        <v>264</v>
      </c>
      <c r="KZJ36" s="66"/>
      <c r="KZM36" s="66" t="s">
        <v>264</v>
      </c>
      <c r="KZN36" s="66"/>
      <c r="KZQ36" s="66" t="s">
        <v>264</v>
      </c>
      <c r="KZR36" s="66"/>
      <c r="KZU36" s="66" t="s">
        <v>264</v>
      </c>
      <c r="KZV36" s="66"/>
      <c r="KZY36" s="66" t="s">
        <v>264</v>
      </c>
      <c r="KZZ36" s="66"/>
      <c r="LAC36" s="66" t="s">
        <v>264</v>
      </c>
      <c r="LAD36" s="66"/>
      <c r="LAG36" s="66" t="s">
        <v>264</v>
      </c>
      <c r="LAH36" s="66"/>
      <c r="LAK36" s="66" t="s">
        <v>264</v>
      </c>
      <c r="LAL36" s="66"/>
      <c r="LAO36" s="66" t="s">
        <v>264</v>
      </c>
      <c r="LAP36" s="66"/>
      <c r="LAS36" s="66" t="s">
        <v>264</v>
      </c>
      <c r="LAT36" s="66"/>
      <c r="LAW36" s="66" t="s">
        <v>264</v>
      </c>
      <c r="LAX36" s="66"/>
      <c r="LBA36" s="66" t="s">
        <v>264</v>
      </c>
      <c r="LBB36" s="66"/>
      <c r="LBE36" s="66" t="s">
        <v>264</v>
      </c>
      <c r="LBF36" s="66"/>
      <c r="LBI36" s="66" t="s">
        <v>264</v>
      </c>
      <c r="LBJ36" s="66"/>
      <c r="LBM36" s="66" t="s">
        <v>264</v>
      </c>
      <c r="LBN36" s="66"/>
      <c r="LBQ36" s="66" t="s">
        <v>264</v>
      </c>
      <c r="LBR36" s="66"/>
      <c r="LBU36" s="66" t="s">
        <v>264</v>
      </c>
      <c r="LBV36" s="66"/>
      <c r="LBY36" s="66" t="s">
        <v>264</v>
      </c>
      <c r="LBZ36" s="66"/>
      <c r="LCC36" s="66" t="s">
        <v>264</v>
      </c>
      <c r="LCD36" s="66"/>
      <c r="LCG36" s="66" t="s">
        <v>264</v>
      </c>
      <c r="LCH36" s="66"/>
      <c r="LCK36" s="66" t="s">
        <v>264</v>
      </c>
      <c r="LCL36" s="66"/>
      <c r="LCO36" s="66" t="s">
        <v>264</v>
      </c>
      <c r="LCP36" s="66"/>
      <c r="LCS36" s="66" t="s">
        <v>264</v>
      </c>
      <c r="LCT36" s="66"/>
      <c r="LCW36" s="66" t="s">
        <v>264</v>
      </c>
      <c r="LCX36" s="66"/>
      <c r="LDA36" s="66" t="s">
        <v>264</v>
      </c>
      <c r="LDB36" s="66"/>
      <c r="LDE36" s="66" t="s">
        <v>264</v>
      </c>
      <c r="LDF36" s="66"/>
      <c r="LDI36" s="66" t="s">
        <v>264</v>
      </c>
      <c r="LDJ36" s="66"/>
      <c r="LDM36" s="66" t="s">
        <v>264</v>
      </c>
      <c r="LDN36" s="66"/>
      <c r="LDQ36" s="66" t="s">
        <v>264</v>
      </c>
      <c r="LDR36" s="66"/>
      <c r="LDU36" s="66" t="s">
        <v>264</v>
      </c>
      <c r="LDV36" s="66"/>
      <c r="LDY36" s="66" t="s">
        <v>264</v>
      </c>
      <c r="LDZ36" s="66"/>
      <c r="LEC36" s="66" t="s">
        <v>264</v>
      </c>
      <c r="LED36" s="66"/>
      <c r="LEG36" s="66" t="s">
        <v>264</v>
      </c>
      <c r="LEH36" s="66"/>
      <c r="LEK36" s="66" t="s">
        <v>264</v>
      </c>
      <c r="LEL36" s="66"/>
      <c r="LEO36" s="66" t="s">
        <v>264</v>
      </c>
      <c r="LEP36" s="66"/>
      <c r="LES36" s="66" t="s">
        <v>264</v>
      </c>
      <c r="LET36" s="66"/>
      <c r="LEW36" s="66" t="s">
        <v>264</v>
      </c>
      <c r="LEX36" s="66"/>
      <c r="LFA36" s="66" t="s">
        <v>264</v>
      </c>
      <c r="LFB36" s="66"/>
      <c r="LFE36" s="66" t="s">
        <v>264</v>
      </c>
      <c r="LFF36" s="66"/>
      <c r="LFI36" s="66" t="s">
        <v>264</v>
      </c>
      <c r="LFJ36" s="66"/>
      <c r="LFM36" s="66" t="s">
        <v>264</v>
      </c>
      <c r="LFN36" s="66"/>
      <c r="LFQ36" s="66" t="s">
        <v>264</v>
      </c>
      <c r="LFR36" s="66"/>
      <c r="LFU36" s="66" t="s">
        <v>264</v>
      </c>
      <c r="LFV36" s="66"/>
      <c r="LFY36" s="66" t="s">
        <v>264</v>
      </c>
      <c r="LFZ36" s="66"/>
      <c r="LGC36" s="66" t="s">
        <v>264</v>
      </c>
      <c r="LGD36" s="66"/>
      <c r="LGG36" s="66" t="s">
        <v>264</v>
      </c>
      <c r="LGH36" s="66"/>
      <c r="LGK36" s="66" t="s">
        <v>264</v>
      </c>
      <c r="LGL36" s="66"/>
      <c r="LGO36" s="66" t="s">
        <v>264</v>
      </c>
      <c r="LGP36" s="66"/>
      <c r="LGS36" s="66" t="s">
        <v>264</v>
      </c>
      <c r="LGT36" s="66"/>
      <c r="LGW36" s="66" t="s">
        <v>264</v>
      </c>
      <c r="LGX36" s="66"/>
      <c r="LHA36" s="66" t="s">
        <v>264</v>
      </c>
      <c r="LHB36" s="66"/>
      <c r="LHE36" s="66" t="s">
        <v>264</v>
      </c>
      <c r="LHF36" s="66"/>
      <c r="LHI36" s="66" t="s">
        <v>264</v>
      </c>
      <c r="LHJ36" s="66"/>
      <c r="LHM36" s="66" t="s">
        <v>264</v>
      </c>
      <c r="LHN36" s="66"/>
      <c r="LHQ36" s="66" t="s">
        <v>264</v>
      </c>
      <c r="LHR36" s="66"/>
      <c r="LHU36" s="66" t="s">
        <v>264</v>
      </c>
      <c r="LHV36" s="66"/>
      <c r="LHY36" s="66" t="s">
        <v>264</v>
      </c>
      <c r="LHZ36" s="66"/>
      <c r="LIC36" s="66" t="s">
        <v>264</v>
      </c>
      <c r="LID36" s="66"/>
      <c r="LIG36" s="66" t="s">
        <v>264</v>
      </c>
      <c r="LIH36" s="66"/>
      <c r="LIK36" s="66" t="s">
        <v>264</v>
      </c>
      <c r="LIL36" s="66"/>
      <c r="LIO36" s="66" t="s">
        <v>264</v>
      </c>
      <c r="LIP36" s="66"/>
      <c r="LIS36" s="66" t="s">
        <v>264</v>
      </c>
      <c r="LIT36" s="66"/>
      <c r="LIW36" s="66" t="s">
        <v>264</v>
      </c>
      <c r="LIX36" s="66"/>
      <c r="LJA36" s="66" t="s">
        <v>264</v>
      </c>
      <c r="LJB36" s="66"/>
      <c r="LJE36" s="66" t="s">
        <v>264</v>
      </c>
      <c r="LJF36" s="66"/>
      <c r="LJI36" s="66" t="s">
        <v>264</v>
      </c>
      <c r="LJJ36" s="66"/>
      <c r="LJM36" s="66" t="s">
        <v>264</v>
      </c>
      <c r="LJN36" s="66"/>
      <c r="LJQ36" s="66" t="s">
        <v>264</v>
      </c>
      <c r="LJR36" s="66"/>
      <c r="LJU36" s="66" t="s">
        <v>264</v>
      </c>
      <c r="LJV36" s="66"/>
      <c r="LJY36" s="66" t="s">
        <v>264</v>
      </c>
      <c r="LJZ36" s="66"/>
      <c r="LKC36" s="66" t="s">
        <v>264</v>
      </c>
      <c r="LKD36" s="66"/>
      <c r="LKG36" s="66" t="s">
        <v>264</v>
      </c>
      <c r="LKH36" s="66"/>
      <c r="LKK36" s="66" t="s">
        <v>264</v>
      </c>
      <c r="LKL36" s="66"/>
      <c r="LKO36" s="66" t="s">
        <v>264</v>
      </c>
      <c r="LKP36" s="66"/>
      <c r="LKS36" s="66" t="s">
        <v>264</v>
      </c>
      <c r="LKT36" s="66"/>
      <c r="LKW36" s="66" t="s">
        <v>264</v>
      </c>
      <c r="LKX36" s="66"/>
      <c r="LLA36" s="66" t="s">
        <v>264</v>
      </c>
      <c r="LLB36" s="66"/>
      <c r="LLE36" s="66" t="s">
        <v>264</v>
      </c>
      <c r="LLF36" s="66"/>
      <c r="LLI36" s="66" t="s">
        <v>264</v>
      </c>
      <c r="LLJ36" s="66"/>
      <c r="LLM36" s="66" t="s">
        <v>264</v>
      </c>
      <c r="LLN36" s="66"/>
      <c r="LLQ36" s="66" t="s">
        <v>264</v>
      </c>
      <c r="LLR36" s="66"/>
      <c r="LLU36" s="66" t="s">
        <v>264</v>
      </c>
      <c r="LLV36" s="66"/>
      <c r="LLY36" s="66" t="s">
        <v>264</v>
      </c>
      <c r="LLZ36" s="66"/>
      <c r="LMC36" s="66" t="s">
        <v>264</v>
      </c>
      <c r="LMD36" s="66"/>
      <c r="LMG36" s="66" t="s">
        <v>264</v>
      </c>
      <c r="LMH36" s="66"/>
      <c r="LMK36" s="66" t="s">
        <v>264</v>
      </c>
      <c r="LML36" s="66"/>
      <c r="LMO36" s="66" t="s">
        <v>264</v>
      </c>
      <c r="LMP36" s="66"/>
      <c r="LMS36" s="66" t="s">
        <v>264</v>
      </c>
      <c r="LMT36" s="66"/>
      <c r="LMW36" s="66" t="s">
        <v>264</v>
      </c>
      <c r="LMX36" s="66"/>
      <c r="LNA36" s="66" t="s">
        <v>264</v>
      </c>
      <c r="LNB36" s="66"/>
      <c r="LNE36" s="66" t="s">
        <v>264</v>
      </c>
      <c r="LNF36" s="66"/>
      <c r="LNI36" s="66" t="s">
        <v>264</v>
      </c>
      <c r="LNJ36" s="66"/>
      <c r="LNM36" s="66" t="s">
        <v>264</v>
      </c>
      <c r="LNN36" s="66"/>
      <c r="LNQ36" s="66" t="s">
        <v>264</v>
      </c>
      <c r="LNR36" s="66"/>
      <c r="LNU36" s="66" t="s">
        <v>264</v>
      </c>
      <c r="LNV36" s="66"/>
      <c r="LNY36" s="66" t="s">
        <v>264</v>
      </c>
      <c r="LNZ36" s="66"/>
      <c r="LOC36" s="66" t="s">
        <v>264</v>
      </c>
      <c r="LOD36" s="66"/>
      <c r="LOG36" s="66" t="s">
        <v>264</v>
      </c>
      <c r="LOH36" s="66"/>
      <c r="LOK36" s="66" t="s">
        <v>264</v>
      </c>
      <c r="LOL36" s="66"/>
      <c r="LOO36" s="66" t="s">
        <v>264</v>
      </c>
      <c r="LOP36" s="66"/>
      <c r="LOS36" s="66" t="s">
        <v>264</v>
      </c>
      <c r="LOT36" s="66"/>
      <c r="LOW36" s="66" t="s">
        <v>264</v>
      </c>
      <c r="LOX36" s="66"/>
      <c r="LPA36" s="66" t="s">
        <v>264</v>
      </c>
      <c r="LPB36" s="66"/>
      <c r="LPE36" s="66" t="s">
        <v>264</v>
      </c>
      <c r="LPF36" s="66"/>
      <c r="LPI36" s="66" t="s">
        <v>264</v>
      </c>
      <c r="LPJ36" s="66"/>
      <c r="LPM36" s="66" t="s">
        <v>264</v>
      </c>
      <c r="LPN36" s="66"/>
      <c r="LPQ36" s="66" t="s">
        <v>264</v>
      </c>
      <c r="LPR36" s="66"/>
      <c r="LPU36" s="66" t="s">
        <v>264</v>
      </c>
      <c r="LPV36" s="66"/>
      <c r="LPY36" s="66" t="s">
        <v>264</v>
      </c>
      <c r="LPZ36" s="66"/>
      <c r="LQC36" s="66" t="s">
        <v>264</v>
      </c>
      <c r="LQD36" s="66"/>
      <c r="LQG36" s="66" t="s">
        <v>264</v>
      </c>
      <c r="LQH36" s="66"/>
      <c r="LQK36" s="66" t="s">
        <v>264</v>
      </c>
      <c r="LQL36" s="66"/>
      <c r="LQO36" s="66" t="s">
        <v>264</v>
      </c>
      <c r="LQP36" s="66"/>
      <c r="LQS36" s="66" t="s">
        <v>264</v>
      </c>
      <c r="LQT36" s="66"/>
      <c r="LQW36" s="66" t="s">
        <v>264</v>
      </c>
      <c r="LQX36" s="66"/>
      <c r="LRA36" s="66" t="s">
        <v>264</v>
      </c>
      <c r="LRB36" s="66"/>
      <c r="LRE36" s="66" t="s">
        <v>264</v>
      </c>
      <c r="LRF36" s="66"/>
      <c r="LRI36" s="66" t="s">
        <v>264</v>
      </c>
      <c r="LRJ36" s="66"/>
      <c r="LRM36" s="66" t="s">
        <v>264</v>
      </c>
      <c r="LRN36" s="66"/>
      <c r="LRQ36" s="66" t="s">
        <v>264</v>
      </c>
      <c r="LRR36" s="66"/>
      <c r="LRU36" s="66" t="s">
        <v>264</v>
      </c>
      <c r="LRV36" s="66"/>
      <c r="LRY36" s="66" t="s">
        <v>264</v>
      </c>
      <c r="LRZ36" s="66"/>
      <c r="LSC36" s="66" t="s">
        <v>264</v>
      </c>
      <c r="LSD36" s="66"/>
      <c r="LSG36" s="66" t="s">
        <v>264</v>
      </c>
      <c r="LSH36" s="66"/>
      <c r="LSK36" s="66" t="s">
        <v>264</v>
      </c>
      <c r="LSL36" s="66"/>
      <c r="LSO36" s="66" t="s">
        <v>264</v>
      </c>
      <c r="LSP36" s="66"/>
      <c r="LSS36" s="66" t="s">
        <v>264</v>
      </c>
      <c r="LST36" s="66"/>
      <c r="LSW36" s="66" t="s">
        <v>264</v>
      </c>
      <c r="LSX36" s="66"/>
      <c r="LTA36" s="66" t="s">
        <v>264</v>
      </c>
      <c r="LTB36" s="66"/>
      <c r="LTE36" s="66" t="s">
        <v>264</v>
      </c>
      <c r="LTF36" s="66"/>
      <c r="LTI36" s="66" t="s">
        <v>264</v>
      </c>
      <c r="LTJ36" s="66"/>
      <c r="LTM36" s="66" t="s">
        <v>264</v>
      </c>
      <c r="LTN36" s="66"/>
      <c r="LTQ36" s="66" t="s">
        <v>264</v>
      </c>
      <c r="LTR36" s="66"/>
      <c r="LTU36" s="66" t="s">
        <v>264</v>
      </c>
      <c r="LTV36" s="66"/>
      <c r="LTY36" s="66" t="s">
        <v>264</v>
      </c>
      <c r="LTZ36" s="66"/>
      <c r="LUC36" s="66" t="s">
        <v>264</v>
      </c>
      <c r="LUD36" s="66"/>
      <c r="LUG36" s="66" t="s">
        <v>264</v>
      </c>
      <c r="LUH36" s="66"/>
      <c r="LUK36" s="66" t="s">
        <v>264</v>
      </c>
      <c r="LUL36" s="66"/>
      <c r="LUO36" s="66" t="s">
        <v>264</v>
      </c>
      <c r="LUP36" s="66"/>
      <c r="LUS36" s="66" t="s">
        <v>264</v>
      </c>
      <c r="LUT36" s="66"/>
      <c r="LUW36" s="66" t="s">
        <v>264</v>
      </c>
      <c r="LUX36" s="66"/>
      <c r="LVA36" s="66" t="s">
        <v>264</v>
      </c>
      <c r="LVB36" s="66"/>
      <c r="LVE36" s="66" t="s">
        <v>264</v>
      </c>
      <c r="LVF36" s="66"/>
      <c r="LVI36" s="66" t="s">
        <v>264</v>
      </c>
      <c r="LVJ36" s="66"/>
      <c r="LVM36" s="66" t="s">
        <v>264</v>
      </c>
      <c r="LVN36" s="66"/>
      <c r="LVQ36" s="66" t="s">
        <v>264</v>
      </c>
      <c r="LVR36" s="66"/>
      <c r="LVU36" s="66" t="s">
        <v>264</v>
      </c>
      <c r="LVV36" s="66"/>
      <c r="LVY36" s="66" t="s">
        <v>264</v>
      </c>
      <c r="LVZ36" s="66"/>
      <c r="LWC36" s="66" t="s">
        <v>264</v>
      </c>
      <c r="LWD36" s="66"/>
      <c r="LWG36" s="66" t="s">
        <v>264</v>
      </c>
      <c r="LWH36" s="66"/>
      <c r="LWK36" s="66" t="s">
        <v>264</v>
      </c>
      <c r="LWL36" s="66"/>
      <c r="LWO36" s="66" t="s">
        <v>264</v>
      </c>
      <c r="LWP36" s="66"/>
      <c r="LWS36" s="66" t="s">
        <v>264</v>
      </c>
      <c r="LWT36" s="66"/>
      <c r="LWW36" s="66" t="s">
        <v>264</v>
      </c>
      <c r="LWX36" s="66"/>
      <c r="LXA36" s="66" t="s">
        <v>264</v>
      </c>
      <c r="LXB36" s="66"/>
      <c r="LXE36" s="66" t="s">
        <v>264</v>
      </c>
      <c r="LXF36" s="66"/>
      <c r="LXI36" s="66" t="s">
        <v>264</v>
      </c>
      <c r="LXJ36" s="66"/>
      <c r="LXM36" s="66" t="s">
        <v>264</v>
      </c>
      <c r="LXN36" s="66"/>
      <c r="LXQ36" s="66" t="s">
        <v>264</v>
      </c>
      <c r="LXR36" s="66"/>
      <c r="LXU36" s="66" t="s">
        <v>264</v>
      </c>
      <c r="LXV36" s="66"/>
      <c r="LXY36" s="66" t="s">
        <v>264</v>
      </c>
      <c r="LXZ36" s="66"/>
      <c r="LYC36" s="66" t="s">
        <v>264</v>
      </c>
      <c r="LYD36" s="66"/>
      <c r="LYG36" s="66" t="s">
        <v>264</v>
      </c>
      <c r="LYH36" s="66"/>
      <c r="LYK36" s="66" t="s">
        <v>264</v>
      </c>
      <c r="LYL36" s="66"/>
      <c r="LYO36" s="66" t="s">
        <v>264</v>
      </c>
      <c r="LYP36" s="66"/>
      <c r="LYS36" s="66" t="s">
        <v>264</v>
      </c>
      <c r="LYT36" s="66"/>
      <c r="LYW36" s="66" t="s">
        <v>264</v>
      </c>
      <c r="LYX36" s="66"/>
      <c r="LZA36" s="66" t="s">
        <v>264</v>
      </c>
      <c r="LZB36" s="66"/>
      <c r="LZE36" s="66" t="s">
        <v>264</v>
      </c>
      <c r="LZF36" s="66"/>
      <c r="LZI36" s="66" t="s">
        <v>264</v>
      </c>
      <c r="LZJ36" s="66"/>
      <c r="LZM36" s="66" t="s">
        <v>264</v>
      </c>
      <c r="LZN36" s="66"/>
      <c r="LZQ36" s="66" t="s">
        <v>264</v>
      </c>
      <c r="LZR36" s="66"/>
      <c r="LZU36" s="66" t="s">
        <v>264</v>
      </c>
      <c r="LZV36" s="66"/>
      <c r="LZY36" s="66" t="s">
        <v>264</v>
      </c>
      <c r="LZZ36" s="66"/>
      <c r="MAC36" s="66" t="s">
        <v>264</v>
      </c>
      <c r="MAD36" s="66"/>
      <c r="MAG36" s="66" t="s">
        <v>264</v>
      </c>
      <c r="MAH36" s="66"/>
      <c r="MAK36" s="66" t="s">
        <v>264</v>
      </c>
      <c r="MAL36" s="66"/>
      <c r="MAO36" s="66" t="s">
        <v>264</v>
      </c>
      <c r="MAP36" s="66"/>
      <c r="MAS36" s="66" t="s">
        <v>264</v>
      </c>
      <c r="MAT36" s="66"/>
      <c r="MAW36" s="66" t="s">
        <v>264</v>
      </c>
      <c r="MAX36" s="66"/>
      <c r="MBA36" s="66" t="s">
        <v>264</v>
      </c>
      <c r="MBB36" s="66"/>
      <c r="MBE36" s="66" t="s">
        <v>264</v>
      </c>
      <c r="MBF36" s="66"/>
      <c r="MBI36" s="66" t="s">
        <v>264</v>
      </c>
      <c r="MBJ36" s="66"/>
      <c r="MBM36" s="66" t="s">
        <v>264</v>
      </c>
      <c r="MBN36" s="66"/>
      <c r="MBQ36" s="66" t="s">
        <v>264</v>
      </c>
      <c r="MBR36" s="66"/>
      <c r="MBU36" s="66" t="s">
        <v>264</v>
      </c>
      <c r="MBV36" s="66"/>
      <c r="MBY36" s="66" t="s">
        <v>264</v>
      </c>
      <c r="MBZ36" s="66"/>
      <c r="MCC36" s="66" t="s">
        <v>264</v>
      </c>
      <c r="MCD36" s="66"/>
      <c r="MCG36" s="66" t="s">
        <v>264</v>
      </c>
      <c r="MCH36" s="66"/>
      <c r="MCK36" s="66" t="s">
        <v>264</v>
      </c>
      <c r="MCL36" s="66"/>
      <c r="MCO36" s="66" t="s">
        <v>264</v>
      </c>
      <c r="MCP36" s="66"/>
      <c r="MCS36" s="66" t="s">
        <v>264</v>
      </c>
      <c r="MCT36" s="66"/>
      <c r="MCW36" s="66" t="s">
        <v>264</v>
      </c>
      <c r="MCX36" s="66"/>
      <c r="MDA36" s="66" t="s">
        <v>264</v>
      </c>
      <c r="MDB36" s="66"/>
      <c r="MDE36" s="66" t="s">
        <v>264</v>
      </c>
      <c r="MDF36" s="66"/>
      <c r="MDI36" s="66" t="s">
        <v>264</v>
      </c>
      <c r="MDJ36" s="66"/>
      <c r="MDM36" s="66" t="s">
        <v>264</v>
      </c>
      <c r="MDN36" s="66"/>
      <c r="MDQ36" s="66" t="s">
        <v>264</v>
      </c>
      <c r="MDR36" s="66"/>
      <c r="MDU36" s="66" t="s">
        <v>264</v>
      </c>
      <c r="MDV36" s="66"/>
      <c r="MDY36" s="66" t="s">
        <v>264</v>
      </c>
      <c r="MDZ36" s="66"/>
      <c r="MEC36" s="66" t="s">
        <v>264</v>
      </c>
      <c r="MED36" s="66"/>
      <c r="MEG36" s="66" t="s">
        <v>264</v>
      </c>
      <c r="MEH36" s="66"/>
      <c r="MEK36" s="66" t="s">
        <v>264</v>
      </c>
      <c r="MEL36" s="66"/>
      <c r="MEO36" s="66" t="s">
        <v>264</v>
      </c>
      <c r="MEP36" s="66"/>
      <c r="MES36" s="66" t="s">
        <v>264</v>
      </c>
      <c r="MET36" s="66"/>
      <c r="MEW36" s="66" t="s">
        <v>264</v>
      </c>
      <c r="MEX36" s="66"/>
      <c r="MFA36" s="66" t="s">
        <v>264</v>
      </c>
      <c r="MFB36" s="66"/>
      <c r="MFE36" s="66" t="s">
        <v>264</v>
      </c>
      <c r="MFF36" s="66"/>
      <c r="MFI36" s="66" t="s">
        <v>264</v>
      </c>
      <c r="MFJ36" s="66"/>
      <c r="MFM36" s="66" t="s">
        <v>264</v>
      </c>
      <c r="MFN36" s="66"/>
      <c r="MFQ36" s="66" t="s">
        <v>264</v>
      </c>
      <c r="MFR36" s="66"/>
      <c r="MFU36" s="66" t="s">
        <v>264</v>
      </c>
      <c r="MFV36" s="66"/>
      <c r="MFY36" s="66" t="s">
        <v>264</v>
      </c>
      <c r="MFZ36" s="66"/>
      <c r="MGC36" s="66" t="s">
        <v>264</v>
      </c>
      <c r="MGD36" s="66"/>
      <c r="MGG36" s="66" t="s">
        <v>264</v>
      </c>
      <c r="MGH36" s="66"/>
      <c r="MGK36" s="66" t="s">
        <v>264</v>
      </c>
      <c r="MGL36" s="66"/>
      <c r="MGO36" s="66" t="s">
        <v>264</v>
      </c>
      <c r="MGP36" s="66"/>
      <c r="MGS36" s="66" t="s">
        <v>264</v>
      </c>
      <c r="MGT36" s="66"/>
      <c r="MGW36" s="66" t="s">
        <v>264</v>
      </c>
      <c r="MGX36" s="66"/>
      <c r="MHA36" s="66" t="s">
        <v>264</v>
      </c>
      <c r="MHB36" s="66"/>
      <c r="MHE36" s="66" t="s">
        <v>264</v>
      </c>
      <c r="MHF36" s="66"/>
      <c r="MHI36" s="66" t="s">
        <v>264</v>
      </c>
      <c r="MHJ36" s="66"/>
      <c r="MHM36" s="66" t="s">
        <v>264</v>
      </c>
      <c r="MHN36" s="66"/>
      <c r="MHQ36" s="66" t="s">
        <v>264</v>
      </c>
      <c r="MHR36" s="66"/>
      <c r="MHU36" s="66" t="s">
        <v>264</v>
      </c>
      <c r="MHV36" s="66"/>
      <c r="MHY36" s="66" t="s">
        <v>264</v>
      </c>
      <c r="MHZ36" s="66"/>
      <c r="MIC36" s="66" t="s">
        <v>264</v>
      </c>
      <c r="MID36" s="66"/>
      <c r="MIG36" s="66" t="s">
        <v>264</v>
      </c>
      <c r="MIH36" s="66"/>
      <c r="MIK36" s="66" t="s">
        <v>264</v>
      </c>
      <c r="MIL36" s="66"/>
      <c r="MIO36" s="66" t="s">
        <v>264</v>
      </c>
      <c r="MIP36" s="66"/>
      <c r="MIS36" s="66" t="s">
        <v>264</v>
      </c>
      <c r="MIT36" s="66"/>
      <c r="MIW36" s="66" t="s">
        <v>264</v>
      </c>
      <c r="MIX36" s="66"/>
      <c r="MJA36" s="66" t="s">
        <v>264</v>
      </c>
      <c r="MJB36" s="66"/>
      <c r="MJE36" s="66" t="s">
        <v>264</v>
      </c>
      <c r="MJF36" s="66"/>
      <c r="MJI36" s="66" t="s">
        <v>264</v>
      </c>
      <c r="MJJ36" s="66"/>
      <c r="MJM36" s="66" t="s">
        <v>264</v>
      </c>
      <c r="MJN36" s="66"/>
      <c r="MJQ36" s="66" t="s">
        <v>264</v>
      </c>
      <c r="MJR36" s="66"/>
      <c r="MJU36" s="66" t="s">
        <v>264</v>
      </c>
      <c r="MJV36" s="66"/>
      <c r="MJY36" s="66" t="s">
        <v>264</v>
      </c>
      <c r="MJZ36" s="66"/>
      <c r="MKC36" s="66" t="s">
        <v>264</v>
      </c>
      <c r="MKD36" s="66"/>
      <c r="MKG36" s="66" t="s">
        <v>264</v>
      </c>
      <c r="MKH36" s="66"/>
      <c r="MKK36" s="66" t="s">
        <v>264</v>
      </c>
      <c r="MKL36" s="66"/>
      <c r="MKO36" s="66" t="s">
        <v>264</v>
      </c>
      <c r="MKP36" s="66"/>
      <c r="MKS36" s="66" t="s">
        <v>264</v>
      </c>
      <c r="MKT36" s="66"/>
      <c r="MKW36" s="66" t="s">
        <v>264</v>
      </c>
      <c r="MKX36" s="66"/>
      <c r="MLA36" s="66" t="s">
        <v>264</v>
      </c>
      <c r="MLB36" s="66"/>
      <c r="MLE36" s="66" t="s">
        <v>264</v>
      </c>
      <c r="MLF36" s="66"/>
      <c r="MLI36" s="66" t="s">
        <v>264</v>
      </c>
      <c r="MLJ36" s="66"/>
      <c r="MLM36" s="66" t="s">
        <v>264</v>
      </c>
      <c r="MLN36" s="66"/>
      <c r="MLQ36" s="66" t="s">
        <v>264</v>
      </c>
      <c r="MLR36" s="66"/>
      <c r="MLU36" s="66" t="s">
        <v>264</v>
      </c>
      <c r="MLV36" s="66"/>
      <c r="MLY36" s="66" t="s">
        <v>264</v>
      </c>
      <c r="MLZ36" s="66"/>
      <c r="MMC36" s="66" t="s">
        <v>264</v>
      </c>
      <c r="MMD36" s="66"/>
      <c r="MMG36" s="66" t="s">
        <v>264</v>
      </c>
      <c r="MMH36" s="66"/>
      <c r="MMK36" s="66" t="s">
        <v>264</v>
      </c>
      <c r="MML36" s="66"/>
      <c r="MMO36" s="66" t="s">
        <v>264</v>
      </c>
      <c r="MMP36" s="66"/>
      <c r="MMS36" s="66" t="s">
        <v>264</v>
      </c>
      <c r="MMT36" s="66"/>
      <c r="MMW36" s="66" t="s">
        <v>264</v>
      </c>
      <c r="MMX36" s="66"/>
      <c r="MNA36" s="66" t="s">
        <v>264</v>
      </c>
      <c r="MNB36" s="66"/>
      <c r="MNE36" s="66" t="s">
        <v>264</v>
      </c>
      <c r="MNF36" s="66"/>
      <c r="MNI36" s="66" t="s">
        <v>264</v>
      </c>
      <c r="MNJ36" s="66"/>
      <c r="MNM36" s="66" t="s">
        <v>264</v>
      </c>
      <c r="MNN36" s="66"/>
      <c r="MNQ36" s="66" t="s">
        <v>264</v>
      </c>
      <c r="MNR36" s="66"/>
      <c r="MNU36" s="66" t="s">
        <v>264</v>
      </c>
      <c r="MNV36" s="66"/>
      <c r="MNY36" s="66" t="s">
        <v>264</v>
      </c>
      <c r="MNZ36" s="66"/>
      <c r="MOC36" s="66" t="s">
        <v>264</v>
      </c>
      <c r="MOD36" s="66"/>
      <c r="MOG36" s="66" t="s">
        <v>264</v>
      </c>
      <c r="MOH36" s="66"/>
      <c r="MOK36" s="66" t="s">
        <v>264</v>
      </c>
      <c r="MOL36" s="66"/>
      <c r="MOO36" s="66" t="s">
        <v>264</v>
      </c>
      <c r="MOP36" s="66"/>
      <c r="MOS36" s="66" t="s">
        <v>264</v>
      </c>
      <c r="MOT36" s="66"/>
      <c r="MOW36" s="66" t="s">
        <v>264</v>
      </c>
      <c r="MOX36" s="66"/>
      <c r="MPA36" s="66" t="s">
        <v>264</v>
      </c>
      <c r="MPB36" s="66"/>
      <c r="MPE36" s="66" t="s">
        <v>264</v>
      </c>
      <c r="MPF36" s="66"/>
      <c r="MPI36" s="66" t="s">
        <v>264</v>
      </c>
      <c r="MPJ36" s="66"/>
      <c r="MPM36" s="66" t="s">
        <v>264</v>
      </c>
      <c r="MPN36" s="66"/>
      <c r="MPQ36" s="66" t="s">
        <v>264</v>
      </c>
      <c r="MPR36" s="66"/>
      <c r="MPU36" s="66" t="s">
        <v>264</v>
      </c>
      <c r="MPV36" s="66"/>
      <c r="MPY36" s="66" t="s">
        <v>264</v>
      </c>
      <c r="MPZ36" s="66"/>
      <c r="MQC36" s="66" t="s">
        <v>264</v>
      </c>
      <c r="MQD36" s="66"/>
      <c r="MQG36" s="66" t="s">
        <v>264</v>
      </c>
      <c r="MQH36" s="66"/>
      <c r="MQK36" s="66" t="s">
        <v>264</v>
      </c>
      <c r="MQL36" s="66"/>
      <c r="MQO36" s="66" t="s">
        <v>264</v>
      </c>
      <c r="MQP36" s="66"/>
      <c r="MQS36" s="66" t="s">
        <v>264</v>
      </c>
      <c r="MQT36" s="66"/>
      <c r="MQW36" s="66" t="s">
        <v>264</v>
      </c>
      <c r="MQX36" s="66"/>
      <c r="MRA36" s="66" t="s">
        <v>264</v>
      </c>
      <c r="MRB36" s="66"/>
      <c r="MRE36" s="66" t="s">
        <v>264</v>
      </c>
      <c r="MRF36" s="66"/>
      <c r="MRI36" s="66" t="s">
        <v>264</v>
      </c>
      <c r="MRJ36" s="66"/>
      <c r="MRM36" s="66" t="s">
        <v>264</v>
      </c>
      <c r="MRN36" s="66"/>
      <c r="MRQ36" s="66" t="s">
        <v>264</v>
      </c>
      <c r="MRR36" s="66"/>
      <c r="MRU36" s="66" t="s">
        <v>264</v>
      </c>
      <c r="MRV36" s="66"/>
      <c r="MRY36" s="66" t="s">
        <v>264</v>
      </c>
      <c r="MRZ36" s="66"/>
      <c r="MSC36" s="66" t="s">
        <v>264</v>
      </c>
      <c r="MSD36" s="66"/>
      <c r="MSG36" s="66" t="s">
        <v>264</v>
      </c>
      <c r="MSH36" s="66"/>
      <c r="MSK36" s="66" t="s">
        <v>264</v>
      </c>
      <c r="MSL36" s="66"/>
      <c r="MSO36" s="66" t="s">
        <v>264</v>
      </c>
      <c r="MSP36" s="66"/>
      <c r="MSS36" s="66" t="s">
        <v>264</v>
      </c>
      <c r="MST36" s="66"/>
      <c r="MSW36" s="66" t="s">
        <v>264</v>
      </c>
      <c r="MSX36" s="66"/>
      <c r="MTA36" s="66" t="s">
        <v>264</v>
      </c>
      <c r="MTB36" s="66"/>
      <c r="MTE36" s="66" t="s">
        <v>264</v>
      </c>
      <c r="MTF36" s="66"/>
      <c r="MTI36" s="66" t="s">
        <v>264</v>
      </c>
      <c r="MTJ36" s="66"/>
      <c r="MTM36" s="66" t="s">
        <v>264</v>
      </c>
      <c r="MTN36" s="66"/>
      <c r="MTQ36" s="66" t="s">
        <v>264</v>
      </c>
      <c r="MTR36" s="66"/>
      <c r="MTU36" s="66" t="s">
        <v>264</v>
      </c>
      <c r="MTV36" s="66"/>
      <c r="MTY36" s="66" t="s">
        <v>264</v>
      </c>
      <c r="MTZ36" s="66"/>
      <c r="MUC36" s="66" t="s">
        <v>264</v>
      </c>
      <c r="MUD36" s="66"/>
      <c r="MUG36" s="66" t="s">
        <v>264</v>
      </c>
      <c r="MUH36" s="66"/>
      <c r="MUK36" s="66" t="s">
        <v>264</v>
      </c>
      <c r="MUL36" s="66"/>
      <c r="MUO36" s="66" t="s">
        <v>264</v>
      </c>
      <c r="MUP36" s="66"/>
      <c r="MUS36" s="66" t="s">
        <v>264</v>
      </c>
      <c r="MUT36" s="66"/>
      <c r="MUW36" s="66" t="s">
        <v>264</v>
      </c>
      <c r="MUX36" s="66"/>
      <c r="MVA36" s="66" t="s">
        <v>264</v>
      </c>
      <c r="MVB36" s="66"/>
      <c r="MVE36" s="66" t="s">
        <v>264</v>
      </c>
      <c r="MVF36" s="66"/>
      <c r="MVI36" s="66" t="s">
        <v>264</v>
      </c>
      <c r="MVJ36" s="66"/>
      <c r="MVM36" s="66" t="s">
        <v>264</v>
      </c>
      <c r="MVN36" s="66"/>
      <c r="MVQ36" s="66" t="s">
        <v>264</v>
      </c>
      <c r="MVR36" s="66"/>
      <c r="MVU36" s="66" t="s">
        <v>264</v>
      </c>
      <c r="MVV36" s="66"/>
      <c r="MVY36" s="66" t="s">
        <v>264</v>
      </c>
      <c r="MVZ36" s="66"/>
      <c r="MWC36" s="66" t="s">
        <v>264</v>
      </c>
      <c r="MWD36" s="66"/>
      <c r="MWG36" s="66" t="s">
        <v>264</v>
      </c>
      <c r="MWH36" s="66"/>
      <c r="MWK36" s="66" t="s">
        <v>264</v>
      </c>
      <c r="MWL36" s="66"/>
      <c r="MWO36" s="66" t="s">
        <v>264</v>
      </c>
      <c r="MWP36" s="66"/>
      <c r="MWS36" s="66" t="s">
        <v>264</v>
      </c>
      <c r="MWT36" s="66"/>
      <c r="MWW36" s="66" t="s">
        <v>264</v>
      </c>
      <c r="MWX36" s="66"/>
      <c r="MXA36" s="66" t="s">
        <v>264</v>
      </c>
      <c r="MXB36" s="66"/>
      <c r="MXE36" s="66" t="s">
        <v>264</v>
      </c>
      <c r="MXF36" s="66"/>
      <c r="MXI36" s="66" t="s">
        <v>264</v>
      </c>
      <c r="MXJ36" s="66"/>
      <c r="MXM36" s="66" t="s">
        <v>264</v>
      </c>
      <c r="MXN36" s="66"/>
      <c r="MXQ36" s="66" t="s">
        <v>264</v>
      </c>
      <c r="MXR36" s="66"/>
      <c r="MXU36" s="66" t="s">
        <v>264</v>
      </c>
      <c r="MXV36" s="66"/>
      <c r="MXY36" s="66" t="s">
        <v>264</v>
      </c>
      <c r="MXZ36" s="66"/>
      <c r="MYC36" s="66" t="s">
        <v>264</v>
      </c>
      <c r="MYD36" s="66"/>
      <c r="MYG36" s="66" t="s">
        <v>264</v>
      </c>
      <c r="MYH36" s="66"/>
      <c r="MYK36" s="66" t="s">
        <v>264</v>
      </c>
      <c r="MYL36" s="66"/>
      <c r="MYO36" s="66" t="s">
        <v>264</v>
      </c>
      <c r="MYP36" s="66"/>
      <c r="MYS36" s="66" t="s">
        <v>264</v>
      </c>
      <c r="MYT36" s="66"/>
      <c r="MYW36" s="66" t="s">
        <v>264</v>
      </c>
      <c r="MYX36" s="66"/>
      <c r="MZA36" s="66" t="s">
        <v>264</v>
      </c>
      <c r="MZB36" s="66"/>
      <c r="MZE36" s="66" t="s">
        <v>264</v>
      </c>
      <c r="MZF36" s="66"/>
      <c r="MZI36" s="66" t="s">
        <v>264</v>
      </c>
      <c r="MZJ36" s="66"/>
      <c r="MZM36" s="66" t="s">
        <v>264</v>
      </c>
      <c r="MZN36" s="66"/>
      <c r="MZQ36" s="66" t="s">
        <v>264</v>
      </c>
      <c r="MZR36" s="66"/>
      <c r="MZU36" s="66" t="s">
        <v>264</v>
      </c>
      <c r="MZV36" s="66"/>
      <c r="MZY36" s="66" t="s">
        <v>264</v>
      </c>
      <c r="MZZ36" s="66"/>
      <c r="NAC36" s="66" t="s">
        <v>264</v>
      </c>
      <c r="NAD36" s="66"/>
      <c r="NAG36" s="66" t="s">
        <v>264</v>
      </c>
      <c r="NAH36" s="66"/>
      <c r="NAK36" s="66" t="s">
        <v>264</v>
      </c>
      <c r="NAL36" s="66"/>
      <c r="NAO36" s="66" t="s">
        <v>264</v>
      </c>
      <c r="NAP36" s="66"/>
      <c r="NAS36" s="66" t="s">
        <v>264</v>
      </c>
      <c r="NAT36" s="66"/>
      <c r="NAW36" s="66" t="s">
        <v>264</v>
      </c>
      <c r="NAX36" s="66"/>
      <c r="NBA36" s="66" t="s">
        <v>264</v>
      </c>
      <c r="NBB36" s="66"/>
      <c r="NBE36" s="66" t="s">
        <v>264</v>
      </c>
      <c r="NBF36" s="66"/>
      <c r="NBI36" s="66" t="s">
        <v>264</v>
      </c>
      <c r="NBJ36" s="66"/>
      <c r="NBM36" s="66" t="s">
        <v>264</v>
      </c>
      <c r="NBN36" s="66"/>
      <c r="NBQ36" s="66" t="s">
        <v>264</v>
      </c>
      <c r="NBR36" s="66"/>
      <c r="NBU36" s="66" t="s">
        <v>264</v>
      </c>
      <c r="NBV36" s="66"/>
      <c r="NBY36" s="66" t="s">
        <v>264</v>
      </c>
      <c r="NBZ36" s="66"/>
      <c r="NCC36" s="66" t="s">
        <v>264</v>
      </c>
      <c r="NCD36" s="66"/>
      <c r="NCG36" s="66" t="s">
        <v>264</v>
      </c>
      <c r="NCH36" s="66"/>
      <c r="NCK36" s="66" t="s">
        <v>264</v>
      </c>
      <c r="NCL36" s="66"/>
      <c r="NCO36" s="66" t="s">
        <v>264</v>
      </c>
      <c r="NCP36" s="66"/>
      <c r="NCS36" s="66" t="s">
        <v>264</v>
      </c>
      <c r="NCT36" s="66"/>
      <c r="NCW36" s="66" t="s">
        <v>264</v>
      </c>
      <c r="NCX36" s="66"/>
      <c r="NDA36" s="66" t="s">
        <v>264</v>
      </c>
      <c r="NDB36" s="66"/>
      <c r="NDE36" s="66" t="s">
        <v>264</v>
      </c>
      <c r="NDF36" s="66"/>
      <c r="NDI36" s="66" t="s">
        <v>264</v>
      </c>
      <c r="NDJ36" s="66"/>
      <c r="NDM36" s="66" t="s">
        <v>264</v>
      </c>
      <c r="NDN36" s="66"/>
      <c r="NDQ36" s="66" t="s">
        <v>264</v>
      </c>
      <c r="NDR36" s="66"/>
      <c r="NDU36" s="66" t="s">
        <v>264</v>
      </c>
      <c r="NDV36" s="66"/>
      <c r="NDY36" s="66" t="s">
        <v>264</v>
      </c>
      <c r="NDZ36" s="66"/>
      <c r="NEC36" s="66" t="s">
        <v>264</v>
      </c>
      <c r="NED36" s="66"/>
      <c r="NEG36" s="66" t="s">
        <v>264</v>
      </c>
      <c r="NEH36" s="66"/>
      <c r="NEK36" s="66" t="s">
        <v>264</v>
      </c>
      <c r="NEL36" s="66"/>
      <c r="NEO36" s="66" t="s">
        <v>264</v>
      </c>
      <c r="NEP36" s="66"/>
      <c r="NES36" s="66" t="s">
        <v>264</v>
      </c>
      <c r="NET36" s="66"/>
      <c r="NEW36" s="66" t="s">
        <v>264</v>
      </c>
      <c r="NEX36" s="66"/>
      <c r="NFA36" s="66" t="s">
        <v>264</v>
      </c>
      <c r="NFB36" s="66"/>
      <c r="NFE36" s="66" t="s">
        <v>264</v>
      </c>
      <c r="NFF36" s="66"/>
      <c r="NFI36" s="66" t="s">
        <v>264</v>
      </c>
      <c r="NFJ36" s="66"/>
      <c r="NFM36" s="66" t="s">
        <v>264</v>
      </c>
      <c r="NFN36" s="66"/>
      <c r="NFQ36" s="66" t="s">
        <v>264</v>
      </c>
      <c r="NFR36" s="66"/>
      <c r="NFU36" s="66" t="s">
        <v>264</v>
      </c>
      <c r="NFV36" s="66"/>
      <c r="NFY36" s="66" t="s">
        <v>264</v>
      </c>
      <c r="NFZ36" s="66"/>
      <c r="NGC36" s="66" t="s">
        <v>264</v>
      </c>
      <c r="NGD36" s="66"/>
      <c r="NGG36" s="66" t="s">
        <v>264</v>
      </c>
      <c r="NGH36" s="66"/>
      <c r="NGK36" s="66" t="s">
        <v>264</v>
      </c>
      <c r="NGL36" s="66"/>
      <c r="NGO36" s="66" t="s">
        <v>264</v>
      </c>
      <c r="NGP36" s="66"/>
      <c r="NGS36" s="66" t="s">
        <v>264</v>
      </c>
      <c r="NGT36" s="66"/>
      <c r="NGW36" s="66" t="s">
        <v>264</v>
      </c>
      <c r="NGX36" s="66"/>
      <c r="NHA36" s="66" t="s">
        <v>264</v>
      </c>
      <c r="NHB36" s="66"/>
      <c r="NHE36" s="66" t="s">
        <v>264</v>
      </c>
      <c r="NHF36" s="66"/>
      <c r="NHI36" s="66" t="s">
        <v>264</v>
      </c>
      <c r="NHJ36" s="66"/>
      <c r="NHM36" s="66" t="s">
        <v>264</v>
      </c>
      <c r="NHN36" s="66"/>
      <c r="NHQ36" s="66" t="s">
        <v>264</v>
      </c>
      <c r="NHR36" s="66"/>
      <c r="NHU36" s="66" t="s">
        <v>264</v>
      </c>
      <c r="NHV36" s="66"/>
      <c r="NHY36" s="66" t="s">
        <v>264</v>
      </c>
      <c r="NHZ36" s="66"/>
      <c r="NIC36" s="66" t="s">
        <v>264</v>
      </c>
      <c r="NID36" s="66"/>
      <c r="NIG36" s="66" t="s">
        <v>264</v>
      </c>
      <c r="NIH36" s="66"/>
      <c r="NIK36" s="66" t="s">
        <v>264</v>
      </c>
      <c r="NIL36" s="66"/>
      <c r="NIO36" s="66" t="s">
        <v>264</v>
      </c>
      <c r="NIP36" s="66"/>
      <c r="NIS36" s="66" t="s">
        <v>264</v>
      </c>
      <c r="NIT36" s="66"/>
      <c r="NIW36" s="66" t="s">
        <v>264</v>
      </c>
      <c r="NIX36" s="66"/>
      <c r="NJA36" s="66" t="s">
        <v>264</v>
      </c>
      <c r="NJB36" s="66"/>
      <c r="NJE36" s="66" t="s">
        <v>264</v>
      </c>
      <c r="NJF36" s="66"/>
      <c r="NJI36" s="66" t="s">
        <v>264</v>
      </c>
      <c r="NJJ36" s="66"/>
      <c r="NJM36" s="66" t="s">
        <v>264</v>
      </c>
      <c r="NJN36" s="66"/>
      <c r="NJQ36" s="66" t="s">
        <v>264</v>
      </c>
      <c r="NJR36" s="66"/>
      <c r="NJU36" s="66" t="s">
        <v>264</v>
      </c>
      <c r="NJV36" s="66"/>
      <c r="NJY36" s="66" t="s">
        <v>264</v>
      </c>
      <c r="NJZ36" s="66"/>
      <c r="NKC36" s="66" t="s">
        <v>264</v>
      </c>
      <c r="NKD36" s="66"/>
      <c r="NKG36" s="66" t="s">
        <v>264</v>
      </c>
      <c r="NKH36" s="66"/>
      <c r="NKK36" s="66" t="s">
        <v>264</v>
      </c>
      <c r="NKL36" s="66"/>
      <c r="NKO36" s="66" t="s">
        <v>264</v>
      </c>
      <c r="NKP36" s="66"/>
      <c r="NKS36" s="66" t="s">
        <v>264</v>
      </c>
      <c r="NKT36" s="66"/>
      <c r="NKW36" s="66" t="s">
        <v>264</v>
      </c>
      <c r="NKX36" s="66"/>
      <c r="NLA36" s="66" t="s">
        <v>264</v>
      </c>
      <c r="NLB36" s="66"/>
      <c r="NLE36" s="66" t="s">
        <v>264</v>
      </c>
      <c r="NLF36" s="66"/>
      <c r="NLI36" s="66" t="s">
        <v>264</v>
      </c>
      <c r="NLJ36" s="66"/>
      <c r="NLM36" s="66" t="s">
        <v>264</v>
      </c>
      <c r="NLN36" s="66"/>
      <c r="NLQ36" s="66" t="s">
        <v>264</v>
      </c>
      <c r="NLR36" s="66"/>
      <c r="NLU36" s="66" t="s">
        <v>264</v>
      </c>
      <c r="NLV36" s="66"/>
      <c r="NLY36" s="66" t="s">
        <v>264</v>
      </c>
      <c r="NLZ36" s="66"/>
      <c r="NMC36" s="66" t="s">
        <v>264</v>
      </c>
      <c r="NMD36" s="66"/>
      <c r="NMG36" s="66" t="s">
        <v>264</v>
      </c>
      <c r="NMH36" s="66"/>
      <c r="NMK36" s="66" t="s">
        <v>264</v>
      </c>
      <c r="NML36" s="66"/>
      <c r="NMO36" s="66" t="s">
        <v>264</v>
      </c>
      <c r="NMP36" s="66"/>
      <c r="NMS36" s="66" t="s">
        <v>264</v>
      </c>
      <c r="NMT36" s="66"/>
      <c r="NMW36" s="66" t="s">
        <v>264</v>
      </c>
      <c r="NMX36" s="66"/>
      <c r="NNA36" s="66" t="s">
        <v>264</v>
      </c>
      <c r="NNB36" s="66"/>
      <c r="NNE36" s="66" t="s">
        <v>264</v>
      </c>
      <c r="NNF36" s="66"/>
      <c r="NNI36" s="66" t="s">
        <v>264</v>
      </c>
      <c r="NNJ36" s="66"/>
      <c r="NNM36" s="66" t="s">
        <v>264</v>
      </c>
      <c r="NNN36" s="66"/>
      <c r="NNQ36" s="66" t="s">
        <v>264</v>
      </c>
      <c r="NNR36" s="66"/>
      <c r="NNU36" s="66" t="s">
        <v>264</v>
      </c>
      <c r="NNV36" s="66"/>
      <c r="NNY36" s="66" t="s">
        <v>264</v>
      </c>
      <c r="NNZ36" s="66"/>
      <c r="NOC36" s="66" t="s">
        <v>264</v>
      </c>
      <c r="NOD36" s="66"/>
      <c r="NOG36" s="66" t="s">
        <v>264</v>
      </c>
      <c r="NOH36" s="66"/>
      <c r="NOK36" s="66" t="s">
        <v>264</v>
      </c>
      <c r="NOL36" s="66"/>
      <c r="NOO36" s="66" t="s">
        <v>264</v>
      </c>
      <c r="NOP36" s="66"/>
      <c r="NOS36" s="66" t="s">
        <v>264</v>
      </c>
      <c r="NOT36" s="66"/>
      <c r="NOW36" s="66" t="s">
        <v>264</v>
      </c>
      <c r="NOX36" s="66"/>
      <c r="NPA36" s="66" t="s">
        <v>264</v>
      </c>
      <c r="NPB36" s="66"/>
      <c r="NPE36" s="66" t="s">
        <v>264</v>
      </c>
      <c r="NPF36" s="66"/>
      <c r="NPI36" s="66" t="s">
        <v>264</v>
      </c>
      <c r="NPJ36" s="66"/>
      <c r="NPM36" s="66" t="s">
        <v>264</v>
      </c>
      <c r="NPN36" s="66"/>
      <c r="NPQ36" s="66" t="s">
        <v>264</v>
      </c>
      <c r="NPR36" s="66"/>
      <c r="NPU36" s="66" t="s">
        <v>264</v>
      </c>
      <c r="NPV36" s="66"/>
      <c r="NPY36" s="66" t="s">
        <v>264</v>
      </c>
      <c r="NPZ36" s="66"/>
      <c r="NQC36" s="66" t="s">
        <v>264</v>
      </c>
      <c r="NQD36" s="66"/>
      <c r="NQG36" s="66" t="s">
        <v>264</v>
      </c>
      <c r="NQH36" s="66"/>
      <c r="NQK36" s="66" t="s">
        <v>264</v>
      </c>
      <c r="NQL36" s="66"/>
      <c r="NQO36" s="66" t="s">
        <v>264</v>
      </c>
      <c r="NQP36" s="66"/>
      <c r="NQS36" s="66" t="s">
        <v>264</v>
      </c>
      <c r="NQT36" s="66"/>
      <c r="NQW36" s="66" t="s">
        <v>264</v>
      </c>
      <c r="NQX36" s="66"/>
      <c r="NRA36" s="66" t="s">
        <v>264</v>
      </c>
      <c r="NRB36" s="66"/>
      <c r="NRE36" s="66" t="s">
        <v>264</v>
      </c>
      <c r="NRF36" s="66"/>
      <c r="NRI36" s="66" t="s">
        <v>264</v>
      </c>
      <c r="NRJ36" s="66"/>
      <c r="NRM36" s="66" t="s">
        <v>264</v>
      </c>
      <c r="NRN36" s="66"/>
      <c r="NRQ36" s="66" t="s">
        <v>264</v>
      </c>
      <c r="NRR36" s="66"/>
      <c r="NRU36" s="66" t="s">
        <v>264</v>
      </c>
      <c r="NRV36" s="66"/>
      <c r="NRY36" s="66" t="s">
        <v>264</v>
      </c>
      <c r="NRZ36" s="66"/>
      <c r="NSC36" s="66" t="s">
        <v>264</v>
      </c>
      <c r="NSD36" s="66"/>
      <c r="NSG36" s="66" t="s">
        <v>264</v>
      </c>
      <c r="NSH36" s="66"/>
      <c r="NSK36" s="66" t="s">
        <v>264</v>
      </c>
      <c r="NSL36" s="66"/>
      <c r="NSO36" s="66" t="s">
        <v>264</v>
      </c>
      <c r="NSP36" s="66"/>
      <c r="NSS36" s="66" t="s">
        <v>264</v>
      </c>
      <c r="NST36" s="66"/>
      <c r="NSW36" s="66" t="s">
        <v>264</v>
      </c>
      <c r="NSX36" s="66"/>
      <c r="NTA36" s="66" t="s">
        <v>264</v>
      </c>
      <c r="NTB36" s="66"/>
      <c r="NTE36" s="66" t="s">
        <v>264</v>
      </c>
      <c r="NTF36" s="66"/>
      <c r="NTI36" s="66" t="s">
        <v>264</v>
      </c>
      <c r="NTJ36" s="66"/>
      <c r="NTM36" s="66" t="s">
        <v>264</v>
      </c>
      <c r="NTN36" s="66"/>
      <c r="NTQ36" s="66" t="s">
        <v>264</v>
      </c>
      <c r="NTR36" s="66"/>
      <c r="NTU36" s="66" t="s">
        <v>264</v>
      </c>
      <c r="NTV36" s="66"/>
      <c r="NTY36" s="66" t="s">
        <v>264</v>
      </c>
      <c r="NTZ36" s="66"/>
      <c r="NUC36" s="66" t="s">
        <v>264</v>
      </c>
      <c r="NUD36" s="66"/>
      <c r="NUG36" s="66" t="s">
        <v>264</v>
      </c>
      <c r="NUH36" s="66"/>
      <c r="NUK36" s="66" t="s">
        <v>264</v>
      </c>
      <c r="NUL36" s="66"/>
      <c r="NUO36" s="66" t="s">
        <v>264</v>
      </c>
      <c r="NUP36" s="66"/>
      <c r="NUS36" s="66" t="s">
        <v>264</v>
      </c>
      <c r="NUT36" s="66"/>
      <c r="NUW36" s="66" t="s">
        <v>264</v>
      </c>
      <c r="NUX36" s="66"/>
      <c r="NVA36" s="66" t="s">
        <v>264</v>
      </c>
      <c r="NVB36" s="66"/>
      <c r="NVE36" s="66" t="s">
        <v>264</v>
      </c>
      <c r="NVF36" s="66"/>
      <c r="NVI36" s="66" t="s">
        <v>264</v>
      </c>
      <c r="NVJ36" s="66"/>
      <c r="NVM36" s="66" t="s">
        <v>264</v>
      </c>
      <c r="NVN36" s="66"/>
      <c r="NVQ36" s="66" t="s">
        <v>264</v>
      </c>
      <c r="NVR36" s="66"/>
      <c r="NVU36" s="66" t="s">
        <v>264</v>
      </c>
      <c r="NVV36" s="66"/>
      <c r="NVY36" s="66" t="s">
        <v>264</v>
      </c>
      <c r="NVZ36" s="66"/>
      <c r="NWC36" s="66" t="s">
        <v>264</v>
      </c>
      <c r="NWD36" s="66"/>
      <c r="NWG36" s="66" t="s">
        <v>264</v>
      </c>
      <c r="NWH36" s="66"/>
      <c r="NWK36" s="66" t="s">
        <v>264</v>
      </c>
      <c r="NWL36" s="66"/>
      <c r="NWO36" s="66" t="s">
        <v>264</v>
      </c>
      <c r="NWP36" s="66"/>
      <c r="NWS36" s="66" t="s">
        <v>264</v>
      </c>
      <c r="NWT36" s="66"/>
      <c r="NWW36" s="66" t="s">
        <v>264</v>
      </c>
      <c r="NWX36" s="66"/>
      <c r="NXA36" s="66" t="s">
        <v>264</v>
      </c>
      <c r="NXB36" s="66"/>
      <c r="NXE36" s="66" t="s">
        <v>264</v>
      </c>
      <c r="NXF36" s="66"/>
      <c r="NXI36" s="66" t="s">
        <v>264</v>
      </c>
      <c r="NXJ36" s="66"/>
      <c r="NXM36" s="66" t="s">
        <v>264</v>
      </c>
      <c r="NXN36" s="66"/>
      <c r="NXQ36" s="66" t="s">
        <v>264</v>
      </c>
      <c r="NXR36" s="66"/>
      <c r="NXU36" s="66" t="s">
        <v>264</v>
      </c>
      <c r="NXV36" s="66"/>
      <c r="NXY36" s="66" t="s">
        <v>264</v>
      </c>
      <c r="NXZ36" s="66"/>
      <c r="NYC36" s="66" t="s">
        <v>264</v>
      </c>
      <c r="NYD36" s="66"/>
      <c r="NYG36" s="66" t="s">
        <v>264</v>
      </c>
      <c r="NYH36" s="66"/>
      <c r="NYK36" s="66" t="s">
        <v>264</v>
      </c>
      <c r="NYL36" s="66"/>
      <c r="NYO36" s="66" t="s">
        <v>264</v>
      </c>
      <c r="NYP36" s="66"/>
      <c r="NYS36" s="66" t="s">
        <v>264</v>
      </c>
      <c r="NYT36" s="66"/>
      <c r="NYW36" s="66" t="s">
        <v>264</v>
      </c>
      <c r="NYX36" s="66"/>
      <c r="NZA36" s="66" t="s">
        <v>264</v>
      </c>
      <c r="NZB36" s="66"/>
      <c r="NZE36" s="66" t="s">
        <v>264</v>
      </c>
      <c r="NZF36" s="66"/>
      <c r="NZI36" s="66" t="s">
        <v>264</v>
      </c>
      <c r="NZJ36" s="66"/>
      <c r="NZM36" s="66" t="s">
        <v>264</v>
      </c>
      <c r="NZN36" s="66"/>
      <c r="NZQ36" s="66" t="s">
        <v>264</v>
      </c>
      <c r="NZR36" s="66"/>
      <c r="NZU36" s="66" t="s">
        <v>264</v>
      </c>
      <c r="NZV36" s="66"/>
      <c r="NZY36" s="66" t="s">
        <v>264</v>
      </c>
      <c r="NZZ36" s="66"/>
      <c r="OAC36" s="66" t="s">
        <v>264</v>
      </c>
      <c r="OAD36" s="66"/>
      <c r="OAG36" s="66" t="s">
        <v>264</v>
      </c>
      <c r="OAH36" s="66"/>
      <c r="OAK36" s="66" t="s">
        <v>264</v>
      </c>
      <c r="OAL36" s="66"/>
      <c r="OAO36" s="66" t="s">
        <v>264</v>
      </c>
      <c r="OAP36" s="66"/>
      <c r="OAS36" s="66" t="s">
        <v>264</v>
      </c>
      <c r="OAT36" s="66"/>
      <c r="OAW36" s="66" t="s">
        <v>264</v>
      </c>
      <c r="OAX36" s="66"/>
      <c r="OBA36" s="66" t="s">
        <v>264</v>
      </c>
      <c r="OBB36" s="66"/>
      <c r="OBE36" s="66" t="s">
        <v>264</v>
      </c>
      <c r="OBF36" s="66"/>
      <c r="OBI36" s="66" t="s">
        <v>264</v>
      </c>
      <c r="OBJ36" s="66"/>
      <c r="OBM36" s="66" t="s">
        <v>264</v>
      </c>
      <c r="OBN36" s="66"/>
      <c r="OBQ36" s="66" t="s">
        <v>264</v>
      </c>
      <c r="OBR36" s="66"/>
      <c r="OBU36" s="66" t="s">
        <v>264</v>
      </c>
      <c r="OBV36" s="66"/>
      <c r="OBY36" s="66" t="s">
        <v>264</v>
      </c>
      <c r="OBZ36" s="66"/>
      <c r="OCC36" s="66" t="s">
        <v>264</v>
      </c>
      <c r="OCD36" s="66"/>
      <c r="OCG36" s="66" t="s">
        <v>264</v>
      </c>
      <c r="OCH36" s="66"/>
      <c r="OCK36" s="66" t="s">
        <v>264</v>
      </c>
      <c r="OCL36" s="66"/>
      <c r="OCO36" s="66" t="s">
        <v>264</v>
      </c>
      <c r="OCP36" s="66"/>
      <c r="OCS36" s="66" t="s">
        <v>264</v>
      </c>
      <c r="OCT36" s="66"/>
      <c r="OCW36" s="66" t="s">
        <v>264</v>
      </c>
      <c r="OCX36" s="66"/>
      <c r="ODA36" s="66" t="s">
        <v>264</v>
      </c>
      <c r="ODB36" s="66"/>
      <c r="ODE36" s="66" t="s">
        <v>264</v>
      </c>
      <c r="ODF36" s="66"/>
      <c r="ODI36" s="66" t="s">
        <v>264</v>
      </c>
      <c r="ODJ36" s="66"/>
      <c r="ODM36" s="66" t="s">
        <v>264</v>
      </c>
      <c r="ODN36" s="66"/>
      <c r="ODQ36" s="66" t="s">
        <v>264</v>
      </c>
      <c r="ODR36" s="66"/>
      <c r="ODU36" s="66" t="s">
        <v>264</v>
      </c>
      <c r="ODV36" s="66"/>
      <c r="ODY36" s="66" t="s">
        <v>264</v>
      </c>
      <c r="ODZ36" s="66"/>
      <c r="OEC36" s="66" t="s">
        <v>264</v>
      </c>
      <c r="OED36" s="66"/>
      <c r="OEG36" s="66" t="s">
        <v>264</v>
      </c>
      <c r="OEH36" s="66"/>
      <c r="OEK36" s="66" t="s">
        <v>264</v>
      </c>
      <c r="OEL36" s="66"/>
      <c r="OEO36" s="66" t="s">
        <v>264</v>
      </c>
      <c r="OEP36" s="66"/>
      <c r="OES36" s="66" t="s">
        <v>264</v>
      </c>
      <c r="OET36" s="66"/>
      <c r="OEW36" s="66" t="s">
        <v>264</v>
      </c>
      <c r="OEX36" s="66"/>
      <c r="OFA36" s="66" t="s">
        <v>264</v>
      </c>
      <c r="OFB36" s="66"/>
      <c r="OFE36" s="66" t="s">
        <v>264</v>
      </c>
      <c r="OFF36" s="66"/>
      <c r="OFI36" s="66" t="s">
        <v>264</v>
      </c>
      <c r="OFJ36" s="66"/>
      <c r="OFM36" s="66" t="s">
        <v>264</v>
      </c>
      <c r="OFN36" s="66"/>
      <c r="OFQ36" s="66" t="s">
        <v>264</v>
      </c>
      <c r="OFR36" s="66"/>
      <c r="OFU36" s="66" t="s">
        <v>264</v>
      </c>
      <c r="OFV36" s="66"/>
      <c r="OFY36" s="66" t="s">
        <v>264</v>
      </c>
      <c r="OFZ36" s="66"/>
      <c r="OGC36" s="66" t="s">
        <v>264</v>
      </c>
      <c r="OGD36" s="66"/>
      <c r="OGG36" s="66" t="s">
        <v>264</v>
      </c>
      <c r="OGH36" s="66"/>
      <c r="OGK36" s="66" t="s">
        <v>264</v>
      </c>
      <c r="OGL36" s="66"/>
      <c r="OGO36" s="66" t="s">
        <v>264</v>
      </c>
      <c r="OGP36" s="66"/>
      <c r="OGS36" s="66" t="s">
        <v>264</v>
      </c>
      <c r="OGT36" s="66"/>
      <c r="OGW36" s="66" t="s">
        <v>264</v>
      </c>
      <c r="OGX36" s="66"/>
      <c r="OHA36" s="66" t="s">
        <v>264</v>
      </c>
      <c r="OHB36" s="66"/>
      <c r="OHE36" s="66" t="s">
        <v>264</v>
      </c>
      <c r="OHF36" s="66"/>
      <c r="OHI36" s="66" t="s">
        <v>264</v>
      </c>
      <c r="OHJ36" s="66"/>
      <c r="OHM36" s="66" t="s">
        <v>264</v>
      </c>
      <c r="OHN36" s="66"/>
      <c r="OHQ36" s="66" t="s">
        <v>264</v>
      </c>
      <c r="OHR36" s="66"/>
      <c r="OHU36" s="66" t="s">
        <v>264</v>
      </c>
      <c r="OHV36" s="66"/>
      <c r="OHY36" s="66" t="s">
        <v>264</v>
      </c>
      <c r="OHZ36" s="66"/>
      <c r="OIC36" s="66" t="s">
        <v>264</v>
      </c>
      <c r="OID36" s="66"/>
      <c r="OIG36" s="66" t="s">
        <v>264</v>
      </c>
      <c r="OIH36" s="66"/>
      <c r="OIK36" s="66" t="s">
        <v>264</v>
      </c>
      <c r="OIL36" s="66"/>
      <c r="OIO36" s="66" t="s">
        <v>264</v>
      </c>
      <c r="OIP36" s="66"/>
      <c r="OIS36" s="66" t="s">
        <v>264</v>
      </c>
      <c r="OIT36" s="66"/>
      <c r="OIW36" s="66" t="s">
        <v>264</v>
      </c>
      <c r="OIX36" s="66"/>
      <c r="OJA36" s="66" t="s">
        <v>264</v>
      </c>
      <c r="OJB36" s="66"/>
      <c r="OJE36" s="66" t="s">
        <v>264</v>
      </c>
      <c r="OJF36" s="66"/>
      <c r="OJI36" s="66" t="s">
        <v>264</v>
      </c>
      <c r="OJJ36" s="66"/>
      <c r="OJM36" s="66" t="s">
        <v>264</v>
      </c>
      <c r="OJN36" s="66"/>
      <c r="OJQ36" s="66" t="s">
        <v>264</v>
      </c>
      <c r="OJR36" s="66"/>
      <c r="OJU36" s="66" t="s">
        <v>264</v>
      </c>
      <c r="OJV36" s="66"/>
      <c r="OJY36" s="66" t="s">
        <v>264</v>
      </c>
      <c r="OJZ36" s="66"/>
      <c r="OKC36" s="66" t="s">
        <v>264</v>
      </c>
      <c r="OKD36" s="66"/>
      <c r="OKG36" s="66" t="s">
        <v>264</v>
      </c>
      <c r="OKH36" s="66"/>
      <c r="OKK36" s="66" t="s">
        <v>264</v>
      </c>
      <c r="OKL36" s="66"/>
      <c r="OKO36" s="66" t="s">
        <v>264</v>
      </c>
      <c r="OKP36" s="66"/>
      <c r="OKS36" s="66" t="s">
        <v>264</v>
      </c>
      <c r="OKT36" s="66"/>
      <c r="OKW36" s="66" t="s">
        <v>264</v>
      </c>
      <c r="OKX36" s="66"/>
      <c r="OLA36" s="66" t="s">
        <v>264</v>
      </c>
      <c r="OLB36" s="66"/>
      <c r="OLE36" s="66" t="s">
        <v>264</v>
      </c>
      <c r="OLF36" s="66"/>
      <c r="OLI36" s="66" t="s">
        <v>264</v>
      </c>
      <c r="OLJ36" s="66"/>
      <c r="OLM36" s="66" t="s">
        <v>264</v>
      </c>
      <c r="OLN36" s="66"/>
      <c r="OLQ36" s="66" t="s">
        <v>264</v>
      </c>
      <c r="OLR36" s="66"/>
      <c r="OLU36" s="66" t="s">
        <v>264</v>
      </c>
      <c r="OLV36" s="66"/>
      <c r="OLY36" s="66" t="s">
        <v>264</v>
      </c>
      <c r="OLZ36" s="66"/>
      <c r="OMC36" s="66" t="s">
        <v>264</v>
      </c>
      <c r="OMD36" s="66"/>
      <c r="OMG36" s="66" t="s">
        <v>264</v>
      </c>
      <c r="OMH36" s="66"/>
      <c r="OMK36" s="66" t="s">
        <v>264</v>
      </c>
      <c r="OML36" s="66"/>
      <c r="OMO36" s="66" t="s">
        <v>264</v>
      </c>
      <c r="OMP36" s="66"/>
      <c r="OMS36" s="66" t="s">
        <v>264</v>
      </c>
      <c r="OMT36" s="66"/>
      <c r="OMW36" s="66" t="s">
        <v>264</v>
      </c>
      <c r="OMX36" s="66"/>
      <c r="ONA36" s="66" t="s">
        <v>264</v>
      </c>
      <c r="ONB36" s="66"/>
      <c r="ONE36" s="66" t="s">
        <v>264</v>
      </c>
      <c r="ONF36" s="66"/>
      <c r="ONI36" s="66" t="s">
        <v>264</v>
      </c>
      <c r="ONJ36" s="66"/>
      <c r="ONM36" s="66" t="s">
        <v>264</v>
      </c>
      <c r="ONN36" s="66"/>
      <c r="ONQ36" s="66" t="s">
        <v>264</v>
      </c>
      <c r="ONR36" s="66"/>
      <c r="ONU36" s="66" t="s">
        <v>264</v>
      </c>
      <c r="ONV36" s="66"/>
      <c r="ONY36" s="66" t="s">
        <v>264</v>
      </c>
      <c r="ONZ36" s="66"/>
      <c r="OOC36" s="66" t="s">
        <v>264</v>
      </c>
      <c r="OOD36" s="66"/>
      <c r="OOG36" s="66" t="s">
        <v>264</v>
      </c>
      <c r="OOH36" s="66"/>
      <c r="OOK36" s="66" t="s">
        <v>264</v>
      </c>
      <c r="OOL36" s="66"/>
      <c r="OOO36" s="66" t="s">
        <v>264</v>
      </c>
      <c r="OOP36" s="66"/>
      <c r="OOS36" s="66" t="s">
        <v>264</v>
      </c>
      <c r="OOT36" s="66"/>
      <c r="OOW36" s="66" t="s">
        <v>264</v>
      </c>
      <c r="OOX36" s="66"/>
      <c r="OPA36" s="66" t="s">
        <v>264</v>
      </c>
      <c r="OPB36" s="66"/>
      <c r="OPE36" s="66" t="s">
        <v>264</v>
      </c>
      <c r="OPF36" s="66"/>
      <c r="OPI36" s="66" t="s">
        <v>264</v>
      </c>
      <c r="OPJ36" s="66"/>
      <c r="OPM36" s="66" t="s">
        <v>264</v>
      </c>
      <c r="OPN36" s="66"/>
      <c r="OPQ36" s="66" t="s">
        <v>264</v>
      </c>
      <c r="OPR36" s="66"/>
      <c r="OPU36" s="66" t="s">
        <v>264</v>
      </c>
      <c r="OPV36" s="66"/>
      <c r="OPY36" s="66" t="s">
        <v>264</v>
      </c>
      <c r="OPZ36" s="66"/>
      <c r="OQC36" s="66" t="s">
        <v>264</v>
      </c>
      <c r="OQD36" s="66"/>
      <c r="OQG36" s="66" t="s">
        <v>264</v>
      </c>
      <c r="OQH36" s="66"/>
      <c r="OQK36" s="66" t="s">
        <v>264</v>
      </c>
      <c r="OQL36" s="66"/>
      <c r="OQO36" s="66" t="s">
        <v>264</v>
      </c>
      <c r="OQP36" s="66"/>
      <c r="OQS36" s="66" t="s">
        <v>264</v>
      </c>
      <c r="OQT36" s="66"/>
      <c r="OQW36" s="66" t="s">
        <v>264</v>
      </c>
      <c r="OQX36" s="66"/>
      <c r="ORA36" s="66" t="s">
        <v>264</v>
      </c>
      <c r="ORB36" s="66"/>
      <c r="ORE36" s="66" t="s">
        <v>264</v>
      </c>
      <c r="ORF36" s="66"/>
      <c r="ORI36" s="66" t="s">
        <v>264</v>
      </c>
      <c r="ORJ36" s="66"/>
      <c r="ORM36" s="66" t="s">
        <v>264</v>
      </c>
      <c r="ORN36" s="66"/>
      <c r="ORQ36" s="66" t="s">
        <v>264</v>
      </c>
      <c r="ORR36" s="66"/>
      <c r="ORU36" s="66" t="s">
        <v>264</v>
      </c>
      <c r="ORV36" s="66"/>
      <c r="ORY36" s="66" t="s">
        <v>264</v>
      </c>
      <c r="ORZ36" s="66"/>
      <c r="OSC36" s="66" t="s">
        <v>264</v>
      </c>
      <c r="OSD36" s="66"/>
      <c r="OSG36" s="66" t="s">
        <v>264</v>
      </c>
      <c r="OSH36" s="66"/>
      <c r="OSK36" s="66" t="s">
        <v>264</v>
      </c>
      <c r="OSL36" s="66"/>
      <c r="OSO36" s="66" t="s">
        <v>264</v>
      </c>
      <c r="OSP36" s="66"/>
      <c r="OSS36" s="66" t="s">
        <v>264</v>
      </c>
      <c r="OST36" s="66"/>
      <c r="OSW36" s="66" t="s">
        <v>264</v>
      </c>
      <c r="OSX36" s="66"/>
      <c r="OTA36" s="66" t="s">
        <v>264</v>
      </c>
      <c r="OTB36" s="66"/>
      <c r="OTE36" s="66" t="s">
        <v>264</v>
      </c>
      <c r="OTF36" s="66"/>
      <c r="OTI36" s="66" t="s">
        <v>264</v>
      </c>
      <c r="OTJ36" s="66"/>
      <c r="OTM36" s="66" t="s">
        <v>264</v>
      </c>
      <c r="OTN36" s="66"/>
      <c r="OTQ36" s="66" t="s">
        <v>264</v>
      </c>
      <c r="OTR36" s="66"/>
      <c r="OTU36" s="66" t="s">
        <v>264</v>
      </c>
      <c r="OTV36" s="66"/>
      <c r="OTY36" s="66" t="s">
        <v>264</v>
      </c>
      <c r="OTZ36" s="66"/>
      <c r="OUC36" s="66" t="s">
        <v>264</v>
      </c>
      <c r="OUD36" s="66"/>
      <c r="OUG36" s="66" t="s">
        <v>264</v>
      </c>
      <c r="OUH36" s="66"/>
      <c r="OUK36" s="66" t="s">
        <v>264</v>
      </c>
      <c r="OUL36" s="66"/>
      <c r="OUO36" s="66" t="s">
        <v>264</v>
      </c>
      <c r="OUP36" s="66"/>
      <c r="OUS36" s="66" t="s">
        <v>264</v>
      </c>
      <c r="OUT36" s="66"/>
      <c r="OUW36" s="66" t="s">
        <v>264</v>
      </c>
      <c r="OUX36" s="66"/>
      <c r="OVA36" s="66" t="s">
        <v>264</v>
      </c>
      <c r="OVB36" s="66"/>
      <c r="OVE36" s="66" t="s">
        <v>264</v>
      </c>
      <c r="OVF36" s="66"/>
      <c r="OVI36" s="66" t="s">
        <v>264</v>
      </c>
      <c r="OVJ36" s="66"/>
      <c r="OVM36" s="66" t="s">
        <v>264</v>
      </c>
      <c r="OVN36" s="66"/>
      <c r="OVQ36" s="66" t="s">
        <v>264</v>
      </c>
      <c r="OVR36" s="66"/>
      <c r="OVU36" s="66" t="s">
        <v>264</v>
      </c>
      <c r="OVV36" s="66"/>
      <c r="OVY36" s="66" t="s">
        <v>264</v>
      </c>
      <c r="OVZ36" s="66"/>
      <c r="OWC36" s="66" t="s">
        <v>264</v>
      </c>
      <c r="OWD36" s="66"/>
      <c r="OWG36" s="66" t="s">
        <v>264</v>
      </c>
      <c r="OWH36" s="66"/>
      <c r="OWK36" s="66" t="s">
        <v>264</v>
      </c>
      <c r="OWL36" s="66"/>
      <c r="OWO36" s="66" t="s">
        <v>264</v>
      </c>
      <c r="OWP36" s="66"/>
      <c r="OWS36" s="66" t="s">
        <v>264</v>
      </c>
      <c r="OWT36" s="66"/>
      <c r="OWW36" s="66" t="s">
        <v>264</v>
      </c>
      <c r="OWX36" s="66"/>
      <c r="OXA36" s="66" t="s">
        <v>264</v>
      </c>
      <c r="OXB36" s="66"/>
      <c r="OXE36" s="66" t="s">
        <v>264</v>
      </c>
      <c r="OXF36" s="66"/>
      <c r="OXI36" s="66" t="s">
        <v>264</v>
      </c>
      <c r="OXJ36" s="66"/>
      <c r="OXM36" s="66" t="s">
        <v>264</v>
      </c>
      <c r="OXN36" s="66"/>
      <c r="OXQ36" s="66" t="s">
        <v>264</v>
      </c>
      <c r="OXR36" s="66"/>
      <c r="OXU36" s="66" t="s">
        <v>264</v>
      </c>
      <c r="OXV36" s="66"/>
      <c r="OXY36" s="66" t="s">
        <v>264</v>
      </c>
      <c r="OXZ36" s="66"/>
      <c r="OYC36" s="66" t="s">
        <v>264</v>
      </c>
      <c r="OYD36" s="66"/>
      <c r="OYG36" s="66" t="s">
        <v>264</v>
      </c>
      <c r="OYH36" s="66"/>
      <c r="OYK36" s="66" t="s">
        <v>264</v>
      </c>
      <c r="OYL36" s="66"/>
      <c r="OYO36" s="66" t="s">
        <v>264</v>
      </c>
      <c r="OYP36" s="66"/>
      <c r="OYS36" s="66" t="s">
        <v>264</v>
      </c>
      <c r="OYT36" s="66"/>
      <c r="OYW36" s="66" t="s">
        <v>264</v>
      </c>
      <c r="OYX36" s="66"/>
      <c r="OZA36" s="66" t="s">
        <v>264</v>
      </c>
      <c r="OZB36" s="66"/>
      <c r="OZE36" s="66" t="s">
        <v>264</v>
      </c>
      <c r="OZF36" s="66"/>
      <c r="OZI36" s="66" t="s">
        <v>264</v>
      </c>
      <c r="OZJ36" s="66"/>
      <c r="OZM36" s="66" t="s">
        <v>264</v>
      </c>
      <c r="OZN36" s="66"/>
      <c r="OZQ36" s="66" t="s">
        <v>264</v>
      </c>
      <c r="OZR36" s="66"/>
      <c r="OZU36" s="66" t="s">
        <v>264</v>
      </c>
      <c r="OZV36" s="66"/>
      <c r="OZY36" s="66" t="s">
        <v>264</v>
      </c>
      <c r="OZZ36" s="66"/>
      <c r="PAC36" s="66" t="s">
        <v>264</v>
      </c>
      <c r="PAD36" s="66"/>
      <c r="PAG36" s="66" t="s">
        <v>264</v>
      </c>
      <c r="PAH36" s="66"/>
      <c r="PAK36" s="66" t="s">
        <v>264</v>
      </c>
      <c r="PAL36" s="66"/>
      <c r="PAO36" s="66" t="s">
        <v>264</v>
      </c>
      <c r="PAP36" s="66"/>
      <c r="PAS36" s="66" t="s">
        <v>264</v>
      </c>
      <c r="PAT36" s="66"/>
      <c r="PAW36" s="66" t="s">
        <v>264</v>
      </c>
      <c r="PAX36" s="66"/>
      <c r="PBA36" s="66" t="s">
        <v>264</v>
      </c>
      <c r="PBB36" s="66"/>
      <c r="PBE36" s="66" t="s">
        <v>264</v>
      </c>
      <c r="PBF36" s="66"/>
      <c r="PBI36" s="66" t="s">
        <v>264</v>
      </c>
      <c r="PBJ36" s="66"/>
      <c r="PBM36" s="66" t="s">
        <v>264</v>
      </c>
      <c r="PBN36" s="66"/>
      <c r="PBQ36" s="66" t="s">
        <v>264</v>
      </c>
      <c r="PBR36" s="66"/>
      <c r="PBU36" s="66" t="s">
        <v>264</v>
      </c>
      <c r="PBV36" s="66"/>
      <c r="PBY36" s="66" t="s">
        <v>264</v>
      </c>
      <c r="PBZ36" s="66"/>
      <c r="PCC36" s="66" t="s">
        <v>264</v>
      </c>
      <c r="PCD36" s="66"/>
      <c r="PCG36" s="66" t="s">
        <v>264</v>
      </c>
      <c r="PCH36" s="66"/>
      <c r="PCK36" s="66" t="s">
        <v>264</v>
      </c>
      <c r="PCL36" s="66"/>
      <c r="PCO36" s="66" t="s">
        <v>264</v>
      </c>
      <c r="PCP36" s="66"/>
      <c r="PCS36" s="66" t="s">
        <v>264</v>
      </c>
      <c r="PCT36" s="66"/>
      <c r="PCW36" s="66" t="s">
        <v>264</v>
      </c>
      <c r="PCX36" s="66"/>
      <c r="PDA36" s="66" t="s">
        <v>264</v>
      </c>
      <c r="PDB36" s="66"/>
      <c r="PDE36" s="66" t="s">
        <v>264</v>
      </c>
      <c r="PDF36" s="66"/>
      <c r="PDI36" s="66" t="s">
        <v>264</v>
      </c>
      <c r="PDJ36" s="66"/>
      <c r="PDM36" s="66" t="s">
        <v>264</v>
      </c>
      <c r="PDN36" s="66"/>
      <c r="PDQ36" s="66" t="s">
        <v>264</v>
      </c>
      <c r="PDR36" s="66"/>
      <c r="PDU36" s="66" t="s">
        <v>264</v>
      </c>
      <c r="PDV36" s="66"/>
      <c r="PDY36" s="66" t="s">
        <v>264</v>
      </c>
      <c r="PDZ36" s="66"/>
      <c r="PEC36" s="66" t="s">
        <v>264</v>
      </c>
      <c r="PED36" s="66"/>
      <c r="PEG36" s="66" t="s">
        <v>264</v>
      </c>
      <c r="PEH36" s="66"/>
      <c r="PEK36" s="66" t="s">
        <v>264</v>
      </c>
      <c r="PEL36" s="66"/>
      <c r="PEO36" s="66" t="s">
        <v>264</v>
      </c>
      <c r="PEP36" s="66"/>
      <c r="PES36" s="66" t="s">
        <v>264</v>
      </c>
      <c r="PET36" s="66"/>
      <c r="PEW36" s="66" t="s">
        <v>264</v>
      </c>
      <c r="PEX36" s="66"/>
      <c r="PFA36" s="66" t="s">
        <v>264</v>
      </c>
      <c r="PFB36" s="66"/>
      <c r="PFE36" s="66" t="s">
        <v>264</v>
      </c>
      <c r="PFF36" s="66"/>
      <c r="PFI36" s="66" t="s">
        <v>264</v>
      </c>
      <c r="PFJ36" s="66"/>
      <c r="PFM36" s="66" t="s">
        <v>264</v>
      </c>
      <c r="PFN36" s="66"/>
      <c r="PFQ36" s="66" t="s">
        <v>264</v>
      </c>
      <c r="PFR36" s="66"/>
      <c r="PFU36" s="66" t="s">
        <v>264</v>
      </c>
      <c r="PFV36" s="66"/>
      <c r="PFY36" s="66" t="s">
        <v>264</v>
      </c>
      <c r="PFZ36" s="66"/>
      <c r="PGC36" s="66" t="s">
        <v>264</v>
      </c>
      <c r="PGD36" s="66"/>
      <c r="PGG36" s="66" t="s">
        <v>264</v>
      </c>
      <c r="PGH36" s="66"/>
      <c r="PGK36" s="66" t="s">
        <v>264</v>
      </c>
      <c r="PGL36" s="66"/>
      <c r="PGO36" s="66" t="s">
        <v>264</v>
      </c>
      <c r="PGP36" s="66"/>
      <c r="PGS36" s="66" t="s">
        <v>264</v>
      </c>
      <c r="PGT36" s="66"/>
      <c r="PGW36" s="66" t="s">
        <v>264</v>
      </c>
      <c r="PGX36" s="66"/>
      <c r="PHA36" s="66" t="s">
        <v>264</v>
      </c>
      <c r="PHB36" s="66"/>
      <c r="PHE36" s="66" t="s">
        <v>264</v>
      </c>
      <c r="PHF36" s="66"/>
      <c r="PHI36" s="66" t="s">
        <v>264</v>
      </c>
      <c r="PHJ36" s="66"/>
      <c r="PHM36" s="66" t="s">
        <v>264</v>
      </c>
      <c r="PHN36" s="66"/>
      <c r="PHQ36" s="66" t="s">
        <v>264</v>
      </c>
      <c r="PHR36" s="66"/>
      <c r="PHU36" s="66" t="s">
        <v>264</v>
      </c>
      <c r="PHV36" s="66"/>
      <c r="PHY36" s="66" t="s">
        <v>264</v>
      </c>
      <c r="PHZ36" s="66"/>
      <c r="PIC36" s="66" t="s">
        <v>264</v>
      </c>
      <c r="PID36" s="66"/>
      <c r="PIG36" s="66" t="s">
        <v>264</v>
      </c>
      <c r="PIH36" s="66"/>
      <c r="PIK36" s="66" t="s">
        <v>264</v>
      </c>
      <c r="PIL36" s="66"/>
      <c r="PIO36" s="66" t="s">
        <v>264</v>
      </c>
      <c r="PIP36" s="66"/>
      <c r="PIS36" s="66" t="s">
        <v>264</v>
      </c>
      <c r="PIT36" s="66"/>
      <c r="PIW36" s="66" t="s">
        <v>264</v>
      </c>
      <c r="PIX36" s="66"/>
      <c r="PJA36" s="66" t="s">
        <v>264</v>
      </c>
      <c r="PJB36" s="66"/>
      <c r="PJE36" s="66" t="s">
        <v>264</v>
      </c>
      <c r="PJF36" s="66"/>
      <c r="PJI36" s="66" t="s">
        <v>264</v>
      </c>
      <c r="PJJ36" s="66"/>
      <c r="PJM36" s="66" t="s">
        <v>264</v>
      </c>
      <c r="PJN36" s="66"/>
      <c r="PJQ36" s="66" t="s">
        <v>264</v>
      </c>
      <c r="PJR36" s="66"/>
      <c r="PJU36" s="66" t="s">
        <v>264</v>
      </c>
      <c r="PJV36" s="66"/>
      <c r="PJY36" s="66" t="s">
        <v>264</v>
      </c>
      <c r="PJZ36" s="66"/>
      <c r="PKC36" s="66" t="s">
        <v>264</v>
      </c>
      <c r="PKD36" s="66"/>
      <c r="PKG36" s="66" t="s">
        <v>264</v>
      </c>
      <c r="PKH36" s="66"/>
      <c r="PKK36" s="66" t="s">
        <v>264</v>
      </c>
      <c r="PKL36" s="66"/>
      <c r="PKO36" s="66" t="s">
        <v>264</v>
      </c>
      <c r="PKP36" s="66"/>
      <c r="PKS36" s="66" t="s">
        <v>264</v>
      </c>
      <c r="PKT36" s="66"/>
      <c r="PKW36" s="66" t="s">
        <v>264</v>
      </c>
      <c r="PKX36" s="66"/>
      <c r="PLA36" s="66" t="s">
        <v>264</v>
      </c>
      <c r="PLB36" s="66"/>
      <c r="PLE36" s="66" t="s">
        <v>264</v>
      </c>
      <c r="PLF36" s="66"/>
      <c r="PLI36" s="66" t="s">
        <v>264</v>
      </c>
      <c r="PLJ36" s="66"/>
      <c r="PLM36" s="66" t="s">
        <v>264</v>
      </c>
      <c r="PLN36" s="66"/>
      <c r="PLQ36" s="66" t="s">
        <v>264</v>
      </c>
      <c r="PLR36" s="66"/>
      <c r="PLU36" s="66" t="s">
        <v>264</v>
      </c>
      <c r="PLV36" s="66"/>
      <c r="PLY36" s="66" t="s">
        <v>264</v>
      </c>
      <c r="PLZ36" s="66"/>
      <c r="PMC36" s="66" t="s">
        <v>264</v>
      </c>
      <c r="PMD36" s="66"/>
      <c r="PMG36" s="66" t="s">
        <v>264</v>
      </c>
      <c r="PMH36" s="66"/>
      <c r="PMK36" s="66" t="s">
        <v>264</v>
      </c>
      <c r="PML36" s="66"/>
      <c r="PMO36" s="66" t="s">
        <v>264</v>
      </c>
      <c r="PMP36" s="66"/>
      <c r="PMS36" s="66" t="s">
        <v>264</v>
      </c>
      <c r="PMT36" s="66"/>
      <c r="PMW36" s="66" t="s">
        <v>264</v>
      </c>
      <c r="PMX36" s="66"/>
      <c r="PNA36" s="66" t="s">
        <v>264</v>
      </c>
      <c r="PNB36" s="66"/>
      <c r="PNE36" s="66" t="s">
        <v>264</v>
      </c>
      <c r="PNF36" s="66"/>
      <c r="PNI36" s="66" t="s">
        <v>264</v>
      </c>
      <c r="PNJ36" s="66"/>
      <c r="PNM36" s="66" t="s">
        <v>264</v>
      </c>
      <c r="PNN36" s="66"/>
      <c r="PNQ36" s="66" t="s">
        <v>264</v>
      </c>
      <c r="PNR36" s="66"/>
      <c r="PNU36" s="66" t="s">
        <v>264</v>
      </c>
      <c r="PNV36" s="66"/>
      <c r="PNY36" s="66" t="s">
        <v>264</v>
      </c>
      <c r="PNZ36" s="66"/>
      <c r="POC36" s="66" t="s">
        <v>264</v>
      </c>
      <c r="POD36" s="66"/>
      <c r="POG36" s="66" t="s">
        <v>264</v>
      </c>
      <c r="POH36" s="66"/>
      <c r="POK36" s="66" t="s">
        <v>264</v>
      </c>
      <c r="POL36" s="66"/>
      <c r="POO36" s="66" t="s">
        <v>264</v>
      </c>
      <c r="POP36" s="66"/>
      <c r="POS36" s="66" t="s">
        <v>264</v>
      </c>
      <c r="POT36" s="66"/>
      <c r="POW36" s="66" t="s">
        <v>264</v>
      </c>
      <c r="POX36" s="66"/>
      <c r="PPA36" s="66" t="s">
        <v>264</v>
      </c>
      <c r="PPB36" s="66"/>
      <c r="PPE36" s="66" t="s">
        <v>264</v>
      </c>
      <c r="PPF36" s="66"/>
      <c r="PPI36" s="66" t="s">
        <v>264</v>
      </c>
      <c r="PPJ36" s="66"/>
      <c r="PPM36" s="66" t="s">
        <v>264</v>
      </c>
      <c r="PPN36" s="66"/>
      <c r="PPQ36" s="66" t="s">
        <v>264</v>
      </c>
      <c r="PPR36" s="66"/>
      <c r="PPU36" s="66" t="s">
        <v>264</v>
      </c>
      <c r="PPV36" s="66"/>
      <c r="PPY36" s="66" t="s">
        <v>264</v>
      </c>
      <c r="PPZ36" s="66"/>
      <c r="PQC36" s="66" t="s">
        <v>264</v>
      </c>
      <c r="PQD36" s="66"/>
      <c r="PQG36" s="66" t="s">
        <v>264</v>
      </c>
      <c r="PQH36" s="66"/>
      <c r="PQK36" s="66" t="s">
        <v>264</v>
      </c>
      <c r="PQL36" s="66"/>
      <c r="PQO36" s="66" t="s">
        <v>264</v>
      </c>
      <c r="PQP36" s="66"/>
      <c r="PQS36" s="66" t="s">
        <v>264</v>
      </c>
      <c r="PQT36" s="66"/>
      <c r="PQW36" s="66" t="s">
        <v>264</v>
      </c>
      <c r="PQX36" s="66"/>
      <c r="PRA36" s="66" t="s">
        <v>264</v>
      </c>
      <c r="PRB36" s="66"/>
      <c r="PRE36" s="66" t="s">
        <v>264</v>
      </c>
      <c r="PRF36" s="66"/>
      <c r="PRI36" s="66" t="s">
        <v>264</v>
      </c>
      <c r="PRJ36" s="66"/>
      <c r="PRM36" s="66" t="s">
        <v>264</v>
      </c>
      <c r="PRN36" s="66"/>
      <c r="PRQ36" s="66" t="s">
        <v>264</v>
      </c>
      <c r="PRR36" s="66"/>
      <c r="PRU36" s="66" t="s">
        <v>264</v>
      </c>
      <c r="PRV36" s="66"/>
      <c r="PRY36" s="66" t="s">
        <v>264</v>
      </c>
      <c r="PRZ36" s="66"/>
      <c r="PSC36" s="66" t="s">
        <v>264</v>
      </c>
      <c r="PSD36" s="66"/>
      <c r="PSG36" s="66" t="s">
        <v>264</v>
      </c>
      <c r="PSH36" s="66"/>
      <c r="PSK36" s="66" t="s">
        <v>264</v>
      </c>
      <c r="PSL36" s="66"/>
      <c r="PSO36" s="66" t="s">
        <v>264</v>
      </c>
      <c r="PSP36" s="66"/>
      <c r="PSS36" s="66" t="s">
        <v>264</v>
      </c>
      <c r="PST36" s="66"/>
      <c r="PSW36" s="66" t="s">
        <v>264</v>
      </c>
      <c r="PSX36" s="66"/>
      <c r="PTA36" s="66" t="s">
        <v>264</v>
      </c>
      <c r="PTB36" s="66"/>
      <c r="PTE36" s="66" t="s">
        <v>264</v>
      </c>
      <c r="PTF36" s="66"/>
      <c r="PTI36" s="66" t="s">
        <v>264</v>
      </c>
      <c r="PTJ36" s="66"/>
      <c r="PTM36" s="66" t="s">
        <v>264</v>
      </c>
      <c r="PTN36" s="66"/>
      <c r="PTQ36" s="66" t="s">
        <v>264</v>
      </c>
      <c r="PTR36" s="66"/>
      <c r="PTU36" s="66" t="s">
        <v>264</v>
      </c>
      <c r="PTV36" s="66"/>
      <c r="PTY36" s="66" t="s">
        <v>264</v>
      </c>
      <c r="PTZ36" s="66"/>
      <c r="PUC36" s="66" t="s">
        <v>264</v>
      </c>
      <c r="PUD36" s="66"/>
      <c r="PUG36" s="66" t="s">
        <v>264</v>
      </c>
      <c r="PUH36" s="66"/>
      <c r="PUK36" s="66" t="s">
        <v>264</v>
      </c>
      <c r="PUL36" s="66"/>
      <c r="PUO36" s="66" t="s">
        <v>264</v>
      </c>
      <c r="PUP36" s="66"/>
      <c r="PUS36" s="66" t="s">
        <v>264</v>
      </c>
      <c r="PUT36" s="66"/>
      <c r="PUW36" s="66" t="s">
        <v>264</v>
      </c>
      <c r="PUX36" s="66"/>
      <c r="PVA36" s="66" t="s">
        <v>264</v>
      </c>
      <c r="PVB36" s="66"/>
      <c r="PVE36" s="66" t="s">
        <v>264</v>
      </c>
      <c r="PVF36" s="66"/>
      <c r="PVI36" s="66" t="s">
        <v>264</v>
      </c>
      <c r="PVJ36" s="66"/>
      <c r="PVM36" s="66" t="s">
        <v>264</v>
      </c>
      <c r="PVN36" s="66"/>
      <c r="PVQ36" s="66" t="s">
        <v>264</v>
      </c>
      <c r="PVR36" s="66"/>
      <c r="PVU36" s="66" t="s">
        <v>264</v>
      </c>
      <c r="PVV36" s="66"/>
      <c r="PVY36" s="66" t="s">
        <v>264</v>
      </c>
      <c r="PVZ36" s="66"/>
      <c r="PWC36" s="66" t="s">
        <v>264</v>
      </c>
      <c r="PWD36" s="66"/>
      <c r="PWG36" s="66" t="s">
        <v>264</v>
      </c>
      <c r="PWH36" s="66"/>
      <c r="PWK36" s="66" t="s">
        <v>264</v>
      </c>
      <c r="PWL36" s="66"/>
      <c r="PWO36" s="66" t="s">
        <v>264</v>
      </c>
      <c r="PWP36" s="66"/>
      <c r="PWS36" s="66" t="s">
        <v>264</v>
      </c>
      <c r="PWT36" s="66"/>
      <c r="PWW36" s="66" t="s">
        <v>264</v>
      </c>
      <c r="PWX36" s="66"/>
      <c r="PXA36" s="66" t="s">
        <v>264</v>
      </c>
      <c r="PXB36" s="66"/>
      <c r="PXE36" s="66" t="s">
        <v>264</v>
      </c>
      <c r="PXF36" s="66"/>
      <c r="PXI36" s="66" t="s">
        <v>264</v>
      </c>
      <c r="PXJ36" s="66"/>
      <c r="PXM36" s="66" t="s">
        <v>264</v>
      </c>
      <c r="PXN36" s="66"/>
      <c r="PXQ36" s="66" t="s">
        <v>264</v>
      </c>
      <c r="PXR36" s="66"/>
      <c r="PXU36" s="66" t="s">
        <v>264</v>
      </c>
      <c r="PXV36" s="66"/>
      <c r="PXY36" s="66" t="s">
        <v>264</v>
      </c>
      <c r="PXZ36" s="66"/>
      <c r="PYC36" s="66" t="s">
        <v>264</v>
      </c>
      <c r="PYD36" s="66"/>
      <c r="PYG36" s="66" t="s">
        <v>264</v>
      </c>
      <c r="PYH36" s="66"/>
      <c r="PYK36" s="66" t="s">
        <v>264</v>
      </c>
      <c r="PYL36" s="66"/>
      <c r="PYO36" s="66" t="s">
        <v>264</v>
      </c>
      <c r="PYP36" s="66"/>
      <c r="PYS36" s="66" t="s">
        <v>264</v>
      </c>
      <c r="PYT36" s="66"/>
      <c r="PYW36" s="66" t="s">
        <v>264</v>
      </c>
      <c r="PYX36" s="66"/>
      <c r="PZA36" s="66" t="s">
        <v>264</v>
      </c>
      <c r="PZB36" s="66"/>
      <c r="PZE36" s="66" t="s">
        <v>264</v>
      </c>
      <c r="PZF36" s="66"/>
      <c r="PZI36" s="66" t="s">
        <v>264</v>
      </c>
      <c r="PZJ36" s="66"/>
      <c r="PZM36" s="66" t="s">
        <v>264</v>
      </c>
      <c r="PZN36" s="66"/>
      <c r="PZQ36" s="66" t="s">
        <v>264</v>
      </c>
      <c r="PZR36" s="66"/>
      <c r="PZU36" s="66" t="s">
        <v>264</v>
      </c>
      <c r="PZV36" s="66"/>
      <c r="PZY36" s="66" t="s">
        <v>264</v>
      </c>
      <c r="PZZ36" s="66"/>
      <c r="QAC36" s="66" t="s">
        <v>264</v>
      </c>
      <c r="QAD36" s="66"/>
      <c r="QAG36" s="66" t="s">
        <v>264</v>
      </c>
      <c r="QAH36" s="66"/>
      <c r="QAK36" s="66" t="s">
        <v>264</v>
      </c>
      <c r="QAL36" s="66"/>
      <c r="QAO36" s="66" t="s">
        <v>264</v>
      </c>
      <c r="QAP36" s="66"/>
      <c r="QAS36" s="66" t="s">
        <v>264</v>
      </c>
      <c r="QAT36" s="66"/>
      <c r="QAW36" s="66" t="s">
        <v>264</v>
      </c>
      <c r="QAX36" s="66"/>
      <c r="QBA36" s="66" t="s">
        <v>264</v>
      </c>
      <c r="QBB36" s="66"/>
      <c r="QBE36" s="66" t="s">
        <v>264</v>
      </c>
      <c r="QBF36" s="66"/>
      <c r="QBI36" s="66" t="s">
        <v>264</v>
      </c>
      <c r="QBJ36" s="66"/>
      <c r="QBM36" s="66" t="s">
        <v>264</v>
      </c>
      <c r="QBN36" s="66"/>
      <c r="QBQ36" s="66" t="s">
        <v>264</v>
      </c>
      <c r="QBR36" s="66"/>
      <c r="QBU36" s="66" t="s">
        <v>264</v>
      </c>
      <c r="QBV36" s="66"/>
      <c r="QBY36" s="66" t="s">
        <v>264</v>
      </c>
      <c r="QBZ36" s="66"/>
      <c r="QCC36" s="66" t="s">
        <v>264</v>
      </c>
      <c r="QCD36" s="66"/>
      <c r="QCG36" s="66" t="s">
        <v>264</v>
      </c>
      <c r="QCH36" s="66"/>
      <c r="QCK36" s="66" t="s">
        <v>264</v>
      </c>
      <c r="QCL36" s="66"/>
      <c r="QCO36" s="66" t="s">
        <v>264</v>
      </c>
      <c r="QCP36" s="66"/>
      <c r="QCS36" s="66" t="s">
        <v>264</v>
      </c>
      <c r="QCT36" s="66"/>
      <c r="QCW36" s="66" t="s">
        <v>264</v>
      </c>
      <c r="QCX36" s="66"/>
      <c r="QDA36" s="66" t="s">
        <v>264</v>
      </c>
      <c r="QDB36" s="66"/>
      <c r="QDE36" s="66" t="s">
        <v>264</v>
      </c>
      <c r="QDF36" s="66"/>
      <c r="QDI36" s="66" t="s">
        <v>264</v>
      </c>
      <c r="QDJ36" s="66"/>
      <c r="QDM36" s="66" t="s">
        <v>264</v>
      </c>
      <c r="QDN36" s="66"/>
      <c r="QDQ36" s="66" t="s">
        <v>264</v>
      </c>
      <c r="QDR36" s="66"/>
      <c r="QDU36" s="66" t="s">
        <v>264</v>
      </c>
      <c r="QDV36" s="66"/>
      <c r="QDY36" s="66" t="s">
        <v>264</v>
      </c>
      <c r="QDZ36" s="66"/>
      <c r="QEC36" s="66" t="s">
        <v>264</v>
      </c>
      <c r="QED36" s="66"/>
      <c r="QEG36" s="66" t="s">
        <v>264</v>
      </c>
      <c r="QEH36" s="66"/>
      <c r="QEK36" s="66" t="s">
        <v>264</v>
      </c>
      <c r="QEL36" s="66"/>
      <c r="QEO36" s="66" t="s">
        <v>264</v>
      </c>
      <c r="QEP36" s="66"/>
      <c r="QES36" s="66" t="s">
        <v>264</v>
      </c>
      <c r="QET36" s="66"/>
      <c r="QEW36" s="66" t="s">
        <v>264</v>
      </c>
      <c r="QEX36" s="66"/>
      <c r="QFA36" s="66" t="s">
        <v>264</v>
      </c>
      <c r="QFB36" s="66"/>
      <c r="QFE36" s="66" t="s">
        <v>264</v>
      </c>
      <c r="QFF36" s="66"/>
      <c r="QFI36" s="66" t="s">
        <v>264</v>
      </c>
      <c r="QFJ36" s="66"/>
      <c r="QFM36" s="66" t="s">
        <v>264</v>
      </c>
      <c r="QFN36" s="66"/>
      <c r="QFQ36" s="66" t="s">
        <v>264</v>
      </c>
      <c r="QFR36" s="66"/>
      <c r="QFU36" s="66" t="s">
        <v>264</v>
      </c>
      <c r="QFV36" s="66"/>
      <c r="QFY36" s="66" t="s">
        <v>264</v>
      </c>
      <c r="QFZ36" s="66"/>
      <c r="QGC36" s="66" t="s">
        <v>264</v>
      </c>
      <c r="QGD36" s="66"/>
      <c r="QGG36" s="66" t="s">
        <v>264</v>
      </c>
      <c r="QGH36" s="66"/>
      <c r="QGK36" s="66" t="s">
        <v>264</v>
      </c>
      <c r="QGL36" s="66"/>
      <c r="QGO36" s="66" t="s">
        <v>264</v>
      </c>
      <c r="QGP36" s="66"/>
      <c r="QGS36" s="66" t="s">
        <v>264</v>
      </c>
      <c r="QGT36" s="66"/>
      <c r="QGW36" s="66" t="s">
        <v>264</v>
      </c>
      <c r="QGX36" s="66"/>
      <c r="QHA36" s="66" t="s">
        <v>264</v>
      </c>
      <c r="QHB36" s="66"/>
      <c r="QHE36" s="66" t="s">
        <v>264</v>
      </c>
      <c r="QHF36" s="66"/>
      <c r="QHI36" s="66" t="s">
        <v>264</v>
      </c>
      <c r="QHJ36" s="66"/>
      <c r="QHM36" s="66" t="s">
        <v>264</v>
      </c>
      <c r="QHN36" s="66"/>
      <c r="QHQ36" s="66" t="s">
        <v>264</v>
      </c>
      <c r="QHR36" s="66"/>
      <c r="QHU36" s="66" t="s">
        <v>264</v>
      </c>
      <c r="QHV36" s="66"/>
      <c r="QHY36" s="66" t="s">
        <v>264</v>
      </c>
      <c r="QHZ36" s="66"/>
      <c r="QIC36" s="66" t="s">
        <v>264</v>
      </c>
      <c r="QID36" s="66"/>
      <c r="QIG36" s="66" t="s">
        <v>264</v>
      </c>
      <c r="QIH36" s="66"/>
      <c r="QIK36" s="66" t="s">
        <v>264</v>
      </c>
      <c r="QIL36" s="66"/>
      <c r="QIO36" s="66" t="s">
        <v>264</v>
      </c>
      <c r="QIP36" s="66"/>
      <c r="QIS36" s="66" t="s">
        <v>264</v>
      </c>
      <c r="QIT36" s="66"/>
      <c r="QIW36" s="66" t="s">
        <v>264</v>
      </c>
      <c r="QIX36" s="66"/>
      <c r="QJA36" s="66" t="s">
        <v>264</v>
      </c>
      <c r="QJB36" s="66"/>
      <c r="QJE36" s="66" t="s">
        <v>264</v>
      </c>
      <c r="QJF36" s="66"/>
      <c r="QJI36" s="66" t="s">
        <v>264</v>
      </c>
      <c r="QJJ36" s="66"/>
      <c r="QJM36" s="66" t="s">
        <v>264</v>
      </c>
      <c r="QJN36" s="66"/>
      <c r="QJQ36" s="66" t="s">
        <v>264</v>
      </c>
      <c r="QJR36" s="66"/>
      <c r="QJU36" s="66" t="s">
        <v>264</v>
      </c>
      <c r="QJV36" s="66"/>
      <c r="QJY36" s="66" t="s">
        <v>264</v>
      </c>
      <c r="QJZ36" s="66"/>
      <c r="QKC36" s="66" t="s">
        <v>264</v>
      </c>
      <c r="QKD36" s="66"/>
      <c r="QKG36" s="66" t="s">
        <v>264</v>
      </c>
      <c r="QKH36" s="66"/>
      <c r="QKK36" s="66" t="s">
        <v>264</v>
      </c>
      <c r="QKL36" s="66"/>
      <c r="QKO36" s="66" t="s">
        <v>264</v>
      </c>
      <c r="QKP36" s="66"/>
      <c r="QKS36" s="66" t="s">
        <v>264</v>
      </c>
      <c r="QKT36" s="66"/>
      <c r="QKW36" s="66" t="s">
        <v>264</v>
      </c>
      <c r="QKX36" s="66"/>
      <c r="QLA36" s="66" t="s">
        <v>264</v>
      </c>
      <c r="QLB36" s="66"/>
      <c r="QLE36" s="66" t="s">
        <v>264</v>
      </c>
      <c r="QLF36" s="66"/>
      <c r="QLI36" s="66" t="s">
        <v>264</v>
      </c>
      <c r="QLJ36" s="66"/>
      <c r="QLM36" s="66" t="s">
        <v>264</v>
      </c>
      <c r="QLN36" s="66"/>
      <c r="QLQ36" s="66" t="s">
        <v>264</v>
      </c>
      <c r="QLR36" s="66"/>
      <c r="QLU36" s="66" t="s">
        <v>264</v>
      </c>
      <c r="QLV36" s="66"/>
      <c r="QLY36" s="66" t="s">
        <v>264</v>
      </c>
      <c r="QLZ36" s="66"/>
      <c r="QMC36" s="66" t="s">
        <v>264</v>
      </c>
      <c r="QMD36" s="66"/>
      <c r="QMG36" s="66" t="s">
        <v>264</v>
      </c>
      <c r="QMH36" s="66"/>
      <c r="QMK36" s="66" t="s">
        <v>264</v>
      </c>
      <c r="QML36" s="66"/>
      <c r="QMO36" s="66" t="s">
        <v>264</v>
      </c>
      <c r="QMP36" s="66"/>
      <c r="QMS36" s="66" t="s">
        <v>264</v>
      </c>
      <c r="QMT36" s="66"/>
      <c r="QMW36" s="66" t="s">
        <v>264</v>
      </c>
      <c r="QMX36" s="66"/>
      <c r="QNA36" s="66" t="s">
        <v>264</v>
      </c>
      <c r="QNB36" s="66"/>
      <c r="QNE36" s="66" t="s">
        <v>264</v>
      </c>
      <c r="QNF36" s="66"/>
      <c r="QNI36" s="66" t="s">
        <v>264</v>
      </c>
      <c r="QNJ36" s="66"/>
      <c r="QNM36" s="66" t="s">
        <v>264</v>
      </c>
      <c r="QNN36" s="66"/>
      <c r="QNQ36" s="66" t="s">
        <v>264</v>
      </c>
      <c r="QNR36" s="66"/>
      <c r="QNU36" s="66" t="s">
        <v>264</v>
      </c>
      <c r="QNV36" s="66"/>
      <c r="QNY36" s="66" t="s">
        <v>264</v>
      </c>
      <c r="QNZ36" s="66"/>
      <c r="QOC36" s="66" t="s">
        <v>264</v>
      </c>
      <c r="QOD36" s="66"/>
      <c r="QOG36" s="66" t="s">
        <v>264</v>
      </c>
      <c r="QOH36" s="66"/>
      <c r="QOK36" s="66" t="s">
        <v>264</v>
      </c>
      <c r="QOL36" s="66"/>
      <c r="QOO36" s="66" t="s">
        <v>264</v>
      </c>
      <c r="QOP36" s="66"/>
      <c r="QOS36" s="66" t="s">
        <v>264</v>
      </c>
      <c r="QOT36" s="66"/>
      <c r="QOW36" s="66" t="s">
        <v>264</v>
      </c>
      <c r="QOX36" s="66"/>
      <c r="QPA36" s="66" t="s">
        <v>264</v>
      </c>
      <c r="QPB36" s="66"/>
      <c r="QPE36" s="66" t="s">
        <v>264</v>
      </c>
      <c r="QPF36" s="66"/>
      <c r="QPI36" s="66" t="s">
        <v>264</v>
      </c>
      <c r="QPJ36" s="66"/>
      <c r="QPM36" s="66" t="s">
        <v>264</v>
      </c>
      <c r="QPN36" s="66"/>
      <c r="QPQ36" s="66" t="s">
        <v>264</v>
      </c>
      <c r="QPR36" s="66"/>
      <c r="QPU36" s="66" t="s">
        <v>264</v>
      </c>
      <c r="QPV36" s="66"/>
      <c r="QPY36" s="66" t="s">
        <v>264</v>
      </c>
      <c r="QPZ36" s="66"/>
      <c r="QQC36" s="66" t="s">
        <v>264</v>
      </c>
      <c r="QQD36" s="66"/>
      <c r="QQG36" s="66" t="s">
        <v>264</v>
      </c>
      <c r="QQH36" s="66"/>
      <c r="QQK36" s="66" t="s">
        <v>264</v>
      </c>
      <c r="QQL36" s="66"/>
      <c r="QQO36" s="66" t="s">
        <v>264</v>
      </c>
      <c r="QQP36" s="66"/>
      <c r="QQS36" s="66" t="s">
        <v>264</v>
      </c>
      <c r="QQT36" s="66"/>
      <c r="QQW36" s="66" t="s">
        <v>264</v>
      </c>
      <c r="QQX36" s="66"/>
      <c r="QRA36" s="66" t="s">
        <v>264</v>
      </c>
      <c r="QRB36" s="66"/>
      <c r="QRE36" s="66" t="s">
        <v>264</v>
      </c>
      <c r="QRF36" s="66"/>
      <c r="QRI36" s="66" t="s">
        <v>264</v>
      </c>
      <c r="QRJ36" s="66"/>
      <c r="QRM36" s="66" t="s">
        <v>264</v>
      </c>
      <c r="QRN36" s="66"/>
      <c r="QRQ36" s="66" t="s">
        <v>264</v>
      </c>
      <c r="QRR36" s="66"/>
      <c r="QRU36" s="66" t="s">
        <v>264</v>
      </c>
      <c r="QRV36" s="66"/>
      <c r="QRY36" s="66" t="s">
        <v>264</v>
      </c>
      <c r="QRZ36" s="66"/>
      <c r="QSC36" s="66" t="s">
        <v>264</v>
      </c>
      <c r="QSD36" s="66"/>
      <c r="QSG36" s="66" t="s">
        <v>264</v>
      </c>
      <c r="QSH36" s="66"/>
      <c r="QSK36" s="66" t="s">
        <v>264</v>
      </c>
      <c r="QSL36" s="66"/>
      <c r="QSO36" s="66" t="s">
        <v>264</v>
      </c>
      <c r="QSP36" s="66"/>
      <c r="QSS36" s="66" t="s">
        <v>264</v>
      </c>
      <c r="QST36" s="66"/>
      <c r="QSW36" s="66" t="s">
        <v>264</v>
      </c>
      <c r="QSX36" s="66"/>
      <c r="QTA36" s="66" t="s">
        <v>264</v>
      </c>
      <c r="QTB36" s="66"/>
      <c r="QTE36" s="66" t="s">
        <v>264</v>
      </c>
      <c r="QTF36" s="66"/>
      <c r="QTI36" s="66" t="s">
        <v>264</v>
      </c>
      <c r="QTJ36" s="66"/>
      <c r="QTM36" s="66" t="s">
        <v>264</v>
      </c>
      <c r="QTN36" s="66"/>
      <c r="QTQ36" s="66" t="s">
        <v>264</v>
      </c>
      <c r="QTR36" s="66"/>
      <c r="QTU36" s="66" t="s">
        <v>264</v>
      </c>
      <c r="QTV36" s="66"/>
      <c r="QTY36" s="66" t="s">
        <v>264</v>
      </c>
      <c r="QTZ36" s="66"/>
      <c r="QUC36" s="66" t="s">
        <v>264</v>
      </c>
      <c r="QUD36" s="66"/>
      <c r="QUG36" s="66" t="s">
        <v>264</v>
      </c>
      <c r="QUH36" s="66"/>
      <c r="QUK36" s="66" t="s">
        <v>264</v>
      </c>
      <c r="QUL36" s="66"/>
      <c r="QUO36" s="66" t="s">
        <v>264</v>
      </c>
      <c r="QUP36" s="66"/>
      <c r="QUS36" s="66" t="s">
        <v>264</v>
      </c>
      <c r="QUT36" s="66"/>
      <c r="QUW36" s="66" t="s">
        <v>264</v>
      </c>
      <c r="QUX36" s="66"/>
      <c r="QVA36" s="66" t="s">
        <v>264</v>
      </c>
      <c r="QVB36" s="66"/>
      <c r="QVE36" s="66" t="s">
        <v>264</v>
      </c>
      <c r="QVF36" s="66"/>
      <c r="QVI36" s="66" t="s">
        <v>264</v>
      </c>
      <c r="QVJ36" s="66"/>
      <c r="QVM36" s="66" t="s">
        <v>264</v>
      </c>
      <c r="QVN36" s="66"/>
      <c r="QVQ36" s="66" t="s">
        <v>264</v>
      </c>
      <c r="QVR36" s="66"/>
      <c r="QVU36" s="66" t="s">
        <v>264</v>
      </c>
      <c r="QVV36" s="66"/>
      <c r="QVY36" s="66" t="s">
        <v>264</v>
      </c>
      <c r="QVZ36" s="66"/>
      <c r="QWC36" s="66" t="s">
        <v>264</v>
      </c>
      <c r="QWD36" s="66"/>
      <c r="QWG36" s="66" t="s">
        <v>264</v>
      </c>
      <c r="QWH36" s="66"/>
      <c r="QWK36" s="66" t="s">
        <v>264</v>
      </c>
      <c r="QWL36" s="66"/>
      <c r="QWO36" s="66" t="s">
        <v>264</v>
      </c>
      <c r="QWP36" s="66"/>
      <c r="QWS36" s="66" t="s">
        <v>264</v>
      </c>
      <c r="QWT36" s="66"/>
      <c r="QWW36" s="66" t="s">
        <v>264</v>
      </c>
      <c r="QWX36" s="66"/>
      <c r="QXA36" s="66" t="s">
        <v>264</v>
      </c>
      <c r="QXB36" s="66"/>
      <c r="QXE36" s="66" t="s">
        <v>264</v>
      </c>
      <c r="QXF36" s="66"/>
      <c r="QXI36" s="66" t="s">
        <v>264</v>
      </c>
      <c r="QXJ36" s="66"/>
      <c r="QXM36" s="66" t="s">
        <v>264</v>
      </c>
      <c r="QXN36" s="66"/>
      <c r="QXQ36" s="66" t="s">
        <v>264</v>
      </c>
      <c r="QXR36" s="66"/>
      <c r="QXU36" s="66" t="s">
        <v>264</v>
      </c>
      <c r="QXV36" s="66"/>
      <c r="QXY36" s="66" t="s">
        <v>264</v>
      </c>
      <c r="QXZ36" s="66"/>
      <c r="QYC36" s="66" t="s">
        <v>264</v>
      </c>
      <c r="QYD36" s="66"/>
      <c r="QYG36" s="66" t="s">
        <v>264</v>
      </c>
      <c r="QYH36" s="66"/>
      <c r="QYK36" s="66" t="s">
        <v>264</v>
      </c>
      <c r="QYL36" s="66"/>
      <c r="QYO36" s="66" t="s">
        <v>264</v>
      </c>
      <c r="QYP36" s="66"/>
      <c r="QYS36" s="66" t="s">
        <v>264</v>
      </c>
      <c r="QYT36" s="66"/>
      <c r="QYW36" s="66" t="s">
        <v>264</v>
      </c>
      <c r="QYX36" s="66"/>
      <c r="QZA36" s="66" t="s">
        <v>264</v>
      </c>
      <c r="QZB36" s="66"/>
      <c r="QZE36" s="66" t="s">
        <v>264</v>
      </c>
      <c r="QZF36" s="66"/>
      <c r="QZI36" s="66" t="s">
        <v>264</v>
      </c>
      <c r="QZJ36" s="66"/>
      <c r="QZM36" s="66" t="s">
        <v>264</v>
      </c>
      <c r="QZN36" s="66"/>
      <c r="QZQ36" s="66" t="s">
        <v>264</v>
      </c>
      <c r="QZR36" s="66"/>
      <c r="QZU36" s="66" t="s">
        <v>264</v>
      </c>
      <c r="QZV36" s="66"/>
      <c r="QZY36" s="66" t="s">
        <v>264</v>
      </c>
      <c r="QZZ36" s="66"/>
      <c r="RAC36" s="66" t="s">
        <v>264</v>
      </c>
      <c r="RAD36" s="66"/>
      <c r="RAG36" s="66" t="s">
        <v>264</v>
      </c>
      <c r="RAH36" s="66"/>
      <c r="RAK36" s="66" t="s">
        <v>264</v>
      </c>
      <c r="RAL36" s="66"/>
      <c r="RAO36" s="66" t="s">
        <v>264</v>
      </c>
      <c r="RAP36" s="66"/>
      <c r="RAS36" s="66" t="s">
        <v>264</v>
      </c>
      <c r="RAT36" s="66"/>
      <c r="RAW36" s="66" t="s">
        <v>264</v>
      </c>
      <c r="RAX36" s="66"/>
      <c r="RBA36" s="66" t="s">
        <v>264</v>
      </c>
      <c r="RBB36" s="66"/>
      <c r="RBE36" s="66" t="s">
        <v>264</v>
      </c>
      <c r="RBF36" s="66"/>
      <c r="RBI36" s="66" t="s">
        <v>264</v>
      </c>
      <c r="RBJ36" s="66"/>
      <c r="RBM36" s="66" t="s">
        <v>264</v>
      </c>
      <c r="RBN36" s="66"/>
      <c r="RBQ36" s="66" t="s">
        <v>264</v>
      </c>
      <c r="RBR36" s="66"/>
      <c r="RBU36" s="66" t="s">
        <v>264</v>
      </c>
      <c r="RBV36" s="66"/>
      <c r="RBY36" s="66" t="s">
        <v>264</v>
      </c>
      <c r="RBZ36" s="66"/>
      <c r="RCC36" s="66" t="s">
        <v>264</v>
      </c>
      <c r="RCD36" s="66"/>
      <c r="RCG36" s="66" t="s">
        <v>264</v>
      </c>
      <c r="RCH36" s="66"/>
      <c r="RCK36" s="66" t="s">
        <v>264</v>
      </c>
      <c r="RCL36" s="66"/>
      <c r="RCO36" s="66" t="s">
        <v>264</v>
      </c>
      <c r="RCP36" s="66"/>
      <c r="RCS36" s="66" t="s">
        <v>264</v>
      </c>
      <c r="RCT36" s="66"/>
      <c r="RCW36" s="66" t="s">
        <v>264</v>
      </c>
      <c r="RCX36" s="66"/>
      <c r="RDA36" s="66" t="s">
        <v>264</v>
      </c>
      <c r="RDB36" s="66"/>
      <c r="RDE36" s="66" t="s">
        <v>264</v>
      </c>
      <c r="RDF36" s="66"/>
      <c r="RDI36" s="66" t="s">
        <v>264</v>
      </c>
      <c r="RDJ36" s="66"/>
      <c r="RDM36" s="66" t="s">
        <v>264</v>
      </c>
      <c r="RDN36" s="66"/>
      <c r="RDQ36" s="66" t="s">
        <v>264</v>
      </c>
      <c r="RDR36" s="66"/>
      <c r="RDU36" s="66" t="s">
        <v>264</v>
      </c>
      <c r="RDV36" s="66"/>
      <c r="RDY36" s="66" t="s">
        <v>264</v>
      </c>
      <c r="RDZ36" s="66"/>
      <c r="REC36" s="66" t="s">
        <v>264</v>
      </c>
      <c r="RED36" s="66"/>
      <c r="REG36" s="66" t="s">
        <v>264</v>
      </c>
      <c r="REH36" s="66"/>
      <c r="REK36" s="66" t="s">
        <v>264</v>
      </c>
      <c r="REL36" s="66"/>
      <c r="REO36" s="66" t="s">
        <v>264</v>
      </c>
      <c r="REP36" s="66"/>
      <c r="RES36" s="66" t="s">
        <v>264</v>
      </c>
      <c r="RET36" s="66"/>
      <c r="REW36" s="66" t="s">
        <v>264</v>
      </c>
      <c r="REX36" s="66"/>
      <c r="RFA36" s="66" t="s">
        <v>264</v>
      </c>
      <c r="RFB36" s="66"/>
      <c r="RFE36" s="66" t="s">
        <v>264</v>
      </c>
      <c r="RFF36" s="66"/>
      <c r="RFI36" s="66" t="s">
        <v>264</v>
      </c>
      <c r="RFJ36" s="66"/>
      <c r="RFM36" s="66" t="s">
        <v>264</v>
      </c>
      <c r="RFN36" s="66"/>
      <c r="RFQ36" s="66" t="s">
        <v>264</v>
      </c>
      <c r="RFR36" s="66"/>
      <c r="RFU36" s="66" t="s">
        <v>264</v>
      </c>
      <c r="RFV36" s="66"/>
      <c r="RFY36" s="66" t="s">
        <v>264</v>
      </c>
      <c r="RFZ36" s="66"/>
      <c r="RGC36" s="66" t="s">
        <v>264</v>
      </c>
      <c r="RGD36" s="66"/>
      <c r="RGG36" s="66" t="s">
        <v>264</v>
      </c>
      <c r="RGH36" s="66"/>
      <c r="RGK36" s="66" t="s">
        <v>264</v>
      </c>
      <c r="RGL36" s="66"/>
      <c r="RGO36" s="66" t="s">
        <v>264</v>
      </c>
      <c r="RGP36" s="66"/>
      <c r="RGS36" s="66" t="s">
        <v>264</v>
      </c>
      <c r="RGT36" s="66"/>
      <c r="RGW36" s="66" t="s">
        <v>264</v>
      </c>
      <c r="RGX36" s="66"/>
      <c r="RHA36" s="66" t="s">
        <v>264</v>
      </c>
      <c r="RHB36" s="66"/>
      <c r="RHE36" s="66" t="s">
        <v>264</v>
      </c>
      <c r="RHF36" s="66"/>
      <c r="RHI36" s="66" t="s">
        <v>264</v>
      </c>
      <c r="RHJ36" s="66"/>
      <c r="RHM36" s="66" t="s">
        <v>264</v>
      </c>
      <c r="RHN36" s="66"/>
      <c r="RHQ36" s="66" t="s">
        <v>264</v>
      </c>
      <c r="RHR36" s="66"/>
      <c r="RHU36" s="66" t="s">
        <v>264</v>
      </c>
      <c r="RHV36" s="66"/>
      <c r="RHY36" s="66" t="s">
        <v>264</v>
      </c>
      <c r="RHZ36" s="66"/>
      <c r="RIC36" s="66" t="s">
        <v>264</v>
      </c>
      <c r="RID36" s="66"/>
      <c r="RIG36" s="66" t="s">
        <v>264</v>
      </c>
      <c r="RIH36" s="66"/>
      <c r="RIK36" s="66" t="s">
        <v>264</v>
      </c>
      <c r="RIL36" s="66"/>
      <c r="RIO36" s="66" t="s">
        <v>264</v>
      </c>
      <c r="RIP36" s="66"/>
      <c r="RIS36" s="66" t="s">
        <v>264</v>
      </c>
      <c r="RIT36" s="66"/>
      <c r="RIW36" s="66" t="s">
        <v>264</v>
      </c>
      <c r="RIX36" s="66"/>
      <c r="RJA36" s="66" t="s">
        <v>264</v>
      </c>
      <c r="RJB36" s="66"/>
      <c r="RJE36" s="66" t="s">
        <v>264</v>
      </c>
      <c r="RJF36" s="66"/>
      <c r="RJI36" s="66" t="s">
        <v>264</v>
      </c>
      <c r="RJJ36" s="66"/>
      <c r="RJM36" s="66" t="s">
        <v>264</v>
      </c>
      <c r="RJN36" s="66"/>
      <c r="RJQ36" s="66" t="s">
        <v>264</v>
      </c>
      <c r="RJR36" s="66"/>
      <c r="RJU36" s="66" t="s">
        <v>264</v>
      </c>
      <c r="RJV36" s="66"/>
      <c r="RJY36" s="66" t="s">
        <v>264</v>
      </c>
      <c r="RJZ36" s="66"/>
      <c r="RKC36" s="66" t="s">
        <v>264</v>
      </c>
      <c r="RKD36" s="66"/>
      <c r="RKG36" s="66" t="s">
        <v>264</v>
      </c>
      <c r="RKH36" s="66"/>
      <c r="RKK36" s="66" t="s">
        <v>264</v>
      </c>
      <c r="RKL36" s="66"/>
      <c r="RKO36" s="66" t="s">
        <v>264</v>
      </c>
      <c r="RKP36" s="66"/>
      <c r="RKS36" s="66" t="s">
        <v>264</v>
      </c>
      <c r="RKT36" s="66"/>
      <c r="RKW36" s="66" t="s">
        <v>264</v>
      </c>
      <c r="RKX36" s="66"/>
      <c r="RLA36" s="66" t="s">
        <v>264</v>
      </c>
      <c r="RLB36" s="66"/>
      <c r="RLE36" s="66" t="s">
        <v>264</v>
      </c>
      <c r="RLF36" s="66"/>
      <c r="RLI36" s="66" t="s">
        <v>264</v>
      </c>
      <c r="RLJ36" s="66"/>
      <c r="RLM36" s="66" t="s">
        <v>264</v>
      </c>
      <c r="RLN36" s="66"/>
      <c r="RLQ36" s="66" t="s">
        <v>264</v>
      </c>
      <c r="RLR36" s="66"/>
      <c r="RLU36" s="66" t="s">
        <v>264</v>
      </c>
      <c r="RLV36" s="66"/>
      <c r="RLY36" s="66" t="s">
        <v>264</v>
      </c>
      <c r="RLZ36" s="66"/>
      <c r="RMC36" s="66" t="s">
        <v>264</v>
      </c>
      <c r="RMD36" s="66"/>
      <c r="RMG36" s="66" t="s">
        <v>264</v>
      </c>
      <c r="RMH36" s="66"/>
      <c r="RMK36" s="66" t="s">
        <v>264</v>
      </c>
      <c r="RML36" s="66"/>
      <c r="RMO36" s="66" t="s">
        <v>264</v>
      </c>
      <c r="RMP36" s="66"/>
      <c r="RMS36" s="66" t="s">
        <v>264</v>
      </c>
      <c r="RMT36" s="66"/>
      <c r="RMW36" s="66" t="s">
        <v>264</v>
      </c>
      <c r="RMX36" s="66"/>
      <c r="RNA36" s="66" t="s">
        <v>264</v>
      </c>
      <c r="RNB36" s="66"/>
      <c r="RNE36" s="66" t="s">
        <v>264</v>
      </c>
      <c r="RNF36" s="66"/>
      <c r="RNI36" s="66" t="s">
        <v>264</v>
      </c>
      <c r="RNJ36" s="66"/>
      <c r="RNM36" s="66" t="s">
        <v>264</v>
      </c>
      <c r="RNN36" s="66"/>
      <c r="RNQ36" s="66" t="s">
        <v>264</v>
      </c>
      <c r="RNR36" s="66"/>
      <c r="RNU36" s="66" t="s">
        <v>264</v>
      </c>
      <c r="RNV36" s="66"/>
      <c r="RNY36" s="66" t="s">
        <v>264</v>
      </c>
      <c r="RNZ36" s="66"/>
      <c r="ROC36" s="66" t="s">
        <v>264</v>
      </c>
      <c r="ROD36" s="66"/>
      <c r="ROG36" s="66" t="s">
        <v>264</v>
      </c>
      <c r="ROH36" s="66"/>
      <c r="ROK36" s="66" t="s">
        <v>264</v>
      </c>
      <c r="ROL36" s="66"/>
      <c r="ROO36" s="66" t="s">
        <v>264</v>
      </c>
      <c r="ROP36" s="66"/>
      <c r="ROS36" s="66" t="s">
        <v>264</v>
      </c>
      <c r="ROT36" s="66"/>
      <c r="ROW36" s="66" t="s">
        <v>264</v>
      </c>
      <c r="ROX36" s="66"/>
      <c r="RPA36" s="66" t="s">
        <v>264</v>
      </c>
      <c r="RPB36" s="66"/>
      <c r="RPE36" s="66" t="s">
        <v>264</v>
      </c>
      <c r="RPF36" s="66"/>
      <c r="RPI36" s="66" t="s">
        <v>264</v>
      </c>
      <c r="RPJ36" s="66"/>
      <c r="RPM36" s="66" t="s">
        <v>264</v>
      </c>
      <c r="RPN36" s="66"/>
      <c r="RPQ36" s="66" t="s">
        <v>264</v>
      </c>
      <c r="RPR36" s="66"/>
      <c r="RPU36" s="66" t="s">
        <v>264</v>
      </c>
      <c r="RPV36" s="66"/>
      <c r="RPY36" s="66" t="s">
        <v>264</v>
      </c>
      <c r="RPZ36" s="66"/>
      <c r="RQC36" s="66" t="s">
        <v>264</v>
      </c>
      <c r="RQD36" s="66"/>
      <c r="RQG36" s="66" t="s">
        <v>264</v>
      </c>
      <c r="RQH36" s="66"/>
      <c r="RQK36" s="66" t="s">
        <v>264</v>
      </c>
      <c r="RQL36" s="66"/>
      <c r="RQO36" s="66" t="s">
        <v>264</v>
      </c>
      <c r="RQP36" s="66"/>
      <c r="RQS36" s="66" t="s">
        <v>264</v>
      </c>
      <c r="RQT36" s="66"/>
      <c r="RQW36" s="66" t="s">
        <v>264</v>
      </c>
      <c r="RQX36" s="66"/>
      <c r="RRA36" s="66" t="s">
        <v>264</v>
      </c>
      <c r="RRB36" s="66"/>
      <c r="RRE36" s="66" t="s">
        <v>264</v>
      </c>
      <c r="RRF36" s="66"/>
      <c r="RRI36" s="66" t="s">
        <v>264</v>
      </c>
      <c r="RRJ36" s="66"/>
      <c r="RRM36" s="66" t="s">
        <v>264</v>
      </c>
      <c r="RRN36" s="66"/>
      <c r="RRQ36" s="66" t="s">
        <v>264</v>
      </c>
      <c r="RRR36" s="66"/>
      <c r="RRU36" s="66" t="s">
        <v>264</v>
      </c>
      <c r="RRV36" s="66"/>
      <c r="RRY36" s="66" t="s">
        <v>264</v>
      </c>
      <c r="RRZ36" s="66"/>
      <c r="RSC36" s="66" t="s">
        <v>264</v>
      </c>
      <c r="RSD36" s="66"/>
      <c r="RSG36" s="66" t="s">
        <v>264</v>
      </c>
      <c r="RSH36" s="66"/>
      <c r="RSK36" s="66" t="s">
        <v>264</v>
      </c>
      <c r="RSL36" s="66"/>
      <c r="RSO36" s="66" t="s">
        <v>264</v>
      </c>
      <c r="RSP36" s="66"/>
      <c r="RSS36" s="66" t="s">
        <v>264</v>
      </c>
      <c r="RST36" s="66"/>
      <c r="RSW36" s="66" t="s">
        <v>264</v>
      </c>
      <c r="RSX36" s="66"/>
      <c r="RTA36" s="66" t="s">
        <v>264</v>
      </c>
      <c r="RTB36" s="66"/>
      <c r="RTE36" s="66" t="s">
        <v>264</v>
      </c>
      <c r="RTF36" s="66"/>
      <c r="RTI36" s="66" t="s">
        <v>264</v>
      </c>
      <c r="RTJ36" s="66"/>
      <c r="RTM36" s="66" t="s">
        <v>264</v>
      </c>
      <c r="RTN36" s="66"/>
      <c r="RTQ36" s="66" t="s">
        <v>264</v>
      </c>
      <c r="RTR36" s="66"/>
      <c r="RTU36" s="66" t="s">
        <v>264</v>
      </c>
      <c r="RTV36" s="66"/>
      <c r="RTY36" s="66" t="s">
        <v>264</v>
      </c>
      <c r="RTZ36" s="66"/>
      <c r="RUC36" s="66" t="s">
        <v>264</v>
      </c>
      <c r="RUD36" s="66"/>
      <c r="RUG36" s="66" t="s">
        <v>264</v>
      </c>
      <c r="RUH36" s="66"/>
      <c r="RUK36" s="66" t="s">
        <v>264</v>
      </c>
      <c r="RUL36" s="66"/>
      <c r="RUO36" s="66" t="s">
        <v>264</v>
      </c>
      <c r="RUP36" s="66"/>
      <c r="RUS36" s="66" t="s">
        <v>264</v>
      </c>
      <c r="RUT36" s="66"/>
      <c r="RUW36" s="66" t="s">
        <v>264</v>
      </c>
      <c r="RUX36" s="66"/>
      <c r="RVA36" s="66" t="s">
        <v>264</v>
      </c>
      <c r="RVB36" s="66"/>
      <c r="RVE36" s="66" t="s">
        <v>264</v>
      </c>
      <c r="RVF36" s="66"/>
      <c r="RVI36" s="66" t="s">
        <v>264</v>
      </c>
      <c r="RVJ36" s="66"/>
      <c r="RVM36" s="66" t="s">
        <v>264</v>
      </c>
      <c r="RVN36" s="66"/>
      <c r="RVQ36" s="66" t="s">
        <v>264</v>
      </c>
      <c r="RVR36" s="66"/>
      <c r="RVU36" s="66" t="s">
        <v>264</v>
      </c>
      <c r="RVV36" s="66"/>
      <c r="RVY36" s="66" t="s">
        <v>264</v>
      </c>
      <c r="RVZ36" s="66"/>
      <c r="RWC36" s="66" t="s">
        <v>264</v>
      </c>
      <c r="RWD36" s="66"/>
      <c r="RWG36" s="66" t="s">
        <v>264</v>
      </c>
      <c r="RWH36" s="66"/>
      <c r="RWK36" s="66" t="s">
        <v>264</v>
      </c>
      <c r="RWL36" s="66"/>
      <c r="RWO36" s="66" t="s">
        <v>264</v>
      </c>
      <c r="RWP36" s="66"/>
      <c r="RWS36" s="66" t="s">
        <v>264</v>
      </c>
      <c r="RWT36" s="66"/>
      <c r="RWW36" s="66" t="s">
        <v>264</v>
      </c>
      <c r="RWX36" s="66"/>
      <c r="RXA36" s="66" t="s">
        <v>264</v>
      </c>
      <c r="RXB36" s="66"/>
      <c r="RXE36" s="66" t="s">
        <v>264</v>
      </c>
      <c r="RXF36" s="66"/>
      <c r="RXI36" s="66" t="s">
        <v>264</v>
      </c>
      <c r="RXJ36" s="66"/>
      <c r="RXM36" s="66" t="s">
        <v>264</v>
      </c>
      <c r="RXN36" s="66"/>
      <c r="RXQ36" s="66" t="s">
        <v>264</v>
      </c>
      <c r="RXR36" s="66"/>
      <c r="RXU36" s="66" t="s">
        <v>264</v>
      </c>
      <c r="RXV36" s="66"/>
      <c r="RXY36" s="66" t="s">
        <v>264</v>
      </c>
      <c r="RXZ36" s="66"/>
      <c r="RYC36" s="66" t="s">
        <v>264</v>
      </c>
      <c r="RYD36" s="66"/>
      <c r="RYG36" s="66" t="s">
        <v>264</v>
      </c>
      <c r="RYH36" s="66"/>
      <c r="RYK36" s="66" t="s">
        <v>264</v>
      </c>
      <c r="RYL36" s="66"/>
      <c r="RYO36" s="66" t="s">
        <v>264</v>
      </c>
      <c r="RYP36" s="66"/>
      <c r="RYS36" s="66" t="s">
        <v>264</v>
      </c>
      <c r="RYT36" s="66"/>
      <c r="RYW36" s="66" t="s">
        <v>264</v>
      </c>
      <c r="RYX36" s="66"/>
      <c r="RZA36" s="66" t="s">
        <v>264</v>
      </c>
      <c r="RZB36" s="66"/>
      <c r="RZE36" s="66" t="s">
        <v>264</v>
      </c>
      <c r="RZF36" s="66"/>
      <c r="RZI36" s="66" t="s">
        <v>264</v>
      </c>
      <c r="RZJ36" s="66"/>
      <c r="RZM36" s="66" t="s">
        <v>264</v>
      </c>
      <c r="RZN36" s="66"/>
      <c r="RZQ36" s="66" t="s">
        <v>264</v>
      </c>
      <c r="RZR36" s="66"/>
      <c r="RZU36" s="66" t="s">
        <v>264</v>
      </c>
      <c r="RZV36" s="66"/>
      <c r="RZY36" s="66" t="s">
        <v>264</v>
      </c>
      <c r="RZZ36" s="66"/>
      <c r="SAC36" s="66" t="s">
        <v>264</v>
      </c>
      <c r="SAD36" s="66"/>
      <c r="SAG36" s="66" t="s">
        <v>264</v>
      </c>
      <c r="SAH36" s="66"/>
      <c r="SAK36" s="66" t="s">
        <v>264</v>
      </c>
      <c r="SAL36" s="66"/>
      <c r="SAO36" s="66" t="s">
        <v>264</v>
      </c>
      <c r="SAP36" s="66"/>
      <c r="SAS36" s="66" t="s">
        <v>264</v>
      </c>
      <c r="SAT36" s="66"/>
      <c r="SAW36" s="66" t="s">
        <v>264</v>
      </c>
      <c r="SAX36" s="66"/>
      <c r="SBA36" s="66" t="s">
        <v>264</v>
      </c>
      <c r="SBB36" s="66"/>
      <c r="SBE36" s="66" t="s">
        <v>264</v>
      </c>
      <c r="SBF36" s="66"/>
      <c r="SBI36" s="66" t="s">
        <v>264</v>
      </c>
      <c r="SBJ36" s="66"/>
      <c r="SBM36" s="66" t="s">
        <v>264</v>
      </c>
      <c r="SBN36" s="66"/>
      <c r="SBQ36" s="66" t="s">
        <v>264</v>
      </c>
      <c r="SBR36" s="66"/>
      <c r="SBU36" s="66" t="s">
        <v>264</v>
      </c>
      <c r="SBV36" s="66"/>
      <c r="SBY36" s="66" t="s">
        <v>264</v>
      </c>
      <c r="SBZ36" s="66"/>
      <c r="SCC36" s="66" t="s">
        <v>264</v>
      </c>
      <c r="SCD36" s="66"/>
      <c r="SCG36" s="66" t="s">
        <v>264</v>
      </c>
      <c r="SCH36" s="66"/>
      <c r="SCK36" s="66" t="s">
        <v>264</v>
      </c>
      <c r="SCL36" s="66"/>
      <c r="SCO36" s="66" t="s">
        <v>264</v>
      </c>
      <c r="SCP36" s="66"/>
      <c r="SCS36" s="66" t="s">
        <v>264</v>
      </c>
      <c r="SCT36" s="66"/>
      <c r="SCW36" s="66" t="s">
        <v>264</v>
      </c>
      <c r="SCX36" s="66"/>
      <c r="SDA36" s="66" t="s">
        <v>264</v>
      </c>
      <c r="SDB36" s="66"/>
      <c r="SDE36" s="66" t="s">
        <v>264</v>
      </c>
      <c r="SDF36" s="66"/>
      <c r="SDI36" s="66" t="s">
        <v>264</v>
      </c>
      <c r="SDJ36" s="66"/>
      <c r="SDM36" s="66" t="s">
        <v>264</v>
      </c>
      <c r="SDN36" s="66"/>
      <c r="SDQ36" s="66" t="s">
        <v>264</v>
      </c>
      <c r="SDR36" s="66"/>
      <c r="SDU36" s="66" t="s">
        <v>264</v>
      </c>
      <c r="SDV36" s="66"/>
      <c r="SDY36" s="66" t="s">
        <v>264</v>
      </c>
      <c r="SDZ36" s="66"/>
      <c r="SEC36" s="66" t="s">
        <v>264</v>
      </c>
      <c r="SED36" s="66"/>
      <c r="SEG36" s="66" t="s">
        <v>264</v>
      </c>
      <c r="SEH36" s="66"/>
      <c r="SEK36" s="66" t="s">
        <v>264</v>
      </c>
      <c r="SEL36" s="66"/>
      <c r="SEO36" s="66" t="s">
        <v>264</v>
      </c>
      <c r="SEP36" s="66"/>
      <c r="SES36" s="66" t="s">
        <v>264</v>
      </c>
      <c r="SET36" s="66"/>
      <c r="SEW36" s="66" t="s">
        <v>264</v>
      </c>
      <c r="SEX36" s="66"/>
      <c r="SFA36" s="66" t="s">
        <v>264</v>
      </c>
      <c r="SFB36" s="66"/>
      <c r="SFE36" s="66" t="s">
        <v>264</v>
      </c>
      <c r="SFF36" s="66"/>
      <c r="SFI36" s="66" t="s">
        <v>264</v>
      </c>
      <c r="SFJ36" s="66"/>
      <c r="SFM36" s="66" t="s">
        <v>264</v>
      </c>
      <c r="SFN36" s="66"/>
      <c r="SFQ36" s="66" t="s">
        <v>264</v>
      </c>
      <c r="SFR36" s="66"/>
      <c r="SFU36" s="66" t="s">
        <v>264</v>
      </c>
      <c r="SFV36" s="66"/>
      <c r="SFY36" s="66" t="s">
        <v>264</v>
      </c>
      <c r="SFZ36" s="66"/>
      <c r="SGC36" s="66" t="s">
        <v>264</v>
      </c>
      <c r="SGD36" s="66"/>
      <c r="SGG36" s="66" t="s">
        <v>264</v>
      </c>
      <c r="SGH36" s="66"/>
      <c r="SGK36" s="66" t="s">
        <v>264</v>
      </c>
      <c r="SGL36" s="66"/>
      <c r="SGO36" s="66" t="s">
        <v>264</v>
      </c>
      <c r="SGP36" s="66"/>
      <c r="SGS36" s="66" t="s">
        <v>264</v>
      </c>
      <c r="SGT36" s="66"/>
      <c r="SGW36" s="66" t="s">
        <v>264</v>
      </c>
      <c r="SGX36" s="66"/>
      <c r="SHA36" s="66" t="s">
        <v>264</v>
      </c>
      <c r="SHB36" s="66"/>
      <c r="SHE36" s="66" t="s">
        <v>264</v>
      </c>
      <c r="SHF36" s="66"/>
      <c r="SHI36" s="66" t="s">
        <v>264</v>
      </c>
      <c r="SHJ36" s="66"/>
      <c r="SHM36" s="66" t="s">
        <v>264</v>
      </c>
      <c r="SHN36" s="66"/>
      <c r="SHQ36" s="66" t="s">
        <v>264</v>
      </c>
      <c r="SHR36" s="66"/>
      <c r="SHU36" s="66" t="s">
        <v>264</v>
      </c>
      <c r="SHV36" s="66"/>
      <c r="SHY36" s="66" t="s">
        <v>264</v>
      </c>
      <c r="SHZ36" s="66"/>
      <c r="SIC36" s="66" t="s">
        <v>264</v>
      </c>
      <c r="SID36" s="66"/>
      <c r="SIG36" s="66" t="s">
        <v>264</v>
      </c>
      <c r="SIH36" s="66"/>
      <c r="SIK36" s="66" t="s">
        <v>264</v>
      </c>
      <c r="SIL36" s="66"/>
      <c r="SIO36" s="66" t="s">
        <v>264</v>
      </c>
      <c r="SIP36" s="66"/>
      <c r="SIS36" s="66" t="s">
        <v>264</v>
      </c>
      <c r="SIT36" s="66"/>
      <c r="SIW36" s="66" t="s">
        <v>264</v>
      </c>
      <c r="SIX36" s="66"/>
      <c r="SJA36" s="66" t="s">
        <v>264</v>
      </c>
      <c r="SJB36" s="66"/>
      <c r="SJE36" s="66" t="s">
        <v>264</v>
      </c>
      <c r="SJF36" s="66"/>
      <c r="SJI36" s="66" t="s">
        <v>264</v>
      </c>
      <c r="SJJ36" s="66"/>
      <c r="SJM36" s="66" t="s">
        <v>264</v>
      </c>
      <c r="SJN36" s="66"/>
      <c r="SJQ36" s="66" t="s">
        <v>264</v>
      </c>
      <c r="SJR36" s="66"/>
      <c r="SJU36" s="66" t="s">
        <v>264</v>
      </c>
      <c r="SJV36" s="66"/>
      <c r="SJY36" s="66" t="s">
        <v>264</v>
      </c>
      <c r="SJZ36" s="66"/>
      <c r="SKC36" s="66" t="s">
        <v>264</v>
      </c>
      <c r="SKD36" s="66"/>
      <c r="SKG36" s="66" t="s">
        <v>264</v>
      </c>
      <c r="SKH36" s="66"/>
      <c r="SKK36" s="66" t="s">
        <v>264</v>
      </c>
      <c r="SKL36" s="66"/>
      <c r="SKO36" s="66" t="s">
        <v>264</v>
      </c>
      <c r="SKP36" s="66"/>
      <c r="SKS36" s="66" t="s">
        <v>264</v>
      </c>
      <c r="SKT36" s="66"/>
      <c r="SKW36" s="66" t="s">
        <v>264</v>
      </c>
      <c r="SKX36" s="66"/>
      <c r="SLA36" s="66" t="s">
        <v>264</v>
      </c>
      <c r="SLB36" s="66"/>
      <c r="SLE36" s="66" t="s">
        <v>264</v>
      </c>
      <c r="SLF36" s="66"/>
      <c r="SLI36" s="66" t="s">
        <v>264</v>
      </c>
      <c r="SLJ36" s="66"/>
      <c r="SLM36" s="66" t="s">
        <v>264</v>
      </c>
      <c r="SLN36" s="66"/>
      <c r="SLQ36" s="66" t="s">
        <v>264</v>
      </c>
      <c r="SLR36" s="66"/>
      <c r="SLU36" s="66" t="s">
        <v>264</v>
      </c>
      <c r="SLV36" s="66"/>
      <c r="SLY36" s="66" t="s">
        <v>264</v>
      </c>
      <c r="SLZ36" s="66"/>
      <c r="SMC36" s="66" t="s">
        <v>264</v>
      </c>
      <c r="SMD36" s="66"/>
      <c r="SMG36" s="66" t="s">
        <v>264</v>
      </c>
      <c r="SMH36" s="66"/>
      <c r="SMK36" s="66" t="s">
        <v>264</v>
      </c>
      <c r="SML36" s="66"/>
      <c r="SMO36" s="66" t="s">
        <v>264</v>
      </c>
      <c r="SMP36" s="66"/>
      <c r="SMS36" s="66" t="s">
        <v>264</v>
      </c>
      <c r="SMT36" s="66"/>
      <c r="SMW36" s="66" t="s">
        <v>264</v>
      </c>
      <c r="SMX36" s="66"/>
      <c r="SNA36" s="66" t="s">
        <v>264</v>
      </c>
      <c r="SNB36" s="66"/>
      <c r="SNE36" s="66" t="s">
        <v>264</v>
      </c>
      <c r="SNF36" s="66"/>
      <c r="SNI36" s="66" t="s">
        <v>264</v>
      </c>
      <c r="SNJ36" s="66"/>
      <c r="SNM36" s="66" t="s">
        <v>264</v>
      </c>
      <c r="SNN36" s="66"/>
      <c r="SNQ36" s="66" t="s">
        <v>264</v>
      </c>
      <c r="SNR36" s="66"/>
      <c r="SNU36" s="66" t="s">
        <v>264</v>
      </c>
      <c r="SNV36" s="66"/>
      <c r="SNY36" s="66" t="s">
        <v>264</v>
      </c>
      <c r="SNZ36" s="66"/>
      <c r="SOC36" s="66" t="s">
        <v>264</v>
      </c>
      <c r="SOD36" s="66"/>
      <c r="SOG36" s="66" t="s">
        <v>264</v>
      </c>
      <c r="SOH36" s="66"/>
      <c r="SOK36" s="66" t="s">
        <v>264</v>
      </c>
      <c r="SOL36" s="66"/>
      <c r="SOO36" s="66" t="s">
        <v>264</v>
      </c>
      <c r="SOP36" s="66"/>
      <c r="SOS36" s="66" t="s">
        <v>264</v>
      </c>
      <c r="SOT36" s="66"/>
      <c r="SOW36" s="66" t="s">
        <v>264</v>
      </c>
      <c r="SOX36" s="66"/>
      <c r="SPA36" s="66" t="s">
        <v>264</v>
      </c>
      <c r="SPB36" s="66"/>
      <c r="SPE36" s="66" t="s">
        <v>264</v>
      </c>
      <c r="SPF36" s="66"/>
      <c r="SPI36" s="66" t="s">
        <v>264</v>
      </c>
      <c r="SPJ36" s="66"/>
      <c r="SPM36" s="66" t="s">
        <v>264</v>
      </c>
      <c r="SPN36" s="66"/>
      <c r="SPQ36" s="66" t="s">
        <v>264</v>
      </c>
      <c r="SPR36" s="66"/>
      <c r="SPU36" s="66" t="s">
        <v>264</v>
      </c>
      <c r="SPV36" s="66"/>
      <c r="SPY36" s="66" t="s">
        <v>264</v>
      </c>
      <c r="SPZ36" s="66"/>
      <c r="SQC36" s="66" t="s">
        <v>264</v>
      </c>
      <c r="SQD36" s="66"/>
      <c r="SQG36" s="66" t="s">
        <v>264</v>
      </c>
      <c r="SQH36" s="66"/>
      <c r="SQK36" s="66" t="s">
        <v>264</v>
      </c>
      <c r="SQL36" s="66"/>
      <c r="SQO36" s="66" t="s">
        <v>264</v>
      </c>
      <c r="SQP36" s="66"/>
      <c r="SQS36" s="66" t="s">
        <v>264</v>
      </c>
      <c r="SQT36" s="66"/>
      <c r="SQW36" s="66" t="s">
        <v>264</v>
      </c>
      <c r="SQX36" s="66"/>
      <c r="SRA36" s="66" t="s">
        <v>264</v>
      </c>
      <c r="SRB36" s="66"/>
      <c r="SRE36" s="66" t="s">
        <v>264</v>
      </c>
      <c r="SRF36" s="66"/>
      <c r="SRI36" s="66" t="s">
        <v>264</v>
      </c>
      <c r="SRJ36" s="66"/>
      <c r="SRM36" s="66" t="s">
        <v>264</v>
      </c>
      <c r="SRN36" s="66"/>
      <c r="SRQ36" s="66" t="s">
        <v>264</v>
      </c>
      <c r="SRR36" s="66"/>
      <c r="SRU36" s="66" t="s">
        <v>264</v>
      </c>
      <c r="SRV36" s="66"/>
      <c r="SRY36" s="66" t="s">
        <v>264</v>
      </c>
      <c r="SRZ36" s="66"/>
      <c r="SSC36" s="66" t="s">
        <v>264</v>
      </c>
      <c r="SSD36" s="66"/>
      <c r="SSG36" s="66" t="s">
        <v>264</v>
      </c>
      <c r="SSH36" s="66"/>
      <c r="SSK36" s="66" t="s">
        <v>264</v>
      </c>
      <c r="SSL36" s="66"/>
      <c r="SSO36" s="66" t="s">
        <v>264</v>
      </c>
      <c r="SSP36" s="66"/>
      <c r="SSS36" s="66" t="s">
        <v>264</v>
      </c>
      <c r="SST36" s="66"/>
      <c r="SSW36" s="66" t="s">
        <v>264</v>
      </c>
      <c r="SSX36" s="66"/>
      <c r="STA36" s="66" t="s">
        <v>264</v>
      </c>
      <c r="STB36" s="66"/>
      <c r="STE36" s="66" t="s">
        <v>264</v>
      </c>
      <c r="STF36" s="66"/>
      <c r="STI36" s="66" t="s">
        <v>264</v>
      </c>
      <c r="STJ36" s="66"/>
      <c r="STM36" s="66" t="s">
        <v>264</v>
      </c>
      <c r="STN36" s="66"/>
      <c r="STQ36" s="66" t="s">
        <v>264</v>
      </c>
      <c r="STR36" s="66"/>
      <c r="STU36" s="66" t="s">
        <v>264</v>
      </c>
      <c r="STV36" s="66"/>
      <c r="STY36" s="66" t="s">
        <v>264</v>
      </c>
      <c r="STZ36" s="66"/>
      <c r="SUC36" s="66" t="s">
        <v>264</v>
      </c>
      <c r="SUD36" s="66"/>
      <c r="SUG36" s="66" t="s">
        <v>264</v>
      </c>
      <c r="SUH36" s="66"/>
      <c r="SUK36" s="66" t="s">
        <v>264</v>
      </c>
      <c r="SUL36" s="66"/>
      <c r="SUO36" s="66" t="s">
        <v>264</v>
      </c>
      <c r="SUP36" s="66"/>
      <c r="SUS36" s="66" t="s">
        <v>264</v>
      </c>
      <c r="SUT36" s="66"/>
      <c r="SUW36" s="66" t="s">
        <v>264</v>
      </c>
      <c r="SUX36" s="66"/>
      <c r="SVA36" s="66" t="s">
        <v>264</v>
      </c>
      <c r="SVB36" s="66"/>
      <c r="SVE36" s="66" t="s">
        <v>264</v>
      </c>
      <c r="SVF36" s="66"/>
      <c r="SVI36" s="66" t="s">
        <v>264</v>
      </c>
      <c r="SVJ36" s="66"/>
      <c r="SVM36" s="66" t="s">
        <v>264</v>
      </c>
      <c r="SVN36" s="66"/>
      <c r="SVQ36" s="66" t="s">
        <v>264</v>
      </c>
      <c r="SVR36" s="66"/>
      <c r="SVU36" s="66" t="s">
        <v>264</v>
      </c>
      <c r="SVV36" s="66"/>
      <c r="SVY36" s="66" t="s">
        <v>264</v>
      </c>
      <c r="SVZ36" s="66"/>
      <c r="SWC36" s="66" t="s">
        <v>264</v>
      </c>
      <c r="SWD36" s="66"/>
      <c r="SWG36" s="66" t="s">
        <v>264</v>
      </c>
      <c r="SWH36" s="66"/>
      <c r="SWK36" s="66" t="s">
        <v>264</v>
      </c>
      <c r="SWL36" s="66"/>
      <c r="SWO36" s="66" t="s">
        <v>264</v>
      </c>
      <c r="SWP36" s="66"/>
      <c r="SWS36" s="66" t="s">
        <v>264</v>
      </c>
      <c r="SWT36" s="66"/>
      <c r="SWW36" s="66" t="s">
        <v>264</v>
      </c>
      <c r="SWX36" s="66"/>
      <c r="SXA36" s="66" t="s">
        <v>264</v>
      </c>
      <c r="SXB36" s="66"/>
      <c r="SXE36" s="66" t="s">
        <v>264</v>
      </c>
      <c r="SXF36" s="66"/>
      <c r="SXI36" s="66" t="s">
        <v>264</v>
      </c>
      <c r="SXJ36" s="66"/>
      <c r="SXM36" s="66" t="s">
        <v>264</v>
      </c>
      <c r="SXN36" s="66"/>
      <c r="SXQ36" s="66" t="s">
        <v>264</v>
      </c>
      <c r="SXR36" s="66"/>
      <c r="SXU36" s="66" t="s">
        <v>264</v>
      </c>
      <c r="SXV36" s="66"/>
      <c r="SXY36" s="66" t="s">
        <v>264</v>
      </c>
      <c r="SXZ36" s="66"/>
      <c r="SYC36" s="66" t="s">
        <v>264</v>
      </c>
      <c r="SYD36" s="66"/>
      <c r="SYG36" s="66" t="s">
        <v>264</v>
      </c>
      <c r="SYH36" s="66"/>
      <c r="SYK36" s="66" t="s">
        <v>264</v>
      </c>
      <c r="SYL36" s="66"/>
      <c r="SYO36" s="66" t="s">
        <v>264</v>
      </c>
      <c r="SYP36" s="66"/>
      <c r="SYS36" s="66" t="s">
        <v>264</v>
      </c>
      <c r="SYT36" s="66"/>
      <c r="SYW36" s="66" t="s">
        <v>264</v>
      </c>
      <c r="SYX36" s="66"/>
      <c r="SZA36" s="66" t="s">
        <v>264</v>
      </c>
      <c r="SZB36" s="66"/>
      <c r="SZE36" s="66" t="s">
        <v>264</v>
      </c>
      <c r="SZF36" s="66"/>
      <c r="SZI36" s="66" t="s">
        <v>264</v>
      </c>
      <c r="SZJ36" s="66"/>
      <c r="SZM36" s="66" t="s">
        <v>264</v>
      </c>
      <c r="SZN36" s="66"/>
      <c r="SZQ36" s="66" t="s">
        <v>264</v>
      </c>
      <c r="SZR36" s="66"/>
      <c r="SZU36" s="66" t="s">
        <v>264</v>
      </c>
      <c r="SZV36" s="66"/>
      <c r="SZY36" s="66" t="s">
        <v>264</v>
      </c>
      <c r="SZZ36" s="66"/>
      <c r="TAC36" s="66" t="s">
        <v>264</v>
      </c>
      <c r="TAD36" s="66"/>
      <c r="TAG36" s="66" t="s">
        <v>264</v>
      </c>
      <c r="TAH36" s="66"/>
      <c r="TAK36" s="66" t="s">
        <v>264</v>
      </c>
      <c r="TAL36" s="66"/>
      <c r="TAO36" s="66" t="s">
        <v>264</v>
      </c>
      <c r="TAP36" s="66"/>
      <c r="TAS36" s="66" t="s">
        <v>264</v>
      </c>
      <c r="TAT36" s="66"/>
      <c r="TAW36" s="66" t="s">
        <v>264</v>
      </c>
      <c r="TAX36" s="66"/>
      <c r="TBA36" s="66" t="s">
        <v>264</v>
      </c>
      <c r="TBB36" s="66"/>
      <c r="TBE36" s="66" t="s">
        <v>264</v>
      </c>
      <c r="TBF36" s="66"/>
      <c r="TBI36" s="66" t="s">
        <v>264</v>
      </c>
      <c r="TBJ36" s="66"/>
      <c r="TBM36" s="66" t="s">
        <v>264</v>
      </c>
      <c r="TBN36" s="66"/>
      <c r="TBQ36" s="66" t="s">
        <v>264</v>
      </c>
      <c r="TBR36" s="66"/>
      <c r="TBU36" s="66" t="s">
        <v>264</v>
      </c>
      <c r="TBV36" s="66"/>
      <c r="TBY36" s="66" t="s">
        <v>264</v>
      </c>
      <c r="TBZ36" s="66"/>
      <c r="TCC36" s="66" t="s">
        <v>264</v>
      </c>
      <c r="TCD36" s="66"/>
      <c r="TCG36" s="66" t="s">
        <v>264</v>
      </c>
      <c r="TCH36" s="66"/>
      <c r="TCK36" s="66" t="s">
        <v>264</v>
      </c>
      <c r="TCL36" s="66"/>
      <c r="TCO36" s="66" t="s">
        <v>264</v>
      </c>
      <c r="TCP36" s="66"/>
      <c r="TCS36" s="66" t="s">
        <v>264</v>
      </c>
      <c r="TCT36" s="66"/>
      <c r="TCW36" s="66" t="s">
        <v>264</v>
      </c>
      <c r="TCX36" s="66"/>
      <c r="TDA36" s="66" t="s">
        <v>264</v>
      </c>
      <c r="TDB36" s="66"/>
      <c r="TDE36" s="66" t="s">
        <v>264</v>
      </c>
      <c r="TDF36" s="66"/>
      <c r="TDI36" s="66" t="s">
        <v>264</v>
      </c>
      <c r="TDJ36" s="66"/>
      <c r="TDM36" s="66" t="s">
        <v>264</v>
      </c>
      <c r="TDN36" s="66"/>
      <c r="TDQ36" s="66" t="s">
        <v>264</v>
      </c>
      <c r="TDR36" s="66"/>
      <c r="TDU36" s="66" t="s">
        <v>264</v>
      </c>
      <c r="TDV36" s="66"/>
      <c r="TDY36" s="66" t="s">
        <v>264</v>
      </c>
      <c r="TDZ36" s="66"/>
      <c r="TEC36" s="66" t="s">
        <v>264</v>
      </c>
      <c r="TED36" s="66"/>
      <c r="TEG36" s="66" t="s">
        <v>264</v>
      </c>
      <c r="TEH36" s="66"/>
      <c r="TEK36" s="66" t="s">
        <v>264</v>
      </c>
      <c r="TEL36" s="66"/>
      <c r="TEO36" s="66" t="s">
        <v>264</v>
      </c>
      <c r="TEP36" s="66"/>
      <c r="TES36" s="66" t="s">
        <v>264</v>
      </c>
      <c r="TET36" s="66"/>
      <c r="TEW36" s="66" t="s">
        <v>264</v>
      </c>
      <c r="TEX36" s="66"/>
      <c r="TFA36" s="66" t="s">
        <v>264</v>
      </c>
      <c r="TFB36" s="66"/>
      <c r="TFE36" s="66" t="s">
        <v>264</v>
      </c>
      <c r="TFF36" s="66"/>
      <c r="TFI36" s="66" t="s">
        <v>264</v>
      </c>
      <c r="TFJ36" s="66"/>
      <c r="TFM36" s="66" t="s">
        <v>264</v>
      </c>
      <c r="TFN36" s="66"/>
      <c r="TFQ36" s="66" t="s">
        <v>264</v>
      </c>
      <c r="TFR36" s="66"/>
      <c r="TFU36" s="66" t="s">
        <v>264</v>
      </c>
      <c r="TFV36" s="66"/>
      <c r="TFY36" s="66" t="s">
        <v>264</v>
      </c>
      <c r="TFZ36" s="66"/>
      <c r="TGC36" s="66" t="s">
        <v>264</v>
      </c>
      <c r="TGD36" s="66"/>
      <c r="TGG36" s="66" t="s">
        <v>264</v>
      </c>
      <c r="TGH36" s="66"/>
      <c r="TGK36" s="66" t="s">
        <v>264</v>
      </c>
      <c r="TGL36" s="66"/>
      <c r="TGO36" s="66" t="s">
        <v>264</v>
      </c>
      <c r="TGP36" s="66"/>
      <c r="TGS36" s="66" t="s">
        <v>264</v>
      </c>
      <c r="TGT36" s="66"/>
      <c r="TGW36" s="66" t="s">
        <v>264</v>
      </c>
      <c r="TGX36" s="66"/>
      <c r="THA36" s="66" t="s">
        <v>264</v>
      </c>
      <c r="THB36" s="66"/>
      <c r="THE36" s="66" t="s">
        <v>264</v>
      </c>
      <c r="THF36" s="66"/>
      <c r="THI36" s="66" t="s">
        <v>264</v>
      </c>
      <c r="THJ36" s="66"/>
      <c r="THM36" s="66" t="s">
        <v>264</v>
      </c>
      <c r="THN36" s="66"/>
      <c r="THQ36" s="66" t="s">
        <v>264</v>
      </c>
      <c r="THR36" s="66"/>
      <c r="THU36" s="66" t="s">
        <v>264</v>
      </c>
      <c r="THV36" s="66"/>
      <c r="THY36" s="66" t="s">
        <v>264</v>
      </c>
      <c r="THZ36" s="66"/>
      <c r="TIC36" s="66" t="s">
        <v>264</v>
      </c>
      <c r="TID36" s="66"/>
      <c r="TIG36" s="66" t="s">
        <v>264</v>
      </c>
      <c r="TIH36" s="66"/>
      <c r="TIK36" s="66" t="s">
        <v>264</v>
      </c>
      <c r="TIL36" s="66"/>
      <c r="TIO36" s="66" t="s">
        <v>264</v>
      </c>
      <c r="TIP36" s="66"/>
      <c r="TIS36" s="66" t="s">
        <v>264</v>
      </c>
      <c r="TIT36" s="66"/>
      <c r="TIW36" s="66" t="s">
        <v>264</v>
      </c>
      <c r="TIX36" s="66"/>
      <c r="TJA36" s="66" t="s">
        <v>264</v>
      </c>
      <c r="TJB36" s="66"/>
      <c r="TJE36" s="66" t="s">
        <v>264</v>
      </c>
      <c r="TJF36" s="66"/>
      <c r="TJI36" s="66" t="s">
        <v>264</v>
      </c>
      <c r="TJJ36" s="66"/>
      <c r="TJM36" s="66" t="s">
        <v>264</v>
      </c>
      <c r="TJN36" s="66"/>
      <c r="TJQ36" s="66" t="s">
        <v>264</v>
      </c>
      <c r="TJR36" s="66"/>
      <c r="TJU36" s="66" t="s">
        <v>264</v>
      </c>
      <c r="TJV36" s="66"/>
      <c r="TJY36" s="66" t="s">
        <v>264</v>
      </c>
      <c r="TJZ36" s="66"/>
      <c r="TKC36" s="66" t="s">
        <v>264</v>
      </c>
      <c r="TKD36" s="66"/>
      <c r="TKG36" s="66" t="s">
        <v>264</v>
      </c>
      <c r="TKH36" s="66"/>
      <c r="TKK36" s="66" t="s">
        <v>264</v>
      </c>
      <c r="TKL36" s="66"/>
      <c r="TKO36" s="66" t="s">
        <v>264</v>
      </c>
      <c r="TKP36" s="66"/>
      <c r="TKS36" s="66" t="s">
        <v>264</v>
      </c>
      <c r="TKT36" s="66"/>
      <c r="TKW36" s="66" t="s">
        <v>264</v>
      </c>
      <c r="TKX36" s="66"/>
      <c r="TLA36" s="66" t="s">
        <v>264</v>
      </c>
      <c r="TLB36" s="66"/>
      <c r="TLE36" s="66" t="s">
        <v>264</v>
      </c>
      <c r="TLF36" s="66"/>
      <c r="TLI36" s="66" t="s">
        <v>264</v>
      </c>
      <c r="TLJ36" s="66"/>
      <c r="TLM36" s="66" t="s">
        <v>264</v>
      </c>
      <c r="TLN36" s="66"/>
      <c r="TLQ36" s="66" t="s">
        <v>264</v>
      </c>
      <c r="TLR36" s="66"/>
      <c r="TLU36" s="66" t="s">
        <v>264</v>
      </c>
      <c r="TLV36" s="66"/>
      <c r="TLY36" s="66" t="s">
        <v>264</v>
      </c>
      <c r="TLZ36" s="66"/>
      <c r="TMC36" s="66" t="s">
        <v>264</v>
      </c>
      <c r="TMD36" s="66"/>
      <c r="TMG36" s="66" t="s">
        <v>264</v>
      </c>
      <c r="TMH36" s="66"/>
      <c r="TMK36" s="66" t="s">
        <v>264</v>
      </c>
      <c r="TML36" s="66"/>
      <c r="TMO36" s="66" t="s">
        <v>264</v>
      </c>
      <c r="TMP36" s="66"/>
      <c r="TMS36" s="66" t="s">
        <v>264</v>
      </c>
      <c r="TMT36" s="66"/>
      <c r="TMW36" s="66" t="s">
        <v>264</v>
      </c>
      <c r="TMX36" s="66"/>
      <c r="TNA36" s="66" t="s">
        <v>264</v>
      </c>
      <c r="TNB36" s="66"/>
      <c r="TNE36" s="66" t="s">
        <v>264</v>
      </c>
      <c r="TNF36" s="66"/>
      <c r="TNI36" s="66" t="s">
        <v>264</v>
      </c>
      <c r="TNJ36" s="66"/>
      <c r="TNM36" s="66" t="s">
        <v>264</v>
      </c>
      <c r="TNN36" s="66"/>
      <c r="TNQ36" s="66" t="s">
        <v>264</v>
      </c>
      <c r="TNR36" s="66"/>
      <c r="TNU36" s="66" t="s">
        <v>264</v>
      </c>
      <c r="TNV36" s="66"/>
      <c r="TNY36" s="66" t="s">
        <v>264</v>
      </c>
      <c r="TNZ36" s="66"/>
      <c r="TOC36" s="66" t="s">
        <v>264</v>
      </c>
      <c r="TOD36" s="66"/>
      <c r="TOG36" s="66" t="s">
        <v>264</v>
      </c>
      <c r="TOH36" s="66"/>
      <c r="TOK36" s="66" t="s">
        <v>264</v>
      </c>
      <c r="TOL36" s="66"/>
      <c r="TOO36" s="66" t="s">
        <v>264</v>
      </c>
      <c r="TOP36" s="66"/>
      <c r="TOS36" s="66" t="s">
        <v>264</v>
      </c>
      <c r="TOT36" s="66"/>
      <c r="TOW36" s="66" t="s">
        <v>264</v>
      </c>
      <c r="TOX36" s="66"/>
      <c r="TPA36" s="66" t="s">
        <v>264</v>
      </c>
      <c r="TPB36" s="66"/>
      <c r="TPE36" s="66" t="s">
        <v>264</v>
      </c>
      <c r="TPF36" s="66"/>
      <c r="TPI36" s="66" t="s">
        <v>264</v>
      </c>
      <c r="TPJ36" s="66"/>
      <c r="TPM36" s="66" t="s">
        <v>264</v>
      </c>
      <c r="TPN36" s="66"/>
      <c r="TPQ36" s="66" t="s">
        <v>264</v>
      </c>
      <c r="TPR36" s="66"/>
      <c r="TPU36" s="66" t="s">
        <v>264</v>
      </c>
      <c r="TPV36" s="66"/>
      <c r="TPY36" s="66" t="s">
        <v>264</v>
      </c>
      <c r="TPZ36" s="66"/>
      <c r="TQC36" s="66" t="s">
        <v>264</v>
      </c>
      <c r="TQD36" s="66"/>
      <c r="TQG36" s="66" t="s">
        <v>264</v>
      </c>
      <c r="TQH36" s="66"/>
      <c r="TQK36" s="66" t="s">
        <v>264</v>
      </c>
      <c r="TQL36" s="66"/>
      <c r="TQO36" s="66" t="s">
        <v>264</v>
      </c>
      <c r="TQP36" s="66"/>
      <c r="TQS36" s="66" t="s">
        <v>264</v>
      </c>
      <c r="TQT36" s="66"/>
      <c r="TQW36" s="66" t="s">
        <v>264</v>
      </c>
      <c r="TQX36" s="66"/>
      <c r="TRA36" s="66" t="s">
        <v>264</v>
      </c>
      <c r="TRB36" s="66"/>
      <c r="TRE36" s="66" t="s">
        <v>264</v>
      </c>
      <c r="TRF36" s="66"/>
      <c r="TRI36" s="66" t="s">
        <v>264</v>
      </c>
      <c r="TRJ36" s="66"/>
      <c r="TRM36" s="66" t="s">
        <v>264</v>
      </c>
      <c r="TRN36" s="66"/>
      <c r="TRQ36" s="66" t="s">
        <v>264</v>
      </c>
      <c r="TRR36" s="66"/>
      <c r="TRU36" s="66" t="s">
        <v>264</v>
      </c>
      <c r="TRV36" s="66"/>
      <c r="TRY36" s="66" t="s">
        <v>264</v>
      </c>
      <c r="TRZ36" s="66"/>
      <c r="TSC36" s="66" t="s">
        <v>264</v>
      </c>
      <c r="TSD36" s="66"/>
      <c r="TSG36" s="66" t="s">
        <v>264</v>
      </c>
      <c r="TSH36" s="66"/>
      <c r="TSK36" s="66" t="s">
        <v>264</v>
      </c>
      <c r="TSL36" s="66"/>
      <c r="TSO36" s="66" t="s">
        <v>264</v>
      </c>
      <c r="TSP36" s="66"/>
      <c r="TSS36" s="66" t="s">
        <v>264</v>
      </c>
      <c r="TST36" s="66"/>
      <c r="TSW36" s="66" t="s">
        <v>264</v>
      </c>
      <c r="TSX36" s="66"/>
      <c r="TTA36" s="66" t="s">
        <v>264</v>
      </c>
      <c r="TTB36" s="66"/>
      <c r="TTE36" s="66" t="s">
        <v>264</v>
      </c>
      <c r="TTF36" s="66"/>
      <c r="TTI36" s="66" t="s">
        <v>264</v>
      </c>
      <c r="TTJ36" s="66"/>
      <c r="TTM36" s="66" t="s">
        <v>264</v>
      </c>
      <c r="TTN36" s="66"/>
      <c r="TTQ36" s="66" t="s">
        <v>264</v>
      </c>
      <c r="TTR36" s="66"/>
      <c r="TTU36" s="66" t="s">
        <v>264</v>
      </c>
      <c r="TTV36" s="66"/>
      <c r="TTY36" s="66" t="s">
        <v>264</v>
      </c>
      <c r="TTZ36" s="66"/>
      <c r="TUC36" s="66" t="s">
        <v>264</v>
      </c>
      <c r="TUD36" s="66"/>
      <c r="TUG36" s="66" t="s">
        <v>264</v>
      </c>
      <c r="TUH36" s="66"/>
      <c r="TUK36" s="66" t="s">
        <v>264</v>
      </c>
      <c r="TUL36" s="66"/>
      <c r="TUO36" s="66" t="s">
        <v>264</v>
      </c>
      <c r="TUP36" s="66"/>
      <c r="TUS36" s="66" t="s">
        <v>264</v>
      </c>
      <c r="TUT36" s="66"/>
      <c r="TUW36" s="66" t="s">
        <v>264</v>
      </c>
      <c r="TUX36" s="66"/>
      <c r="TVA36" s="66" t="s">
        <v>264</v>
      </c>
      <c r="TVB36" s="66"/>
      <c r="TVE36" s="66" t="s">
        <v>264</v>
      </c>
      <c r="TVF36" s="66"/>
      <c r="TVI36" s="66" t="s">
        <v>264</v>
      </c>
      <c r="TVJ36" s="66"/>
      <c r="TVM36" s="66" t="s">
        <v>264</v>
      </c>
      <c r="TVN36" s="66"/>
      <c r="TVQ36" s="66" t="s">
        <v>264</v>
      </c>
      <c r="TVR36" s="66"/>
      <c r="TVU36" s="66" t="s">
        <v>264</v>
      </c>
      <c r="TVV36" s="66"/>
      <c r="TVY36" s="66" t="s">
        <v>264</v>
      </c>
      <c r="TVZ36" s="66"/>
      <c r="TWC36" s="66" t="s">
        <v>264</v>
      </c>
      <c r="TWD36" s="66"/>
      <c r="TWG36" s="66" t="s">
        <v>264</v>
      </c>
      <c r="TWH36" s="66"/>
      <c r="TWK36" s="66" t="s">
        <v>264</v>
      </c>
      <c r="TWL36" s="66"/>
      <c r="TWO36" s="66" t="s">
        <v>264</v>
      </c>
      <c r="TWP36" s="66"/>
      <c r="TWS36" s="66" t="s">
        <v>264</v>
      </c>
      <c r="TWT36" s="66"/>
      <c r="TWW36" s="66" t="s">
        <v>264</v>
      </c>
      <c r="TWX36" s="66"/>
      <c r="TXA36" s="66" t="s">
        <v>264</v>
      </c>
      <c r="TXB36" s="66"/>
      <c r="TXE36" s="66" t="s">
        <v>264</v>
      </c>
      <c r="TXF36" s="66"/>
      <c r="TXI36" s="66" t="s">
        <v>264</v>
      </c>
      <c r="TXJ36" s="66"/>
      <c r="TXM36" s="66" t="s">
        <v>264</v>
      </c>
      <c r="TXN36" s="66"/>
      <c r="TXQ36" s="66" t="s">
        <v>264</v>
      </c>
      <c r="TXR36" s="66"/>
      <c r="TXU36" s="66" t="s">
        <v>264</v>
      </c>
      <c r="TXV36" s="66"/>
      <c r="TXY36" s="66" t="s">
        <v>264</v>
      </c>
      <c r="TXZ36" s="66"/>
      <c r="TYC36" s="66" t="s">
        <v>264</v>
      </c>
      <c r="TYD36" s="66"/>
      <c r="TYG36" s="66" t="s">
        <v>264</v>
      </c>
      <c r="TYH36" s="66"/>
      <c r="TYK36" s="66" t="s">
        <v>264</v>
      </c>
      <c r="TYL36" s="66"/>
      <c r="TYO36" s="66" t="s">
        <v>264</v>
      </c>
      <c r="TYP36" s="66"/>
      <c r="TYS36" s="66" t="s">
        <v>264</v>
      </c>
      <c r="TYT36" s="66"/>
      <c r="TYW36" s="66" t="s">
        <v>264</v>
      </c>
      <c r="TYX36" s="66"/>
      <c r="TZA36" s="66" t="s">
        <v>264</v>
      </c>
      <c r="TZB36" s="66"/>
      <c r="TZE36" s="66" t="s">
        <v>264</v>
      </c>
      <c r="TZF36" s="66"/>
      <c r="TZI36" s="66" t="s">
        <v>264</v>
      </c>
      <c r="TZJ36" s="66"/>
      <c r="TZM36" s="66" t="s">
        <v>264</v>
      </c>
      <c r="TZN36" s="66"/>
      <c r="TZQ36" s="66" t="s">
        <v>264</v>
      </c>
      <c r="TZR36" s="66"/>
      <c r="TZU36" s="66" t="s">
        <v>264</v>
      </c>
      <c r="TZV36" s="66"/>
      <c r="TZY36" s="66" t="s">
        <v>264</v>
      </c>
      <c r="TZZ36" s="66"/>
      <c r="UAC36" s="66" t="s">
        <v>264</v>
      </c>
      <c r="UAD36" s="66"/>
      <c r="UAG36" s="66" t="s">
        <v>264</v>
      </c>
      <c r="UAH36" s="66"/>
      <c r="UAK36" s="66" t="s">
        <v>264</v>
      </c>
      <c r="UAL36" s="66"/>
      <c r="UAO36" s="66" t="s">
        <v>264</v>
      </c>
      <c r="UAP36" s="66"/>
      <c r="UAS36" s="66" t="s">
        <v>264</v>
      </c>
      <c r="UAT36" s="66"/>
      <c r="UAW36" s="66" t="s">
        <v>264</v>
      </c>
      <c r="UAX36" s="66"/>
      <c r="UBA36" s="66" t="s">
        <v>264</v>
      </c>
      <c r="UBB36" s="66"/>
      <c r="UBE36" s="66" t="s">
        <v>264</v>
      </c>
      <c r="UBF36" s="66"/>
      <c r="UBI36" s="66" t="s">
        <v>264</v>
      </c>
      <c r="UBJ36" s="66"/>
      <c r="UBM36" s="66" t="s">
        <v>264</v>
      </c>
      <c r="UBN36" s="66"/>
      <c r="UBQ36" s="66" t="s">
        <v>264</v>
      </c>
      <c r="UBR36" s="66"/>
      <c r="UBU36" s="66" t="s">
        <v>264</v>
      </c>
      <c r="UBV36" s="66"/>
      <c r="UBY36" s="66" t="s">
        <v>264</v>
      </c>
      <c r="UBZ36" s="66"/>
      <c r="UCC36" s="66" t="s">
        <v>264</v>
      </c>
      <c r="UCD36" s="66"/>
      <c r="UCG36" s="66" t="s">
        <v>264</v>
      </c>
      <c r="UCH36" s="66"/>
      <c r="UCK36" s="66" t="s">
        <v>264</v>
      </c>
      <c r="UCL36" s="66"/>
      <c r="UCO36" s="66" t="s">
        <v>264</v>
      </c>
      <c r="UCP36" s="66"/>
      <c r="UCS36" s="66" t="s">
        <v>264</v>
      </c>
      <c r="UCT36" s="66"/>
      <c r="UCW36" s="66" t="s">
        <v>264</v>
      </c>
      <c r="UCX36" s="66"/>
      <c r="UDA36" s="66" t="s">
        <v>264</v>
      </c>
      <c r="UDB36" s="66"/>
      <c r="UDE36" s="66" t="s">
        <v>264</v>
      </c>
      <c r="UDF36" s="66"/>
      <c r="UDI36" s="66" t="s">
        <v>264</v>
      </c>
      <c r="UDJ36" s="66"/>
      <c r="UDM36" s="66" t="s">
        <v>264</v>
      </c>
      <c r="UDN36" s="66"/>
      <c r="UDQ36" s="66" t="s">
        <v>264</v>
      </c>
      <c r="UDR36" s="66"/>
      <c r="UDU36" s="66" t="s">
        <v>264</v>
      </c>
      <c r="UDV36" s="66"/>
      <c r="UDY36" s="66" t="s">
        <v>264</v>
      </c>
      <c r="UDZ36" s="66"/>
      <c r="UEC36" s="66" t="s">
        <v>264</v>
      </c>
      <c r="UED36" s="66"/>
      <c r="UEG36" s="66" t="s">
        <v>264</v>
      </c>
      <c r="UEH36" s="66"/>
      <c r="UEK36" s="66" t="s">
        <v>264</v>
      </c>
      <c r="UEL36" s="66"/>
      <c r="UEO36" s="66" t="s">
        <v>264</v>
      </c>
      <c r="UEP36" s="66"/>
      <c r="UES36" s="66" t="s">
        <v>264</v>
      </c>
      <c r="UET36" s="66"/>
      <c r="UEW36" s="66" t="s">
        <v>264</v>
      </c>
      <c r="UEX36" s="66"/>
      <c r="UFA36" s="66" t="s">
        <v>264</v>
      </c>
      <c r="UFB36" s="66"/>
      <c r="UFE36" s="66" t="s">
        <v>264</v>
      </c>
      <c r="UFF36" s="66"/>
      <c r="UFI36" s="66" t="s">
        <v>264</v>
      </c>
      <c r="UFJ36" s="66"/>
      <c r="UFM36" s="66" t="s">
        <v>264</v>
      </c>
      <c r="UFN36" s="66"/>
      <c r="UFQ36" s="66" t="s">
        <v>264</v>
      </c>
      <c r="UFR36" s="66"/>
      <c r="UFU36" s="66" t="s">
        <v>264</v>
      </c>
      <c r="UFV36" s="66"/>
      <c r="UFY36" s="66" t="s">
        <v>264</v>
      </c>
      <c r="UFZ36" s="66"/>
      <c r="UGC36" s="66" t="s">
        <v>264</v>
      </c>
      <c r="UGD36" s="66"/>
      <c r="UGG36" s="66" t="s">
        <v>264</v>
      </c>
      <c r="UGH36" s="66"/>
      <c r="UGK36" s="66" t="s">
        <v>264</v>
      </c>
      <c r="UGL36" s="66"/>
      <c r="UGO36" s="66" t="s">
        <v>264</v>
      </c>
      <c r="UGP36" s="66"/>
      <c r="UGS36" s="66" t="s">
        <v>264</v>
      </c>
      <c r="UGT36" s="66"/>
      <c r="UGW36" s="66" t="s">
        <v>264</v>
      </c>
      <c r="UGX36" s="66"/>
      <c r="UHA36" s="66" t="s">
        <v>264</v>
      </c>
      <c r="UHB36" s="66"/>
      <c r="UHE36" s="66" t="s">
        <v>264</v>
      </c>
      <c r="UHF36" s="66"/>
      <c r="UHI36" s="66" t="s">
        <v>264</v>
      </c>
      <c r="UHJ36" s="66"/>
      <c r="UHM36" s="66" t="s">
        <v>264</v>
      </c>
      <c r="UHN36" s="66"/>
      <c r="UHQ36" s="66" t="s">
        <v>264</v>
      </c>
      <c r="UHR36" s="66"/>
      <c r="UHU36" s="66" t="s">
        <v>264</v>
      </c>
      <c r="UHV36" s="66"/>
      <c r="UHY36" s="66" t="s">
        <v>264</v>
      </c>
      <c r="UHZ36" s="66"/>
      <c r="UIC36" s="66" t="s">
        <v>264</v>
      </c>
      <c r="UID36" s="66"/>
      <c r="UIG36" s="66" t="s">
        <v>264</v>
      </c>
      <c r="UIH36" s="66"/>
      <c r="UIK36" s="66" t="s">
        <v>264</v>
      </c>
      <c r="UIL36" s="66"/>
      <c r="UIO36" s="66" t="s">
        <v>264</v>
      </c>
      <c r="UIP36" s="66"/>
      <c r="UIS36" s="66" t="s">
        <v>264</v>
      </c>
      <c r="UIT36" s="66"/>
      <c r="UIW36" s="66" t="s">
        <v>264</v>
      </c>
      <c r="UIX36" s="66"/>
      <c r="UJA36" s="66" t="s">
        <v>264</v>
      </c>
      <c r="UJB36" s="66"/>
      <c r="UJE36" s="66" t="s">
        <v>264</v>
      </c>
      <c r="UJF36" s="66"/>
      <c r="UJI36" s="66" t="s">
        <v>264</v>
      </c>
      <c r="UJJ36" s="66"/>
      <c r="UJM36" s="66" t="s">
        <v>264</v>
      </c>
      <c r="UJN36" s="66"/>
      <c r="UJQ36" s="66" t="s">
        <v>264</v>
      </c>
      <c r="UJR36" s="66"/>
      <c r="UJU36" s="66" t="s">
        <v>264</v>
      </c>
      <c r="UJV36" s="66"/>
      <c r="UJY36" s="66" t="s">
        <v>264</v>
      </c>
      <c r="UJZ36" s="66"/>
      <c r="UKC36" s="66" t="s">
        <v>264</v>
      </c>
      <c r="UKD36" s="66"/>
      <c r="UKG36" s="66" t="s">
        <v>264</v>
      </c>
      <c r="UKH36" s="66"/>
      <c r="UKK36" s="66" t="s">
        <v>264</v>
      </c>
      <c r="UKL36" s="66"/>
      <c r="UKO36" s="66" t="s">
        <v>264</v>
      </c>
      <c r="UKP36" s="66"/>
      <c r="UKS36" s="66" t="s">
        <v>264</v>
      </c>
      <c r="UKT36" s="66"/>
      <c r="UKW36" s="66" t="s">
        <v>264</v>
      </c>
      <c r="UKX36" s="66"/>
      <c r="ULA36" s="66" t="s">
        <v>264</v>
      </c>
      <c r="ULB36" s="66"/>
      <c r="ULE36" s="66" t="s">
        <v>264</v>
      </c>
      <c r="ULF36" s="66"/>
      <c r="ULI36" s="66" t="s">
        <v>264</v>
      </c>
      <c r="ULJ36" s="66"/>
      <c r="ULM36" s="66" t="s">
        <v>264</v>
      </c>
      <c r="ULN36" s="66"/>
      <c r="ULQ36" s="66" t="s">
        <v>264</v>
      </c>
      <c r="ULR36" s="66"/>
      <c r="ULU36" s="66" t="s">
        <v>264</v>
      </c>
      <c r="ULV36" s="66"/>
      <c r="ULY36" s="66" t="s">
        <v>264</v>
      </c>
      <c r="ULZ36" s="66"/>
      <c r="UMC36" s="66" t="s">
        <v>264</v>
      </c>
      <c r="UMD36" s="66"/>
      <c r="UMG36" s="66" t="s">
        <v>264</v>
      </c>
      <c r="UMH36" s="66"/>
      <c r="UMK36" s="66" t="s">
        <v>264</v>
      </c>
      <c r="UML36" s="66"/>
      <c r="UMO36" s="66" t="s">
        <v>264</v>
      </c>
      <c r="UMP36" s="66"/>
      <c r="UMS36" s="66" t="s">
        <v>264</v>
      </c>
      <c r="UMT36" s="66"/>
      <c r="UMW36" s="66" t="s">
        <v>264</v>
      </c>
      <c r="UMX36" s="66"/>
      <c r="UNA36" s="66" t="s">
        <v>264</v>
      </c>
      <c r="UNB36" s="66"/>
      <c r="UNE36" s="66" t="s">
        <v>264</v>
      </c>
      <c r="UNF36" s="66"/>
      <c r="UNI36" s="66" t="s">
        <v>264</v>
      </c>
      <c r="UNJ36" s="66"/>
      <c r="UNM36" s="66" t="s">
        <v>264</v>
      </c>
      <c r="UNN36" s="66"/>
      <c r="UNQ36" s="66" t="s">
        <v>264</v>
      </c>
      <c r="UNR36" s="66"/>
      <c r="UNU36" s="66" t="s">
        <v>264</v>
      </c>
      <c r="UNV36" s="66"/>
      <c r="UNY36" s="66" t="s">
        <v>264</v>
      </c>
      <c r="UNZ36" s="66"/>
      <c r="UOC36" s="66" t="s">
        <v>264</v>
      </c>
      <c r="UOD36" s="66"/>
      <c r="UOG36" s="66" t="s">
        <v>264</v>
      </c>
      <c r="UOH36" s="66"/>
      <c r="UOK36" s="66" t="s">
        <v>264</v>
      </c>
      <c r="UOL36" s="66"/>
      <c r="UOO36" s="66" t="s">
        <v>264</v>
      </c>
      <c r="UOP36" s="66"/>
      <c r="UOS36" s="66" t="s">
        <v>264</v>
      </c>
      <c r="UOT36" s="66"/>
      <c r="UOW36" s="66" t="s">
        <v>264</v>
      </c>
      <c r="UOX36" s="66"/>
      <c r="UPA36" s="66" t="s">
        <v>264</v>
      </c>
      <c r="UPB36" s="66"/>
      <c r="UPE36" s="66" t="s">
        <v>264</v>
      </c>
      <c r="UPF36" s="66"/>
      <c r="UPI36" s="66" t="s">
        <v>264</v>
      </c>
      <c r="UPJ36" s="66"/>
      <c r="UPM36" s="66" t="s">
        <v>264</v>
      </c>
      <c r="UPN36" s="66"/>
      <c r="UPQ36" s="66" t="s">
        <v>264</v>
      </c>
      <c r="UPR36" s="66"/>
      <c r="UPU36" s="66" t="s">
        <v>264</v>
      </c>
      <c r="UPV36" s="66"/>
      <c r="UPY36" s="66" t="s">
        <v>264</v>
      </c>
      <c r="UPZ36" s="66"/>
      <c r="UQC36" s="66" t="s">
        <v>264</v>
      </c>
      <c r="UQD36" s="66"/>
      <c r="UQG36" s="66" t="s">
        <v>264</v>
      </c>
      <c r="UQH36" s="66"/>
      <c r="UQK36" s="66" t="s">
        <v>264</v>
      </c>
      <c r="UQL36" s="66"/>
      <c r="UQO36" s="66" t="s">
        <v>264</v>
      </c>
      <c r="UQP36" s="66"/>
      <c r="UQS36" s="66" t="s">
        <v>264</v>
      </c>
      <c r="UQT36" s="66"/>
      <c r="UQW36" s="66" t="s">
        <v>264</v>
      </c>
      <c r="UQX36" s="66"/>
      <c r="URA36" s="66" t="s">
        <v>264</v>
      </c>
      <c r="URB36" s="66"/>
      <c r="URE36" s="66" t="s">
        <v>264</v>
      </c>
      <c r="URF36" s="66"/>
      <c r="URI36" s="66" t="s">
        <v>264</v>
      </c>
      <c r="URJ36" s="66"/>
      <c r="URM36" s="66" t="s">
        <v>264</v>
      </c>
      <c r="URN36" s="66"/>
      <c r="URQ36" s="66" t="s">
        <v>264</v>
      </c>
      <c r="URR36" s="66"/>
      <c r="URU36" s="66" t="s">
        <v>264</v>
      </c>
      <c r="URV36" s="66"/>
      <c r="URY36" s="66" t="s">
        <v>264</v>
      </c>
      <c r="URZ36" s="66"/>
      <c r="USC36" s="66" t="s">
        <v>264</v>
      </c>
      <c r="USD36" s="66"/>
      <c r="USG36" s="66" t="s">
        <v>264</v>
      </c>
      <c r="USH36" s="66"/>
      <c r="USK36" s="66" t="s">
        <v>264</v>
      </c>
      <c r="USL36" s="66"/>
      <c r="USO36" s="66" t="s">
        <v>264</v>
      </c>
      <c r="USP36" s="66"/>
      <c r="USS36" s="66" t="s">
        <v>264</v>
      </c>
      <c r="UST36" s="66"/>
      <c r="USW36" s="66" t="s">
        <v>264</v>
      </c>
      <c r="USX36" s="66"/>
      <c r="UTA36" s="66" t="s">
        <v>264</v>
      </c>
      <c r="UTB36" s="66"/>
      <c r="UTE36" s="66" t="s">
        <v>264</v>
      </c>
      <c r="UTF36" s="66"/>
      <c r="UTI36" s="66" t="s">
        <v>264</v>
      </c>
      <c r="UTJ36" s="66"/>
      <c r="UTM36" s="66" t="s">
        <v>264</v>
      </c>
      <c r="UTN36" s="66"/>
      <c r="UTQ36" s="66" t="s">
        <v>264</v>
      </c>
      <c r="UTR36" s="66"/>
      <c r="UTU36" s="66" t="s">
        <v>264</v>
      </c>
      <c r="UTV36" s="66"/>
      <c r="UTY36" s="66" t="s">
        <v>264</v>
      </c>
      <c r="UTZ36" s="66"/>
      <c r="UUC36" s="66" t="s">
        <v>264</v>
      </c>
      <c r="UUD36" s="66"/>
      <c r="UUG36" s="66" t="s">
        <v>264</v>
      </c>
      <c r="UUH36" s="66"/>
      <c r="UUK36" s="66" t="s">
        <v>264</v>
      </c>
      <c r="UUL36" s="66"/>
      <c r="UUO36" s="66" t="s">
        <v>264</v>
      </c>
      <c r="UUP36" s="66"/>
      <c r="UUS36" s="66" t="s">
        <v>264</v>
      </c>
      <c r="UUT36" s="66"/>
      <c r="UUW36" s="66" t="s">
        <v>264</v>
      </c>
      <c r="UUX36" s="66"/>
      <c r="UVA36" s="66" t="s">
        <v>264</v>
      </c>
      <c r="UVB36" s="66"/>
      <c r="UVE36" s="66" t="s">
        <v>264</v>
      </c>
      <c r="UVF36" s="66"/>
      <c r="UVI36" s="66" t="s">
        <v>264</v>
      </c>
      <c r="UVJ36" s="66"/>
      <c r="UVM36" s="66" t="s">
        <v>264</v>
      </c>
      <c r="UVN36" s="66"/>
      <c r="UVQ36" s="66" t="s">
        <v>264</v>
      </c>
      <c r="UVR36" s="66"/>
      <c r="UVU36" s="66" t="s">
        <v>264</v>
      </c>
      <c r="UVV36" s="66"/>
      <c r="UVY36" s="66" t="s">
        <v>264</v>
      </c>
      <c r="UVZ36" s="66"/>
      <c r="UWC36" s="66" t="s">
        <v>264</v>
      </c>
      <c r="UWD36" s="66"/>
      <c r="UWG36" s="66" t="s">
        <v>264</v>
      </c>
      <c r="UWH36" s="66"/>
      <c r="UWK36" s="66" t="s">
        <v>264</v>
      </c>
      <c r="UWL36" s="66"/>
      <c r="UWO36" s="66" t="s">
        <v>264</v>
      </c>
      <c r="UWP36" s="66"/>
      <c r="UWS36" s="66" t="s">
        <v>264</v>
      </c>
      <c r="UWT36" s="66"/>
      <c r="UWW36" s="66" t="s">
        <v>264</v>
      </c>
      <c r="UWX36" s="66"/>
      <c r="UXA36" s="66" t="s">
        <v>264</v>
      </c>
      <c r="UXB36" s="66"/>
      <c r="UXE36" s="66" t="s">
        <v>264</v>
      </c>
      <c r="UXF36" s="66"/>
      <c r="UXI36" s="66" t="s">
        <v>264</v>
      </c>
      <c r="UXJ36" s="66"/>
      <c r="UXM36" s="66" t="s">
        <v>264</v>
      </c>
      <c r="UXN36" s="66"/>
      <c r="UXQ36" s="66" t="s">
        <v>264</v>
      </c>
      <c r="UXR36" s="66"/>
      <c r="UXU36" s="66" t="s">
        <v>264</v>
      </c>
      <c r="UXV36" s="66"/>
      <c r="UXY36" s="66" t="s">
        <v>264</v>
      </c>
      <c r="UXZ36" s="66"/>
      <c r="UYC36" s="66" t="s">
        <v>264</v>
      </c>
      <c r="UYD36" s="66"/>
      <c r="UYG36" s="66" t="s">
        <v>264</v>
      </c>
      <c r="UYH36" s="66"/>
      <c r="UYK36" s="66" t="s">
        <v>264</v>
      </c>
      <c r="UYL36" s="66"/>
      <c r="UYO36" s="66" t="s">
        <v>264</v>
      </c>
      <c r="UYP36" s="66"/>
      <c r="UYS36" s="66" t="s">
        <v>264</v>
      </c>
      <c r="UYT36" s="66"/>
      <c r="UYW36" s="66" t="s">
        <v>264</v>
      </c>
      <c r="UYX36" s="66"/>
      <c r="UZA36" s="66" t="s">
        <v>264</v>
      </c>
      <c r="UZB36" s="66"/>
      <c r="UZE36" s="66" t="s">
        <v>264</v>
      </c>
      <c r="UZF36" s="66"/>
      <c r="UZI36" s="66" t="s">
        <v>264</v>
      </c>
      <c r="UZJ36" s="66"/>
      <c r="UZM36" s="66" t="s">
        <v>264</v>
      </c>
      <c r="UZN36" s="66"/>
      <c r="UZQ36" s="66" t="s">
        <v>264</v>
      </c>
      <c r="UZR36" s="66"/>
      <c r="UZU36" s="66" t="s">
        <v>264</v>
      </c>
      <c r="UZV36" s="66"/>
      <c r="UZY36" s="66" t="s">
        <v>264</v>
      </c>
      <c r="UZZ36" s="66"/>
      <c r="VAC36" s="66" t="s">
        <v>264</v>
      </c>
      <c r="VAD36" s="66"/>
      <c r="VAG36" s="66" t="s">
        <v>264</v>
      </c>
      <c r="VAH36" s="66"/>
      <c r="VAK36" s="66" t="s">
        <v>264</v>
      </c>
      <c r="VAL36" s="66"/>
      <c r="VAO36" s="66" t="s">
        <v>264</v>
      </c>
      <c r="VAP36" s="66"/>
      <c r="VAS36" s="66" t="s">
        <v>264</v>
      </c>
      <c r="VAT36" s="66"/>
      <c r="VAW36" s="66" t="s">
        <v>264</v>
      </c>
      <c r="VAX36" s="66"/>
      <c r="VBA36" s="66" t="s">
        <v>264</v>
      </c>
      <c r="VBB36" s="66"/>
      <c r="VBE36" s="66" t="s">
        <v>264</v>
      </c>
      <c r="VBF36" s="66"/>
      <c r="VBI36" s="66" t="s">
        <v>264</v>
      </c>
      <c r="VBJ36" s="66"/>
      <c r="VBM36" s="66" t="s">
        <v>264</v>
      </c>
      <c r="VBN36" s="66"/>
      <c r="VBQ36" s="66" t="s">
        <v>264</v>
      </c>
      <c r="VBR36" s="66"/>
      <c r="VBU36" s="66" t="s">
        <v>264</v>
      </c>
      <c r="VBV36" s="66"/>
      <c r="VBY36" s="66" t="s">
        <v>264</v>
      </c>
      <c r="VBZ36" s="66"/>
      <c r="VCC36" s="66" t="s">
        <v>264</v>
      </c>
      <c r="VCD36" s="66"/>
      <c r="VCG36" s="66" t="s">
        <v>264</v>
      </c>
      <c r="VCH36" s="66"/>
      <c r="VCK36" s="66" t="s">
        <v>264</v>
      </c>
      <c r="VCL36" s="66"/>
      <c r="VCO36" s="66" t="s">
        <v>264</v>
      </c>
      <c r="VCP36" s="66"/>
      <c r="VCS36" s="66" t="s">
        <v>264</v>
      </c>
      <c r="VCT36" s="66"/>
      <c r="VCW36" s="66" t="s">
        <v>264</v>
      </c>
      <c r="VCX36" s="66"/>
      <c r="VDA36" s="66" t="s">
        <v>264</v>
      </c>
      <c r="VDB36" s="66"/>
      <c r="VDE36" s="66" t="s">
        <v>264</v>
      </c>
      <c r="VDF36" s="66"/>
      <c r="VDI36" s="66" t="s">
        <v>264</v>
      </c>
      <c r="VDJ36" s="66"/>
      <c r="VDM36" s="66" t="s">
        <v>264</v>
      </c>
      <c r="VDN36" s="66"/>
      <c r="VDQ36" s="66" t="s">
        <v>264</v>
      </c>
      <c r="VDR36" s="66"/>
      <c r="VDU36" s="66" t="s">
        <v>264</v>
      </c>
      <c r="VDV36" s="66"/>
      <c r="VDY36" s="66" t="s">
        <v>264</v>
      </c>
      <c r="VDZ36" s="66"/>
      <c r="VEC36" s="66" t="s">
        <v>264</v>
      </c>
      <c r="VED36" s="66"/>
      <c r="VEG36" s="66" t="s">
        <v>264</v>
      </c>
      <c r="VEH36" s="66"/>
      <c r="VEK36" s="66" t="s">
        <v>264</v>
      </c>
      <c r="VEL36" s="66"/>
      <c r="VEO36" s="66" t="s">
        <v>264</v>
      </c>
      <c r="VEP36" s="66"/>
      <c r="VES36" s="66" t="s">
        <v>264</v>
      </c>
      <c r="VET36" s="66"/>
      <c r="VEW36" s="66" t="s">
        <v>264</v>
      </c>
      <c r="VEX36" s="66"/>
      <c r="VFA36" s="66" t="s">
        <v>264</v>
      </c>
      <c r="VFB36" s="66"/>
      <c r="VFE36" s="66" t="s">
        <v>264</v>
      </c>
      <c r="VFF36" s="66"/>
      <c r="VFI36" s="66" t="s">
        <v>264</v>
      </c>
      <c r="VFJ36" s="66"/>
      <c r="VFM36" s="66" t="s">
        <v>264</v>
      </c>
      <c r="VFN36" s="66"/>
      <c r="VFQ36" s="66" t="s">
        <v>264</v>
      </c>
      <c r="VFR36" s="66"/>
      <c r="VFU36" s="66" t="s">
        <v>264</v>
      </c>
      <c r="VFV36" s="66"/>
      <c r="VFY36" s="66" t="s">
        <v>264</v>
      </c>
      <c r="VFZ36" s="66"/>
      <c r="VGC36" s="66" t="s">
        <v>264</v>
      </c>
      <c r="VGD36" s="66"/>
      <c r="VGG36" s="66" t="s">
        <v>264</v>
      </c>
      <c r="VGH36" s="66"/>
      <c r="VGK36" s="66" t="s">
        <v>264</v>
      </c>
      <c r="VGL36" s="66"/>
      <c r="VGO36" s="66" t="s">
        <v>264</v>
      </c>
      <c r="VGP36" s="66"/>
      <c r="VGS36" s="66" t="s">
        <v>264</v>
      </c>
      <c r="VGT36" s="66"/>
      <c r="VGW36" s="66" t="s">
        <v>264</v>
      </c>
      <c r="VGX36" s="66"/>
      <c r="VHA36" s="66" t="s">
        <v>264</v>
      </c>
      <c r="VHB36" s="66"/>
      <c r="VHE36" s="66" t="s">
        <v>264</v>
      </c>
      <c r="VHF36" s="66"/>
      <c r="VHI36" s="66" t="s">
        <v>264</v>
      </c>
      <c r="VHJ36" s="66"/>
      <c r="VHM36" s="66" t="s">
        <v>264</v>
      </c>
      <c r="VHN36" s="66"/>
      <c r="VHQ36" s="66" t="s">
        <v>264</v>
      </c>
      <c r="VHR36" s="66"/>
      <c r="VHU36" s="66" t="s">
        <v>264</v>
      </c>
      <c r="VHV36" s="66"/>
      <c r="VHY36" s="66" t="s">
        <v>264</v>
      </c>
      <c r="VHZ36" s="66"/>
      <c r="VIC36" s="66" t="s">
        <v>264</v>
      </c>
      <c r="VID36" s="66"/>
      <c r="VIG36" s="66" t="s">
        <v>264</v>
      </c>
      <c r="VIH36" s="66"/>
      <c r="VIK36" s="66" t="s">
        <v>264</v>
      </c>
      <c r="VIL36" s="66"/>
      <c r="VIO36" s="66" t="s">
        <v>264</v>
      </c>
      <c r="VIP36" s="66"/>
      <c r="VIS36" s="66" t="s">
        <v>264</v>
      </c>
      <c r="VIT36" s="66"/>
      <c r="VIW36" s="66" t="s">
        <v>264</v>
      </c>
      <c r="VIX36" s="66"/>
      <c r="VJA36" s="66" t="s">
        <v>264</v>
      </c>
      <c r="VJB36" s="66"/>
      <c r="VJE36" s="66" t="s">
        <v>264</v>
      </c>
      <c r="VJF36" s="66"/>
      <c r="VJI36" s="66" t="s">
        <v>264</v>
      </c>
      <c r="VJJ36" s="66"/>
      <c r="VJM36" s="66" t="s">
        <v>264</v>
      </c>
      <c r="VJN36" s="66"/>
      <c r="VJQ36" s="66" t="s">
        <v>264</v>
      </c>
      <c r="VJR36" s="66"/>
      <c r="VJU36" s="66" t="s">
        <v>264</v>
      </c>
      <c r="VJV36" s="66"/>
      <c r="VJY36" s="66" t="s">
        <v>264</v>
      </c>
      <c r="VJZ36" s="66"/>
      <c r="VKC36" s="66" t="s">
        <v>264</v>
      </c>
      <c r="VKD36" s="66"/>
      <c r="VKG36" s="66" t="s">
        <v>264</v>
      </c>
      <c r="VKH36" s="66"/>
      <c r="VKK36" s="66" t="s">
        <v>264</v>
      </c>
      <c r="VKL36" s="66"/>
      <c r="VKO36" s="66" t="s">
        <v>264</v>
      </c>
      <c r="VKP36" s="66"/>
      <c r="VKS36" s="66" t="s">
        <v>264</v>
      </c>
      <c r="VKT36" s="66"/>
      <c r="VKW36" s="66" t="s">
        <v>264</v>
      </c>
      <c r="VKX36" s="66"/>
      <c r="VLA36" s="66" t="s">
        <v>264</v>
      </c>
      <c r="VLB36" s="66"/>
      <c r="VLE36" s="66" t="s">
        <v>264</v>
      </c>
      <c r="VLF36" s="66"/>
      <c r="VLI36" s="66" t="s">
        <v>264</v>
      </c>
      <c r="VLJ36" s="66"/>
      <c r="VLM36" s="66" t="s">
        <v>264</v>
      </c>
      <c r="VLN36" s="66"/>
      <c r="VLQ36" s="66" t="s">
        <v>264</v>
      </c>
      <c r="VLR36" s="66"/>
      <c r="VLU36" s="66" t="s">
        <v>264</v>
      </c>
      <c r="VLV36" s="66"/>
      <c r="VLY36" s="66" t="s">
        <v>264</v>
      </c>
      <c r="VLZ36" s="66"/>
      <c r="VMC36" s="66" t="s">
        <v>264</v>
      </c>
      <c r="VMD36" s="66"/>
      <c r="VMG36" s="66" t="s">
        <v>264</v>
      </c>
      <c r="VMH36" s="66"/>
      <c r="VMK36" s="66" t="s">
        <v>264</v>
      </c>
      <c r="VML36" s="66"/>
      <c r="VMO36" s="66" t="s">
        <v>264</v>
      </c>
      <c r="VMP36" s="66"/>
      <c r="VMS36" s="66" t="s">
        <v>264</v>
      </c>
      <c r="VMT36" s="66"/>
      <c r="VMW36" s="66" t="s">
        <v>264</v>
      </c>
      <c r="VMX36" s="66"/>
      <c r="VNA36" s="66" t="s">
        <v>264</v>
      </c>
      <c r="VNB36" s="66"/>
      <c r="VNE36" s="66" t="s">
        <v>264</v>
      </c>
      <c r="VNF36" s="66"/>
      <c r="VNI36" s="66" t="s">
        <v>264</v>
      </c>
      <c r="VNJ36" s="66"/>
      <c r="VNM36" s="66" t="s">
        <v>264</v>
      </c>
      <c r="VNN36" s="66"/>
      <c r="VNQ36" s="66" t="s">
        <v>264</v>
      </c>
      <c r="VNR36" s="66"/>
      <c r="VNU36" s="66" t="s">
        <v>264</v>
      </c>
      <c r="VNV36" s="66"/>
      <c r="VNY36" s="66" t="s">
        <v>264</v>
      </c>
      <c r="VNZ36" s="66"/>
      <c r="VOC36" s="66" t="s">
        <v>264</v>
      </c>
      <c r="VOD36" s="66"/>
      <c r="VOG36" s="66" t="s">
        <v>264</v>
      </c>
      <c r="VOH36" s="66"/>
      <c r="VOK36" s="66" t="s">
        <v>264</v>
      </c>
      <c r="VOL36" s="66"/>
      <c r="VOO36" s="66" t="s">
        <v>264</v>
      </c>
      <c r="VOP36" s="66"/>
      <c r="VOS36" s="66" t="s">
        <v>264</v>
      </c>
      <c r="VOT36" s="66"/>
      <c r="VOW36" s="66" t="s">
        <v>264</v>
      </c>
      <c r="VOX36" s="66"/>
      <c r="VPA36" s="66" t="s">
        <v>264</v>
      </c>
      <c r="VPB36" s="66"/>
      <c r="VPE36" s="66" t="s">
        <v>264</v>
      </c>
      <c r="VPF36" s="66"/>
      <c r="VPI36" s="66" t="s">
        <v>264</v>
      </c>
      <c r="VPJ36" s="66"/>
      <c r="VPM36" s="66" t="s">
        <v>264</v>
      </c>
      <c r="VPN36" s="66"/>
      <c r="VPQ36" s="66" t="s">
        <v>264</v>
      </c>
      <c r="VPR36" s="66"/>
      <c r="VPU36" s="66" t="s">
        <v>264</v>
      </c>
      <c r="VPV36" s="66"/>
      <c r="VPY36" s="66" t="s">
        <v>264</v>
      </c>
      <c r="VPZ36" s="66"/>
      <c r="VQC36" s="66" t="s">
        <v>264</v>
      </c>
      <c r="VQD36" s="66"/>
      <c r="VQG36" s="66" t="s">
        <v>264</v>
      </c>
      <c r="VQH36" s="66"/>
      <c r="VQK36" s="66" t="s">
        <v>264</v>
      </c>
      <c r="VQL36" s="66"/>
      <c r="VQO36" s="66" t="s">
        <v>264</v>
      </c>
      <c r="VQP36" s="66"/>
      <c r="VQS36" s="66" t="s">
        <v>264</v>
      </c>
      <c r="VQT36" s="66"/>
      <c r="VQW36" s="66" t="s">
        <v>264</v>
      </c>
      <c r="VQX36" s="66"/>
      <c r="VRA36" s="66" t="s">
        <v>264</v>
      </c>
      <c r="VRB36" s="66"/>
      <c r="VRE36" s="66" t="s">
        <v>264</v>
      </c>
      <c r="VRF36" s="66"/>
      <c r="VRI36" s="66" t="s">
        <v>264</v>
      </c>
      <c r="VRJ36" s="66"/>
      <c r="VRM36" s="66" t="s">
        <v>264</v>
      </c>
      <c r="VRN36" s="66"/>
      <c r="VRQ36" s="66" t="s">
        <v>264</v>
      </c>
      <c r="VRR36" s="66"/>
      <c r="VRU36" s="66" t="s">
        <v>264</v>
      </c>
      <c r="VRV36" s="66"/>
      <c r="VRY36" s="66" t="s">
        <v>264</v>
      </c>
      <c r="VRZ36" s="66"/>
      <c r="VSC36" s="66" t="s">
        <v>264</v>
      </c>
      <c r="VSD36" s="66"/>
      <c r="VSG36" s="66" t="s">
        <v>264</v>
      </c>
      <c r="VSH36" s="66"/>
      <c r="VSK36" s="66" t="s">
        <v>264</v>
      </c>
      <c r="VSL36" s="66"/>
      <c r="VSO36" s="66" t="s">
        <v>264</v>
      </c>
      <c r="VSP36" s="66"/>
      <c r="VSS36" s="66" t="s">
        <v>264</v>
      </c>
      <c r="VST36" s="66"/>
      <c r="VSW36" s="66" t="s">
        <v>264</v>
      </c>
      <c r="VSX36" s="66"/>
      <c r="VTA36" s="66" t="s">
        <v>264</v>
      </c>
      <c r="VTB36" s="66"/>
      <c r="VTE36" s="66" t="s">
        <v>264</v>
      </c>
      <c r="VTF36" s="66"/>
      <c r="VTI36" s="66" t="s">
        <v>264</v>
      </c>
      <c r="VTJ36" s="66"/>
      <c r="VTM36" s="66" t="s">
        <v>264</v>
      </c>
      <c r="VTN36" s="66"/>
      <c r="VTQ36" s="66" t="s">
        <v>264</v>
      </c>
      <c r="VTR36" s="66"/>
      <c r="VTU36" s="66" t="s">
        <v>264</v>
      </c>
      <c r="VTV36" s="66"/>
      <c r="VTY36" s="66" t="s">
        <v>264</v>
      </c>
      <c r="VTZ36" s="66"/>
      <c r="VUC36" s="66" t="s">
        <v>264</v>
      </c>
      <c r="VUD36" s="66"/>
      <c r="VUG36" s="66" t="s">
        <v>264</v>
      </c>
      <c r="VUH36" s="66"/>
      <c r="VUK36" s="66" t="s">
        <v>264</v>
      </c>
      <c r="VUL36" s="66"/>
      <c r="VUO36" s="66" t="s">
        <v>264</v>
      </c>
      <c r="VUP36" s="66"/>
      <c r="VUS36" s="66" t="s">
        <v>264</v>
      </c>
      <c r="VUT36" s="66"/>
      <c r="VUW36" s="66" t="s">
        <v>264</v>
      </c>
      <c r="VUX36" s="66"/>
      <c r="VVA36" s="66" t="s">
        <v>264</v>
      </c>
      <c r="VVB36" s="66"/>
      <c r="VVE36" s="66" t="s">
        <v>264</v>
      </c>
      <c r="VVF36" s="66"/>
      <c r="VVI36" s="66" t="s">
        <v>264</v>
      </c>
      <c r="VVJ36" s="66"/>
      <c r="VVM36" s="66" t="s">
        <v>264</v>
      </c>
      <c r="VVN36" s="66"/>
      <c r="VVQ36" s="66" t="s">
        <v>264</v>
      </c>
      <c r="VVR36" s="66"/>
      <c r="VVU36" s="66" t="s">
        <v>264</v>
      </c>
      <c r="VVV36" s="66"/>
      <c r="VVY36" s="66" t="s">
        <v>264</v>
      </c>
      <c r="VVZ36" s="66"/>
      <c r="VWC36" s="66" t="s">
        <v>264</v>
      </c>
      <c r="VWD36" s="66"/>
      <c r="VWG36" s="66" t="s">
        <v>264</v>
      </c>
      <c r="VWH36" s="66"/>
      <c r="VWK36" s="66" t="s">
        <v>264</v>
      </c>
      <c r="VWL36" s="66"/>
      <c r="VWO36" s="66" t="s">
        <v>264</v>
      </c>
      <c r="VWP36" s="66"/>
      <c r="VWS36" s="66" t="s">
        <v>264</v>
      </c>
      <c r="VWT36" s="66"/>
      <c r="VWW36" s="66" t="s">
        <v>264</v>
      </c>
      <c r="VWX36" s="66"/>
      <c r="VXA36" s="66" t="s">
        <v>264</v>
      </c>
      <c r="VXB36" s="66"/>
      <c r="VXE36" s="66" t="s">
        <v>264</v>
      </c>
      <c r="VXF36" s="66"/>
      <c r="VXI36" s="66" t="s">
        <v>264</v>
      </c>
      <c r="VXJ36" s="66"/>
      <c r="VXM36" s="66" t="s">
        <v>264</v>
      </c>
      <c r="VXN36" s="66"/>
      <c r="VXQ36" s="66" t="s">
        <v>264</v>
      </c>
      <c r="VXR36" s="66"/>
      <c r="VXU36" s="66" t="s">
        <v>264</v>
      </c>
      <c r="VXV36" s="66"/>
      <c r="VXY36" s="66" t="s">
        <v>264</v>
      </c>
      <c r="VXZ36" s="66"/>
      <c r="VYC36" s="66" t="s">
        <v>264</v>
      </c>
      <c r="VYD36" s="66"/>
      <c r="VYG36" s="66" t="s">
        <v>264</v>
      </c>
      <c r="VYH36" s="66"/>
      <c r="VYK36" s="66" t="s">
        <v>264</v>
      </c>
      <c r="VYL36" s="66"/>
      <c r="VYO36" s="66" t="s">
        <v>264</v>
      </c>
      <c r="VYP36" s="66"/>
      <c r="VYS36" s="66" t="s">
        <v>264</v>
      </c>
      <c r="VYT36" s="66"/>
      <c r="VYW36" s="66" t="s">
        <v>264</v>
      </c>
      <c r="VYX36" s="66"/>
      <c r="VZA36" s="66" t="s">
        <v>264</v>
      </c>
      <c r="VZB36" s="66"/>
      <c r="VZE36" s="66" t="s">
        <v>264</v>
      </c>
      <c r="VZF36" s="66"/>
      <c r="VZI36" s="66" t="s">
        <v>264</v>
      </c>
      <c r="VZJ36" s="66"/>
      <c r="VZM36" s="66" t="s">
        <v>264</v>
      </c>
      <c r="VZN36" s="66"/>
      <c r="VZQ36" s="66" t="s">
        <v>264</v>
      </c>
      <c r="VZR36" s="66"/>
      <c r="VZU36" s="66" t="s">
        <v>264</v>
      </c>
      <c r="VZV36" s="66"/>
      <c r="VZY36" s="66" t="s">
        <v>264</v>
      </c>
      <c r="VZZ36" s="66"/>
      <c r="WAC36" s="66" t="s">
        <v>264</v>
      </c>
      <c r="WAD36" s="66"/>
      <c r="WAG36" s="66" t="s">
        <v>264</v>
      </c>
      <c r="WAH36" s="66"/>
      <c r="WAK36" s="66" t="s">
        <v>264</v>
      </c>
      <c r="WAL36" s="66"/>
      <c r="WAO36" s="66" t="s">
        <v>264</v>
      </c>
      <c r="WAP36" s="66"/>
      <c r="WAS36" s="66" t="s">
        <v>264</v>
      </c>
      <c r="WAT36" s="66"/>
      <c r="WAW36" s="66" t="s">
        <v>264</v>
      </c>
      <c r="WAX36" s="66"/>
      <c r="WBA36" s="66" t="s">
        <v>264</v>
      </c>
      <c r="WBB36" s="66"/>
      <c r="WBE36" s="66" t="s">
        <v>264</v>
      </c>
      <c r="WBF36" s="66"/>
      <c r="WBI36" s="66" t="s">
        <v>264</v>
      </c>
      <c r="WBJ36" s="66"/>
      <c r="WBM36" s="66" t="s">
        <v>264</v>
      </c>
      <c r="WBN36" s="66"/>
      <c r="WBQ36" s="66" t="s">
        <v>264</v>
      </c>
      <c r="WBR36" s="66"/>
      <c r="WBU36" s="66" t="s">
        <v>264</v>
      </c>
      <c r="WBV36" s="66"/>
      <c r="WBY36" s="66" t="s">
        <v>264</v>
      </c>
      <c r="WBZ36" s="66"/>
      <c r="WCC36" s="66" t="s">
        <v>264</v>
      </c>
      <c r="WCD36" s="66"/>
      <c r="WCG36" s="66" t="s">
        <v>264</v>
      </c>
      <c r="WCH36" s="66"/>
      <c r="WCK36" s="66" t="s">
        <v>264</v>
      </c>
      <c r="WCL36" s="66"/>
      <c r="WCO36" s="66" t="s">
        <v>264</v>
      </c>
      <c r="WCP36" s="66"/>
      <c r="WCS36" s="66" t="s">
        <v>264</v>
      </c>
      <c r="WCT36" s="66"/>
      <c r="WCW36" s="66" t="s">
        <v>264</v>
      </c>
      <c r="WCX36" s="66"/>
      <c r="WDA36" s="66" t="s">
        <v>264</v>
      </c>
      <c r="WDB36" s="66"/>
      <c r="WDE36" s="66" t="s">
        <v>264</v>
      </c>
      <c r="WDF36" s="66"/>
      <c r="WDI36" s="66" t="s">
        <v>264</v>
      </c>
      <c r="WDJ36" s="66"/>
      <c r="WDM36" s="66" t="s">
        <v>264</v>
      </c>
      <c r="WDN36" s="66"/>
      <c r="WDQ36" s="66" t="s">
        <v>264</v>
      </c>
      <c r="WDR36" s="66"/>
      <c r="WDU36" s="66" t="s">
        <v>264</v>
      </c>
      <c r="WDV36" s="66"/>
      <c r="WDY36" s="66" t="s">
        <v>264</v>
      </c>
      <c r="WDZ36" s="66"/>
      <c r="WEC36" s="66" t="s">
        <v>264</v>
      </c>
      <c r="WED36" s="66"/>
      <c r="WEG36" s="66" t="s">
        <v>264</v>
      </c>
      <c r="WEH36" s="66"/>
      <c r="WEK36" s="66" t="s">
        <v>264</v>
      </c>
      <c r="WEL36" s="66"/>
      <c r="WEO36" s="66" t="s">
        <v>264</v>
      </c>
      <c r="WEP36" s="66"/>
      <c r="WES36" s="66" t="s">
        <v>264</v>
      </c>
      <c r="WET36" s="66"/>
      <c r="WEW36" s="66" t="s">
        <v>264</v>
      </c>
      <c r="WEX36" s="66"/>
      <c r="WFA36" s="66" t="s">
        <v>264</v>
      </c>
      <c r="WFB36" s="66"/>
      <c r="WFE36" s="66" t="s">
        <v>264</v>
      </c>
      <c r="WFF36" s="66"/>
      <c r="WFI36" s="66" t="s">
        <v>264</v>
      </c>
      <c r="WFJ36" s="66"/>
      <c r="WFM36" s="66" t="s">
        <v>264</v>
      </c>
      <c r="WFN36" s="66"/>
      <c r="WFQ36" s="66" t="s">
        <v>264</v>
      </c>
      <c r="WFR36" s="66"/>
      <c r="WFU36" s="66" t="s">
        <v>264</v>
      </c>
      <c r="WFV36" s="66"/>
      <c r="WFY36" s="66" t="s">
        <v>264</v>
      </c>
      <c r="WFZ36" s="66"/>
      <c r="WGC36" s="66" t="s">
        <v>264</v>
      </c>
      <c r="WGD36" s="66"/>
      <c r="WGG36" s="66" t="s">
        <v>264</v>
      </c>
      <c r="WGH36" s="66"/>
      <c r="WGK36" s="66" t="s">
        <v>264</v>
      </c>
      <c r="WGL36" s="66"/>
      <c r="WGO36" s="66" t="s">
        <v>264</v>
      </c>
      <c r="WGP36" s="66"/>
      <c r="WGS36" s="66" t="s">
        <v>264</v>
      </c>
      <c r="WGT36" s="66"/>
      <c r="WGW36" s="66" t="s">
        <v>264</v>
      </c>
      <c r="WGX36" s="66"/>
      <c r="WHA36" s="66" t="s">
        <v>264</v>
      </c>
      <c r="WHB36" s="66"/>
      <c r="WHE36" s="66" t="s">
        <v>264</v>
      </c>
      <c r="WHF36" s="66"/>
      <c r="WHI36" s="66" t="s">
        <v>264</v>
      </c>
      <c r="WHJ36" s="66"/>
      <c r="WHM36" s="66" t="s">
        <v>264</v>
      </c>
      <c r="WHN36" s="66"/>
      <c r="WHQ36" s="66" t="s">
        <v>264</v>
      </c>
      <c r="WHR36" s="66"/>
      <c r="WHU36" s="66" t="s">
        <v>264</v>
      </c>
      <c r="WHV36" s="66"/>
      <c r="WHY36" s="66" t="s">
        <v>264</v>
      </c>
      <c r="WHZ36" s="66"/>
      <c r="WIC36" s="66" t="s">
        <v>264</v>
      </c>
      <c r="WID36" s="66"/>
      <c r="WIG36" s="66" t="s">
        <v>264</v>
      </c>
      <c r="WIH36" s="66"/>
      <c r="WIK36" s="66" t="s">
        <v>264</v>
      </c>
      <c r="WIL36" s="66"/>
      <c r="WIO36" s="66" t="s">
        <v>264</v>
      </c>
      <c r="WIP36" s="66"/>
      <c r="WIS36" s="66" t="s">
        <v>264</v>
      </c>
      <c r="WIT36" s="66"/>
      <c r="WIW36" s="66" t="s">
        <v>264</v>
      </c>
      <c r="WIX36" s="66"/>
      <c r="WJA36" s="66" t="s">
        <v>264</v>
      </c>
      <c r="WJB36" s="66"/>
      <c r="WJE36" s="66" t="s">
        <v>264</v>
      </c>
      <c r="WJF36" s="66"/>
      <c r="WJI36" s="66" t="s">
        <v>264</v>
      </c>
      <c r="WJJ36" s="66"/>
      <c r="WJM36" s="66" t="s">
        <v>264</v>
      </c>
      <c r="WJN36" s="66"/>
      <c r="WJQ36" s="66" t="s">
        <v>264</v>
      </c>
      <c r="WJR36" s="66"/>
      <c r="WJU36" s="66" t="s">
        <v>264</v>
      </c>
      <c r="WJV36" s="66"/>
      <c r="WJY36" s="66" t="s">
        <v>264</v>
      </c>
      <c r="WJZ36" s="66"/>
      <c r="WKC36" s="66" t="s">
        <v>264</v>
      </c>
      <c r="WKD36" s="66"/>
      <c r="WKG36" s="66" t="s">
        <v>264</v>
      </c>
      <c r="WKH36" s="66"/>
      <c r="WKK36" s="66" t="s">
        <v>264</v>
      </c>
      <c r="WKL36" s="66"/>
      <c r="WKO36" s="66" t="s">
        <v>264</v>
      </c>
      <c r="WKP36" s="66"/>
      <c r="WKS36" s="66" t="s">
        <v>264</v>
      </c>
      <c r="WKT36" s="66"/>
      <c r="WKW36" s="66" t="s">
        <v>264</v>
      </c>
      <c r="WKX36" s="66"/>
      <c r="WLA36" s="66" t="s">
        <v>264</v>
      </c>
      <c r="WLB36" s="66"/>
      <c r="WLE36" s="66" t="s">
        <v>264</v>
      </c>
      <c r="WLF36" s="66"/>
      <c r="WLI36" s="66" t="s">
        <v>264</v>
      </c>
      <c r="WLJ36" s="66"/>
      <c r="WLM36" s="66" t="s">
        <v>264</v>
      </c>
      <c r="WLN36" s="66"/>
      <c r="WLQ36" s="66" t="s">
        <v>264</v>
      </c>
      <c r="WLR36" s="66"/>
      <c r="WLU36" s="66" t="s">
        <v>264</v>
      </c>
      <c r="WLV36" s="66"/>
      <c r="WLY36" s="66" t="s">
        <v>264</v>
      </c>
      <c r="WLZ36" s="66"/>
      <c r="WMC36" s="66" t="s">
        <v>264</v>
      </c>
      <c r="WMD36" s="66"/>
      <c r="WMG36" s="66" t="s">
        <v>264</v>
      </c>
      <c r="WMH36" s="66"/>
      <c r="WMK36" s="66" t="s">
        <v>264</v>
      </c>
      <c r="WML36" s="66"/>
      <c r="WMO36" s="66" t="s">
        <v>264</v>
      </c>
      <c r="WMP36" s="66"/>
      <c r="WMS36" s="66" t="s">
        <v>264</v>
      </c>
      <c r="WMT36" s="66"/>
      <c r="WMW36" s="66" t="s">
        <v>264</v>
      </c>
      <c r="WMX36" s="66"/>
      <c r="WNA36" s="66" t="s">
        <v>264</v>
      </c>
      <c r="WNB36" s="66"/>
      <c r="WNE36" s="66" t="s">
        <v>264</v>
      </c>
      <c r="WNF36" s="66"/>
      <c r="WNI36" s="66" t="s">
        <v>264</v>
      </c>
      <c r="WNJ36" s="66"/>
      <c r="WNM36" s="66" t="s">
        <v>264</v>
      </c>
      <c r="WNN36" s="66"/>
      <c r="WNQ36" s="66" t="s">
        <v>264</v>
      </c>
      <c r="WNR36" s="66"/>
      <c r="WNU36" s="66" t="s">
        <v>264</v>
      </c>
      <c r="WNV36" s="66"/>
      <c r="WNY36" s="66" t="s">
        <v>264</v>
      </c>
      <c r="WNZ36" s="66"/>
      <c r="WOC36" s="66" t="s">
        <v>264</v>
      </c>
      <c r="WOD36" s="66"/>
      <c r="WOG36" s="66" t="s">
        <v>264</v>
      </c>
      <c r="WOH36" s="66"/>
      <c r="WOK36" s="66" t="s">
        <v>264</v>
      </c>
      <c r="WOL36" s="66"/>
      <c r="WOO36" s="66" t="s">
        <v>264</v>
      </c>
      <c r="WOP36" s="66"/>
      <c r="WOS36" s="66" t="s">
        <v>264</v>
      </c>
      <c r="WOT36" s="66"/>
      <c r="WOW36" s="66" t="s">
        <v>264</v>
      </c>
      <c r="WOX36" s="66"/>
      <c r="WPA36" s="66" t="s">
        <v>264</v>
      </c>
      <c r="WPB36" s="66"/>
      <c r="WPE36" s="66" t="s">
        <v>264</v>
      </c>
      <c r="WPF36" s="66"/>
      <c r="WPI36" s="66" t="s">
        <v>264</v>
      </c>
      <c r="WPJ36" s="66"/>
      <c r="WPM36" s="66" t="s">
        <v>264</v>
      </c>
      <c r="WPN36" s="66"/>
      <c r="WPQ36" s="66" t="s">
        <v>264</v>
      </c>
      <c r="WPR36" s="66"/>
      <c r="WPU36" s="66" t="s">
        <v>264</v>
      </c>
      <c r="WPV36" s="66"/>
      <c r="WPY36" s="66" t="s">
        <v>264</v>
      </c>
      <c r="WPZ36" s="66"/>
      <c r="WQC36" s="66" t="s">
        <v>264</v>
      </c>
      <c r="WQD36" s="66"/>
      <c r="WQG36" s="66" t="s">
        <v>264</v>
      </c>
      <c r="WQH36" s="66"/>
      <c r="WQK36" s="66" t="s">
        <v>264</v>
      </c>
      <c r="WQL36" s="66"/>
      <c r="WQO36" s="66" t="s">
        <v>264</v>
      </c>
      <c r="WQP36" s="66"/>
      <c r="WQS36" s="66" t="s">
        <v>264</v>
      </c>
      <c r="WQT36" s="66"/>
      <c r="WQW36" s="66" t="s">
        <v>264</v>
      </c>
      <c r="WQX36" s="66"/>
      <c r="WRA36" s="66" t="s">
        <v>264</v>
      </c>
      <c r="WRB36" s="66"/>
      <c r="WRE36" s="66" t="s">
        <v>264</v>
      </c>
      <c r="WRF36" s="66"/>
      <c r="WRI36" s="66" t="s">
        <v>264</v>
      </c>
      <c r="WRJ36" s="66"/>
      <c r="WRM36" s="66" t="s">
        <v>264</v>
      </c>
      <c r="WRN36" s="66"/>
      <c r="WRQ36" s="66" t="s">
        <v>264</v>
      </c>
      <c r="WRR36" s="66"/>
      <c r="WRU36" s="66" t="s">
        <v>264</v>
      </c>
      <c r="WRV36" s="66"/>
      <c r="WRY36" s="66" t="s">
        <v>264</v>
      </c>
      <c r="WRZ36" s="66"/>
      <c r="WSC36" s="66" t="s">
        <v>264</v>
      </c>
      <c r="WSD36" s="66"/>
      <c r="WSG36" s="66" t="s">
        <v>264</v>
      </c>
      <c r="WSH36" s="66"/>
      <c r="WSK36" s="66" t="s">
        <v>264</v>
      </c>
      <c r="WSL36" s="66"/>
      <c r="WSO36" s="66" t="s">
        <v>264</v>
      </c>
      <c r="WSP36" s="66"/>
      <c r="WSS36" s="66" t="s">
        <v>264</v>
      </c>
      <c r="WST36" s="66"/>
      <c r="WSW36" s="66" t="s">
        <v>264</v>
      </c>
      <c r="WSX36" s="66"/>
      <c r="WTA36" s="66" t="s">
        <v>264</v>
      </c>
      <c r="WTB36" s="66"/>
      <c r="WTE36" s="66" t="s">
        <v>264</v>
      </c>
      <c r="WTF36" s="66"/>
      <c r="WTI36" s="66" t="s">
        <v>264</v>
      </c>
      <c r="WTJ36" s="66"/>
      <c r="WTM36" s="66" t="s">
        <v>264</v>
      </c>
      <c r="WTN36" s="66"/>
      <c r="WTQ36" s="66" t="s">
        <v>264</v>
      </c>
      <c r="WTR36" s="66"/>
      <c r="WTU36" s="66" t="s">
        <v>264</v>
      </c>
      <c r="WTV36" s="66"/>
      <c r="WTY36" s="66" t="s">
        <v>264</v>
      </c>
      <c r="WTZ36" s="66"/>
      <c r="WUC36" s="66" t="s">
        <v>264</v>
      </c>
      <c r="WUD36" s="66"/>
      <c r="WUG36" s="66" t="s">
        <v>264</v>
      </c>
      <c r="WUH36" s="66"/>
      <c r="WUK36" s="66" t="s">
        <v>264</v>
      </c>
      <c r="WUL36" s="66"/>
      <c r="WUO36" s="66" t="s">
        <v>264</v>
      </c>
      <c r="WUP36" s="66"/>
      <c r="WUS36" s="66" t="s">
        <v>264</v>
      </c>
      <c r="WUT36" s="66"/>
      <c r="WUW36" s="66" t="s">
        <v>264</v>
      </c>
      <c r="WUX36" s="66"/>
      <c r="WVA36" s="66" t="s">
        <v>264</v>
      </c>
      <c r="WVB36" s="66"/>
      <c r="WVE36" s="66" t="s">
        <v>264</v>
      </c>
      <c r="WVF36" s="66"/>
      <c r="WVI36" s="66" t="s">
        <v>264</v>
      </c>
      <c r="WVJ36" s="66"/>
      <c r="WVM36" s="66" t="s">
        <v>264</v>
      </c>
      <c r="WVN36" s="66"/>
      <c r="WVQ36" s="66" t="s">
        <v>264</v>
      </c>
      <c r="WVR36" s="66"/>
      <c r="WVU36" s="66" t="s">
        <v>264</v>
      </c>
      <c r="WVV36" s="66"/>
      <c r="WVY36" s="66" t="s">
        <v>264</v>
      </c>
      <c r="WVZ36" s="66"/>
      <c r="WWC36" s="66" t="s">
        <v>264</v>
      </c>
      <c r="WWD36" s="66"/>
      <c r="WWG36" s="66" t="s">
        <v>264</v>
      </c>
      <c r="WWH36" s="66"/>
      <c r="WWK36" s="66" t="s">
        <v>264</v>
      </c>
      <c r="WWL36" s="66"/>
      <c r="WWO36" s="66" t="s">
        <v>264</v>
      </c>
      <c r="WWP36" s="66"/>
      <c r="WWS36" s="66" t="s">
        <v>264</v>
      </c>
      <c r="WWT36" s="66"/>
      <c r="WWW36" s="66" t="s">
        <v>264</v>
      </c>
      <c r="WWX36" s="66"/>
      <c r="WXA36" s="66" t="s">
        <v>264</v>
      </c>
      <c r="WXB36" s="66"/>
      <c r="WXE36" s="66" t="s">
        <v>264</v>
      </c>
      <c r="WXF36" s="66"/>
      <c r="WXI36" s="66" t="s">
        <v>264</v>
      </c>
      <c r="WXJ36" s="66"/>
      <c r="WXM36" s="66" t="s">
        <v>264</v>
      </c>
      <c r="WXN36" s="66"/>
      <c r="WXQ36" s="66" t="s">
        <v>264</v>
      </c>
      <c r="WXR36" s="66"/>
      <c r="WXU36" s="66" t="s">
        <v>264</v>
      </c>
      <c r="WXV36" s="66"/>
      <c r="WXY36" s="66" t="s">
        <v>264</v>
      </c>
      <c r="WXZ36" s="66"/>
      <c r="WYC36" s="66" t="s">
        <v>264</v>
      </c>
      <c r="WYD36" s="66"/>
      <c r="WYG36" s="66" t="s">
        <v>264</v>
      </c>
      <c r="WYH36" s="66"/>
      <c r="WYK36" s="66" t="s">
        <v>264</v>
      </c>
      <c r="WYL36" s="66"/>
      <c r="WYO36" s="66" t="s">
        <v>264</v>
      </c>
      <c r="WYP36" s="66"/>
      <c r="WYS36" s="66" t="s">
        <v>264</v>
      </c>
      <c r="WYT36" s="66"/>
      <c r="WYW36" s="66" t="s">
        <v>264</v>
      </c>
      <c r="WYX36" s="66"/>
      <c r="WZA36" s="66" t="s">
        <v>264</v>
      </c>
      <c r="WZB36" s="66"/>
      <c r="WZE36" s="66" t="s">
        <v>264</v>
      </c>
      <c r="WZF36" s="66"/>
      <c r="WZI36" s="66" t="s">
        <v>264</v>
      </c>
      <c r="WZJ36" s="66"/>
      <c r="WZM36" s="66" t="s">
        <v>264</v>
      </c>
      <c r="WZN36" s="66"/>
      <c r="WZQ36" s="66" t="s">
        <v>264</v>
      </c>
      <c r="WZR36" s="66"/>
      <c r="WZU36" s="66" t="s">
        <v>264</v>
      </c>
      <c r="WZV36" s="66"/>
      <c r="WZY36" s="66" t="s">
        <v>264</v>
      </c>
      <c r="WZZ36" s="66"/>
      <c r="XAC36" s="66" t="s">
        <v>264</v>
      </c>
      <c r="XAD36" s="66"/>
      <c r="XAG36" s="66" t="s">
        <v>264</v>
      </c>
      <c r="XAH36" s="66"/>
      <c r="XAK36" s="66" t="s">
        <v>264</v>
      </c>
      <c r="XAL36" s="66"/>
      <c r="XAO36" s="66" t="s">
        <v>264</v>
      </c>
      <c r="XAP36" s="66"/>
      <c r="XAS36" s="66" t="s">
        <v>264</v>
      </c>
      <c r="XAT36" s="66"/>
      <c r="XAW36" s="66" t="s">
        <v>264</v>
      </c>
      <c r="XAX36" s="66"/>
      <c r="XBA36" s="66" t="s">
        <v>264</v>
      </c>
      <c r="XBB36" s="66"/>
      <c r="XBE36" s="66" t="s">
        <v>264</v>
      </c>
      <c r="XBF36" s="66"/>
      <c r="XBI36" s="66" t="s">
        <v>264</v>
      </c>
      <c r="XBJ36" s="66"/>
      <c r="XBM36" s="66" t="s">
        <v>264</v>
      </c>
      <c r="XBN36" s="66"/>
      <c r="XBQ36" s="66" t="s">
        <v>264</v>
      </c>
      <c r="XBR36" s="66"/>
      <c r="XBU36" s="66" t="s">
        <v>264</v>
      </c>
      <c r="XBV36" s="66"/>
      <c r="XBY36" s="66" t="s">
        <v>264</v>
      </c>
      <c r="XBZ36" s="66"/>
      <c r="XCC36" s="66" t="s">
        <v>264</v>
      </c>
      <c r="XCD36" s="66"/>
      <c r="XCG36" s="66" t="s">
        <v>264</v>
      </c>
      <c r="XCH36" s="66"/>
      <c r="XCK36" s="66" t="s">
        <v>264</v>
      </c>
      <c r="XCL36" s="66"/>
      <c r="XCO36" s="66" t="s">
        <v>264</v>
      </c>
      <c r="XCP36" s="66"/>
      <c r="XCS36" s="66" t="s">
        <v>264</v>
      </c>
      <c r="XCT36" s="66"/>
      <c r="XCW36" s="66" t="s">
        <v>264</v>
      </c>
      <c r="XCX36" s="66"/>
      <c r="XDA36" s="66" t="s">
        <v>264</v>
      </c>
      <c r="XDB36" s="66"/>
      <c r="XDE36" s="66" t="s">
        <v>264</v>
      </c>
      <c r="XDF36" s="66"/>
      <c r="XDI36" s="66" t="s">
        <v>264</v>
      </c>
      <c r="XDJ36" s="66"/>
      <c r="XDM36" s="66" t="s">
        <v>264</v>
      </c>
      <c r="XDN36" s="66"/>
      <c r="XDQ36" s="66" t="s">
        <v>264</v>
      </c>
      <c r="XDR36" s="66"/>
      <c r="XDU36" s="66" t="s">
        <v>264</v>
      </c>
      <c r="XDV36" s="66"/>
      <c r="XDY36" s="66" t="s">
        <v>264</v>
      </c>
      <c r="XDZ36" s="66"/>
      <c r="XEC36" s="66" t="s">
        <v>264</v>
      </c>
      <c r="XED36" s="66"/>
      <c r="XEG36" s="66" t="s">
        <v>264</v>
      </c>
      <c r="XEH36" s="66"/>
      <c r="XEK36" s="66" t="s">
        <v>264</v>
      </c>
      <c r="XEL36" s="66"/>
      <c r="XEO36" s="66" t="s">
        <v>264</v>
      </c>
      <c r="XEP36" s="66"/>
      <c r="XES36" s="66" t="s">
        <v>264</v>
      </c>
      <c r="XET36" s="66"/>
      <c r="XEW36" s="66" t="s">
        <v>264</v>
      </c>
      <c r="XEX36" s="66"/>
      <c r="XFA36" s="66" t="s">
        <v>264</v>
      </c>
      <c r="XFB36" s="66"/>
    </row>
    <row r="37" spans="1:1022 1025:2046 2049:3070 3073:4094 4097:5118 5121:6142 6145:7166 7169:8190 8193:9214 9217:10238 10241:11262 11265:12286 12289:13310 13313:14334 14337:15358 15361:16382" s="72" customFormat="1" x14ac:dyDescent="0.35">
      <c r="A37" s="68" t="s">
        <v>265</v>
      </c>
      <c r="B37" s="68"/>
      <c r="E37" s="68" t="s">
        <v>265</v>
      </c>
      <c r="F37" s="68"/>
      <c r="I37" s="68" t="s">
        <v>265</v>
      </c>
      <c r="J37" s="68"/>
      <c r="M37" s="68" t="s">
        <v>265</v>
      </c>
      <c r="N37" s="68"/>
      <c r="Q37" s="68" t="s">
        <v>265</v>
      </c>
      <c r="R37" s="68"/>
      <c r="U37" s="68" t="s">
        <v>265</v>
      </c>
      <c r="V37" s="68"/>
      <c r="Y37" s="68" t="s">
        <v>265</v>
      </c>
      <c r="Z37" s="68"/>
      <c r="AC37" s="68" t="s">
        <v>265</v>
      </c>
      <c r="AD37" s="68"/>
      <c r="AG37" s="68" t="s">
        <v>265</v>
      </c>
      <c r="AH37" s="68"/>
      <c r="AK37" s="68" t="s">
        <v>265</v>
      </c>
      <c r="AL37" s="68"/>
      <c r="AO37" s="68" t="s">
        <v>265</v>
      </c>
      <c r="AP37" s="68"/>
      <c r="AS37" s="68" t="s">
        <v>265</v>
      </c>
      <c r="AT37" s="68"/>
      <c r="AW37" s="68" t="s">
        <v>265</v>
      </c>
      <c r="AX37" s="68"/>
      <c r="BA37" s="68" t="s">
        <v>265</v>
      </c>
      <c r="BB37" s="68"/>
      <c r="BE37" s="68" t="s">
        <v>265</v>
      </c>
      <c r="BF37" s="68"/>
      <c r="BI37" s="68" t="s">
        <v>265</v>
      </c>
      <c r="BJ37" s="68"/>
      <c r="BM37" s="68" t="s">
        <v>265</v>
      </c>
      <c r="BN37" s="68"/>
      <c r="BQ37" s="68" t="s">
        <v>265</v>
      </c>
      <c r="BR37" s="68"/>
      <c r="BU37" s="68" t="s">
        <v>265</v>
      </c>
      <c r="BV37" s="68"/>
      <c r="BY37" s="68" t="s">
        <v>265</v>
      </c>
      <c r="BZ37" s="68"/>
      <c r="CC37" s="68" t="s">
        <v>265</v>
      </c>
      <c r="CD37" s="68"/>
      <c r="CG37" s="68" t="s">
        <v>265</v>
      </c>
      <c r="CH37" s="68"/>
      <c r="CK37" s="68" t="s">
        <v>265</v>
      </c>
      <c r="CL37" s="68"/>
      <c r="CO37" s="68" t="s">
        <v>265</v>
      </c>
      <c r="CP37" s="68"/>
      <c r="CS37" s="68" t="s">
        <v>265</v>
      </c>
      <c r="CT37" s="68"/>
      <c r="CW37" s="68" t="s">
        <v>265</v>
      </c>
      <c r="CX37" s="68"/>
      <c r="DA37" s="68" t="s">
        <v>265</v>
      </c>
      <c r="DB37" s="68"/>
      <c r="DE37" s="68" t="s">
        <v>265</v>
      </c>
      <c r="DF37" s="68"/>
      <c r="DI37" s="68" t="s">
        <v>265</v>
      </c>
      <c r="DJ37" s="68"/>
      <c r="DM37" s="68" t="s">
        <v>265</v>
      </c>
      <c r="DN37" s="68"/>
      <c r="DQ37" s="68" t="s">
        <v>265</v>
      </c>
      <c r="DR37" s="68"/>
      <c r="DU37" s="68" t="s">
        <v>265</v>
      </c>
      <c r="DV37" s="68"/>
      <c r="DY37" s="68" t="s">
        <v>265</v>
      </c>
      <c r="DZ37" s="68"/>
      <c r="EC37" s="68" t="s">
        <v>265</v>
      </c>
      <c r="ED37" s="68"/>
      <c r="EG37" s="68" t="s">
        <v>265</v>
      </c>
      <c r="EH37" s="68"/>
      <c r="EK37" s="68" t="s">
        <v>265</v>
      </c>
      <c r="EL37" s="68"/>
      <c r="EO37" s="68" t="s">
        <v>265</v>
      </c>
      <c r="EP37" s="68"/>
      <c r="ES37" s="68" t="s">
        <v>265</v>
      </c>
      <c r="ET37" s="68"/>
      <c r="EW37" s="68" t="s">
        <v>265</v>
      </c>
      <c r="EX37" s="68"/>
      <c r="FA37" s="68" t="s">
        <v>265</v>
      </c>
      <c r="FB37" s="68"/>
      <c r="FE37" s="68" t="s">
        <v>265</v>
      </c>
      <c r="FF37" s="68"/>
      <c r="FI37" s="68" t="s">
        <v>265</v>
      </c>
      <c r="FJ37" s="68"/>
      <c r="FM37" s="68" t="s">
        <v>265</v>
      </c>
      <c r="FN37" s="68"/>
      <c r="FQ37" s="68" t="s">
        <v>265</v>
      </c>
      <c r="FR37" s="68"/>
      <c r="FU37" s="68" t="s">
        <v>265</v>
      </c>
      <c r="FV37" s="68"/>
      <c r="FY37" s="68" t="s">
        <v>265</v>
      </c>
      <c r="FZ37" s="68"/>
      <c r="GC37" s="68" t="s">
        <v>265</v>
      </c>
      <c r="GD37" s="68"/>
      <c r="GG37" s="68" t="s">
        <v>265</v>
      </c>
      <c r="GH37" s="68"/>
      <c r="GK37" s="68" t="s">
        <v>265</v>
      </c>
      <c r="GL37" s="68"/>
      <c r="GO37" s="68" t="s">
        <v>265</v>
      </c>
      <c r="GP37" s="68"/>
      <c r="GS37" s="68" t="s">
        <v>265</v>
      </c>
      <c r="GT37" s="68"/>
      <c r="GW37" s="68" t="s">
        <v>265</v>
      </c>
      <c r="GX37" s="68"/>
      <c r="HA37" s="68" t="s">
        <v>265</v>
      </c>
      <c r="HB37" s="68"/>
      <c r="HE37" s="68" t="s">
        <v>265</v>
      </c>
      <c r="HF37" s="68"/>
      <c r="HI37" s="68" t="s">
        <v>265</v>
      </c>
      <c r="HJ37" s="68"/>
      <c r="HM37" s="68" t="s">
        <v>265</v>
      </c>
      <c r="HN37" s="68"/>
      <c r="HQ37" s="68" t="s">
        <v>265</v>
      </c>
      <c r="HR37" s="68"/>
      <c r="HU37" s="68" t="s">
        <v>265</v>
      </c>
      <c r="HV37" s="68"/>
      <c r="HY37" s="68" t="s">
        <v>265</v>
      </c>
      <c r="HZ37" s="68"/>
      <c r="IC37" s="68" t="s">
        <v>265</v>
      </c>
      <c r="ID37" s="68"/>
      <c r="IG37" s="68" t="s">
        <v>265</v>
      </c>
      <c r="IH37" s="68"/>
      <c r="IK37" s="68" t="s">
        <v>265</v>
      </c>
      <c r="IL37" s="68"/>
      <c r="IO37" s="68" t="s">
        <v>265</v>
      </c>
      <c r="IP37" s="68"/>
      <c r="IS37" s="68" t="s">
        <v>265</v>
      </c>
      <c r="IT37" s="68"/>
      <c r="IW37" s="68" t="s">
        <v>265</v>
      </c>
      <c r="IX37" s="68"/>
      <c r="JA37" s="68" t="s">
        <v>265</v>
      </c>
      <c r="JB37" s="68"/>
      <c r="JE37" s="68" t="s">
        <v>265</v>
      </c>
      <c r="JF37" s="68"/>
      <c r="JI37" s="68" t="s">
        <v>265</v>
      </c>
      <c r="JJ37" s="68"/>
      <c r="JM37" s="68" t="s">
        <v>265</v>
      </c>
      <c r="JN37" s="68"/>
      <c r="JQ37" s="68" t="s">
        <v>265</v>
      </c>
      <c r="JR37" s="68"/>
      <c r="JU37" s="68" t="s">
        <v>265</v>
      </c>
      <c r="JV37" s="68"/>
      <c r="JY37" s="68" t="s">
        <v>265</v>
      </c>
      <c r="JZ37" s="68"/>
      <c r="KC37" s="68" t="s">
        <v>265</v>
      </c>
      <c r="KD37" s="68"/>
      <c r="KG37" s="68" t="s">
        <v>265</v>
      </c>
      <c r="KH37" s="68"/>
      <c r="KK37" s="68" t="s">
        <v>265</v>
      </c>
      <c r="KL37" s="68"/>
      <c r="KO37" s="68" t="s">
        <v>265</v>
      </c>
      <c r="KP37" s="68"/>
      <c r="KS37" s="68" t="s">
        <v>265</v>
      </c>
      <c r="KT37" s="68"/>
      <c r="KW37" s="68" t="s">
        <v>265</v>
      </c>
      <c r="KX37" s="68"/>
      <c r="LA37" s="68" t="s">
        <v>265</v>
      </c>
      <c r="LB37" s="68"/>
      <c r="LE37" s="68" t="s">
        <v>265</v>
      </c>
      <c r="LF37" s="68"/>
      <c r="LI37" s="68" t="s">
        <v>265</v>
      </c>
      <c r="LJ37" s="68"/>
      <c r="LM37" s="68" t="s">
        <v>265</v>
      </c>
      <c r="LN37" s="68"/>
      <c r="LQ37" s="68" t="s">
        <v>265</v>
      </c>
      <c r="LR37" s="68"/>
      <c r="LU37" s="68" t="s">
        <v>265</v>
      </c>
      <c r="LV37" s="68"/>
      <c r="LY37" s="68" t="s">
        <v>265</v>
      </c>
      <c r="LZ37" s="68"/>
      <c r="MC37" s="68" t="s">
        <v>265</v>
      </c>
      <c r="MD37" s="68"/>
      <c r="MG37" s="68" t="s">
        <v>265</v>
      </c>
      <c r="MH37" s="68"/>
      <c r="MK37" s="68" t="s">
        <v>265</v>
      </c>
      <c r="ML37" s="68"/>
      <c r="MO37" s="68" t="s">
        <v>265</v>
      </c>
      <c r="MP37" s="68"/>
      <c r="MS37" s="68" t="s">
        <v>265</v>
      </c>
      <c r="MT37" s="68"/>
      <c r="MW37" s="68" t="s">
        <v>265</v>
      </c>
      <c r="MX37" s="68"/>
      <c r="NA37" s="68" t="s">
        <v>265</v>
      </c>
      <c r="NB37" s="68"/>
      <c r="NE37" s="68" t="s">
        <v>265</v>
      </c>
      <c r="NF37" s="68"/>
      <c r="NI37" s="68" t="s">
        <v>265</v>
      </c>
      <c r="NJ37" s="68"/>
      <c r="NM37" s="68" t="s">
        <v>265</v>
      </c>
      <c r="NN37" s="68"/>
      <c r="NQ37" s="68" t="s">
        <v>265</v>
      </c>
      <c r="NR37" s="68"/>
      <c r="NU37" s="68" t="s">
        <v>265</v>
      </c>
      <c r="NV37" s="68"/>
      <c r="NY37" s="68" t="s">
        <v>265</v>
      </c>
      <c r="NZ37" s="68"/>
      <c r="OC37" s="68" t="s">
        <v>265</v>
      </c>
      <c r="OD37" s="68"/>
      <c r="OG37" s="68" t="s">
        <v>265</v>
      </c>
      <c r="OH37" s="68"/>
      <c r="OK37" s="68" t="s">
        <v>265</v>
      </c>
      <c r="OL37" s="68"/>
      <c r="OO37" s="68" t="s">
        <v>265</v>
      </c>
      <c r="OP37" s="68"/>
      <c r="OS37" s="68" t="s">
        <v>265</v>
      </c>
      <c r="OT37" s="68"/>
      <c r="OW37" s="68" t="s">
        <v>265</v>
      </c>
      <c r="OX37" s="68"/>
      <c r="PA37" s="68" t="s">
        <v>265</v>
      </c>
      <c r="PB37" s="68"/>
      <c r="PE37" s="68" t="s">
        <v>265</v>
      </c>
      <c r="PF37" s="68"/>
      <c r="PI37" s="68" t="s">
        <v>265</v>
      </c>
      <c r="PJ37" s="68"/>
      <c r="PM37" s="68" t="s">
        <v>265</v>
      </c>
      <c r="PN37" s="68"/>
      <c r="PQ37" s="68" t="s">
        <v>265</v>
      </c>
      <c r="PR37" s="68"/>
      <c r="PU37" s="68" t="s">
        <v>265</v>
      </c>
      <c r="PV37" s="68"/>
      <c r="PY37" s="68" t="s">
        <v>265</v>
      </c>
      <c r="PZ37" s="68"/>
      <c r="QC37" s="68" t="s">
        <v>265</v>
      </c>
      <c r="QD37" s="68"/>
      <c r="QG37" s="68" t="s">
        <v>265</v>
      </c>
      <c r="QH37" s="68"/>
      <c r="QK37" s="68" t="s">
        <v>265</v>
      </c>
      <c r="QL37" s="68"/>
      <c r="QO37" s="68" t="s">
        <v>265</v>
      </c>
      <c r="QP37" s="68"/>
      <c r="QS37" s="68" t="s">
        <v>265</v>
      </c>
      <c r="QT37" s="68"/>
      <c r="QW37" s="68" t="s">
        <v>265</v>
      </c>
      <c r="QX37" s="68"/>
      <c r="RA37" s="68" t="s">
        <v>265</v>
      </c>
      <c r="RB37" s="68"/>
      <c r="RE37" s="68" t="s">
        <v>265</v>
      </c>
      <c r="RF37" s="68"/>
      <c r="RI37" s="68" t="s">
        <v>265</v>
      </c>
      <c r="RJ37" s="68"/>
      <c r="RM37" s="68" t="s">
        <v>265</v>
      </c>
      <c r="RN37" s="68"/>
      <c r="RQ37" s="68" t="s">
        <v>265</v>
      </c>
      <c r="RR37" s="68"/>
      <c r="RU37" s="68" t="s">
        <v>265</v>
      </c>
      <c r="RV37" s="68"/>
      <c r="RY37" s="68" t="s">
        <v>265</v>
      </c>
      <c r="RZ37" s="68"/>
      <c r="SC37" s="68" t="s">
        <v>265</v>
      </c>
      <c r="SD37" s="68"/>
      <c r="SG37" s="68" t="s">
        <v>265</v>
      </c>
      <c r="SH37" s="68"/>
      <c r="SK37" s="68" t="s">
        <v>265</v>
      </c>
      <c r="SL37" s="68"/>
      <c r="SO37" s="68" t="s">
        <v>265</v>
      </c>
      <c r="SP37" s="68"/>
      <c r="SS37" s="68" t="s">
        <v>265</v>
      </c>
      <c r="ST37" s="68"/>
      <c r="SW37" s="68" t="s">
        <v>265</v>
      </c>
      <c r="SX37" s="68"/>
      <c r="TA37" s="68" t="s">
        <v>265</v>
      </c>
      <c r="TB37" s="68"/>
      <c r="TE37" s="68" t="s">
        <v>265</v>
      </c>
      <c r="TF37" s="68"/>
      <c r="TI37" s="68" t="s">
        <v>265</v>
      </c>
      <c r="TJ37" s="68"/>
      <c r="TM37" s="68" t="s">
        <v>265</v>
      </c>
      <c r="TN37" s="68"/>
      <c r="TQ37" s="68" t="s">
        <v>265</v>
      </c>
      <c r="TR37" s="68"/>
      <c r="TU37" s="68" t="s">
        <v>265</v>
      </c>
      <c r="TV37" s="68"/>
      <c r="TY37" s="68" t="s">
        <v>265</v>
      </c>
      <c r="TZ37" s="68"/>
      <c r="UC37" s="68" t="s">
        <v>265</v>
      </c>
      <c r="UD37" s="68"/>
      <c r="UG37" s="68" t="s">
        <v>265</v>
      </c>
      <c r="UH37" s="68"/>
      <c r="UK37" s="68" t="s">
        <v>265</v>
      </c>
      <c r="UL37" s="68"/>
      <c r="UO37" s="68" t="s">
        <v>265</v>
      </c>
      <c r="UP37" s="68"/>
      <c r="US37" s="68" t="s">
        <v>265</v>
      </c>
      <c r="UT37" s="68"/>
      <c r="UW37" s="68" t="s">
        <v>265</v>
      </c>
      <c r="UX37" s="68"/>
      <c r="VA37" s="68" t="s">
        <v>265</v>
      </c>
      <c r="VB37" s="68"/>
      <c r="VE37" s="68" t="s">
        <v>265</v>
      </c>
      <c r="VF37" s="68"/>
      <c r="VI37" s="68" t="s">
        <v>265</v>
      </c>
      <c r="VJ37" s="68"/>
      <c r="VM37" s="68" t="s">
        <v>265</v>
      </c>
      <c r="VN37" s="68"/>
      <c r="VQ37" s="68" t="s">
        <v>265</v>
      </c>
      <c r="VR37" s="68"/>
      <c r="VU37" s="68" t="s">
        <v>265</v>
      </c>
      <c r="VV37" s="68"/>
      <c r="VY37" s="68" t="s">
        <v>265</v>
      </c>
      <c r="VZ37" s="68"/>
      <c r="WC37" s="68" t="s">
        <v>265</v>
      </c>
      <c r="WD37" s="68"/>
      <c r="WG37" s="68" t="s">
        <v>265</v>
      </c>
      <c r="WH37" s="68"/>
      <c r="WK37" s="68" t="s">
        <v>265</v>
      </c>
      <c r="WL37" s="68"/>
      <c r="WO37" s="68" t="s">
        <v>265</v>
      </c>
      <c r="WP37" s="68"/>
      <c r="WS37" s="68" t="s">
        <v>265</v>
      </c>
      <c r="WT37" s="68"/>
      <c r="WW37" s="68" t="s">
        <v>265</v>
      </c>
      <c r="WX37" s="68"/>
      <c r="XA37" s="68" t="s">
        <v>265</v>
      </c>
      <c r="XB37" s="68"/>
      <c r="XE37" s="68" t="s">
        <v>265</v>
      </c>
      <c r="XF37" s="68"/>
      <c r="XI37" s="68" t="s">
        <v>265</v>
      </c>
      <c r="XJ37" s="68"/>
      <c r="XM37" s="68" t="s">
        <v>265</v>
      </c>
      <c r="XN37" s="68"/>
      <c r="XQ37" s="68" t="s">
        <v>265</v>
      </c>
      <c r="XR37" s="68"/>
      <c r="XU37" s="68" t="s">
        <v>265</v>
      </c>
      <c r="XV37" s="68"/>
      <c r="XY37" s="68" t="s">
        <v>265</v>
      </c>
      <c r="XZ37" s="68"/>
      <c r="YC37" s="68" t="s">
        <v>265</v>
      </c>
      <c r="YD37" s="68"/>
      <c r="YG37" s="68" t="s">
        <v>265</v>
      </c>
      <c r="YH37" s="68"/>
      <c r="YK37" s="68" t="s">
        <v>265</v>
      </c>
      <c r="YL37" s="68"/>
      <c r="YO37" s="68" t="s">
        <v>265</v>
      </c>
      <c r="YP37" s="68"/>
      <c r="YS37" s="68" t="s">
        <v>265</v>
      </c>
      <c r="YT37" s="68"/>
      <c r="YW37" s="68" t="s">
        <v>265</v>
      </c>
      <c r="YX37" s="68"/>
      <c r="ZA37" s="68" t="s">
        <v>265</v>
      </c>
      <c r="ZB37" s="68"/>
      <c r="ZE37" s="68" t="s">
        <v>265</v>
      </c>
      <c r="ZF37" s="68"/>
      <c r="ZI37" s="68" t="s">
        <v>265</v>
      </c>
      <c r="ZJ37" s="68"/>
      <c r="ZM37" s="68" t="s">
        <v>265</v>
      </c>
      <c r="ZN37" s="68"/>
      <c r="ZQ37" s="68" t="s">
        <v>265</v>
      </c>
      <c r="ZR37" s="68"/>
      <c r="ZU37" s="68" t="s">
        <v>265</v>
      </c>
      <c r="ZV37" s="68"/>
      <c r="ZY37" s="68" t="s">
        <v>265</v>
      </c>
      <c r="ZZ37" s="68"/>
      <c r="AAC37" s="68" t="s">
        <v>265</v>
      </c>
      <c r="AAD37" s="68"/>
      <c r="AAG37" s="68" t="s">
        <v>265</v>
      </c>
      <c r="AAH37" s="68"/>
      <c r="AAK37" s="68" t="s">
        <v>265</v>
      </c>
      <c r="AAL37" s="68"/>
      <c r="AAO37" s="68" t="s">
        <v>265</v>
      </c>
      <c r="AAP37" s="68"/>
      <c r="AAS37" s="68" t="s">
        <v>265</v>
      </c>
      <c r="AAT37" s="68"/>
      <c r="AAW37" s="68" t="s">
        <v>265</v>
      </c>
      <c r="AAX37" s="68"/>
      <c r="ABA37" s="68" t="s">
        <v>265</v>
      </c>
      <c r="ABB37" s="68"/>
      <c r="ABE37" s="68" t="s">
        <v>265</v>
      </c>
      <c r="ABF37" s="68"/>
      <c r="ABI37" s="68" t="s">
        <v>265</v>
      </c>
      <c r="ABJ37" s="68"/>
      <c r="ABM37" s="68" t="s">
        <v>265</v>
      </c>
      <c r="ABN37" s="68"/>
      <c r="ABQ37" s="68" t="s">
        <v>265</v>
      </c>
      <c r="ABR37" s="68"/>
      <c r="ABU37" s="68" t="s">
        <v>265</v>
      </c>
      <c r="ABV37" s="68"/>
      <c r="ABY37" s="68" t="s">
        <v>265</v>
      </c>
      <c r="ABZ37" s="68"/>
      <c r="ACC37" s="68" t="s">
        <v>265</v>
      </c>
      <c r="ACD37" s="68"/>
      <c r="ACG37" s="68" t="s">
        <v>265</v>
      </c>
      <c r="ACH37" s="68"/>
      <c r="ACK37" s="68" t="s">
        <v>265</v>
      </c>
      <c r="ACL37" s="68"/>
      <c r="ACO37" s="68" t="s">
        <v>265</v>
      </c>
      <c r="ACP37" s="68"/>
      <c r="ACS37" s="68" t="s">
        <v>265</v>
      </c>
      <c r="ACT37" s="68"/>
      <c r="ACW37" s="68" t="s">
        <v>265</v>
      </c>
      <c r="ACX37" s="68"/>
      <c r="ADA37" s="68" t="s">
        <v>265</v>
      </c>
      <c r="ADB37" s="68"/>
      <c r="ADE37" s="68" t="s">
        <v>265</v>
      </c>
      <c r="ADF37" s="68"/>
      <c r="ADI37" s="68" t="s">
        <v>265</v>
      </c>
      <c r="ADJ37" s="68"/>
      <c r="ADM37" s="68" t="s">
        <v>265</v>
      </c>
      <c r="ADN37" s="68"/>
      <c r="ADQ37" s="68" t="s">
        <v>265</v>
      </c>
      <c r="ADR37" s="68"/>
      <c r="ADU37" s="68" t="s">
        <v>265</v>
      </c>
      <c r="ADV37" s="68"/>
      <c r="ADY37" s="68" t="s">
        <v>265</v>
      </c>
      <c r="ADZ37" s="68"/>
      <c r="AEC37" s="68" t="s">
        <v>265</v>
      </c>
      <c r="AED37" s="68"/>
      <c r="AEG37" s="68" t="s">
        <v>265</v>
      </c>
      <c r="AEH37" s="68"/>
      <c r="AEK37" s="68" t="s">
        <v>265</v>
      </c>
      <c r="AEL37" s="68"/>
      <c r="AEO37" s="68" t="s">
        <v>265</v>
      </c>
      <c r="AEP37" s="68"/>
      <c r="AES37" s="68" t="s">
        <v>265</v>
      </c>
      <c r="AET37" s="68"/>
      <c r="AEW37" s="68" t="s">
        <v>265</v>
      </c>
      <c r="AEX37" s="68"/>
      <c r="AFA37" s="68" t="s">
        <v>265</v>
      </c>
      <c r="AFB37" s="68"/>
      <c r="AFE37" s="68" t="s">
        <v>265</v>
      </c>
      <c r="AFF37" s="68"/>
      <c r="AFI37" s="68" t="s">
        <v>265</v>
      </c>
      <c r="AFJ37" s="68"/>
      <c r="AFM37" s="68" t="s">
        <v>265</v>
      </c>
      <c r="AFN37" s="68"/>
      <c r="AFQ37" s="68" t="s">
        <v>265</v>
      </c>
      <c r="AFR37" s="68"/>
      <c r="AFU37" s="68" t="s">
        <v>265</v>
      </c>
      <c r="AFV37" s="68"/>
      <c r="AFY37" s="68" t="s">
        <v>265</v>
      </c>
      <c r="AFZ37" s="68"/>
      <c r="AGC37" s="68" t="s">
        <v>265</v>
      </c>
      <c r="AGD37" s="68"/>
      <c r="AGG37" s="68" t="s">
        <v>265</v>
      </c>
      <c r="AGH37" s="68"/>
      <c r="AGK37" s="68" t="s">
        <v>265</v>
      </c>
      <c r="AGL37" s="68"/>
      <c r="AGO37" s="68" t="s">
        <v>265</v>
      </c>
      <c r="AGP37" s="68"/>
      <c r="AGS37" s="68" t="s">
        <v>265</v>
      </c>
      <c r="AGT37" s="68"/>
      <c r="AGW37" s="68" t="s">
        <v>265</v>
      </c>
      <c r="AGX37" s="68"/>
      <c r="AHA37" s="68" t="s">
        <v>265</v>
      </c>
      <c r="AHB37" s="68"/>
      <c r="AHE37" s="68" t="s">
        <v>265</v>
      </c>
      <c r="AHF37" s="68"/>
      <c r="AHI37" s="68" t="s">
        <v>265</v>
      </c>
      <c r="AHJ37" s="68"/>
      <c r="AHM37" s="68" t="s">
        <v>265</v>
      </c>
      <c r="AHN37" s="68"/>
      <c r="AHQ37" s="68" t="s">
        <v>265</v>
      </c>
      <c r="AHR37" s="68"/>
      <c r="AHU37" s="68" t="s">
        <v>265</v>
      </c>
      <c r="AHV37" s="68"/>
      <c r="AHY37" s="68" t="s">
        <v>265</v>
      </c>
      <c r="AHZ37" s="68"/>
      <c r="AIC37" s="68" t="s">
        <v>265</v>
      </c>
      <c r="AID37" s="68"/>
      <c r="AIG37" s="68" t="s">
        <v>265</v>
      </c>
      <c r="AIH37" s="68"/>
      <c r="AIK37" s="68" t="s">
        <v>265</v>
      </c>
      <c r="AIL37" s="68"/>
      <c r="AIO37" s="68" t="s">
        <v>265</v>
      </c>
      <c r="AIP37" s="68"/>
      <c r="AIS37" s="68" t="s">
        <v>265</v>
      </c>
      <c r="AIT37" s="68"/>
      <c r="AIW37" s="68" t="s">
        <v>265</v>
      </c>
      <c r="AIX37" s="68"/>
      <c r="AJA37" s="68" t="s">
        <v>265</v>
      </c>
      <c r="AJB37" s="68"/>
      <c r="AJE37" s="68" t="s">
        <v>265</v>
      </c>
      <c r="AJF37" s="68"/>
      <c r="AJI37" s="68" t="s">
        <v>265</v>
      </c>
      <c r="AJJ37" s="68"/>
      <c r="AJM37" s="68" t="s">
        <v>265</v>
      </c>
      <c r="AJN37" s="68"/>
      <c r="AJQ37" s="68" t="s">
        <v>265</v>
      </c>
      <c r="AJR37" s="68"/>
      <c r="AJU37" s="68" t="s">
        <v>265</v>
      </c>
      <c r="AJV37" s="68"/>
      <c r="AJY37" s="68" t="s">
        <v>265</v>
      </c>
      <c r="AJZ37" s="68"/>
      <c r="AKC37" s="68" t="s">
        <v>265</v>
      </c>
      <c r="AKD37" s="68"/>
      <c r="AKG37" s="68" t="s">
        <v>265</v>
      </c>
      <c r="AKH37" s="68"/>
      <c r="AKK37" s="68" t="s">
        <v>265</v>
      </c>
      <c r="AKL37" s="68"/>
      <c r="AKO37" s="68" t="s">
        <v>265</v>
      </c>
      <c r="AKP37" s="68"/>
      <c r="AKS37" s="68" t="s">
        <v>265</v>
      </c>
      <c r="AKT37" s="68"/>
      <c r="AKW37" s="68" t="s">
        <v>265</v>
      </c>
      <c r="AKX37" s="68"/>
      <c r="ALA37" s="68" t="s">
        <v>265</v>
      </c>
      <c r="ALB37" s="68"/>
      <c r="ALE37" s="68" t="s">
        <v>265</v>
      </c>
      <c r="ALF37" s="68"/>
      <c r="ALI37" s="68" t="s">
        <v>265</v>
      </c>
      <c r="ALJ37" s="68"/>
      <c r="ALM37" s="68" t="s">
        <v>265</v>
      </c>
      <c r="ALN37" s="68"/>
      <c r="ALQ37" s="68" t="s">
        <v>265</v>
      </c>
      <c r="ALR37" s="68"/>
      <c r="ALU37" s="68" t="s">
        <v>265</v>
      </c>
      <c r="ALV37" s="68"/>
      <c r="ALY37" s="68" t="s">
        <v>265</v>
      </c>
      <c r="ALZ37" s="68"/>
      <c r="AMC37" s="68" t="s">
        <v>265</v>
      </c>
      <c r="AMD37" s="68"/>
      <c r="AMG37" s="68" t="s">
        <v>265</v>
      </c>
      <c r="AMH37" s="68"/>
      <c r="AMK37" s="68" t="s">
        <v>265</v>
      </c>
      <c r="AML37" s="68"/>
      <c r="AMO37" s="68" t="s">
        <v>265</v>
      </c>
      <c r="AMP37" s="68"/>
      <c r="AMS37" s="68" t="s">
        <v>265</v>
      </c>
      <c r="AMT37" s="68"/>
      <c r="AMW37" s="68" t="s">
        <v>265</v>
      </c>
      <c r="AMX37" s="68"/>
      <c r="ANA37" s="68" t="s">
        <v>265</v>
      </c>
      <c r="ANB37" s="68"/>
      <c r="ANE37" s="68" t="s">
        <v>265</v>
      </c>
      <c r="ANF37" s="68"/>
      <c r="ANI37" s="68" t="s">
        <v>265</v>
      </c>
      <c r="ANJ37" s="68"/>
      <c r="ANM37" s="68" t="s">
        <v>265</v>
      </c>
      <c r="ANN37" s="68"/>
      <c r="ANQ37" s="68" t="s">
        <v>265</v>
      </c>
      <c r="ANR37" s="68"/>
      <c r="ANU37" s="68" t="s">
        <v>265</v>
      </c>
      <c r="ANV37" s="68"/>
      <c r="ANY37" s="68" t="s">
        <v>265</v>
      </c>
      <c r="ANZ37" s="68"/>
      <c r="AOC37" s="68" t="s">
        <v>265</v>
      </c>
      <c r="AOD37" s="68"/>
      <c r="AOG37" s="68" t="s">
        <v>265</v>
      </c>
      <c r="AOH37" s="68"/>
      <c r="AOK37" s="68" t="s">
        <v>265</v>
      </c>
      <c r="AOL37" s="68"/>
      <c r="AOO37" s="68" t="s">
        <v>265</v>
      </c>
      <c r="AOP37" s="68"/>
      <c r="AOS37" s="68" t="s">
        <v>265</v>
      </c>
      <c r="AOT37" s="68"/>
      <c r="AOW37" s="68" t="s">
        <v>265</v>
      </c>
      <c r="AOX37" s="68"/>
      <c r="APA37" s="68" t="s">
        <v>265</v>
      </c>
      <c r="APB37" s="68"/>
      <c r="APE37" s="68" t="s">
        <v>265</v>
      </c>
      <c r="APF37" s="68"/>
      <c r="API37" s="68" t="s">
        <v>265</v>
      </c>
      <c r="APJ37" s="68"/>
      <c r="APM37" s="68" t="s">
        <v>265</v>
      </c>
      <c r="APN37" s="68"/>
      <c r="APQ37" s="68" t="s">
        <v>265</v>
      </c>
      <c r="APR37" s="68"/>
      <c r="APU37" s="68" t="s">
        <v>265</v>
      </c>
      <c r="APV37" s="68"/>
      <c r="APY37" s="68" t="s">
        <v>265</v>
      </c>
      <c r="APZ37" s="68"/>
      <c r="AQC37" s="68" t="s">
        <v>265</v>
      </c>
      <c r="AQD37" s="68"/>
      <c r="AQG37" s="68" t="s">
        <v>265</v>
      </c>
      <c r="AQH37" s="68"/>
      <c r="AQK37" s="68" t="s">
        <v>265</v>
      </c>
      <c r="AQL37" s="68"/>
      <c r="AQO37" s="68" t="s">
        <v>265</v>
      </c>
      <c r="AQP37" s="68"/>
      <c r="AQS37" s="68" t="s">
        <v>265</v>
      </c>
      <c r="AQT37" s="68"/>
      <c r="AQW37" s="68" t="s">
        <v>265</v>
      </c>
      <c r="AQX37" s="68"/>
      <c r="ARA37" s="68" t="s">
        <v>265</v>
      </c>
      <c r="ARB37" s="68"/>
      <c r="ARE37" s="68" t="s">
        <v>265</v>
      </c>
      <c r="ARF37" s="68"/>
      <c r="ARI37" s="68" t="s">
        <v>265</v>
      </c>
      <c r="ARJ37" s="68"/>
      <c r="ARM37" s="68" t="s">
        <v>265</v>
      </c>
      <c r="ARN37" s="68"/>
      <c r="ARQ37" s="68" t="s">
        <v>265</v>
      </c>
      <c r="ARR37" s="68"/>
      <c r="ARU37" s="68" t="s">
        <v>265</v>
      </c>
      <c r="ARV37" s="68"/>
      <c r="ARY37" s="68" t="s">
        <v>265</v>
      </c>
      <c r="ARZ37" s="68"/>
      <c r="ASC37" s="68" t="s">
        <v>265</v>
      </c>
      <c r="ASD37" s="68"/>
      <c r="ASG37" s="68" t="s">
        <v>265</v>
      </c>
      <c r="ASH37" s="68"/>
      <c r="ASK37" s="68" t="s">
        <v>265</v>
      </c>
      <c r="ASL37" s="68"/>
      <c r="ASO37" s="68" t="s">
        <v>265</v>
      </c>
      <c r="ASP37" s="68"/>
      <c r="ASS37" s="68" t="s">
        <v>265</v>
      </c>
      <c r="AST37" s="68"/>
      <c r="ASW37" s="68" t="s">
        <v>265</v>
      </c>
      <c r="ASX37" s="68"/>
      <c r="ATA37" s="68" t="s">
        <v>265</v>
      </c>
      <c r="ATB37" s="68"/>
      <c r="ATE37" s="68" t="s">
        <v>265</v>
      </c>
      <c r="ATF37" s="68"/>
      <c r="ATI37" s="68" t="s">
        <v>265</v>
      </c>
      <c r="ATJ37" s="68"/>
      <c r="ATM37" s="68" t="s">
        <v>265</v>
      </c>
      <c r="ATN37" s="68"/>
      <c r="ATQ37" s="68" t="s">
        <v>265</v>
      </c>
      <c r="ATR37" s="68"/>
      <c r="ATU37" s="68" t="s">
        <v>265</v>
      </c>
      <c r="ATV37" s="68"/>
      <c r="ATY37" s="68" t="s">
        <v>265</v>
      </c>
      <c r="ATZ37" s="68"/>
      <c r="AUC37" s="68" t="s">
        <v>265</v>
      </c>
      <c r="AUD37" s="68"/>
      <c r="AUG37" s="68" t="s">
        <v>265</v>
      </c>
      <c r="AUH37" s="68"/>
      <c r="AUK37" s="68" t="s">
        <v>265</v>
      </c>
      <c r="AUL37" s="68"/>
      <c r="AUO37" s="68" t="s">
        <v>265</v>
      </c>
      <c r="AUP37" s="68"/>
      <c r="AUS37" s="68" t="s">
        <v>265</v>
      </c>
      <c r="AUT37" s="68"/>
      <c r="AUW37" s="68" t="s">
        <v>265</v>
      </c>
      <c r="AUX37" s="68"/>
      <c r="AVA37" s="68" t="s">
        <v>265</v>
      </c>
      <c r="AVB37" s="68"/>
      <c r="AVE37" s="68" t="s">
        <v>265</v>
      </c>
      <c r="AVF37" s="68"/>
      <c r="AVI37" s="68" t="s">
        <v>265</v>
      </c>
      <c r="AVJ37" s="68"/>
      <c r="AVM37" s="68" t="s">
        <v>265</v>
      </c>
      <c r="AVN37" s="68"/>
      <c r="AVQ37" s="68" t="s">
        <v>265</v>
      </c>
      <c r="AVR37" s="68"/>
      <c r="AVU37" s="68" t="s">
        <v>265</v>
      </c>
      <c r="AVV37" s="68"/>
      <c r="AVY37" s="68" t="s">
        <v>265</v>
      </c>
      <c r="AVZ37" s="68"/>
      <c r="AWC37" s="68" t="s">
        <v>265</v>
      </c>
      <c r="AWD37" s="68"/>
      <c r="AWG37" s="68" t="s">
        <v>265</v>
      </c>
      <c r="AWH37" s="68"/>
      <c r="AWK37" s="68" t="s">
        <v>265</v>
      </c>
      <c r="AWL37" s="68"/>
      <c r="AWO37" s="68" t="s">
        <v>265</v>
      </c>
      <c r="AWP37" s="68"/>
      <c r="AWS37" s="68" t="s">
        <v>265</v>
      </c>
      <c r="AWT37" s="68"/>
      <c r="AWW37" s="68" t="s">
        <v>265</v>
      </c>
      <c r="AWX37" s="68"/>
      <c r="AXA37" s="68" t="s">
        <v>265</v>
      </c>
      <c r="AXB37" s="68"/>
      <c r="AXE37" s="68" t="s">
        <v>265</v>
      </c>
      <c r="AXF37" s="68"/>
      <c r="AXI37" s="68" t="s">
        <v>265</v>
      </c>
      <c r="AXJ37" s="68"/>
      <c r="AXM37" s="68" t="s">
        <v>265</v>
      </c>
      <c r="AXN37" s="68"/>
      <c r="AXQ37" s="68" t="s">
        <v>265</v>
      </c>
      <c r="AXR37" s="68"/>
      <c r="AXU37" s="68" t="s">
        <v>265</v>
      </c>
      <c r="AXV37" s="68"/>
      <c r="AXY37" s="68" t="s">
        <v>265</v>
      </c>
      <c r="AXZ37" s="68"/>
      <c r="AYC37" s="68" t="s">
        <v>265</v>
      </c>
      <c r="AYD37" s="68"/>
      <c r="AYG37" s="68" t="s">
        <v>265</v>
      </c>
      <c r="AYH37" s="68"/>
      <c r="AYK37" s="68" t="s">
        <v>265</v>
      </c>
      <c r="AYL37" s="68"/>
      <c r="AYO37" s="68" t="s">
        <v>265</v>
      </c>
      <c r="AYP37" s="68"/>
      <c r="AYS37" s="68" t="s">
        <v>265</v>
      </c>
      <c r="AYT37" s="68"/>
      <c r="AYW37" s="68" t="s">
        <v>265</v>
      </c>
      <c r="AYX37" s="68"/>
      <c r="AZA37" s="68" t="s">
        <v>265</v>
      </c>
      <c r="AZB37" s="68"/>
      <c r="AZE37" s="68" t="s">
        <v>265</v>
      </c>
      <c r="AZF37" s="68"/>
      <c r="AZI37" s="68" t="s">
        <v>265</v>
      </c>
      <c r="AZJ37" s="68"/>
      <c r="AZM37" s="68" t="s">
        <v>265</v>
      </c>
      <c r="AZN37" s="68"/>
      <c r="AZQ37" s="68" t="s">
        <v>265</v>
      </c>
      <c r="AZR37" s="68"/>
      <c r="AZU37" s="68" t="s">
        <v>265</v>
      </c>
      <c r="AZV37" s="68"/>
      <c r="AZY37" s="68" t="s">
        <v>265</v>
      </c>
      <c r="AZZ37" s="68"/>
      <c r="BAC37" s="68" t="s">
        <v>265</v>
      </c>
      <c r="BAD37" s="68"/>
      <c r="BAG37" s="68" t="s">
        <v>265</v>
      </c>
      <c r="BAH37" s="68"/>
      <c r="BAK37" s="68" t="s">
        <v>265</v>
      </c>
      <c r="BAL37" s="68"/>
      <c r="BAO37" s="68" t="s">
        <v>265</v>
      </c>
      <c r="BAP37" s="68"/>
      <c r="BAS37" s="68" t="s">
        <v>265</v>
      </c>
      <c r="BAT37" s="68"/>
      <c r="BAW37" s="68" t="s">
        <v>265</v>
      </c>
      <c r="BAX37" s="68"/>
      <c r="BBA37" s="68" t="s">
        <v>265</v>
      </c>
      <c r="BBB37" s="68"/>
      <c r="BBE37" s="68" t="s">
        <v>265</v>
      </c>
      <c r="BBF37" s="68"/>
      <c r="BBI37" s="68" t="s">
        <v>265</v>
      </c>
      <c r="BBJ37" s="68"/>
      <c r="BBM37" s="68" t="s">
        <v>265</v>
      </c>
      <c r="BBN37" s="68"/>
      <c r="BBQ37" s="68" t="s">
        <v>265</v>
      </c>
      <c r="BBR37" s="68"/>
      <c r="BBU37" s="68" t="s">
        <v>265</v>
      </c>
      <c r="BBV37" s="68"/>
      <c r="BBY37" s="68" t="s">
        <v>265</v>
      </c>
      <c r="BBZ37" s="68"/>
      <c r="BCC37" s="68" t="s">
        <v>265</v>
      </c>
      <c r="BCD37" s="68"/>
      <c r="BCG37" s="68" t="s">
        <v>265</v>
      </c>
      <c r="BCH37" s="68"/>
      <c r="BCK37" s="68" t="s">
        <v>265</v>
      </c>
      <c r="BCL37" s="68"/>
      <c r="BCO37" s="68" t="s">
        <v>265</v>
      </c>
      <c r="BCP37" s="68"/>
      <c r="BCS37" s="68" t="s">
        <v>265</v>
      </c>
      <c r="BCT37" s="68"/>
      <c r="BCW37" s="68" t="s">
        <v>265</v>
      </c>
      <c r="BCX37" s="68"/>
      <c r="BDA37" s="68" t="s">
        <v>265</v>
      </c>
      <c r="BDB37" s="68"/>
      <c r="BDE37" s="68" t="s">
        <v>265</v>
      </c>
      <c r="BDF37" s="68"/>
      <c r="BDI37" s="68" t="s">
        <v>265</v>
      </c>
      <c r="BDJ37" s="68"/>
      <c r="BDM37" s="68" t="s">
        <v>265</v>
      </c>
      <c r="BDN37" s="68"/>
      <c r="BDQ37" s="68" t="s">
        <v>265</v>
      </c>
      <c r="BDR37" s="68"/>
      <c r="BDU37" s="68" t="s">
        <v>265</v>
      </c>
      <c r="BDV37" s="68"/>
      <c r="BDY37" s="68" t="s">
        <v>265</v>
      </c>
      <c r="BDZ37" s="68"/>
      <c r="BEC37" s="68" t="s">
        <v>265</v>
      </c>
      <c r="BED37" s="68"/>
      <c r="BEG37" s="68" t="s">
        <v>265</v>
      </c>
      <c r="BEH37" s="68"/>
      <c r="BEK37" s="68" t="s">
        <v>265</v>
      </c>
      <c r="BEL37" s="68"/>
      <c r="BEO37" s="68" t="s">
        <v>265</v>
      </c>
      <c r="BEP37" s="68"/>
      <c r="BES37" s="68" t="s">
        <v>265</v>
      </c>
      <c r="BET37" s="68"/>
      <c r="BEW37" s="68" t="s">
        <v>265</v>
      </c>
      <c r="BEX37" s="68"/>
      <c r="BFA37" s="68" t="s">
        <v>265</v>
      </c>
      <c r="BFB37" s="68"/>
      <c r="BFE37" s="68" t="s">
        <v>265</v>
      </c>
      <c r="BFF37" s="68"/>
      <c r="BFI37" s="68" t="s">
        <v>265</v>
      </c>
      <c r="BFJ37" s="68"/>
      <c r="BFM37" s="68" t="s">
        <v>265</v>
      </c>
      <c r="BFN37" s="68"/>
      <c r="BFQ37" s="68" t="s">
        <v>265</v>
      </c>
      <c r="BFR37" s="68"/>
      <c r="BFU37" s="68" t="s">
        <v>265</v>
      </c>
      <c r="BFV37" s="68"/>
      <c r="BFY37" s="68" t="s">
        <v>265</v>
      </c>
      <c r="BFZ37" s="68"/>
      <c r="BGC37" s="68" t="s">
        <v>265</v>
      </c>
      <c r="BGD37" s="68"/>
      <c r="BGG37" s="68" t="s">
        <v>265</v>
      </c>
      <c r="BGH37" s="68"/>
      <c r="BGK37" s="68" t="s">
        <v>265</v>
      </c>
      <c r="BGL37" s="68"/>
      <c r="BGO37" s="68" t="s">
        <v>265</v>
      </c>
      <c r="BGP37" s="68"/>
      <c r="BGS37" s="68" t="s">
        <v>265</v>
      </c>
      <c r="BGT37" s="68"/>
      <c r="BGW37" s="68" t="s">
        <v>265</v>
      </c>
      <c r="BGX37" s="68"/>
      <c r="BHA37" s="68" t="s">
        <v>265</v>
      </c>
      <c r="BHB37" s="68"/>
      <c r="BHE37" s="68" t="s">
        <v>265</v>
      </c>
      <c r="BHF37" s="68"/>
      <c r="BHI37" s="68" t="s">
        <v>265</v>
      </c>
      <c r="BHJ37" s="68"/>
      <c r="BHM37" s="68" t="s">
        <v>265</v>
      </c>
      <c r="BHN37" s="68"/>
      <c r="BHQ37" s="68" t="s">
        <v>265</v>
      </c>
      <c r="BHR37" s="68"/>
      <c r="BHU37" s="68" t="s">
        <v>265</v>
      </c>
      <c r="BHV37" s="68"/>
      <c r="BHY37" s="68" t="s">
        <v>265</v>
      </c>
      <c r="BHZ37" s="68"/>
      <c r="BIC37" s="68" t="s">
        <v>265</v>
      </c>
      <c r="BID37" s="68"/>
      <c r="BIG37" s="68" t="s">
        <v>265</v>
      </c>
      <c r="BIH37" s="68"/>
      <c r="BIK37" s="68" t="s">
        <v>265</v>
      </c>
      <c r="BIL37" s="68"/>
      <c r="BIO37" s="68" t="s">
        <v>265</v>
      </c>
      <c r="BIP37" s="68"/>
      <c r="BIS37" s="68" t="s">
        <v>265</v>
      </c>
      <c r="BIT37" s="68"/>
      <c r="BIW37" s="68" t="s">
        <v>265</v>
      </c>
      <c r="BIX37" s="68"/>
      <c r="BJA37" s="68" t="s">
        <v>265</v>
      </c>
      <c r="BJB37" s="68"/>
      <c r="BJE37" s="68" t="s">
        <v>265</v>
      </c>
      <c r="BJF37" s="68"/>
      <c r="BJI37" s="68" t="s">
        <v>265</v>
      </c>
      <c r="BJJ37" s="68"/>
      <c r="BJM37" s="68" t="s">
        <v>265</v>
      </c>
      <c r="BJN37" s="68"/>
      <c r="BJQ37" s="68" t="s">
        <v>265</v>
      </c>
      <c r="BJR37" s="68"/>
      <c r="BJU37" s="68" t="s">
        <v>265</v>
      </c>
      <c r="BJV37" s="68"/>
      <c r="BJY37" s="68" t="s">
        <v>265</v>
      </c>
      <c r="BJZ37" s="68"/>
      <c r="BKC37" s="68" t="s">
        <v>265</v>
      </c>
      <c r="BKD37" s="68"/>
      <c r="BKG37" s="68" t="s">
        <v>265</v>
      </c>
      <c r="BKH37" s="68"/>
      <c r="BKK37" s="68" t="s">
        <v>265</v>
      </c>
      <c r="BKL37" s="68"/>
      <c r="BKO37" s="68" t="s">
        <v>265</v>
      </c>
      <c r="BKP37" s="68"/>
      <c r="BKS37" s="68" t="s">
        <v>265</v>
      </c>
      <c r="BKT37" s="68"/>
      <c r="BKW37" s="68" t="s">
        <v>265</v>
      </c>
      <c r="BKX37" s="68"/>
      <c r="BLA37" s="68" t="s">
        <v>265</v>
      </c>
      <c r="BLB37" s="68"/>
      <c r="BLE37" s="68" t="s">
        <v>265</v>
      </c>
      <c r="BLF37" s="68"/>
      <c r="BLI37" s="68" t="s">
        <v>265</v>
      </c>
      <c r="BLJ37" s="68"/>
      <c r="BLM37" s="68" t="s">
        <v>265</v>
      </c>
      <c r="BLN37" s="68"/>
      <c r="BLQ37" s="68" t="s">
        <v>265</v>
      </c>
      <c r="BLR37" s="68"/>
      <c r="BLU37" s="68" t="s">
        <v>265</v>
      </c>
      <c r="BLV37" s="68"/>
      <c r="BLY37" s="68" t="s">
        <v>265</v>
      </c>
      <c r="BLZ37" s="68"/>
      <c r="BMC37" s="68" t="s">
        <v>265</v>
      </c>
      <c r="BMD37" s="68"/>
      <c r="BMG37" s="68" t="s">
        <v>265</v>
      </c>
      <c r="BMH37" s="68"/>
      <c r="BMK37" s="68" t="s">
        <v>265</v>
      </c>
      <c r="BML37" s="68"/>
      <c r="BMO37" s="68" t="s">
        <v>265</v>
      </c>
      <c r="BMP37" s="68"/>
      <c r="BMS37" s="68" t="s">
        <v>265</v>
      </c>
      <c r="BMT37" s="68"/>
      <c r="BMW37" s="68" t="s">
        <v>265</v>
      </c>
      <c r="BMX37" s="68"/>
      <c r="BNA37" s="68" t="s">
        <v>265</v>
      </c>
      <c r="BNB37" s="68"/>
      <c r="BNE37" s="68" t="s">
        <v>265</v>
      </c>
      <c r="BNF37" s="68"/>
      <c r="BNI37" s="68" t="s">
        <v>265</v>
      </c>
      <c r="BNJ37" s="68"/>
      <c r="BNM37" s="68" t="s">
        <v>265</v>
      </c>
      <c r="BNN37" s="68"/>
      <c r="BNQ37" s="68" t="s">
        <v>265</v>
      </c>
      <c r="BNR37" s="68"/>
      <c r="BNU37" s="68" t="s">
        <v>265</v>
      </c>
      <c r="BNV37" s="68"/>
      <c r="BNY37" s="68" t="s">
        <v>265</v>
      </c>
      <c r="BNZ37" s="68"/>
      <c r="BOC37" s="68" t="s">
        <v>265</v>
      </c>
      <c r="BOD37" s="68"/>
      <c r="BOG37" s="68" t="s">
        <v>265</v>
      </c>
      <c r="BOH37" s="68"/>
      <c r="BOK37" s="68" t="s">
        <v>265</v>
      </c>
      <c r="BOL37" s="68"/>
      <c r="BOO37" s="68" t="s">
        <v>265</v>
      </c>
      <c r="BOP37" s="68"/>
      <c r="BOS37" s="68" t="s">
        <v>265</v>
      </c>
      <c r="BOT37" s="68"/>
      <c r="BOW37" s="68" t="s">
        <v>265</v>
      </c>
      <c r="BOX37" s="68"/>
      <c r="BPA37" s="68" t="s">
        <v>265</v>
      </c>
      <c r="BPB37" s="68"/>
      <c r="BPE37" s="68" t="s">
        <v>265</v>
      </c>
      <c r="BPF37" s="68"/>
      <c r="BPI37" s="68" t="s">
        <v>265</v>
      </c>
      <c r="BPJ37" s="68"/>
      <c r="BPM37" s="68" t="s">
        <v>265</v>
      </c>
      <c r="BPN37" s="68"/>
      <c r="BPQ37" s="68" t="s">
        <v>265</v>
      </c>
      <c r="BPR37" s="68"/>
      <c r="BPU37" s="68" t="s">
        <v>265</v>
      </c>
      <c r="BPV37" s="68"/>
      <c r="BPY37" s="68" t="s">
        <v>265</v>
      </c>
      <c r="BPZ37" s="68"/>
      <c r="BQC37" s="68" t="s">
        <v>265</v>
      </c>
      <c r="BQD37" s="68"/>
      <c r="BQG37" s="68" t="s">
        <v>265</v>
      </c>
      <c r="BQH37" s="68"/>
      <c r="BQK37" s="68" t="s">
        <v>265</v>
      </c>
      <c r="BQL37" s="68"/>
      <c r="BQO37" s="68" t="s">
        <v>265</v>
      </c>
      <c r="BQP37" s="68"/>
      <c r="BQS37" s="68" t="s">
        <v>265</v>
      </c>
      <c r="BQT37" s="68"/>
      <c r="BQW37" s="68" t="s">
        <v>265</v>
      </c>
      <c r="BQX37" s="68"/>
      <c r="BRA37" s="68" t="s">
        <v>265</v>
      </c>
      <c r="BRB37" s="68"/>
      <c r="BRE37" s="68" t="s">
        <v>265</v>
      </c>
      <c r="BRF37" s="68"/>
      <c r="BRI37" s="68" t="s">
        <v>265</v>
      </c>
      <c r="BRJ37" s="68"/>
      <c r="BRM37" s="68" t="s">
        <v>265</v>
      </c>
      <c r="BRN37" s="68"/>
      <c r="BRQ37" s="68" t="s">
        <v>265</v>
      </c>
      <c r="BRR37" s="68"/>
      <c r="BRU37" s="68" t="s">
        <v>265</v>
      </c>
      <c r="BRV37" s="68"/>
      <c r="BRY37" s="68" t="s">
        <v>265</v>
      </c>
      <c r="BRZ37" s="68"/>
      <c r="BSC37" s="68" t="s">
        <v>265</v>
      </c>
      <c r="BSD37" s="68"/>
      <c r="BSG37" s="68" t="s">
        <v>265</v>
      </c>
      <c r="BSH37" s="68"/>
      <c r="BSK37" s="68" t="s">
        <v>265</v>
      </c>
      <c r="BSL37" s="68"/>
      <c r="BSO37" s="68" t="s">
        <v>265</v>
      </c>
      <c r="BSP37" s="68"/>
      <c r="BSS37" s="68" t="s">
        <v>265</v>
      </c>
      <c r="BST37" s="68"/>
      <c r="BSW37" s="68" t="s">
        <v>265</v>
      </c>
      <c r="BSX37" s="68"/>
      <c r="BTA37" s="68" t="s">
        <v>265</v>
      </c>
      <c r="BTB37" s="68"/>
      <c r="BTE37" s="68" t="s">
        <v>265</v>
      </c>
      <c r="BTF37" s="68"/>
      <c r="BTI37" s="68" t="s">
        <v>265</v>
      </c>
      <c r="BTJ37" s="68"/>
      <c r="BTM37" s="68" t="s">
        <v>265</v>
      </c>
      <c r="BTN37" s="68"/>
      <c r="BTQ37" s="68" t="s">
        <v>265</v>
      </c>
      <c r="BTR37" s="68"/>
      <c r="BTU37" s="68" t="s">
        <v>265</v>
      </c>
      <c r="BTV37" s="68"/>
      <c r="BTY37" s="68" t="s">
        <v>265</v>
      </c>
      <c r="BTZ37" s="68"/>
      <c r="BUC37" s="68" t="s">
        <v>265</v>
      </c>
      <c r="BUD37" s="68"/>
      <c r="BUG37" s="68" t="s">
        <v>265</v>
      </c>
      <c r="BUH37" s="68"/>
      <c r="BUK37" s="68" t="s">
        <v>265</v>
      </c>
      <c r="BUL37" s="68"/>
      <c r="BUO37" s="68" t="s">
        <v>265</v>
      </c>
      <c r="BUP37" s="68"/>
      <c r="BUS37" s="68" t="s">
        <v>265</v>
      </c>
      <c r="BUT37" s="68"/>
      <c r="BUW37" s="68" t="s">
        <v>265</v>
      </c>
      <c r="BUX37" s="68"/>
      <c r="BVA37" s="68" t="s">
        <v>265</v>
      </c>
      <c r="BVB37" s="68"/>
      <c r="BVE37" s="68" t="s">
        <v>265</v>
      </c>
      <c r="BVF37" s="68"/>
      <c r="BVI37" s="68" t="s">
        <v>265</v>
      </c>
      <c r="BVJ37" s="68"/>
      <c r="BVM37" s="68" t="s">
        <v>265</v>
      </c>
      <c r="BVN37" s="68"/>
      <c r="BVQ37" s="68" t="s">
        <v>265</v>
      </c>
      <c r="BVR37" s="68"/>
      <c r="BVU37" s="68" t="s">
        <v>265</v>
      </c>
      <c r="BVV37" s="68"/>
      <c r="BVY37" s="68" t="s">
        <v>265</v>
      </c>
      <c r="BVZ37" s="68"/>
      <c r="BWC37" s="68" t="s">
        <v>265</v>
      </c>
      <c r="BWD37" s="68"/>
      <c r="BWG37" s="68" t="s">
        <v>265</v>
      </c>
      <c r="BWH37" s="68"/>
      <c r="BWK37" s="68" t="s">
        <v>265</v>
      </c>
      <c r="BWL37" s="68"/>
      <c r="BWO37" s="68" t="s">
        <v>265</v>
      </c>
      <c r="BWP37" s="68"/>
      <c r="BWS37" s="68" t="s">
        <v>265</v>
      </c>
      <c r="BWT37" s="68"/>
      <c r="BWW37" s="68" t="s">
        <v>265</v>
      </c>
      <c r="BWX37" s="68"/>
      <c r="BXA37" s="68" t="s">
        <v>265</v>
      </c>
      <c r="BXB37" s="68"/>
      <c r="BXE37" s="68" t="s">
        <v>265</v>
      </c>
      <c r="BXF37" s="68"/>
      <c r="BXI37" s="68" t="s">
        <v>265</v>
      </c>
      <c r="BXJ37" s="68"/>
      <c r="BXM37" s="68" t="s">
        <v>265</v>
      </c>
      <c r="BXN37" s="68"/>
      <c r="BXQ37" s="68" t="s">
        <v>265</v>
      </c>
      <c r="BXR37" s="68"/>
      <c r="BXU37" s="68" t="s">
        <v>265</v>
      </c>
      <c r="BXV37" s="68"/>
      <c r="BXY37" s="68" t="s">
        <v>265</v>
      </c>
      <c r="BXZ37" s="68"/>
      <c r="BYC37" s="68" t="s">
        <v>265</v>
      </c>
      <c r="BYD37" s="68"/>
      <c r="BYG37" s="68" t="s">
        <v>265</v>
      </c>
      <c r="BYH37" s="68"/>
      <c r="BYK37" s="68" t="s">
        <v>265</v>
      </c>
      <c r="BYL37" s="68"/>
      <c r="BYO37" s="68" t="s">
        <v>265</v>
      </c>
      <c r="BYP37" s="68"/>
      <c r="BYS37" s="68" t="s">
        <v>265</v>
      </c>
      <c r="BYT37" s="68"/>
      <c r="BYW37" s="68" t="s">
        <v>265</v>
      </c>
      <c r="BYX37" s="68"/>
      <c r="BZA37" s="68" t="s">
        <v>265</v>
      </c>
      <c r="BZB37" s="68"/>
      <c r="BZE37" s="68" t="s">
        <v>265</v>
      </c>
      <c r="BZF37" s="68"/>
      <c r="BZI37" s="68" t="s">
        <v>265</v>
      </c>
      <c r="BZJ37" s="68"/>
      <c r="BZM37" s="68" t="s">
        <v>265</v>
      </c>
      <c r="BZN37" s="68"/>
      <c r="BZQ37" s="68" t="s">
        <v>265</v>
      </c>
      <c r="BZR37" s="68"/>
      <c r="BZU37" s="68" t="s">
        <v>265</v>
      </c>
      <c r="BZV37" s="68"/>
      <c r="BZY37" s="68" t="s">
        <v>265</v>
      </c>
      <c r="BZZ37" s="68"/>
      <c r="CAC37" s="68" t="s">
        <v>265</v>
      </c>
      <c r="CAD37" s="68"/>
      <c r="CAG37" s="68" t="s">
        <v>265</v>
      </c>
      <c r="CAH37" s="68"/>
      <c r="CAK37" s="68" t="s">
        <v>265</v>
      </c>
      <c r="CAL37" s="68"/>
      <c r="CAO37" s="68" t="s">
        <v>265</v>
      </c>
      <c r="CAP37" s="68"/>
      <c r="CAS37" s="68" t="s">
        <v>265</v>
      </c>
      <c r="CAT37" s="68"/>
      <c r="CAW37" s="68" t="s">
        <v>265</v>
      </c>
      <c r="CAX37" s="68"/>
      <c r="CBA37" s="68" t="s">
        <v>265</v>
      </c>
      <c r="CBB37" s="68"/>
      <c r="CBE37" s="68" t="s">
        <v>265</v>
      </c>
      <c r="CBF37" s="68"/>
      <c r="CBI37" s="68" t="s">
        <v>265</v>
      </c>
      <c r="CBJ37" s="68"/>
      <c r="CBM37" s="68" t="s">
        <v>265</v>
      </c>
      <c r="CBN37" s="68"/>
      <c r="CBQ37" s="68" t="s">
        <v>265</v>
      </c>
      <c r="CBR37" s="68"/>
      <c r="CBU37" s="68" t="s">
        <v>265</v>
      </c>
      <c r="CBV37" s="68"/>
      <c r="CBY37" s="68" t="s">
        <v>265</v>
      </c>
      <c r="CBZ37" s="68"/>
      <c r="CCC37" s="68" t="s">
        <v>265</v>
      </c>
      <c r="CCD37" s="68"/>
      <c r="CCG37" s="68" t="s">
        <v>265</v>
      </c>
      <c r="CCH37" s="68"/>
      <c r="CCK37" s="68" t="s">
        <v>265</v>
      </c>
      <c r="CCL37" s="68"/>
      <c r="CCO37" s="68" t="s">
        <v>265</v>
      </c>
      <c r="CCP37" s="68"/>
      <c r="CCS37" s="68" t="s">
        <v>265</v>
      </c>
      <c r="CCT37" s="68"/>
      <c r="CCW37" s="68" t="s">
        <v>265</v>
      </c>
      <c r="CCX37" s="68"/>
      <c r="CDA37" s="68" t="s">
        <v>265</v>
      </c>
      <c r="CDB37" s="68"/>
      <c r="CDE37" s="68" t="s">
        <v>265</v>
      </c>
      <c r="CDF37" s="68"/>
      <c r="CDI37" s="68" t="s">
        <v>265</v>
      </c>
      <c r="CDJ37" s="68"/>
      <c r="CDM37" s="68" t="s">
        <v>265</v>
      </c>
      <c r="CDN37" s="68"/>
      <c r="CDQ37" s="68" t="s">
        <v>265</v>
      </c>
      <c r="CDR37" s="68"/>
      <c r="CDU37" s="68" t="s">
        <v>265</v>
      </c>
      <c r="CDV37" s="68"/>
      <c r="CDY37" s="68" t="s">
        <v>265</v>
      </c>
      <c r="CDZ37" s="68"/>
      <c r="CEC37" s="68" t="s">
        <v>265</v>
      </c>
      <c r="CED37" s="68"/>
      <c r="CEG37" s="68" t="s">
        <v>265</v>
      </c>
      <c r="CEH37" s="68"/>
      <c r="CEK37" s="68" t="s">
        <v>265</v>
      </c>
      <c r="CEL37" s="68"/>
      <c r="CEO37" s="68" t="s">
        <v>265</v>
      </c>
      <c r="CEP37" s="68"/>
      <c r="CES37" s="68" t="s">
        <v>265</v>
      </c>
      <c r="CET37" s="68"/>
      <c r="CEW37" s="68" t="s">
        <v>265</v>
      </c>
      <c r="CEX37" s="68"/>
      <c r="CFA37" s="68" t="s">
        <v>265</v>
      </c>
      <c r="CFB37" s="68"/>
      <c r="CFE37" s="68" t="s">
        <v>265</v>
      </c>
      <c r="CFF37" s="68"/>
      <c r="CFI37" s="68" t="s">
        <v>265</v>
      </c>
      <c r="CFJ37" s="68"/>
      <c r="CFM37" s="68" t="s">
        <v>265</v>
      </c>
      <c r="CFN37" s="68"/>
      <c r="CFQ37" s="68" t="s">
        <v>265</v>
      </c>
      <c r="CFR37" s="68"/>
      <c r="CFU37" s="68" t="s">
        <v>265</v>
      </c>
      <c r="CFV37" s="68"/>
      <c r="CFY37" s="68" t="s">
        <v>265</v>
      </c>
      <c r="CFZ37" s="68"/>
      <c r="CGC37" s="68" t="s">
        <v>265</v>
      </c>
      <c r="CGD37" s="68"/>
      <c r="CGG37" s="68" t="s">
        <v>265</v>
      </c>
      <c r="CGH37" s="68"/>
      <c r="CGK37" s="68" t="s">
        <v>265</v>
      </c>
      <c r="CGL37" s="68"/>
      <c r="CGO37" s="68" t="s">
        <v>265</v>
      </c>
      <c r="CGP37" s="68"/>
      <c r="CGS37" s="68" t="s">
        <v>265</v>
      </c>
      <c r="CGT37" s="68"/>
      <c r="CGW37" s="68" t="s">
        <v>265</v>
      </c>
      <c r="CGX37" s="68"/>
      <c r="CHA37" s="68" t="s">
        <v>265</v>
      </c>
      <c r="CHB37" s="68"/>
      <c r="CHE37" s="68" t="s">
        <v>265</v>
      </c>
      <c r="CHF37" s="68"/>
      <c r="CHI37" s="68" t="s">
        <v>265</v>
      </c>
      <c r="CHJ37" s="68"/>
      <c r="CHM37" s="68" t="s">
        <v>265</v>
      </c>
      <c r="CHN37" s="68"/>
      <c r="CHQ37" s="68" t="s">
        <v>265</v>
      </c>
      <c r="CHR37" s="68"/>
      <c r="CHU37" s="68" t="s">
        <v>265</v>
      </c>
      <c r="CHV37" s="68"/>
      <c r="CHY37" s="68" t="s">
        <v>265</v>
      </c>
      <c r="CHZ37" s="68"/>
      <c r="CIC37" s="68" t="s">
        <v>265</v>
      </c>
      <c r="CID37" s="68"/>
      <c r="CIG37" s="68" t="s">
        <v>265</v>
      </c>
      <c r="CIH37" s="68"/>
      <c r="CIK37" s="68" t="s">
        <v>265</v>
      </c>
      <c r="CIL37" s="68"/>
      <c r="CIO37" s="68" t="s">
        <v>265</v>
      </c>
      <c r="CIP37" s="68"/>
      <c r="CIS37" s="68" t="s">
        <v>265</v>
      </c>
      <c r="CIT37" s="68"/>
      <c r="CIW37" s="68" t="s">
        <v>265</v>
      </c>
      <c r="CIX37" s="68"/>
      <c r="CJA37" s="68" t="s">
        <v>265</v>
      </c>
      <c r="CJB37" s="68"/>
      <c r="CJE37" s="68" t="s">
        <v>265</v>
      </c>
      <c r="CJF37" s="68"/>
      <c r="CJI37" s="68" t="s">
        <v>265</v>
      </c>
      <c r="CJJ37" s="68"/>
      <c r="CJM37" s="68" t="s">
        <v>265</v>
      </c>
      <c r="CJN37" s="68"/>
      <c r="CJQ37" s="68" t="s">
        <v>265</v>
      </c>
      <c r="CJR37" s="68"/>
      <c r="CJU37" s="68" t="s">
        <v>265</v>
      </c>
      <c r="CJV37" s="68"/>
      <c r="CJY37" s="68" t="s">
        <v>265</v>
      </c>
      <c r="CJZ37" s="68"/>
      <c r="CKC37" s="68" t="s">
        <v>265</v>
      </c>
      <c r="CKD37" s="68"/>
      <c r="CKG37" s="68" t="s">
        <v>265</v>
      </c>
      <c r="CKH37" s="68"/>
      <c r="CKK37" s="68" t="s">
        <v>265</v>
      </c>
      <c r="CKL37" s="68"/>
      <c r="CKO37" s="68" t="s">
        <v>265</v>
      </c>
      <c r="CKP37" s="68"/>
      <c r="CKS37" s="68" t="s">
        <v>265</v>
      </c>
      <c r="CKT37" s="68"/>
      <c r="CKW37" s="68" t="s">
        <v>265</v>
      </c>
      <c r="CKX37" s="68"/>
      <c r="CLA37" s="68" t="s">
        <v>265</v>
      </c>
      <c r="CLB37" s="68"/>
      <c r="CLE37" s="68" t="s">
        <v>265</v>
      </c>
      <c r="CLF37" s="68"/>
      <c r="CLI37" s="68" t="s">
        <v>265</v>
      </c>
      <c r="CLJ37" s="68"/>
      <c r="CLM37" s="68" t="s">
        <v>265</v>
      </c>
      <c r="CLN37" s="68"/>
      <c r="CLQ37" s="68" t="s">
        <v>265</v>
      </c>
      <c r="CLR37" s="68"/>
      <c r="CLU37" s="68" t="s">
        <v>265</v>
      </c>
      <c r="CLV37" s="68"/>
      <c r="CLY37" s="68" t="s">
        <v>265</v>
      </c>
      <c r="CLZ37" s="68"/>
      <c r="CMC37" s="68" t="s">
        <v>265</v>
      </c>
      <c r="CMD37" s="68"/>
      <c r="CMG37" s="68" t="s">
        <v>265</v>
      </c>
      <c r="CMH37" s="68"/>
      <c r="CMK37" s="68" t="s">
        <v>265</v>
      </c>
      <c r="CML37" s="68"/>
      <c r="CMO37" s="68" t="s">
        <v>265</v>
      </c>
      <c r="CMP37" s="68"/>
      <c r="CMS37" s="68" t="s">
        <v>265</v>
      </c>
      <c r="CMT37" s="68"/>
      <c r="CMW37" s="68" t="s">
        <v>265</v>
      </c>
      <c r="CMX37" s="68"/>
      <c r="CNA37" s="68" t="s">
        <v>265</v>
      </c>
      <c r="CNB37" s="68"/>
      <c r="CNE37" s="68" t="s">
        <v>265</v>
      </c>
      <c r="CNF37" s="68"/>
      <c r="CNI37" s="68" t="s">
        <v>265</v>
      </c>
      <c r="CNJ37" s="68"/>
      <c r="CNM37" s="68" t="s">
        <v>265</v>
      </c>
      <c r="CNN37" s="68"/>
      <c r="CNQ37" s="68" t="s">
        <v>265</v>
      </c>
      <c r="CNR37" s="68"/>
      <c r="CNU37" s="68" t="s">
        <v>265</v>
      </c>
      <c r="CNV37" s="68"/>
      <c r="CNY37" s="68" t="s">
        <v>265</v>
      </c>
      <c r="CNZ37" s="68"/>
      <c r="COC37" s="68" t="s">
        <v>265</v>
      </c>
      <c r="COD37" s="68"/>
      <c r="COG37" s="68" t="s">
        <v>265</v>
      </c>
      <c r="COH37" s="68"/>
      <c r="COK37" s="68" t="s">
        <v>265</v>
      </c>
      <c r="COL37" s="68"/>
      <c r="COO37" s="68" t="s">
        <v>265</v>
      </c>
      <c r="COP37" s="68"/>
      <c r="COS37" s="68" t="s">
        <v>265</v>
      </c>
      <c r="COT37" s="68"/>
      <c r="COW37" s="68" t="s">
        <v>265</v>
      </c>
      <c r="COX37" s="68"/>
      <c r="CPA37" s="68" t="s">
        <v>265</v>
      </c>
      <c r="CPB37" s="68"/>
      <c r="CPE37" s="68" t="s">
        <v>265</v>
      </c>
      <c r="CPF37" s="68"/>
      <c r="CPI37" s="68" t="s">
        <v>265</v>
      </c>
      <c r="CPJ37" s="68"/>
      <c r="CPM37" s="68" t="s">
        <v>265</v>
      </c>
      <c r="CPN37" s="68"/>
      <c r="CPQ37" s="68" t="s">
        <v>265</v>
      </c>
      <c r="CPR37" s="68"/>
      <c r="CPU37" s="68" t="s">
        <v>265</v>
      </c>
      <c r="CPV37" s="68"/>
      <c r="CPY37" s="68" t="s">
        <v>265</v>
      </c>
      <c r="CPZ37" s="68"/>
      <c r="CQC37" s="68" t="s">
        <v>265</v>
      </c>
      <c r="CQD37" s="68"/>
      <c r="CQG37" s="68" t="s">
        <v>265</v>
      </c>
      <c r="CQH37" s="68"/>
      <c r="CQK37" s="68" t="s">
        <v>265</v>
      </c>
      <c r="CQL37" s="68"/>
      <c r="CQO37" s="68" t="s">
        <v>265</v>
      </c>
      <c r="CQP37" s="68"/>
      <c r="CQS37" s="68" t="s">
        <v>265</v>
      </c>
      <c r="CQT37" s="68"/>
      <c r="CQW37" s="68" t="s">
        <v>265</v>
      </c>
      <c r="CQX37" s="68"/>
      <c r="CRA37" s="68" t="s">
        <v>265</v>
      </c>
      <c r="CRB37" s="68"/>
      <c r="CRE37" s="68" t="s">
        <v>265</v>
      </c>
      <c r="CRF37" s="68"/>
      <c r="CRI37" s="68" t="s">
        <v>265</v>
      </c>
      <c r="CRJ37" s="68"/>
      <c r="CRM37" s="68" t="s">
        <v>265</v>
      </c>
      <c r="CRN37" s="68"/>
      <c r="CRQ37" s="68" t="s">
        <v>265</v>
      </c>
      <c r="CRR37" s="68"/>
      <c r="CRU37" s="68" t="s">
        <v>265</v>
      </c>
      <c r="CRV37" s="68"/>
      <c r="CRY37" s="68" t="s">
        <v>265</v>
      </c>
      <c r="CRZ37" s="68"/>
      <c r="CSC37" s="68" t="s">
        <v>265</v>
      </c>
      <c r="CSD37" s="68"/>
      <c r="CSG37" s="68" t="s">
        <v>265</v>
      </c>
      <c r="CSH37" s="68"/>
      <c r="CSK37" s="68" t="s">
        <v>265</v>
      </c>
      <c r="CSL37" s="68"/>
      <c r="CSO37" s="68" t="s">
        <v>265</v>
      </c>
      <c r="CSP37" s="68"/>
      <c r="CSS37" s="68" t="s">
        <v>265</v>
      </c>
      <c r="CST37" s="68"/>
      <c r="CSW37" s="68" t="s">
        <v>265</v>
      </c>
      <c r="CSX37" s="68"/>
      <c r="CTA37" s="68" t="s">
        <v>265</v>
      </c>
      <c r="CTB37" s="68"/>
      <c r="CTE37" s="68" t="s">
        <v>265</v>
      </c>
      <c r="CTF37" s="68"/>
      <c r="CTI37" s="68" t="s">
        <v>265</v>
      </c>
      <c r="CTJ37" s="68"/>
      <c r="CTM37" s="68" t="s">
        <v>265</v>
      </c>
      <c r="CTN37" s="68"/>
      <c r="CTQ37" s="68" t="s">
        <v>265</v>
      </c>
      <c r="CTR37" s="68"/>
      <c r="CTU37" s="68" t="s">
        <v>265</v>
      </c>
      <c r="CTV37" s="68"/>
      <c r="CTY37" s="68" t="s">
        <v>265</v>
      </c>
      <c r="CTZ37" s="68"/>
      <c r="CUC37" s="68" t="s">
        <v>265</v>
      </c>
      <c r="CUD37" s="68"/>
      <c r="CUG37" s="68" t="s">
        <v>265</v>
      </c>
      <c r="CUH37" s="68"/>
      <c r="CUK37" s="68" t="s">
        <v>265</v>
      </c>
      <c r="CUL37" s="68"/>
      <c r="CUO37" s="68" t="s">
        <v>265</v>
      </c>
      <c r="CUP37" s="68"/>
      <c r="CUS37" s="68" t="s">
        <v>265</v>
      </c>
      <c r="CUT37" s="68"/>
      <c r="CUW37" s="68" t="s">
        <v>265</v>
      </c>
      <c r="CUX37" s="68"/>
      <c r="CVA37" s="68" t="s">
        <v>265</v>
      </c>
      <c r="CVB37" s="68"/>
      <c r="CVE37" s="68" t="s">
        <v>265</v>
      </c>
      <c r="CVF37" s="68"/>
      <c r="CVI37" s="68" t="s">
        <v>265</v>
      </c>
      <c r="CVJ37" s="68"/>
      <c r="CVM37" s="68" t="s">
        <v>265</v>
      </c>
      <c r="CVN37" s="68"/>
      <c r="CVQ37" s="68" t="s">
        <v>265</v>
      </c>
      <c r="CVR37" s="68"/>
      <c r="CVU37" s="68" t="s">
        <v>265</v>
      </c>
      <c r="CVV37" s="68"/>
      <c r="CVY37" s="68" t="s">
        <v>265</v>
      </c>
      <c r="CVZ37" s="68"/>
      <c r="CWC37" s="68" t="s">
        <v>265</v>
      </c>
      <c r="CWD37" s="68"/>
      <c r="CWG37" s="68" t="s">
        <v>265</v>
      </c>
      <c r="CWH37" s="68"/>
      <c r="CWK37" s="68" t="s">
        <v>265</v>
      </c>
      <c r="CWL37" s="68"/>
      <c r="CWO37" s="68" t="s">
        <v>265</v>
      </c>
      <c r="CWP37" s="68"/>
      <c r="CWS37" s="68" t="s">
        <v>265</v>
      </c>
      <c r="CWT37" s="68"/>
      <c r="CWW37" s="68" t="s">
        <v>265</v>
      </c>
      <c r="CWX37" s="68"/>
      <c r="CXA37" s="68" t="s">
        <v>265</v>
      </c>
      <c r="CXB37" s="68"/>
      <c r="CXE37" s="68" t="s">
        <v>265</v>
      </c>
      <c r="CXF37" s="68"/>
      <c r="CXI37" s="68" t="s">
        <v>265</v>
      </c>
      <c r="CXJ37" s="68"/>
      <c r="CXM37" s="68" t="s">
        <v>265</v>
      </c>
      <c r="CXN37" s="68"/>
      <c r="CXQ37" s="68" t="s">
        <v>265</v>
      </c>
      <c r="CXR37" s="68"/>
      <c r="CXU37" s="68" t="s">
        <v>265</v>
      </c>
      <c r="CXV37" s="68"/>
      <c r="CXY37" s="68" t="s">
        <v>265</v>
      </c>
      <c r="CXZ37" s="68"/>
      <c r="CYC37" s="68" t="s">
        <v>265</v>
      </c>
      <c r="CYD37" s="68"/>
      <c r="CYG37" s="68" t="s">
        <v>265</v>
      </c>
      <c r="CYH37" s="68"/>
      <c r="CYK37" s="68" t="s">
        <v>265</v>
      </c>
      <c r="CYL37" s="68"/>
      <c r="CYO37" s="68" t="s">
        <v>265</v>
      </c>
      <c r="CYP37" s="68"/>
      <c r="CYS37" s="68" t="s">
        <v>265</v>
      </c>
      <c r="CYT37" s="68"/>
      <c r="CYW37" s="68" t="s">
        <v>265</v>
      </c>
      <c r="CYX37" s="68"/>
      <c r="CZA37" s="68" t="s">
        <v>265</v>
      </c>
      <c r="CZB37" s="68"/>
      <c r="CZE37" s="68" t="s">
        <v>265</v>
      </c>
      <c r="CZF37" s="68"/>
      <c r="CZI37" s="68" t="s">
        <v>265</v>
      </c>
      <c r="CZJ37" s="68"/>
      <c r="CZM37" s="68" t="s">
        <v>265</v>
      </c>
      <c r="CZN37" s="68"/>
      <c r="CZQ37" s="68" t="s">
        <v>265</v>
      </c>
      <c r="CZR37" s="68"/>
      <c r="CZU37" s="68" t="s">
        <v>265</v>
      </c>
      <c r="CZV37" s="68"/>
      <c r="CZY37" s="68" t="s">
        <v>265</v>
      </c>
      <c r="CZZ37" s="68"/>
      <c r="DAC37" s="68" t="s">
        <v>265</v>
      </c>
      <c r="DAD37" s="68"/>
      <c r="DAG37" s="68" t="s">
        <v>265</v>
      </c>
      <c r="DAH37" s="68"/>
      <c r="DAK37" s="68" t="s">
        <v>265</v>
      </c>
      <c r="DAL37" s="68"/>
      <c r="DAO37" s="68" t="s">
        <v>265</v>
      </c>
      <c r="DAP37" s="68"/>
      <c r="DAS37" s="68" t="s">
        <v>265</v>
      </c>
      <c r="DAT37" s="68"/>
      <c r="DAW37" s="68" t="s">
        <v>265</v>
      </c>
      <c r="DAX37" s="68"/>
      <c r="DBA37" s="68" t="s">
        <v>265</v>
      </c>
      <c r="DBB37" s="68"/>
      <c r="DBE37" s="68" t="s">
        <v>265</v>
      </c>
      <c r="DBF37" s="68"/>
      <c r="DBI37" s="68" t="s">
        <v>265</v>
      </c>
      <c r="DBJ37" s="68"/>
      <c r="DBM37" s="68" t="s">
        <v>265</v>
      </c>
      <c r="DBN37" s="68"/>
      <c r="DBQ37" s="68" t="s">
        <v>265</v>
      </c>
      <c r="DBR37" s="68"/>
      <c r="DBU37" s="68" t="s">
        <v>265</v>
      </c>
      <c r="DBV37" s="68"/>
      <c r="DBY37" s="68" t="s">
        <v>265</v>
      </c>
      <c r="DBZ37" s="68"/>
      <c r="DCC37" s="68" t="s">
        <v>265</v>
      </c>
      <c r="DCD37" s="68"/>
      <c r="DCG37" s="68" t="s">
        <v>265</v>
      </c>
      <c r="DCH37" s="68"/>
      <c r="DCK37" s="68" t="s">
        <v>265</v>
      </c>
      <c r="DCL37" s="68"/>
      <c r="DCO37" s="68" t="s">
        <v>265</v>
      </c>
      <c r="DCP37" s="68"/>
      <c r="DCS37" s="68" t="s">
        <v>265</v>
      </c>
      <c r="DCT37" s="68"/>
      <c r="DCW37" s="68" t="s">
        <v>265</v>
      </c>
      <c r="DCX37" s="68"/>
      <c r="DDA37" s="68" t="s">
        <v>265</v>
      </c>
      <c r="DDB37" s="68"/>
      <c r="DDE37" s="68" t="s">
        <v>265</v>
      </c>
      <c r="DDF37" s="68"/>
      <c r="DDI37" s="68" t="s">
        <v>265</v>
      </c>
      <c r="DDJ37" s="68"/>
      <c r="DDM37" s="68" t="s">
        <v>265</v>
      </c>
      <c r="DDN37" s="68"/>
      <c r="DDQ37" s="68" t="s">
        <v>265</v>
      </c>
      <c r="DDR37" s="68"/>
      <c r="DDU37" s="68" t="s">
        <v>265</v>
      </c>
      <c r="DDV37" s="68"/>
      <c r="DDY37" s="68" t="s">
        <v>265</v>
      </c>
      <c r="DDZ37" s="68"/>
      <c r="DEC37" s="68" t="s">
        <v>265</v>
      </c>
      <c r="DED37" s="68"/>
      <c r="DEG37" s="68" t="s">
        <v>265</v>
      </c>
      <c r="DEH37" s="68"/>
      <c r="DEK37" s="68" t="s">
        <v>265</v>
      </c>
      <c r="DEL37" s="68"/>
      <c r="DEO37" s="68" t="s">
        <v>265</v>
      </c>
      <c r="DEP37" s="68"/>
      <c r="DES37" s="68" t="s">
        <v>265</v>
      </c>
      <c r="DET37" s="68"/>
      <c r="DEW37" s="68" t="s">
        <v>265</v>
      </c>
      <c r="DEX37" s="68"/>
      <c r="DFA37" s="68" t="s">
        <v>265</v>
      </c>
      <c r="DFB37" s="68"/>
      <c r="DFE37" s="68" t="s">
        <v>265</v>
      </c>
      <c r="DFF37" s="68"/>
      <c r="DFI37" s="68" t="s">
        <v>265</v>
      </c>
      <c r="DFJ37" s="68"/>
      <c r="DFM37" s="68" t="s">
        <v>265</v>
      </c>
      <c r="DFN37" s="68"/>
      <c r="DFQ37" s="68" t="s">
        <v>265</v>
      </c>
      <c r="DFR37" s="68"/>
      <c r="DFU37" s="68" t="s">
        <v>265</v>
      </c>
      <c r="DFV37" s="68"/>
      <c r="DFY37" s="68" t="s">
        <v>265</v>
      </c>
      <c r="DFZ37" s="68"/>
      <c r="DGC37" s="68" t="s">
        <v>265</v>
      </c>
      <c r="DGD37" s="68"/>
      <c r="DGG37" s="68" t="s">
        <v>265</v>
      </c>
      <c r="DGH37" s="68"/>
      <c r="DGK37" s="68" t="s">
        <v>265</v>
      </c>
      <c r="DGL37" s="68"/>
      <c r="DGO37" s="68" t="s">
        <v>265</v>
      </c>
      <c r="DGP37" s="68"/>
      <c r="DGS37" s="68" t="s">
        <v>265</v>
      </c>
      <c r="DGT37" s="68"/>
      <c r="DGW37" s="68" t="s">
        <v>265</v>
      </c>
      <c r="DGX37" s="68"/>
      <c r="DHA37" s="68" t="s">
        <v>265</v>
      </c>
      <c r="DHB37" s="68"/>
      <c r="DHE37" s="68" t="s">
        <v>265</v>
      </c>
      <c r="DHF37" s="68"/>
      <c r="DHI37" s="68" t="s">
        <v>265</v>
      </c>
      <c r="DHJ37" s="68"/>
      <c r="DHM37" s="68" t="s">
        <v>265</v>
      </c>
      <c r="DHN37" s="68"/>
      <c r="DHQ37" s="68" t="s">
        <v>265</v>
      </c>
      <c r="DHR37" s="68"/>
      <c r="DHU37" s="68" t="s">
        <v>265</v>
      </c>
      <c r="DHV37" s="68"/>
      <c r="DHY37" s="68" t="s">
        <v>265</v>
      </c>
      <c r="DHZ37" s="68"/>
      <c r="DIC37" s="68" t="s">
        <v>265</v>
      </c>
      <c r="DID37" s="68"/>
      <c r="DIG37" s="68" t="s">
        <v>265</v>
      </c>
      <c r="DIH37" s="68"/>
      <c r="DIK37" s="68" t="s">
        <v>265</v>
      </c>
      <c r="DIL37" s="68"/>
      <c r="DIO37" s="68" t="s">
        <v>265</v>
      </c>
      <c r="DIP37" s="68"/>
      <c r="DIS37" s="68" t="s">
        <v>265</v>
      </c>
      <c r="DIT37" s="68"/>
      <c r="DIW37" s="68" t="s">
        <v>265</v>
      </c>
      <c r="DIX37" s="68"/>
      <c r="DJA37" s="68" t="s">
        <v>265</v>
      </c>
      <c r="DJB37" s="68"/>
      <c r="DJE37" s="68" t="s">
        <v>265</v>
      </c>
      <c r="DJF37" s="68"/>
      <c r="DJI37" s="68" t="s">
        <v>265</v>
      </c>
      <c r="DJJ37" s="68"/>
      <c r="DJM37" s="68" t="s">
        <v>265</v>
      </c>
      <c r="DJN37" s="68"/>
      <c r="DJQ37" s="68" t="s">
        <v>265</v>
      </c>
      <c r="DJR37" s="68"/>
      <c r="DJU37" s="68" t="s">
        <v>265</v>
      </c>
      <c r="DJV37" s="68"/>
      <c r="DJY37" s="68" t="s">
        <v>265</v>
      </c>
      <c r="DJZ37" s="68"/>
      <c r="DKC37" s="68" t="s">
        <v>265</v>
      </c>
      <c r="DKD37" s="68"/>
      <c r="DKG37" s="68" t="s">
        <v>265</v>
      </c>
      <c r="DKH37" s="68"/>
      <c r="DKK37" s="68" t="s">
        <v>265</v>
      </c>
      <c r="DKL37" s="68"/>
      <c r="DKO37" s="68" t="s">
        <v>265</v>
      </c>
      <c r="DKP37" s="68"/>
      <c r="DKS37" s="68" t="s">
        <v>265</v>
      </c>
      <c r="DKT37" s="68"/>
      <c r="DKW37" s="68" t="s">
        <v>265</v>
      </c>
      <c r="DKX37" s="68"/>
      <c r="DLA37" s="68" t="s">
        <v>265</v>
      </c>
      <c r="DLB37" s="68"/>
      <c r="DLE37" s="68" t="s">
        <v>265</v>
      </c>
      <c r="DLF37" s="68"/>
      <c r="DLI37" s="68" t="s">
        <v>265</v>
      </c>
      <c r="DLJ37" s="68"/>
      <c r="DLM37" s="68" t="s">
        <v>265</v>
      </c>
      <c r="DLN37" s="68"/>
      <c r="DLQ37" s="68" t="s">
        <v>265</v>
      </c>
      <c r="DLR37" s="68"/>
      <c r="DLU37" s="68" t="s">
        <v>265</v>
      </c>
      <c r="DLV37" s="68"/>
      <c r="DLY37" s="68" t="s">
        <v>265</v>
      </c>
      <c r="DLZ37" s="68"/>
      <c r="DMC37" s="68" t="s">
        <v>265</v>
      </c>
      <c r="DMD37" s="68"/>
      <c r="DMG37" s="68" t="s">
        <v>265</v>
      </c>
      <c r="DMH37" s="68"/>
      <c r="DMK37" s="68" t="s">
        <v>265</v>
      </c>
      <c r="DML37" s="68"/>
      <c r="DMO37" s="68" t="s">
        <v>265</v>
      </c>
      <c r="DMP37" s="68"/>
      <c r="DMS37" s="68" t="s">
        <v>265</v>
      </c>
      <c r="DMT37" s="68"/>
      <c r="DMW37" s="68" t="s">
        <v>265</v>
      </c>
      <c r="DMX37" s="68"/>
      <c r="DNA37" s="68" t="s">
        <v>265</v>
      </c>
      <c r="DNB37" s="68"/>
      <c r="DNE37" s="68" t="s">
        <v>265</v>
      </c>
      <c r="DNF37" s="68"/>
      <c r="DNI37" s="68" t="s">
        <v>265</v>
      </c>
      <c r="DNJ37" s="68"/>
      <c r="DNM37" s="68" t="s">
        <v>265</v>
      </c>
      <c r="DNN37" s="68"/>
      <c r="DNQ37" s="68" t="s">
        <v>265</v>
      </c>
      <c r="DNR37" s="68"/>
      <c r="DNU37" s="68" t="s">
        <v>265</v>
      </c>
      <c r="DNV37" s="68"/>
      <c r="DNY37" s="68" t="s">
        <v>265</v>
      </c>
      <c r="DNZ37" s="68"/>
      <c r="DOC37" s="68" t="s">
        <v>265</v>
      </c>
      <c r="DOD37" s="68"/>
      <c r="DOG37" s="68" t="s">
        <v>265</v>
      </c>
      <c r="DOH37" s="68"/>
      <c r="DOK37" s="68" t="s">
        <v>265</v>
      </c>
      <c r="DOL37" s="68"/>
      <c r="DOO37" s="68" t="s">
        <v>265</v>
      </c>
      <c r="DOP37" s="68"/>
      <c r="DOS37" s="68" t="s">
        <v>265</v>
      </c>
      <c r="DOT37" s="68"/>
      <c r="DOW37" s="68" t="s">
        <v>265</v>
      </c>
      <c r="DOX37" s="68"/>
      <c r="DPA37" s="68" t="s">
        <v>265</v>
      </c>
      <c r="DPB37" s="68"/>
      <c r="DPE37" s="68" t="s">
        <v>265</v>
      </c>
      <c r="DPF37" s="68"/>
      <c r="DPI37" s="68" t="s">
        <v>265</v>
      </c>
      <c r="DPJ37" s="68"/>
      <c r="DPM37" s="68" t="s">
        <v>265</v>
      </c>
      <c r="DPN37" s="68"/>
      <c r="DPQ37" s="68" t="s">
        <v>265</v>
      </c>
      <c r="DPR37" s="68"/>
      <c r="DPU37" s="68" t="s">
        <v>265</v>
      </c>
      <c r="DPV37" s="68"/>
      <c r="DPY37" s="68" t="s">
        <v>265</v>
      </c>
      <c r="DPZ37" s="68"/>
      <c r="DQC37" s="68" t="s">
        <v>265</v>
      </c>
      <c r="DQD37" s="68"/>
      <c r="DQG37" s="68" t="s">
        <v>265</v>
      </c>
      <c r="DQH37" s="68"/>
      <c r="DQK37" s="68" t="s">
        <v>265</v>
      </c>
      <c r="DQL37" s="68"/>
      <c r="DQO37" s="68" t="s">
        <v>265</v>
      </c>
      <c r="DQP37" s="68"/>
      <c r="DQS37" s="68" t="s">
        <v>265</v>
      </c>
      <c r="DQT37" s="68"/>
      <c r="DQW37" s="68" t="s">
        <v>265</v>
      </c>
      <c r="DQX37" s="68"/>
      <c r="DRA37" s="68" t="s">
        <v>265</v>
      </c>
      <c r="DRB37" s="68"/>
      <c r="DRE37" s="68" t="s">
        <v>265</v>
      </c>
      <c r="DRF37" s="68"/>
      <c r="DRI37" s="68" t="s">
        <v>265</v>
      </c>
      <c r="DRJ37" s="68"/>
      <c r="DRM37" s="68" t="s">
        <v>265</v>
      </c>
      <c r="DRN37" s="68"/>
      <c r="DRQ37" s="68" t="s">
        <v>265</v>
      </c>
      <c r="DRR37" s="68"/>
      <c r="DRU37" s="68" t="s">
        <v>265</v>
      </c>
      <c r="DRV37" s="68"/>
      <c r="DRY37" s="68" t="s">
        <v>265</v>
      </c>
      <c r="DRZ37" s="68"/>
      <c r="DSC37" s="68" t="s">
        <v>265</v>
      </c>
      <c r="DSD37" s="68"/>
      <c r="DSG37" s="68" t="s">
        <v>265</v>
      </c>
      <c r="DSH37" s="68"/>
      <c r="DSK37" s="68" t="s">
        <v>265</v>
      </c>
      <c r="DSL37" s="68"/>
      <c r="DSO37" s="68" t="s">
        <v>265</v>
      </c>
      <c r="DSP37" s="68"/>
      <c r="DSS37" s="68" t="s">
        <v>265</v>
      </c>
      <c r="DST37" s="68"/>
      <c r="DSW37" s="68" t="s">
        <v>265</v>
      </c>
      <c r="DSX37" s="68"/>
      <c r="DTA37" s="68" t="s">
        <v>265</v>
      </c>
      <c r="DTB37" s="68"/>
      <c r="DTE37" s="68" t="s">
        <v>265</v>
      </c>
      <c r="DTF37" s="68"/>
      <c r="DTI37" s="68" t="s">
        <v>265</v>
      </c>
      <c r="DTJ37" s="68"/>
      <c r="DTM37" s="68" t="s">
        <v>265</v>
      </c>
      <c r="DTN37" s="68"/>
      <c r="DTQ37" s="68" t="s">
        <v>265</v>
      </c>
      <c r="DTR37" s="68"/>
      <c r="DTU37" s="68" t="s">
        <v>265</v>
      </c>
      <c r="DTV37" s="68"/>
      <c r="DTY37" s="68" t="s">
        <v>265</v>
      </c>
      <c r="DTZ37" s="68"/>
      <c r="DUC37" s="68" t="s">
        <v>265</v>
      </c>
      <c r="DUD37" s="68"/>
      <c r="DUG37" s="68" t="s">
        <v>265</v>
      </c>
      <c r="DUH37" s="68"/>
      <c r="DUK37" s="68" t="s">
        <v>265</v>
      </c>
      <c r="DUL37" s="68"/>
      <c r="DUO37" s="68" t="s">
        <v>265</v>
      </c>
      <c r="DUP37" s="68"/>
      <c r="DUS37" s="68" t="s">
        <v>265</v>
      </c>
      <c r="DUT37" s="68"/>
      <c r="DUW37" s="68" t="s">
        <v>265</v>
      </c>
      <c r="DUX37" s="68"/>
      <c r="DVA37" s="68" t="s">
        <v>265</v>
      </c>
      <c r="DVB37" s="68"/>
      <c r="DVE37" s="68" t="s">
        <v>265</v>
      </c>
      <c r="DVF37" s="68"/>
      <c r="DVI37" s="68" t="s">
        <v>265</v>
      </c>
      <c r="DVJ37" s="68"/>
      <c r="DVM37" s="68" t="s">
        <v>265</v>
      </c>
      <c r="DVN37" s="68"/>
      <c r="DVQ37" s="68" t="s">
        <v>265</v>
      </c>
      <c r="DVR37" s="68"/>
      <c r="DVU37" s="68" t="s">
        <v>265</v>
      </c>
      <c r="DVV37" s="68"/>
      <c r="DVY37" s="68" t="s">
        <v>265</v>
      </c>
      <c r="DVZ37" s="68"/>
      <c r="DWC37" s="68" t="s">
        <v>265</v>
      </c>
      <c r="DWD37" s="68"/>
      <c r="DWG37" s="68" t="s">
        <v>265</v>
      </c>
      <c r="DWH37" s="68"/>
      <c r="DWK37" s="68" t="s">
        <v>265</v>
      </c>
      <c r="DWL37" s="68"/>
      <c r="DWO37" s="68" t="s">
        <v>265</v>
      </c>
      <c r="DWP37" s="68"/>
      <c r="DWS37" s="68" t="s">
        <v>265</v>
      </c>
      <c r="DWT37" s="68"/>
      <c r="DWW37" s="68" t="s">
        <v>265</v>
      </c>
      <c r="DWX37" s="68"/>
      <c r="DXA37" s="68" t="s">
        <v>265</v>
      </c>
      <c r="DXB37" s="68"/>
      <c r="DXE37" s="68" t="s">
        <v>265</v>
      </c>
      <c r="DXF37" s="68"/>
      <c r="DXI37" s="68" t="s">
        <v>265</v>
      </c>
      <c r="DXJ37" s="68"/>
      <c r="DXM37" s="68" t="s">
        <v>265</v>
      </c>
      <c r="DXN37" s="68"/>
      <c r="DXQ37" s="68" t="s">
        <v>265</v>
      </c>
      <c r="DXR37" s="68"/>
      <c r="DXU37" s="68" t="s">
        <v>265</v>
      </c>
      <c r="DXV37" s="68"/>
      <c r="DXY37" s="68" t="s">
        <v>265</v>
      </c>
      <c r="DXZ37" s="68"/>
      <c r="DYC37" s="68" t="s">
        <v>265</v>
      </c>
      <c r="DYD37" s="68"/>
      <c r="DYG37" s="68" t="s">
        <v>265</v>
      </c>
      <c r="DYH37" s="68"/>
      <c r="DYK37" s="68" t="s">
        <v>265</v>
      </c>
      <c r="DYL37" s="68"/>
      <c r="DYO37" s="68" t="s">
        <v>265</v>
      </c>
      <c r="DYP37" s="68"/>
      <c r="DYS37" s="68" t="s">
        <v>265</v>
      </c>
      <c r="DYT37" s="68"/>
      <c r="DYW37" s="68" t="s">
        <v>265</v>
      </c>
      <c r="DYX37" s="68"/>
      <c r="DZA37" s="68" t="s">
        <v>265</v>
      </c>
      <c r="DZB37" s="68"/>
      <c r="DZE37" s="68" t="s">
        <v>265</v>
      </c>
      <c r="DZF37" s="68"/>
      <c r="DZI37" s="68" t="s">
        <v>265</v>
      </c>
      <c r="DZJ37" s="68"/>
      <c r="DZM37" s="68" t="s">
        <v>265</v>
      </c>
      <c r="DZN37" s="68"/>
      <c r="DZQ37" s="68" t="s">
        <v>265</v>
      </c>
      <c r="DZR37" s="68"/>
      <c r="DZU37" s="68" t="s">
        <v>265</v>
      </c>
      <c r="DZV37" s="68"/>
      <c r="DZY37" s="68" t="s">
        <v>265</v>
      </c>
      <c r="DZZ37" s="68"/>
      <c r="EAC37" s="68" t="s">
        <v>265</v>
      </c>
      <c r="EAD37" s="68"/>
      <c r="EAG37" s="68" t="s">
        <v>265</v>
      </c>
      <c r="EAH37" s="68"/>
      <c r="EAK37" s="68" t="s">
        <v>265</v>
      </c>
      <c r="EAL37" s="68"/>
      <c r="EAO37" s="68" t="s">
        <v>265</v>
      </c>
      <c r="EAP37" s="68"/>
      <c r="EAS37" s="68" t="s">
        <v>265</v>
      </c>
      <c r="EAT37" s="68"/>
      <c r="EAW37" s="68" t="s">
        <v>265</v>
      </c>
      <c r="EAX37" s="68"/>
      <c r="EBA37" s="68" t="s">
        <v>265</v>
      </c>
      <c r="EBB37" s="68"/>
      <c r="EBE37" s="68" t="s">
        <v>265</v>
      </c>
      <c r="EBF37" s="68"/>
      <c r="EBI37" s="68" t="s">
        <v>265</v>
      </c>
      <c r="EBJ37" s="68"/>
      <c r="EBM37" s="68" t="s">
        <v>265</v>
      </c>
      <c r="EBN37" s="68"/>
      <c r="EBQ37" s="68" t="s">
        <v>265</v>
      </c>
      <c r="EBR37" s="68"/>
      <c r="EBU37" s="68" t="s">
        <v>265</v>
      </c>
      <c r="EBV37" s="68"/>
      <c r="EBY37" s="68" t="s">
        <v>265</v>
      </c>
      <c r="EBZ37" s="68"/>
      <c r="ECC37" s="68" t="s">
        <v>265</v>
      </c>
      <c r="ECD37" s="68"/>
      <c r="ECG37" s="68" t="s">
        <v>265</v>
      </c>
      <c r="ECH37" s="68"/>
      <c r="ECK37" s="68" t="s">
        <v>265</v>
      </c>
      <c r="ECL37" s="68"/>
      <c r="ECO37" s="68" t="s">
        <v>265</v>
      </c>
      <c r="ECP37" s="68"/>
      <c r="ECS37" s="68" t="s">
        <v>265</v>
      </c>
      <c r="ECT37" s="68"/>
      <c r="ECW37" s="68" t="s">
        <v>265</v>
      </c>
      <c r="ECX37" s="68"/>
      <c r="EDA37" s="68" t="s">
        <v>265</v>
      </c>
      <c r="EDB37" s="68"/>
      <c r="EDE37" s="68" t="s">
        <v>265</v>
      </c>
      <c r="EDF37" s="68"/>
      <c r="EDI37" s="68" t="s">
        <v>265</v>
      </c>
      <c r="EDJ37" s="68"/>
      <c r="EDM37" s="68" t="s">
        <v>265</v>
      </c>
      <c r="EDN37" s="68"/>
      <c r="EDQ37" s="68" t="s">
        <v>265</v>
      </c>
      <c r="EDR37" s="68"/>
      <c r="EDU37" s="68" t="s">
        <v>265</v>
      </c>
      <c r="EDV37" s="68"/>
      <c r="EDY37" s="68" t="s">
        <v>265</v>
      </c>
      <c r="EDZ37" s="68"/>
      <c r="EEC37" s="68" t="s">
        <v>265</v>
      </c>
      <c r="EED37" s="68"/>
      <c r="EEG37" s="68" t="s">
        <v>265</v>
      </c>
      <c r="EEH37" s="68"/>
      <c r="EEK37" s="68" t="s">
        <v>265</v>
      </c>
      <c r="EEL37" s="68"/>
      <c r="EEO37" s="68" t="s">
        <v>265</v>
      </c>
      <c r="EEP37" s="68"/>
      <c r="EES37" s="68" t="s">
        <v>265</v>
      </c>
      <c r="EET37" s="68"/>
      <c r="EEW37" s="68" t="s">
        <v>265</v>
      </c>
      <c r="EEX37" s="68"/>
      <c r="EFA37" s="68" t="s">
        <v>265</v>
      </c>
      <c r="EFB37" s="68"/>
      <c r="EFE37" s="68" t="s">
        <v>265</v>
      </c>
      <c r="EFF37" s="68"/>
      <c r="EFI37" s="68" t="s">
        <v>265</v>
      </c>
      <c r="EFJ37" s="68"/>
      <c r="EFM37" s="68" t="s">
        <v>265</v>
      </c>
      <c r="EFN37" s="68"/>
      <c r="EFQ37" s="68" t="s">
        <v>265</v>
      </c>
      <c r="EFR37" s="68"/>
      <c r="EFU37" s="68" t="s">
        <v>265</v>
      </c>
      <c r="EFV37" s="68"/>
      <c r="EFY37" s="68" t="s">
        <v>265</v>
      </c>
      <c r="EFZ37" s="68"/>
      <c r="EGC37" s="68" t="s">
        <v>265</v>
      </c>
      <c r="EGD37" s="68"/>
      <c r="EGG37" s="68" t="s">
        <v>265</v>
      </c>
      <c r="EGH37" s="68"/>
      <c r="EGK37" s="68" t="s">
        <v>265</v>
      </c>
      <c r="EGL37" s="68"/>
      <c r="EGO37" s="68" t="s">
        <v>265</v>
      </c>
      <c r="EGP37" s="68"/>
      <c r="EGS37" s="68" t="s">
        <v>265</v>
      </c>
      <c r="EGT37" s="68"/>
      <c r="EGW37" s="68" t="s">
        <v>265</v>
      </c>
      <c r="EGX37" s="68"/>
      <c r="EHA37" s="68" t="s">
        <v>265</v>
      </c>
      <c r="EHB37" s="68"/>
      <c r="EHE37" s="68" t="s">
        <v>265</v>
      </c>
      <c r="EHF37" s="68"/>
      <c r="EHI37" s="68" t="s">
        <v>265</v>
      </c>
      <c r="EHJ37" s="68"/>
      <c r="EHM37" s="68" t="s">
        <v>265</v>
      </c>
      <c r="EHN37" s="68"/>
      <c r="EHQ37" s="68" t="s">
        <v>265</v>
      </c>
      <c r="EHR37" s="68"/>
      <c r="EHU37" s="68" t="s">
        <v>265</v>
      </c>
      <c r="EHV37" s="68"/>
      <c r="EHY37" s="68" t="s">
        <v>265</v>
      </c>
      <c r="EHZ37" s="68"/>
      <c r="EIC37" s="68" t="s">
        <v>265</v>
      </c>
      <c r="EID37" s="68"/>
      <c r="EIG37" s="68" t="s">
        <v>265</v>
      </c>
      <c r="EIH37" s="68"/>
      <c r="EIK37" s="68" t="s">
        <v>265</v>
      </c>
      <c r="EIL37" s="68"/>
      <c r="EIO37" s="68" t="s">
        <v>265</v>
      </c>
      <c r="EIP37" s="68"/>
      <c r="EIS37" s="68" t="s">
        <v>265</v>
      </c>
      <c r="EIT37" s="68"/>
      <c r="EIW37" s="68" t="s">
        <v>265</v>
      </c>
      <c r="EIX37" s="68"/>
      <c r="EJA37" s="68" t="s">
        <v>265</v>
      </c>
      <c r="EJB37" s="68"/>
      <c r="EJE37" s="68" t="s">
        <v>265</v>
      </c>
      <c r="EJF37" s="68"/>
      <c r="EJI37" s="68" t="s">
        <v>265</v>
      </c>
      <c r="EJJ37" s="68"/>
      <c r="EJM37" s="68" t="s">
        <v>265</v>
      </c>
      <c r="EJN37" s="68"/>
      <c r="EJQ37" s="68" t="s">
        <v>265</v>
      </c>
      <c r="EJR37" s="68"/>
      <c r="EJU37" s="68" t="s">
        <v>265</v>
      </c>
      <c r="EJV37" s="68"/>
      <c r="EJY37" s="68" t="s">
        <v>265</v>
      </c>
      <c r="EJZ37" s="68"/>
      <c r="EKC37" s="68" t="s">
        <v>265</v>
      </c>
      <c r="EKD37" s="68"/>
      <c r="EKG37" s="68" t="s">
        <v>265</v>
      </c>
      <c r="EKH37" s="68"/>
      <c r="EKK37" s="68" t="s">
        <v>265</v>
      </c>
      <c r="EKL37" s="68"/>
      <c r="EKO37" s="68" t="s">
        <v>265</v>
      </c>
      <c r="EKP37" s="68"/>
      <c r="EKS37" s="68" t="s">
        <v>265</v>
      </c>
      <c r="EKT37" s="68"/>
      <c r="EKW37" s="68" t="s">
        <v>265</v>
      </c>
      <c r="EKX37" s="68"/>
      <c r="ELA37" s="68" t="s">
        <v>265</v>
      </c>
      <c r="ELB37" s="68"/>
      <c r="ELE37" s="68" t="s">
        <v>265</v>
      </c>
      <c r="ELF37" s="68"/>
      <c r="ELI37" s="68" t="s">
        <v>265</v>
      </c>
      <c r="ELJ37" s="68"/>
      <c r="ELM37" s="68" t="s">
        <v>265</v>
      </c>
      <c r="ELN37" s="68"/>
      <c r="ELQ37" s="68" t="s">
        <v>265</v>
      </c>
      <c r="ELR37" s="68"/>
      <c r="ELU37" s="68" t="s">
        <v>265</v>
      </c>
      <c r="ELV37" s="68"/>
      <c r="ELY37" s="68" t="s">
        <v>265</v>
      </c>
      <c r="ELZ37" s="68"/>
      <c r="EMC37" s="68" t="s">
        <v>265</v>
      </c>
      <c r="EMD37" s="68"/>
      <c r="EMG37" s="68" t="s">
        <v>265</v>
      </c>
      <c r="EMH37" s="68"/>
      <c r="EMK37" s="68" t="s">
        <v>265</v>
      </c>
      <c r="EML37" s="68"/>
      <c r="EMO37" s="68" t="s">
        <v>265</v>
      </c>
      <c r="EMP37" s="68"/>
      <c r="EMS37" s="68" t="s">
        <v>265</v>
      </c>
      <c r="EMT37" s="68"/>
      <c r="EMW37" s="68" t="s">
        <v>265</v>
      </c>
      <c r="EMX37" s="68"/>
      <c r="ENA37" s="68" t="s">
        <v>265</v>
      </c>
      <c r="ENB37" s="68"/>
      <c r="ENE37" s="68" t="s">
        <v>265</v>
      </c>
      <c r="ENF37" s="68"/>
      <c r="ENI37" s="68" t="s">
        <v>265</v>
      </c>
      <c r="ENJ37" s="68"/>
      <c r="ENM37" s="68" t="s">
        <v>265</v>
      </c>
      <c r="ENN37" s="68"/>
      <c r="ENQ37" s="68" t="s">
        <v>265</v>
      </c>
      <c r="ENR37" s="68"/>
      <c r="ENU37" s="68" t="s">
        <v>265</v>
      </c>
      <c r="ENV37" s="68"/>
      <c r="ENY37" s="68" t="s">
        <v>265</v>
      </c>
      <c r="ENZ37" s="68"/>
      <c r="EOC37" s="68" t="s">
        <v>265</v>
      </c>
      <c r="EOD37" s="68"/>
      <c r="EOG37" s="68" t="s">
        <v>265</v>
      </c>
      <c r="EOH37" s="68"/>
      <c r="EOK37" s="68" t="s">
        <v>265</v>
      </c>
      <c r="EOL37" s="68"/>
      <c r="EOO37" s="68" t="s">
        <v>265</v>
      </c>
      <c r="EOP37" s="68"/>
      <c r="EOS37" s="68" t="s">
        <v>265</v>
      </c>
      <c r="EOT37" s="68"/>
      <c r="EOW37" s="68" t="s">
        <v>265</v>
      </c>
      <c r="EOX37" s="68"/>
      <c r="EPA37" s="68" t="s">
        <v>265</v>
      </c>
      <c r="EPB37" s="68"/>
      <c r="EPE37" s="68" t="s">
        <v>265</v>
      </c>
      <c r="EPF37" s="68"/>
      <c r="EPI37" s="68" t="s">
        <v>265</v>
      </c>
      <c r="EPJ37" s="68"/>
      <c r="EPM37" s="68" t="s">
        <v>265</v>
      </c>
      <c r="EPN37" s="68"/>
      <c r="EPQ37" s="68" t="s">
        <v>265</v>
      </c>
      <c r="EPR37" s="68"/>
      <c r="EPU37" s="68" t="s">
        <v>265</v>
      </c>
      <c r="EPV37" s="68"/>
      <c r="EPY37" s="68" t="s">
        <v>265</v>
      </c>
      <c r="EPZ37" s="68"/>
      <c r="EQC37" s="68" t="s">
        <v>265</v>
      </c>
      <c r="EQD37" s="68"/>
      <c r="EQG37" s="68" t="s">
        <v>265</v>
      </c>
      <c r="EQH37" s="68"/>
      <c r="EQK37" s="68" t="s">
        <v>265</v>
      </c>
      <c r="EQL37" s="68"/>
      <c r="EQO37" s="68" t="s">
        <v>265</v>
      </c>
      <c r="EQP37" s="68"/>
      <c r="EQS37" s="68" t="s">
        <v>265</v>
      </c>
      <c r="EQT37" s="68"/>
      <c r="EQW37" s="68" t="s">
        <v>265</v>
      </c>
      <c r="EQX37" s="68"/>
      <c r="ERA37" s="68" t="s">
        <v>265</v>
      </c>
      <c r="ERB37" s="68"/>
      <c r="ERE37" s="68" t="s">
        <v>265</v>
      </c>
      <c r="ERF37" s="68"/>
      <c r="ERI37" s="68" t="s">
        <v>265</v>
      </c>
      <c r="ERJ37" s="68"/>
      <c r="ERM37" s="68" t="s">
        <v>265</v>
      </c>
      <c r="ERN37" s="68"/>
      <c r="ERQ37" s="68" t="s">
        <v>265</v>
      </c>
      <c r="ERR37" s="68"/>
      <c r="ERU37" s="68" t="s">
        <v>265</v>
      </c>
      <c r="ERV37" s="68"/>
      <c r="ERY37" s="68" t="s">
        <v>265</v>
      </c>
      <c r="ERZ37" s="68"/>
      <c r="ESC37" s="68" t="s">
        <v>265</v>
      </c>
      <c r="ESD37" s="68"/>
      <c r="ESG37" s="68" t="s">
        <v>265</v>
      </c>
      <c r="ESH37" s="68"/>
      <c r="ESK37" s="68" t="s">
        <v>265</v>
      </c>
      <c r="ESL37" s="68"/>
      <c r="ESO37" s="68" t="s">
        <v>265</v>
      </c>
      <c r="ESP37" s="68"/>
      <c r="ESS37" s="68" t="s">
        <v>265</v>
      </c>
      <c r="EST37" s="68"/>
      <c r="ESW37" s="68" t="s">
        <v>265</v>
      </c>
      <c r="ESX37" s="68"/>
      <c r="ETA37" s="68" t="s">
        <v>265</v>
      </c>
      <c r="ETB37" s="68"/>
      <c r="ETE37" s="68" t="s">
        <v>265</v>
      </c>
      <c r="ETF37" s="68"/>
      <c r="ETI37" s="68" t="s">
        <v>265</v>
      </c>
      <c r="ETJ37" s="68"/>
      <c r="ETM37" s="68" t="s">
        <v>265</v>
      </c>
      <c r="ETN37" s="68"/>
      <c r="ETQ37" s="68" t="s">
        <v>265</v>
      </c>
      <c r="ETR37" s="68"/>
      <c r="ETU37" s="68" t="s">
        <v>265</v>
      </c>
      <c r="ETV37" s="68"/>
      <c r="ETY37" s="68" t="s">
        <v>265</v>
      </c>
      <c r="ETZ37" s="68"/>
      <c r="EUC37" s="68" t="s">
        <v>265</v>
      </c>
      <c r="EUD37" s="68"/>
      <c r="EUG37" s="68" t="s">
        <v>265</v>
      </c>
      <c r="EUH37" s="68"/>
      <c r="EUK37" s="68" t="s">
        <v>265</v>
      </c>
      <c r="EUL37" s="68"/>
      <c r="EUO37" s="68" t="s">
        <v>265</v>
      </c>
      <c r="EUP37" s="68"/>
      <c r="EUS37" s="68" t="s">
        <v>265</v>
      </c>
      <c r="EUT37" s="68"/>
      <c r="EUW37" s="68" t="s">
        <v>265</v>
      </c>
      <c r="EUX37" s="68"/>
      <c r="EVA37" s="68" t="s">
        <v>265</v>
      </c>
      <c r="EVB37" s="68"/>
      <c r="EVE37" s="68" t="s">
        <v>265</v>
      </c>
      <c r="EVF37" s="68"/>
      <c r="EVI37" s="68" t="s">
        <v>265</v>
      </c>
      <c r="EVJ37" s="68"/>
      <c r="EVM37" s="68" t="s">
        <v>265</v>
      </c>
      <c r="EVN37" s="68"/>
      <c r="EVQ37" s="68" t="s">
        <v>265</v>
      </c>
      <c r="EVR37" s="68"/>
      <c r="EVU37" s="68" t="s">
        <v>265</v>
      </c>
      <c r="EVV37" s="68"/>
      <c r="EVY37" s="68" t="s">
        <v>265</v>
      </c>
      <c r="EVZ37" s="68"/>
      <c r="EWC37" s="68" t="s">
        <v>265</v>
      </c>
      <c r="EWD37" s="68"/>
      <c r="EWG37" s="68" t="s">
        <v>265</v>
      </c>
      <c r="EWH37" s="68"/>
      <c r="EWK37" s="68" t="s">
        <v>265</v>
      </c>
      <c r="EWL37" s="68"/>
      <c r="EWO37" s="68" t="s">
        <v>265</v>
      </c>
      <c r="EWP37" s="68"/>
      <c r="EWS37" s="68" t="s">
        <v>265</v>
      </c>
      <c r="EWT37" s="68"/>
      <c r="EWW37" s="68" t="s">
        <v>265</v>
      </c>
      <c r="EWX37" s="68"/>
      <c r="EXA37" s="68" t="s">
        <v>265</v>
      </c>
      <c r="EXB37" s="68"/>
      <c r="EXE37" s="68" t="s">
        <v>265</v>
      </c>
      <c r="EXF37" s="68"/>
      <c r="EXI37" s="68" t="s">
        <v>265</v>
      </c>
      <c r="EXJ37" s="68"/>
      <c r="EXM37" s="68" t="s">
        <v>265</v>
      </c>
      <c r="EXN37" s="68"/>
      <c r="EXQ37" s="68" t="s">
        <v>265</v>
      </c>
      <c r="EXR37" s="68"/>
      <c r="EXU37" s="68" t="s">
        <v>265</v>
      </c>
      <c r="EXV37" s="68"/>
      <c r="EXY37" s="68" t="s">
        <v>265</v>
      </c>
      <c r="EXZ37" s="68"/>
      <c r="EYC37" s="68" t="s">
        <v>265</v>
      </c>
      <c r="EYD37" s="68"/>
      <c r="EYG37" s="68" t="s">
        <v>265</v>
      </c>
      <c r="EYH37" s="68"/>
      <c r="EYK37" s="68" t="s">
        <v>265</v>
      </c>
      <c r="EYL37" s="68"/>
      <c r="EYO37" s="68" t="s">
        <v>265</v>
      </c>
      <c r="EYP37" s="68"/>
      <c r="EYS37" s="68" t="s">
        <v>265</v>
      </c>
      <c r="EYT37" s="68"/>
      <c r="EYW37" s="68" t="s">
        <v>265</v>
      </c>
      <c r="EYX37" s="68"/>
      <c r="EZA37" s="68" t="s">
        <v>265</v>
      </c>
      <c r="EZB37" s="68"/>
      <c r="EZE37" s="68" t="s">
        <v>265</v>
      </c>
      <c r="EZF37" s="68"/>
      <c r="EZI37" s="68" t="s">
        <v>265</v>
      </c>
      <c r="EZJ37" s="68"/>
      <c r="EZM37" s="68" t="s">
        <v>265</v>
      </c>
      <c r="EZN37" s="68"/>
      <c r="EZQ37" s="68" t="s">
        <v>265</v>
      </c>
      <c r="EZR37" s="68"/>
      <c r="EZU37" s="68" t="s">
        <v>265</v>
      </c>
      <c r="EZV37" s="68"/>
      <c r="EZY37" s="68" t="s">
        <v>265</v>
      </c>
      <c r="EZZ37" s="68"/>
      <c r="FAC37" s="68" t="s">
        <v>265</v>
      </c>
      <c r="FAD37" s="68"/>
      <c r="FAG37" s="68" t="s">
        <v>265</v>
      </c>
      <c r="FAH37" s="68"/>
      <c r="FAK37" s="68" t="s">
        <v>265</v>
      </c>
      <c r="FAL37" s="68"/>
      <c r="FAO37" s="68" t="s">
        <v>265</v>
      </c>
      <c r="FAP37" s="68"/>
      <c r="FAS37" s="68" t="s">
        <v>265</v>
      </c>
      <c r="FAT37" s="68"/>
      <c r="FAW37" s="68" t="s">
        <v>265</v>
      </c>
      <c r="FAX37" s="68"/>
      <c r="FBA37" s="68" t="s">
        <v>265</v>
      </c>
      <c r="FBB37" s="68"/>
      <c r="FBE37" s="68" t="s">
        <v>265</v>
      </c>
      <c r="FBF37" s="68"/>
      <c r="FBI37" s="68" t="s">
        <v>265</v>
      </c>
      <c r="FBJ37" s="68"/>
      <c r="FBM37" s="68" t="s">
        <v>265</v>
      </c>
      <c r="FBN37" s="68"/>
      <c r="FBQ37" s="68" t="s">
        <v>265</v>
      </c>
      <c r="FBR37" s="68"/>
      <c r="FBU37" s="68" t="s">
        <v>265</v>
      </c>
      <c r="FBV37" s="68"/>
      <c r="FBY37" s="68" t="s">
        <v>265</v>
      </c>
      <c r="FBZ37" s="68"/>
      <c r="FCC37" s="68" t="s">
        <v>265</v>
      </c>
      <c r="FCD37" s="68"/>
      <c r="FCG37" s="68" t="s">
        <v>265</v>
      </c>
      <c r="FCH37" s="68"/>
      <c r="FCK37" s="68" t="s">
        <v>265</v>
      </c>
      <c r="FCL37" s="68"/>
      <c r="FCO37" s="68" t="s">
        <v>265</v>
      </c>
      <c r="FCP37" s="68"/>
      <c r="FCS37" s="68" t="s">
        <v>265</v>
      </c>
      <c r="FCT37" s="68"/>
      <c r="FCW37" s="68" t="s">
        <v>265</v>
      </c>
      <c r="FCX37" s="68"/>
      <c r="FDA37" s="68" t="s">
        <v>265</v>
      </c>
      <c r="FDB37" s="68"/>
      <c r="FDE37" s="68" t="s">
        <v>265</v>
      </c>
      <c r="FDF37" s="68"/>
      <c r="FDI37" s="68" t="s">
        <v>265</v>
      </c>
      <c r="FDJ37" s="68"/>
      <c r="FDM37" s="68" t="s">
        <v>265</v>
      </c>
      <c r="FDN37" s="68"/>
      <c r="FDQ37" s="68" t="s">
        <v>265</v>
      </c>
      <c r="FDR37" s="68"/>
      <c r="FDU37" s="68" t="s">
        <v>265</v>
      </c>
      <c r="FDV37" s="68"/>
      <c r="FDY37" s="68" t="s">
        <v>265</v>
      </c>
      <c r="FDZ37" s="68"/>
      <c r="FEC37" s="68" t="s">
        <v>265</v>
      </c>
      <c r="FED37" s="68"/>
      <c r="FEG37" s="68" t="s">
        <v>265</v>
      </c>
      <c r="FEH37" s="68"/>
      <c r="FEK37" s="68" t="s">
        <v>265</v>
      </c>
      <c r="FEL37" s="68"/>
      <c r="FEO37" s="68" t="s">
        <v>265</v>
      </c>
      <c r="FEP37" s="68"/>
      <c r="FES37" s="68" t="s">
        <v>265</v>
      </c>
      <c r="FET37" s="68"/>
      <c r="FEW37" s="68" t="s">
        <v>265</v>
      </c>
      <c r="FEX37" s="68"/>
      <c r="FFA37" s="68" t="s">
        <v>265</v>
      </c>
      <c r="FFB37" s="68"/>
      <c r="FFE37" s="68" t="s">
        <v>265</v>
      </c>
      <c r="FFF37" s="68"/>
      <c r="FFI37" s="68" t="s">
        <v>265</v>
      </c>
      <c r="FFJ37" s="68"/>
      <c r="FFM37" s="68" t="s">
        <v>265</v>
      </c>
      <c r="FFN37" s="68"/>
      <c r="FFQ37" s="68" t="s">
        <v>265</v>
      </c>
      <c r="FFR37" s="68"/>
      <c r="FFU37" s="68" t="s">
        <v>265</v>
      </c>
      <c r="FFV37" s="68"/>
      <c r="FFY37" s="68" t="s">
        <v>265</v>
      </c>
      <c r="FFZ37" s="68"/>
      <c r="FGC37" s="68" t="s">
        <v>265</v>
      </c>
      <c r="FGD37" s="68"/>
      <c r="FGG37" s="68" t="s">
        <v>265</v>
      </c>
      <c r="FGH37" s="68"/>
      <c r="FGK37" s="68" t="s">
        <v>265</v>
      </c>
      <c r="FGL37" s="68"/>
      <c r="FGO37" s="68" t="s">
        <v>265</v>
      </c>
      <c r="FGP37" s="68"/>
      <c r="FGS37" s="68" t="s">
        <v>265</v>
      </c>
      <c r="FGT37" s="68"/>
      <c r="FGW37" s="68" t="s">
        <v>265</v>
      </c>
      <c r="FGX37" s="68"/>
      <c r="FHA37" s="68" t="s">
        <v>265</v>
      </c>
      <c r="FHB37" s="68"/>
      <c r="FHE37" s="68" t="s">
        <v>265</v>
      </c>
      <c r="FHF37" s="68"/>
      <c r="FHI37" s="68" t="s">
        <v>265</v>
      </c>
      <c r="FHJ37" s="68"/>
      <c r="FHM37" s="68" t="s">
        <v>265</v>
      </c>
      <c r="FHN37" s="68"/>
      <c r="FHQ37" s="68" t="s">
        <v>265</v>
      </c>
      <c r="FHR37" s="68"/>
      <c r="FHU37" s="68" t="s">
        <v>265</v>
      </c>
      <c r="FHV37" s="68"/>
      <c r="FHY37" s="68" t="s">
        <v>265</v>
      </c>
      <c r="FHZ37" s="68"/>
      <c r="FIC37" s="68" t="s">
        <v>265</v>
      </c>
      <c r="FID37" s="68"/>
      <c r="FIG37" s="68" t="s">
        <v>265</v>
      </c>
      <c r="FIH37" s="68"/>
      <c r="FIK37" s="68" t="s">
        <v>265</v>
      </c>
      <c r="FIL37" s="68"/>
      <c r="FIO37" s="68" t="s">
        <v>265</v>
      </c>
      <c r="FIP37" s="68"/>
      <c r="FIS37" s="68" t="s">
        <v>265</v>
      </c>
      <c r="FIT37" s="68"/>
      <c r="FIW37" s="68" t="s">
        <v>265</v>
      </c>
      <c r="FIX37" s="68"/>
      <c r="FJA37" s="68" t="s">
        <v>265</v>
      </c>
      <c r="FJB37" s="68"/>
      <c r="FJE37" s="68" t="s">
        <v>265</v>
      </c>
      <c r="FJF37" s="68"/>
      <c r="FJI37" s="68" t="s">
        <v>265</v>
      </c>
      <c r="FJJ37" s="68"/>
      <c r="FJM37" s="68" t="s">
        <v>265</v>
      </c>
      <c r="FJN37" s="68"/>
      <c r="FJQ37" s="68" t="s">
        <v>265</v>
      </c>
      <c r="FJR37" s="68"/>
      <c r="FJU37" s="68" t="s">
        <v>265</v>
      </c>
      <c r="FJV37" s="68"/>
      <c r="FJY37" s="68" t="s">
        <v>265</v>
      </c>
      <c r="FJZ37" s="68"/>
      <c r="FKC37" s="68" t="s">
        <v>265</v>
      </c>
      <c r="FKD37" s="68"/>
      <c r="FKG37" s="68" t="s">
        <v>265</v>
      </c>
      <c r="FKH37" s="68"/>
      <c r="FKK37" s="68" t="s">
        <v>265</v>
      </c>
      <c r="FKL37" s="68"/>
      <c r="FKO37" s="68" t="s">
        <v>265</v>
      </c>
      <c r="FKP37" s="68"/>
      <c r="FKS37" s="68" t="s">
        <v>265</v>
      </c>
      <c r="FKT37" s="68"/>
      <c r="FKW37" s="68" t="s">
        <v>265</v>
      </c>
      <c r="FKX37" s="68"/>
      <c r="FLA37" s="68" t="s">
        <v>265</v>
      </c>
      <c r="FLB37" s="68"/>
      <c r="FLE37" s="68" t="s">
        <v>265</v>
      </c>
      <c r="FLF37" s="68"/>
      <c r="FLI37" s="68" t="s">
        <v>265</v>
      </c>
      <c r="FLJ37" s="68"/>
      <c r="FLM37" s="68" t="s">
        <v>265</v>
      </c>
      <c r="FLN37" s="68"/>
      <c r="FLQ37" s="68" t="s">
        <v>265</v>
      </c>
      <c r="FLR37" s="68"/>
      <c r="FLU37" s="68" t="s">
        <v>265</v>
      </c>
      <c r="FLV37" s="68"/>
      <c r="FLY37" s="68" t="s">
        <v>265</v>
      </c>
      <c r="FLZ37" s="68"/>
      <c r="FMC37" s="68" t="s">
        <v>265</v>
      </c>
      <c r="FMD37" s="68"/>
      <c r="FMG37" s="68" t="s">
        <v>265</v>
      </c>
      <c r="FMH37" s="68"/>
      <c r="FMK37" s="68" t="s">
        <v>265</v>
      </c>
      <c r="FML37" s="68"/>
      <c r="FMO37" s="68" t="s">
        <v>265</v>
      </c>
      <c r="FMP37" s="68"/>
      <c r="FMS37" s="68" t="s">
        <v>265</v>
      </c>
      <c r="FMT37" s="68"/>
      <c r="FMW37" s="68" t="s">
        <v>265</v>
      </c>
      <c r="FMX37" s="68"/>
      <c r="FNA37" s="68" t="s">
        <v>265</v>
      </c>
      <c r="FNB37" s="68"/>
      <c r="FNE37" s="68" t="s">
        <v>265</v>
      </c>
      <c r="FNF37" s="68"/>
      <c r="FNI37" s="68" t="s">
        <v>265</v>
      </c>
      <c r="FNJ37" s="68"/>
      <c r="FNM37" s="68" t="s">
        <v>265</v>
      </c>
      <c r="FNN37" s="68"/>
      <c r="FNQ37" s="68" t="s">
        <v>265</v>
      </c>
      <c r="FNR37" s="68"/>
      <c r="FNU37" s="68" t="s">
        <v>265</v>
      </c>
      <c r="FNV37" s="68"/>
      <c r="FNY37" s="68" t="s">
        <v>265</v>
      </c>
      <c r="FNZ37" s="68"/>
      <c r="FOC37" s="68" t="s">
        <v>265</v>
      </c>
      <c r="FOD37" s="68"/>
      <c r="FOG37" s="68" t="s">
        <v>265</v>
      </c>
      <c r="FOH37" s="68"/>
      <c r="FOK37" s="68" t="s">
        <v>265</v>
      </c>
      <c r="FOL37" s="68"/>
      <c r="FOO37" s="68" t="s">
        <v>265</v>
      </c>
      <c r="FOP37" s="68"/>
      <c r="FOS37" s="68" t="s">
        <v>265</v>
      </c>
      <c r="FOT37" s="68"/>
      <c r="FOW37" s="68" t="s">
        <v>265</v>
      </c>
      <c r="FOX37" s="68"/>
      <c r="FPA37" s="68" t="s">
        <v>265</v>
      </c>
      <c r="FPB37" s="68"/>
      <c r="FPE37" s="68" t="s">
        <v>265</v>
      </c>
      <c r="FPF37" s="68"/>
      <c r="FPI37" s="68" t="s">
        <v>265</v>
      </c>
      <c r="FPJ37" s="68"/>
      <c r="FPM37" s="68" t="s">
        <v>265</v>
      </c>
      <c r="FPN37" s="68"/>
      <c r="FPQ37" s="68" t="s">
        <v>265</v>
      </c>
      <c r="FPR37" s="68"/>
      <c r="FPU37" s="68" t="s">
        <v>265</v>
      </c>
      <c r="FPV37" s="68"/>
      <c r="FPY37" s="68" t="s">
        <v>265</v>
      </c>
      <c r="FPZ37" s="68"/>
      <c r="FQC37" s="68" t="s">
        <v>265</v>
      </c>
      <c r="FQD37" s="68"/>
      <c r="FQG37" s="68" t="s">
        <v>265</v>
      </c>
      <c r="FQH37" s="68"/>
      <c r="FQK37" s="68" t="s">
        <v>265</v>
      </c>
      <c r="FQL37" s="68"/>
      <c r="FQO37" s="68" t="s">
        <v>265</v>
      </c>
      <c r="FQP37" s="68"/>
      <c r="FQS37" s="68" t="s">
        <v>265</v>
      </c>
      <c r="FQT37" s="68"/>
      <c r="FQW37" s="68" t="s">
        <v>265</v>
      </c>
      <c r="FQX37" s="68"/>
      <c r="FRA37" s="68" t="s">
        <v>265</v>
      </c>
      <c r="FRB37" s="68"/>
      <c r="FRE37" s="68" t="s">
        <v>265</v>
      </c>
      <c r="FRF37" s="68"/>
      <c r="FRI37" s="68" t="s">
        <v>265</v>
      </c>
      <c r="FRJ37" s="68"/>
      <c r="FRM37" s="68" t="s">
        <v>265</v>
      </c>
      <c r="FRN37" s="68"/>
      <c r="FRQ37" s="68" t="s">
        <v>265</v>
      </c>
      <c r="FRR37" s="68"/>
      <c r="FRU37" s="68" t="s">
        <v>265</v>
      </c>
      <c r="FRV37" s="68"/>
      <c r="FRY37" s="68" t="s">
        <v>265</v>
      </c>
      <c r="FRZ37" s="68"/>
      <c r="FSC37" s="68" t="s">
        <v>265</v>
      </c>
      <c r="FSD37" s="68"/>
      <c r="FSG37" s="68" t="s">
        <v>265</v>
      </c>
      <c r="FSH37" s="68"/>
      <c r="FSK37" s="68" t="s">
        <v>265</v>
      </c>
      <c r="FSL37" s="68"/>
      <c r="FSO37" s="68" t="s">
        <v>265</v>
      </c>
      <c r="FSP37" s="68"/>
      <c r="FSS37" s="68" t="s">
        <v>265</v>
      </c>
      <c r="FST37" s="68"/>
      <c r="FSW37" s="68" t="s">
        <v>265</v>
      </c>
      <c r="FSX37" s="68"/>
      <c r="FTA37" s="68" t="s">
        <v>265</v>
      </c>
      <c r="FTB37" s="68"/>
      <c r="FTE37" s="68" t="s">
        <v>265</v>
      </c>
      <c r="FTF37" s="68"/>
      <c r="FTI37" s="68" t="s">
        <v>265</v>
      </c>
      <c r="FTJ37" s="68"/>
      <c r="FTM37" s="68" t="s">
        <v>265</v>
      </c>
      <c r="FTN37" s="68"/>
      <c r="FTQ37" s="68" t="s">
        <v>265</v>
      </c>
      <c r="FTR37" s="68"/>
      <c r="FTU37" s="68" t="s">
        <v>265</v>
      </c>
      <c r="FTV37" s="68"/>
      <c r="FTY37" s="68" t="s">
        <v>265</v>
      </c>
      <c r="FTZ37" s="68"/>
      <c r="FUC37" s="68" t="s">
        <v>265</v>
      </c>
      <c r="FUD37" s="68"/>
      <c r="FUG37" s="68" t="s">
        <v>265</v>
      </c>
      <c r="FUH37" s="68"/>
      <c r="FUK37" s="68" t="s">
        <v>265</v>
      </c>
      <c r="FUL37" s="68"/>
      <c r="FUO37" s="68" t="s">
        <v>265</v>
      </c>
      <c r="FUP37" s="68"/>
      <c r="FUS37" s="68" t="s">
        <v>265</v>
      </c>
      <c r="FUT37" s="68"/>
      <c r="FUW37" s="68" t="s">
        <v>265</v>
      </c>
      <c r="FUX37" s="68"/>
      <c r="FVA37" s="68" t="s">
        <v>265</v>
      </c>
      <c r="FVB37" s="68"/>
      <c r="FVE37" s="68" t="s">
        <v>265</v>
      </c>
      <c r="FVF37" s="68"/>
      <c r="FVI37" s="68" t="s">
        <v>265</v>
      </c>
      <c r="FVJ37" s="68"/>
      <c r="FVM37" s="68" t="s">
        <v>265</v>
      </c>
      <c r="FVN37" s="68"/>
      <c r="FVQ37" s="68" t="s">
        <v>265</v>
      </c>
      <c r="FVR37" s="68"/>
      <c r="FVU37" s="68" t="s">
        <v>265</v>
      </c>
      <c r="FVV37" s="68"/>
      <c r="FVY37" s="68" t="s">
        <v>265</v>
      </c>
      <c r="FVZ37" s="68"/>
      <c r="FWC37" s="68" t="s">
        <v>265</v>
      </c>
      <c r="FWD37" s="68"/>
      <c r="FWG37" s="68" t="s">
        <v>265</v>
      </c>
      <c r="FWH37" s="68"/>
      <c r="FWK37" s="68" t="s">
        <v>265</v>
      </c>
      <c r="FWL37" s="68"/>
      <c r="FWO37" s="68" t="s">
        <v>265</v>
      </c>
      <c r="FWP37" s="68"/>
      <c r="FWS37" s="68" t="s">
        <v>265</v>
      </c>
      <c r="FWT37" s="68"/>
      <c r="FWW37" s="68" t="s">
        <v>265</v>
      </c>
      <c r="FWX37" s="68"/>
      <c r="FXA37" s="68" t="s">
        <v>265</v>
      </c>
      <c r="FXB37" s="68"/>
      <c r="FXE37" s="68" t="s">
        <v>265</v>
      </c>
      <c r="FXF37" s="68"/>
      <c r="FXI37" s="68" t="s">
        <v>265</v>
      </c>
      <c r="FXJ37" s="68"/>
      <c r="FXM37" s="68" t="s">
        <v>265</v>
      </c>
      <c r="FXN37" s="68"/>
      <c r="FXQ37" s="68" t="s">
        <v>265</v>
      </c>
      <c r="FXR37" s="68"/>
      <c r="FXU37" s="68" t="s">
        <v>265</v>
      </c>
      <c r="FXV37" s="68"/>
      <c r="FXY37" s="68" t="s">
        <v>265</v>
      </c>
      <c r="FXZ37" s="68"/>
      <c r="FYC37" s="68" t="s">
        <v>265</v>
      </c>
      <c r="FYD37" s="68"/>
      <c r="FYG37" s="68" t="s">
        <v>265</v>
      </c>
      <c r="FYH37" s="68"/>
      <c r="FYK37" s="68" t="s">
        <v>265</v>
      </c>
      <c r="FYL37" s="68"/>
      <c r="FYO37" s="68" t="s">
        <v>265</v>
      </c>
      <c r="FYP37" s="68"/>
      <c r="FYS37" s="68" t="s">
        <v>265</v>
      </c>
      <c r="FYT37" s="68"/>
      <c r="FYW37" s="68" t="s">
        <v>265</v>
      </c>
      <c r="FYX37" s="68"/>
      <c r="FZA37" s="68" t="s">
        <v>265</v>
      </c>
      <c r="FZB37" s="68"/>
      <c r="FZE37" s="68" t="s">
        <v>265</v>
      </c>
      <c r="FZF37" s="68"/>
      <c r="FZI37" s="68" t="s">
        <v>265</v>
      </c>
      <c r="FZJ37" s="68"/>
      <c r="FZM37" s="68" t="s">
        <v>265</v>
      </c>
      <c r="FZN37" s="68"/>
      <c r="FZQ37" s="68" t="s">
        <v>265</v>
      </c>
      <c r="FZR37" s="68"/>
      <c r="FZU37" s="68" t="s">
        <v>265</v>
      </c>
      <c r="FZV37" s="68"/>
      <c r="FZY37" s="68" t="s">
        <v>265</v>
      </c>
      <c r="FZZ37" s="68"/>
      <c r="GAC37" s="68" t="s">
        <v>265</v>
      </c>
      <c r="GAD37" s="68"/>
      <c r="GAG37" s="68" t="s">
        <v>265</v>
      </c>
      <c r="GAH37" s="68"/>
      <c r="GAK37" s="68" t="s">
        <v>265</v>
      </c>
      <c r="GAL37" s="68"/>
      <c r="GAO37" s="68" t="s">
        <v>265</v>
      </c>
      <c r="GAP37" s="68"/>
      <c r="GAS37" s="68" t="s">
        <v>265</v>
      </c>
      <c r="GAT37" s="68"/>
      <c r="GAW37" s="68" t="s">
        <v>265</v>
      </c>
      <c r="GAX37" s="68"/>
      <c r="GBA37" s="68" t="s">
        <v>265</v>
      </c>
      <c r="GBB37" s="68"/>
      <c r="GBE37" s="68" t="s">
        <v>265</v>
      </c>
      <c r="GBF37" s="68"/>
      <c r="GBI37" s="68" t="s">
        <v>265</v>
      </c>
      <c r="GBJ37" s="68"/>
      <c r="GBM37" s="68" t="s">
        <v>265</v>
      </c>
      <c r="GBN37" s="68"/>
      <c r="GBQ37" s="68" t="s">
        <v>265</v>
      </c>
      <c r="GBR37" s="68"/>
      <c r="GBU37" s="68" t="s">
        <v>265</v>
      </c>
      <c r="GBV37" s="68"/>
      <c r="GBY37" s="68" t="s">
        <v>265</v>
      </c>
      <c r="GBZ37" s="68"/>
      <c r="GCC37" s="68" t="s">
        <v>265</v>
      </c>
      <c r="GCD37" s="68"/>
      <c r="GCG37" s="68" t="s">
        <v>265</v>
      </c>
      <c r="GCH37" s="68"/>
      <c r="GCK37" s="68" t="s">
        <v>265</v>
      </c>
      <c r="GCL37" s="68"/>
      <c r="GCO37" s="68" t="s">
        <v>265</v>
      </c>
      <c r="GCP37" s="68"/>
      <c r="GCS37" s="68" t="s">
        <v>265</v>
      </c>
      <c r="GCT37" s="68"/>
      <c r="GCW37" s="68" t="s">
        <v>265</v>
      </c>
      <c r="GCX37" s="68"/>
      <c r="GDA37" s="68" t="s">
        <v>265</v>
      </c>
      <c r="GDB37" s="68"/>
      <c r="GDE37" s="68" t="s">
        <v>265</v>
      </c>
      <c r="GDF37" s="68"/>
      <c r="GDI37" s="68" t="s">
        <v>265</v>
      </c>
      <c r="GDJ37" s="68"/>
      <c r="GDM37" s="68" t="s">
        <v>265</v>
      </c>
      <c r="GDN37" s="68"/>
      <c r="GDQ37" s="68" t="s">
        <v>265</v>
      </c>
      <c r="GDR37" s="68"/>
      <c r="GDU37" s="68" t="s">
        <v>265</v>
      </c>
      <c r="GDV37" s="68"/>
      <c r="GDY37" s="68" t="s">
        <v>265</v>
      </c>
      <c r="GDZ37" s="68"/>
      <c r="GEC37" s="68" t="s">
        <v>265</v>
      </c>
      <c r="GED37" s="68"/>
      <c r="GEG37" s="68" t="s">
        <v>265</v>
      </c>
      <c r="GEH37" s="68"/>
      <c r="GEK37" s="68" t="s">
        <v>265</v>
      </c>
      <c r="GEL37" s="68"/>
      <c r="GEO37" s="68" t="s">
        <v>265</v>
      </c>
      <c r="GEP37" s="68"/>
      <c r="GES37" s="68" t="s">
        <v>265</v>
      </c>
      <c r="GET37" s="68"/>
      <c r="GEW37" s="68" t="s">
        <v>265</v>
      </c>
      <c r="GEX37" s="68"/>
      <c r="GFA37" s="68" t="s">
        <v>265</v>
      </c>
      <c r="GFB37" s="68"/>
      <c r="GFE37" s="68" t="s">
        <v>265</v>
      </c>
      <c r="GFF37" s="68"/>
      <c r="GFI37" s="68" t="s">
        <v>265</v>
      </c>
      <c r="GFJ37" s="68"/>
      <c r="GFM37" s="68" t="s">
        <v>265</v>
      </c>
      <c r="GFN37" s="68"/>
      <c r="GFQ37" s="68" t="s">
        <v>265</v>
      </c>
      <c r="GFR37" s="68"/>
      <c r="GFU37" s="68" t="s">
        <v>265</v>
      </c>
      <c r="GFV37" s="68"/>
      <c r="GFY37" s="68" t="s">
        <v>265</v>
      </c>
      <c r="GFZ37" s="68"/>
      <c r="GGC37" s="68" t="s">
        <v>265</v>
      </c>
      <c r="GGD37" s="68"/>
      <c r="GGG37" s="68" t="s">
        <v>265</v>
      </c>
      <c r="GGH37" s="68"/>
      <c r="GGK37" s="68" t="s">
        <v>265</v>
      </c>
      <c r="GGL37" s="68"/>
      <c r="GGO37" s="68" t="s">
        <v>265</v>
      </c>
      <c r="GGP37" s="68"/>
      <c r="GGS37" s="68" t="s">
        <v>265</v>
      </c>
      <c r="GGT37" s="68"/>
      <c r="GGW37" s="68" t="s">
        <v>265</v>
      </c>
      <c r="GGX37" s="68"/>
      <c r="GHA37" s="68" t="s">
        <v>265</v>
      </c>
      <c r="GHB37" s="68"/>
      <c r="GHE37" s="68" t="s">
        <v>265</v>
      </c>
      <c r="GHF37" s="68"/>
      <c r="GHI37" s="68" t="s">
        <v>265</v>
      </c>
      <c r="GHJ37" s="68"/>
      <c r="GHM37" s="68" t="s">
        <v>265</v>
      </c>
      <c r="GHN37" s="68"/>
      <c r="GHQ37" s="68" t="s">
        <v>265</v>
      </c>
      <c r="GHR37" s="68"/>
      <c r="GHU37" s="68" t="s">
        <v>265</v>
      </c>
      <c r="GHV37" s="68"/>
      <c r="GHY37" s="68" t="s">
        <v>265</v>
      </c>
      <c r="GHZ37" s="68"/>
      <c r="GIC37" s="68" t="s">
        <v>265</v>
      </c>
      <c r="GID37" s="68"/>
      <c r="GIG37" s="68" t="s">
        <v>265</v>
      </c>
      <c r="GIH37" s="68"/>
      <c r="GIK37" s="68" t="s">
        <v>265</v>
      </c>
      <c r="GIL37" s="68"/>
      <c r="GIO37" s="68" t="s">
        <v>265</v>
      </c>
      <c r="GIP37" s="68"/>
      <c r="GIS37" s="68" t="s">
        <v>265</v>
      </c>
      <c r="GIT37" s="68"/>
      <c r="GIW37" s="68" t="s">
        <v>265</v>
      </c>
      <c r="GIX37" s="68"/>
      <c r="GJA37" s="68" t="s">
        <v>265</v>
      </c>
      <c r="GJB37" s="68"/>
      <c r="GJE37" s="68" t="s">
        <v>265</v>
      </c>
      <c r="GJF37" s="68"/>
      <c r="GJI37" s="68" t="s">
        <v>265</v>
      </c>
      <c r="GJJ37" s="68"/>
      <c r="GJM37" s="68" t="s">
        <v>265</v>
      </c>
      <c r="GJN37" s="68"/>
      <c r="GJQ37" s="68" t="s">
        <v>265</v>
      </c>
      <c r="GJR37" s="68"/>
      <c r="GJU37" s="68" t="s">
        <v>265</v>
      </c>
      <c r="GJV37" s="68"/>
      <c r="GJY37" s="68" t="s">
        <v>265</v>
      </c>
      <c r="GJZ37" s="68"/>
      <c r="GKC37" s="68" t="s">
        <v>265</v>
      </c>
      <c r="GKD37" s="68"/>
      <c r="GKG37" s="68" t="s">
        <v>265</v>
      </c>
      <c r="GKH37" s="68"/>
      <c r="GKK37" s="68" t="s">
        <v>265</v>
      </c>
      <c r="GKL37" s="68"/>
      <c r="GKO37" s="68" t="s">
        <v>265</v>
      </c>
      <c r="GKP37" s="68"/>
      <c r="GKS37" s="68" t="s">
        <v>265</v>
      </c>
      <c r="GKT37" s="68"/>
      <c r="GKW37" s="68" t="s">
        <v>265</v>
      </c>
      <c r="GKX37" s="68"/>
      <c r="GLA37" s="68" t="s">
        <v>265</v>
      </c>
      <c r="GLB37" s="68"/>
      <c r="GLE37" s="68" t="s">
        <v>265</v>
      </c>
      <c r="GLF37" s="68"/>
      <c r="GLI37" s="68" t="s">
        <v>265</v>
      </c>
      <c r="GLJ37" s="68"/>
      <c r="GLM37" s="68" t="s">
        <v>265</v>
      </c>
      <c r="GLN37" s="68"/>
      <c r="GLQ37" s="68" t="s">
        <v>265</v>
      </c>
      <c r="GLR37" s="68"/>
      <c r="GLU37" s="68" t="s">
        <v>265</v>
      </c>
      <c r="GLV37" s="68"/>
      <c r="GLY37" s="68" t="s">
        <v>265</v>
      </c>
      <c r="GLZ37" s="68"/>
      <c r="GMC37" s="68" t="s">
        <v>265</v>
      </c>
      <c r="GMD37" s="68"/>
      <c r="GMG37" s="68" t="s">
        <v>265</v>
      </c>
      <c r="GMH37" s="68"/>
      <c r="GMK37" s="68" t="s">
        <v>265</v>
      </c>
      <c r="GML37" s="68"/>
      <c r="GMO37" s="68" t="s">
        <v>265</v>
      </c>
      <c r="GMP37" s="68"/>
      <c r="GMS37" s="68" t="s">
        <v>265</v>
      </c>
      <c r="GMT37" s="68"/>
      <c r="GMW37" s="68" t="s">
        <v>265</v>
      </c>
      <c r="GMX37" s="68"/>
      <c r="GNA37" s="68" t="s">
        <v>265</v>
      </c>
      <c r="GNB37" s="68"/>
      <c r="GNE37" s="68" t="s">
        <v>265</v>
      </c>
      <c r="GNF37" s="68"/>
      <c r="GNI37" s="68" t="s">
        <v>265</v>
      </c>
      <c r="GNJ37" s="68"/>
      <c r="GNM37" s="68" t="s">
        <v>265</v>
      </c>
      <c r="GNN37" s="68"/>
      <c r="GNQ37" s="68" t="s">
        <v>265</v>
      </c>
      <c r="GNR37" s="68"/>
      <c r="GNU37" s="68" t="s">
        <v>265</v>
      </c>
      <c r="GNV37" s="68"/>
      <c r="GNY37" s="68" t="s">
        <v>265</v>
      </c>
      <c r="GNZ37" s="68"/>
      <c r="GOC37" s="68" t="s">
        <v>265</v>
      </c>
      <c r="GOD37" s="68"/>
      <c r="GOG37" s="68" t="s">
        <v>265</v>
      </c>
      <c r="GOH37" s="68"/>
      <c r="GOK37" s="68" t="s">
        <v>265</v>
      </c>
      <c r="GOL37" s="68"/>
      <c r="GOO37" s="68" t="s">
        <v>265</v>
      </c>
      <c r="GOP37" s="68"/>
      <c r="GOS37" s="68" t="s">
        <v>265</v>
      </c>
      <c r="GOT37" s="68"/>
      <c r="GOW37" s="68" t="s">
        <v>265</v>
      </c>
      <c r="GOX37" s="68"/>
      <c r="GPA37" s="68" t="s">
        <v>265</v>
      </c>
      <c r="GPB37" s="68"/>
      <c r="GPE37" s="68" t="s">
        <v>265</v>
      </c>
      <c r="GPF37" s="68"/>
      <c r="GPI37" s="68" t="s">
        <v>265</v>
      </c>
      <c r="GPJ37" s="68"/>
      <c r="GPM37" s="68" t="s">
        <v>265</v>
      </c>
      <c r="GPN37" s="68"/>
      <c r="GPQ37" s="68" t="s">
        <v>265</v>
      </c>
      <c r="GPR37" s="68"/>
      <c r="GPU37" s="68" t="s">
        <v>265</v>
      </c>
      <c r="GPV37" s="68"/>
      <c r="GPY37" s="68" t="s">
        <v>265</v>
      </c>
      <c r="GPZ37" s="68"/>
      <c r="GQC37" s="68" t="s">
        <v>265</v>
      </c>
      <c r="GQD37" s="68"/>
      <c r="GQG37" s="68" t="s">
        <v>265</v>
      </c>
      <c r="GQH37" s="68"/>
      <c r="GQK37" s="68" t="s">
        <v>265</v>
      </c>
      <c r="GQL37" s="68"/>
      <c r="GQO37" s="68" t="s">
        <v>265</v>
      </c>
      <c r="GQP37" s="68"/>
      <c r="GQS37" s="68" t="s">
        <v>265</v>
      </c>
      <c r="GQT37" s="68"/>
      <c r="GQW37" s="68" t="s">
        <v>265</v>
      </c>
      <c r="GQX37" s="68"/>
      <c r="GRA37" s="68" t="s">
        <v>265</v>
      </c>
      <c r="GRB37" s="68"/>
      <c r="GRE37" s="68" t="s">
        <v>265</v>
      </c>
      <c r="GRF37" s="68"/>
      <c r="GRI37" s="68" t="s">
        <v>265</v>
      </c>
      <c r="GRJ37" s="68"/>
      <c r="GRM37" s="68" t="s">
        <v>265</v>
      </c>
      <c r="GRN37" s="68"/>
      <c r="GRQ37" s="68" t="s">
        <v>265</v>
      </c>
      <c r="GRR37" s="68"/>
      <c r="GRU37" s="68" t="s">
        <v>265</v>
      </c>
      <c r="GRV37" s="68"/>
      <c r="GRY37" s="68" t="s">
        <v>265</v>
      </c>
      <c r="GRZ37" s="68"/>
      <c r="GSC37" s="68" t="s">
        <v>265</v>
      </c>
      <c r="GSD37" s="68"/>
      <c r="GSG37" s="68" t="s">
        <v>265</v>
      </c>
      <c r="GSH37" s="68"/>
      <c r="GSK37" s="68" t="s">
        <v>265</v>
      </c>
      <c r="GSL37" s="68"/>
      <c r="GSO37" s="68" t="s">
        <v>265</v>
      </c>
      <c r="GSP37" s="68"/>
      <c r="GSS37" s="68" t="s">
        <v>265</v>
      </c>
      <c r="GST37" s="68"/>
      <c r="GSW37" s="68" t="s">
        <v>265</v>
      </c>
      <c r="GSX37" s="68"/>
      <c r="GTA37" s="68" t="s">
        <v>265</v>
      </c>
      <c r="GTB37" s="68"/>
      <c r="GTE37" s="68" t="s">
        <v>265</v>
      </c>
      <c r="GTF37" s="68"/>
      <c r="GTI37" s="68" t="s">
        <v>265</v>
      </c>
      <c r="GTJ37" s="68"/>
      <c r="GTM37" s="68" t="s">
        <v>265</v>
      </c>
      <c r="GTN37" s="68"/>
      <c r="GTQ37" s="68" t="s">
        <v>265</v>
      </c>
      <c r="GTR37" s="68"/>
      <c r="GTU37" s="68" t="s">
        <v>265</v>
      </c>
      <c r="GTV37" s="68"/>
      <c r="GTY37" s="68" t="s">
        <v>265</v>
      </c>
      <c r="GTZ37" s="68"/>
      <c r="GUC37" s="68" t="s">
        <v>265</v>
      </c>
      <c r="GUD37" s="68"/>
      <c r="GUG37" s="68" t="s">
        <v>265</v>
      </c>
      <c r="GUH37" s="68"/>
      <c r="GUK37" s="68" t="s">
        <v>265</v>
      </c>
      <c r="GUL37" s="68"/>
      <c r="GUO37" s="68" t="s">
        <v>265</v>
      </c>
      <c r="GUP37" s="68"/>
      <c r="GUS37" s="68" t="s">
        <v>265</v>
      </c>
      <c r="GUT37" s="68"/>
      <c r="GUW37" s="68" t="s">
        <v>265</v>
      </c>
      <c r="GUX37" s="68"/>
      <c r="GVA37" s="68" t="s">
        <v>265</v>
      </c>
      <c r="GVB37" s="68"/>
      <c r="GVE37" s="68" t="s">
        <v>265</v>
      </c>
      <c r="GVF37" s="68"/>
      <c r="GVI37" s="68" t="s">
        <v>265</v>
      </c>
      <c r="GVJ37" s="68"/>
      <c r="GVM37" s="68" t="s">
        <v>265</v>
      </c>
      <c r="GVN37" s="68"/>
      <c r="GVQ37" s="68" t="s">
        <v>265</v>
      </c>
      <c r="GVR37" s="68"/>
      <c r="GVU37" s="68" t="s">
        <v>265</v>
      </c>
      <c r="GVV37" s="68"/>
      <c r="GVY37" s="68" t="s">
        <v>265</v>
      </c>
      <c r="GVZ37" s="68"/>
      <c r="GWC37" s="68" t="s">
        <v>265</v>
      </c>
      <c r="GWD37" s="68"/>
      <c r="GWG37" s="68" t="s">
        <v>265</v>
      </c>
      <c r="GWH37" s="68"/>
      <c r="GWK37" s="68" t="s">
        <v>265</v>
      </c>
      <c r="GWL37" s="68"/>
      <c r="GWO37" s="68" t="s">
        <v>265</v>
      </c>
      <c r="GWP37" s="68"/>
      <c r="GWS37" s="68" t="s">
        <v>265</v>
      </c>
      <c r="GWT37" s="68"/>
      <c r="GWW37" s="68" t="s">
        <v>265</v>
      </c>
      <c r="GWX37" s="68"/>
      <c r="GXA37" s="68" t="s">
        <v>265</v>
      </c>
      <c r="GXB37" s="68"/>
      <c r="GXE37" s="68" t="s">
        <v>265</v>
      </c>
      <c r="GXF37" s="68"/>
      <c r="GXI37" s="68" t="s">
        <v>265</v>
      </c>
      <c r="GXJ37" s="68"/>
      <c r="GXM37" s="68" t="s">
        <v>265</v>
      </c>
      <c r="GXN37" s="68"/>
      <c r="GXQ37" s="68" t="s">
        <v>265</v>
      </c>
      <c r="GXR37" s="68"/>
      <c r="GXU37" s="68" t="s">
        <v>265</v>
      </c>
      <c r="GXV37" s="68"/>
      <c r="GXY37" s="68" t="s">
        <v>265</v>
      </c>
      <c r="GXZ37" s="68"/>
      <c r="GYC37" s="68" t="s">
        <v>265</v>
      </c>
      <c r="GYD37" s="68"/>
      <c r="GYG37" s="68" t="s">
        <v>265</v>
      </c>
      <c r="GYH37" s="68"/>
      <c r="GYK37" s="68" t="s">
        <v>265</v>
      </c>
      <c r="GYL37" s="68"/>
      <c r="GYO37" s="68" t="s">
        <v>265</v>
      </c>
      <c r="GYP37" s="68"/>
      <c r="GYS37" s="68" t="s">
        <v>265</v>
      </c>
      <c r="GYT37" s="68"/>
      <c r="GYW37" s="68" t="s">
        <v>265</v>
      </c>
      <c r="GYX37" s="68"/>
      <c r="GZA37" s="68" t="s">
        <v>265</v>
      </c>
      <c r="GZB37" s="68"/>
      <c r="GZE37" s="68" t="s">
        <v>265</v>
      </c>
      <c r="GZF37" s="68"/>
      <c r="GZI37" s="68" t="s">
        <v>265</v>
      </c>
      <c r="GZJ37" s="68"/>
      <c r="GZM37" s="68" t="s">
        <v>265</v>
      </c>
      <c r="GZN37" s="68"/>
      <c r="GZQ37" s="68" t="s">
        <v>265</v>
      </c>
      <c r="GZR37" s="68"/>
      <c r="GZU37" s="68" t="s">
        <v>265</v>
      </c>
      <c r="GZV37" s="68"/>
      <c r="GZY37" s="68" t="s">
        <v>265</v>
      </c>
      <c r="GZZ37" s="68"/>
      <c r="HAC37" s="68" t="s">
        <v>265</v>
      </c>
      <c r="HAD37" s="68"/>
      <c r="HAG37" s="68" t="s">
        <v>265</v>
      </c>
      <c r="HAH37" s="68"/>
      <c r="HAK37" s="68" t="s">
        <v>265</v>
      </c>
      <c r="HAL37" s="68"/>
      <c r="HAO37" s="68" t="s">
        <v>265</v>
      </c>
      <c r="HAP37" s="68"/>
      <c r="HAS37" s="68" t="s">
        <v>265</v>
      </c>
      <c r="HAT37" s="68"/>
      <c r="HAW37" s="68" t="s">
        <v>265</v>
      </c>
      <c r="HAX37" s="68"/>
      <c r="HBA37" s="68" t="s">
        <v>265</v>
      </c>
      <c r="HBB37" s="68"/>
      <c r="HBE37" s="68" t="s">
        <v>265</v>
      </c>
      <c r="HBF37" s="68"/>
      <c r="HBI37" s="68" t="s">
        <v>265</v>
      </c>
      <c r="HBJ37" s="68"/>
      <c r="HBM37" s="68" t="s">
        <v>265</v>
      </c>
      <c r="HBN37" s="68"/>
      <c r="HBQ37" s="68" t="s">
        <v>265</v>
      </c>
      <c r="HBR37" s="68"/>
      <c r="HBU37" s="68" t="s">
        <v>265</v>
      </c>
      <c r="HBV37" s="68"/>
      <c r="HBY37" s="68" t="s">
        <v>265</v>
      </c>
      <c r="HBZ37" s="68"/>
      <c r="HCC37" s="68" t="s">
        <v>265</v>
      </c>
      <c r="HCD37" s="68"/>
      <c r="HCG37" s="68" t="s">
        <v>265</v>
      </c>
      <c r="HCH37" s="68"/>
      <c r="HCK37" s="68" t="s">
        <v>265</v>
      </c>
      <c r="HCL37" s="68"/>
      <c r="HCO37" s="68" t="s">
        <v>265</v>
      </c>
      <c r="HCP37" s="68"/>
      <c r="HCS37" s="68" t="s">
        <v>265</v>
      </c>
      <c r="HCT37" s="68"/>
      <c r="HCW37" s="68" t="s">
        <v>265</v>
      </c>
      <c r="HCX37" s="68"/>
      <c r="HDA37" s="68" t="s">
        <v>265</v>
      </c>
      <c r="HDB37" s="68"/>
      <c r="HDE37" s="68" t="s">
        <v>265</v>
      </c>
      <c r="HDF37" s="68"/>
      <c r="HDI37" s="68" t="s">
        <v>265</v>
      </c>
      <c r="HDJ37" s="68"/>
      <c r="HDM37" s="68" t="s">
        <v>265</v>
      </c>
      <c r="HDN37" s="68"/>
      <c r="HDQ37" s="68" t="s">
        <v>265</v>
      </c>
      <c r="HDR37" s="68"/>
      <c r="HDU37" s="68" t="s">
        <v>265</v>
      </c>
      <c r="HDV37" s="68"/>
      <c r="HDY37" s="68" t="s">
        <v>265</v>
      </c>
      <c r="HDZ37" s="68"/>
      <c r="HEC37" s="68" t="s">
        <v>265</v>
      </c>
      <c r="HED37" s="68"/>
      <c r="HEG37" s="68" t="s">
        <v>265</v>
      </c>
      <c r="HEH37" s="68"/>
      <c r="HEK37" s="68" t="s">
        <v>265</v>
      </c>
      <c r="HEL37" s="68"/>
      <c r="HEO37" s="68" t="s">
        <v>265</v>
      </c>
      <c r="HEP37" s="68"/>
      <c r="HES37" s="68" t="s">
        <v>265</v>
      </c>
      <c r="HET37" s="68"/>
      <c r="HEW37" s="68" t="s">
        <v>265</v>
      </c>
      <c r="HEX37" s="68"/>
      <c r="HFA37" s="68" t="s">
        <v>265</v>
      </c>
      <c r="HFB37" s="68"/>
      <c r="HFE37" s="68" t="s">
        <v>265</v>
      </c>
      <c r="HFF37" s="68"/>
      <c r="HFI37" s="68" t="s">
        <v>265</v>
      </c>
      <c r="HFJ37" s="68"/>
      <c r="HFM37" s="68" t="s">
        <v>265</v>
      </c>
      <c r="HFN37" s="68"/>
      <c r="HFQ37" s="68" t="s">
        <v>265</v>
      </c>
      <c r="HFR37" s="68"/>
      <c r="HFU37" s="68" t="s">
        <v>265</v>
      </c>
      <c r="HFV37" s="68"/>
      <c r="HFY37" s="68" t="s">
        <v>265</v>
      </c>
      <c r="HFZ37" s="68"/>
      <c r="HGC37" s="68" t="s">
        <v>265</v>
      </c>
      <c r="HGD37" s="68"/>
      <c r="HGG37" s="68" t="s">
        <v>265</v>
      </c>
      <c r="HGH37" s="68"/>
      <c r="HGK37" s="68" t="s">
        <v>265</v>
      </c>
      <c r="HGL37" s="68"/>
      <c r="HGO37" s="68" t="s">
        <v>265</v>
      </c>
      <c r="HGP37" s="68"/>
      <c r="HGS37" s="68" t="s">
        <v>265</v>
      </c>
      <c r="HGT37" s="68"/>
      <c r="HGW37" s="68" t="s">
        <v>265</v>
      </c>
      <c r="HGX37" s="68"/>
      <c r="HHA37" s="68" t="s">
        <v>265</v>
      </c>
      <c r="HHB37" s="68"/>
      <c r="HHE37" s="68" t="s">
        <v>265</v>
      </c>
      <c r="HHF37" s="68"/>
      <c r="HHI37" s="68" t="s">
        <v>265</v>
      </c>
      <c r="HHJ37" s="68"/>
      <c r="HHM37" s="68" t="s">
        <v>265</v>
      </c>
      <c r="HHN37" s="68"/>
      <c r="HHQ37" s="68" t="s">
        <v>265</v>
      </c>
      <c r="HHR37" s="68"/>
      <c r="HHU37" s="68" t="s">
        <v>265</v>
      </c>
      <c r="HHV37" s="68"/>
      <c r="HHY37" s="68" t="s">
        <v>265</v>
      </c>
      <c r="HHZ37" s="68"/>
      <c r="HIC37" s="68" t="s">
        <v>265</v>
      </c>
      <c r="HID37" s="68"/>
      <c r="HIG37" s="68" t="s">
        <v>265</v>
      </c>
      <c r="HIH37" s="68"/>
      <c r="HIK37" s="68" t="s">
        <v>265</v>
      </c>
      <c r="HIL37" s="68"/>
      <c r="HIO37" s="68" t="s">
        <v>265</v>
      </c>
      <c r="HIP37" s="68"/>
      <c r="HIS37" s="68" t="s">
        <v>265</v>
      </c>
      <c r="HIT37" s="68"/>
      <c r="HIW37" s="68" t="s">
        <v>265</v>
      </c>
      <c r="HIX37" s="68"/>
      <c r="HJA37" s="68" t="s">
        <v>265</v>
      </c>
      <c r="HJB37" s="68"/>
      <c r="HJE37" s="68" t="s">
        <v>265</v>
      </c>
      <c r="HJF37" s="68"/>
      <c r="HJI37" s="68" t="s">
        <v>265</v>
      </c>
      <c r="HJJ37" s="68"/>
      <c r="HJM37" s="68" t="s">
        <v>265</v>
      </c>
      <c r="HJN37" s="68"/>
      <c r="HJQ37" s="68" t="s">
        <v>265</v>
      </c>
      <c r="HJR37" s="68"/>
      <c r="HJU37" s="68" t="s">
        <v>265</v>
      </c>
      <c r="HJV37" s="68"/>
      <c r="HJY37" s="68" t="s">
        <v>265</v>
      </c>
      <c r="HJZ37" s="68"/>
      <c r="HKC37" s="68" t="s">
        <v>265</v>
      </c>
      <c r="HKD37" s="68"/>
      <c r="HKG37" s="68" t="s">
        <v>265</v>
      </c>
      <c r="HKH37" s="68"/>
      <c r="HKK37" s="68" t="s">
        <v>265</v>
      </c>
      <c r="HKL37" s="68"/>
      <c r="HKO37" s="68" t="s">
        <v>265</v>
      </c>
      <c r="HKP37" s="68"/>
      <c r="HKS37" s="68" t="s">
        <v>265</v>
      </c>
      <c r="HKT37" s="68"/>
      <c r="HKW37" s="68" t="s">
        <v>265</v>
      </c>
      <c r="HKX37" s="68"/>
      <c r="HLA37" s="68" t="s">
        <v>265</v>
      </c>
      <c r="HLB37" s="68"/>
      <c r="HLE37" s="68" t="s">
        <v>265</v>
      </c>
      <c r="HLF37" s="68"/>
      <c r="HLI37" s="68" t="s">
        <v>265</v>
      </c>
      <c r="HLJ37" s="68"/>
      <c r="HLM37" s="68" t="s">
        <v>265</v>
      </c>
      <c r="HLN37" s="68"/>
      <c r="HLQ37" s="68" t="s">
        <v>265</v>
      </c>
      <c r="HLR37" s="68"/>
      <c r="HLU37" s="68" t="s">
        <v>265</v>
      </c>
      <c r="HLV37" s="68"/>
      <c r="HLY37" s="68" t="s">
        <v>265</v>
      </c>
      <c r="HLZ37" s="68"/>
      <c r="HMC37" s="68" t="s">
        <v>265</v>
      </c>
      <c r="HMD37" s="68"/>
      <c r="HMG37" s="68" t="s">
        <v>265</v>
      </c>
      <c r="HMH37" s="68"/>
      <c r="HMK37" s="68" t="s">
        <v>265</v>
      </c>
      <c r="HML37" s="68"/>
      <c r="HMO37" s="68" t="s">
        <v>265</v>
      </c>
      <c r="HMP37" s="68"/>
      <c r="HMS37" s="68" t="s">
        <v>265</v>
      </c>
      <c r="HMT37" s="68"/>
      <c r="HMW37" s="68" t="s">
        <v>265</v>
      </c>
      <c r="HMX37" s="68"/>
      <c r="HNA37" s="68" t="s">
        <v>265</v>
      </c>
      <c r="HNB37" s="68"/>
      <c r="HNE37" s="68" t="s">
        <v>265</v>
      </c>
      <c r="HNF37" s="68"/>
      <c r="HNI37" s="68" t="s">
        <v>265</v>
      </c>
      <c r="HNJ37" s="68"/>
      <c r="HNM37" s="68" t="s">
        <v>265</v>
      </c>
      <c r="HNN37" s="68"/>
      <c r="HNQ37" s="68" t="s">
        <v>265</v>
      </c>
      <c r="HNR37" s="68"/>
      <c r="HNU37" s="68" t="s">
        <v>265</v>
      </c>
      <c r="HNV37" s="68"/>
      <c r="HNY37" s="68" t="s">
        <v>265</v>
      </c>
      <c r="HNZ37" s="68"/>
      <c r="HOC37" s="68" t="s">
        <v>265</v>
      </c>
      <c r="HOD37" s="68"/>
      <c r="HOG37" s="68" t="s">
        <v>265</v>
      </c>
      <c r="HOH37" s="68"/>
      <c r="HOK37" s="68" t="s">
        <v>265</v>
      </c>
      <c r="HOL37" s="68"/>
      <c r="HOO37" s="68" t="s">
        <v>265</v>
      </c>
      <c r="HOP37" s="68"/>
      <c r="HOS37" s="68" t="s">
        <v>265</v>
      </c>
      <c r="HOT37" s="68"/>
      <c r="HOW37" s="68" t="s">
        <v>265</v>
      </c>
      <c r="HOX37" s="68"/>
      <c r="HPA37" s="68" t="s">
        <v>265</v>
      </c>
      <c r="HPB37" s="68"/>
      <c r="HPE37" s="68" t="s">
        <v>265</v>
      </c>
      <c r="HPF37" s="68"/>
      <c r="HPI37" s="68" t="s">
        <v>265</v>
      </c>
      <c r="HPJ37" s="68"/>
      <c r="HPM37" s="68" t="s">
        <v>265</v>
      </c>
      <c r="HPN37" s="68"/>
      <c r="HPQ37" s="68" t="s">
        <v>265</v>
      </c>
      <c r="HPR37" s="68"/>
      <c r="HPU37" s="68" t="s">
        <v>265</v>
      </c>
      <c r="HPV37" s="68"/>
      <c r="HPY37" s="68" t="s">
        <v>265</v>
      </c>
      <c r="HPZ37" s="68"/>
      <c r="HQC37" s="68" t="s">
        <v>265</v>
      </c>
      <c r="HQD37" s="68"/>
      <c r="HQG37" s="68" t="s">
        <v>265</v>
      </c>
      <c r="HQH37" s="68"/>
      <c r="HQK37" s="68" t="s">
        <v>265</v>
      </c>
      <c r="HQL37" s="68"/>
      <c r="HQO37" s="68" t="s">
        <v>265</v>
      </c>
      <c r="HQP37" s="68"/>
      <c r="HQS37" s="68" t="s">
        <v>265</v>
      </c>
      <c r="HQT37" s="68"/>
      <c r="HQW37" s="68" t="s">
        <v>265</v>
      </c>
      <c r="HQX37" s="68"/>
      <c r="HRA37" s="68" t="s">
        <v>265</v>
      </c>
      <c r="HRB37" s="68"/>
      <c r="HRE37" s="68" t="s">
        <v>265</v>
      </c>
      <c r="HRF37" s="68"/>
      <c r="HRI37" s="68" t="s">
        <v>265</v>
      </c>
      <c r="HRJ37" s="68"/>
      <c r="HRM37" s="68" t="s">
        <v>265</v>
      </c>
      <c r="HRN37" s="68"/>
      <c r="HRQ37" s="68" t="s">
        <v>265</v>
      </c>
      <c r="HRR37" s="68"/>
      <c r="HRU37" s="68" t="s">
        <v>265</v>
      </c>
      <c r="HRV37" s="68"/>
      <c r="HRY37" s="68" t="s">
        <v>265</v>
      </c>
      <c r="HRZ37" s="68"/>
      <c r="HSC37" s="68" t="s">
        <v>265</v>
      </c>
      <c r="HSD37" s="68"/>
      <c r="HSG37" s="68" t="s">
        <v>265</v>
      </c>
      <c r="HSH37" s="68"/>
      <c r="HSK37" s="68" t="s">
        <v>265</v>
      </c>
      <c r="HSL37" s="68"/>
      <c r="HSO37" s="68" t="s">
        <v>265</v>
      </c>
      <c r="HSP37" s="68"/>
      <c r="HSS37" s="68" t="s">
        <v>265</v>
      </c>
      <c r="HST37" s="68"/>
      <c r="HSW37" s="68" t="s">
        <v>265</v>
      </c>
      <c r="HSX37" s="68"/>
      <c r="HTA37" s="68" t="s">
        <v>265</v>
      </c>
      <c r="HTB37" s="68"/>
      <c r="HTE37" s="68" t="s">
        <v>265</v>
      </c>
      <c r="HTF37" s="68"/>
      <c r="HTI37" s="68" t="s">
        <v>265</v>
      </c>
      <c r="HTJ37" s="68"/>
      <c r="HTM37" s="68" t="s">
        <v>265</v>
      </c>
      <c r="HTN37" s="68"/>
      <c r="HTQ37" s="68" t="s">
        <v>265</v>
      </c>
      <c r="HTR37" s="68"/>
      <c r="HTU37" s="68" t="s">
        <v>265</v>
      </c>
      <c r="HTV37" s="68"/>
      <c r="HTY37" s="68" t="s">
        <v>265</v>
      </c>
      <c r="HTZ37" s="68"/>
      <c r="HUC37" s="68" t="s">
        <v>265</v>
      </c>
      <c r="HUD37" s="68"/>
      <c r="HUG37" s="68" t="s">
        <v>265</v>
      </c>
      <c r="HUH37" s="68"/>
      <c r="HUK37" s="68" t="s">
        <v>265</v>
      </c>
      <c r="HUL37" s="68"/>
      <c r="HUO37" s="68" t="s">
        <v>265</v>
      </c>
      <c r="HUP37" s="68"/>
      <c r="HUS37" s="68" t="s">
        <v>265</v>
      </c>
      <c r="HUT37" s="68"/>
      <c r="HUW37" s="68" t="s">
        <v>265</v>
      </c>
      <c r="HUX37" s="68"/>
      <c r="HVA37" s="68" t="s">
        <v>265</v>
      </c>
      <c r="HVB37" s="68"/>
      <c r="HVE37" s="68" t="s">
        <v>265</v>
      </c>
      <c r="HVF37" s="68"/>
      <c r="HVI37" s="68" t="s">
        <v>265</v>
      </c>
      <c r="HVJ37" s="68"/>
      <c r="HVM37" s="68" t="s">
        <v>265</v>
      </c>
      <c r="HVN37" s="68"/>
      <c r="HVQ37" s="68" t="s">
        <v>265</v>
      </c>
      <c r="HVR37" s="68"/>
      <c r="HVU37" s="68" t="s">
        <v>265</v>
      </c>
      <c r="HVV37" s="68"/>
      <c r="HVY37" s="68" t="s">
        <v>265</v>
      </c>
      <c r="HVZ37" s="68"/>
      <c r="HWC37" s="68" t="s">
        <v>265</v>
      </c>
      <c r="HWD37" s="68"/>
      <c r="HWG37" s="68" t="s">
        <v>265</v>
      </c>
      <c r="HWH37" s="68"/>
      <c r="HWK37" s="68" t="s">
        <v>265</v>
      </c>
      <c r="HWL37" s="68"/>
      <c r="HWO37" s="68" t="s">
        <v>265</v>
      </c>
      <c r="HWP37" s="68"/>
      <c r="HWS37" s="68" t="s">
        <v>265</v>
      </c>
      <c r="HWT37" s="68"/>
      <c r="HWW37" s="68" t="s">
        <v>265</v>
      </c>
      <c r="HWX37" s="68"/>
      <c r="HXA37" s="68" t="s">
        <v>265</v>
      </c>
      <c r="HXB37" s="68"/>
      <c r="HXE37" s="68" t="s">
        <v>265</v>
      </c>
      <c r="HXF37" s="68"/>
      <c r="HXI37" s="68" t="s">
        <v>265</v>
      </c>
      <c r="HXJ37" s="68"/>
      <c r="HXM37" s="68" t="s">
        <v>265</v>
      </c>
      <c r="HXN37" s="68"/>
      <c r="HXQ37" s="68" t="s">
        <v>265</v>
      </c>
      <c r="HXR37" s="68"/>
      <c r="HXU37" s="68" t="s">
        <v>265</v>
      </c>
      <c r="HXV37" s="68"/>
      <c r="HXY37" s="68" t="s">
        <v>265</v>
      </c>
      <c r="HXZ37" s="68"/>
      <c r="HYC37" s="68" t="s">
        <v>265</v>
      </c>
      <c r="HYD37" s="68"/>
      <c r="HYG37" s="68" t="s">
        <v>265</v>
      </c>
      <c r="HYH37" s="68"/>
      <c r="HYK37" s="68" t="s">
        <v>265</v>
      </c>
      <c r="HYL37" s="68"/>
      <c r="HYO37" s="68" t="s">
        <v>265</v>
      </c>
      <c r="HYP37" s="68"/>
      <c r="HYS37" s="68" t="s">
        <v>265</v>
      </c>
      <c r="HYT37" s="68"/>
      <c r="HYW37" s="68" t="s">
        <v>265</v>
      </c>
      <c r="HYX37" s="68"/>
      <c r="HZA37" s="68" t="s">
        <v>265</v>
      </c>
      <c r="HZB37" s="68"/>
      <c r="HZE37" s="68" t="s">
        <v>265</v>
      </c>
      <c r="HZF37" s="68"/>
      <c r="HZI37" s="68" t="s">
        <v>265</v>
      </c>
      <c r="HZJ37" s="68"/>
      <c r="HZM37" s="68" t="s">
        <v>265</v>
      </c>
      <c r="HZN37" s="68"/>
      <c r="HZQ37" s="68" t="s">
        <v>265</v>
      </c>
      <c r="HZR37" s="68"/>
      <c r="HZU37" s="68" t="s">
        <v>265</v>
      </c>
      <c r="HZV37" s="68"/>
      <c r="HZY37" s="68" t="s">
        <v>265</v>
      </c>
      <c r="HZZ37" s="68"/>
      <c r="IAC37" s="68" t="s">
        <v>265</v>
      </c>
      <c r="IAD37" s="68"/>
      <c r="IAG37" s="68" t="s">
        <v>265</v>
      </c>
      <c r="IAH37" s="68"/>
      <c r="IAK37" s="68" t="s">
        <v>265</v>
      </c>
      <c r="IAL37" s="68"/>
      <c r="IAO37" s="68" t="s">
        <v>265</v>
      </c>
      <c r="IAP37" s="68"/>
      <c r="IAS37" s="68" t="s">
        <v>265</v>
      </c>
      <c r="IAT37" s="68"/>
      <c r="IAW37" s="68" t="s">
        <v>265</v>
      </c>
      <c r="IAX37" s="68"/>
      <c r="IBA37" s="68" t="s">
        <v>265</v>
      </c>
      <c r="IBB37" s="68"/>
      <c r="IBE37" s="68" t="s">
        <v>265</v>
      </c>
      <c r="IBF37" s="68"/>
      <c r="IBI37" s="68" t="s">
        <v>265</v>
      </c>
      <c r="IBJ37" s="68"/>
      <c r="IBM37" s="68" t="s">
        <v>265</v>
      </c>
      <c r="IBN37" s="68"/>
      <c r="IBQ37" s="68" t="s">
        <v>265</v>
      </c>
      <c r="IBR37" s="68"/>
      <c r="IBU37" s="68" t="s">
        <v>265</v>
      </c>
      <c r="IBV37" s="68"/>
      <c r="IBY37" s="68" t="s">
        <v>265</v>
      </c>
      <c r="IBZ37" s="68"/>
      <c r="ICC37" s="68" t="s">
        <v>265</v>
      </c>
      <c r="ICD37" s="68"/>
      <c r="ICG37" s="68" t="s">
        <v>265</v>
      </c>
      <c r="ICH37" s="68"/>
      <c r="ICK37" s="68" t="s">
        <v>265</v>
      </c>
      <c r="ICL37" s="68"/>
      <c r="ICO37" s="68" t="s">
        <v>265</v>
      </c>
      <c r="ICP37" s="68"/>
      <c r="ICS37" s="68" t="s">
        <v>265</v>
      </c>
      <c r="ICT37" s="68"/>
      <c r="ICW37" s="68" t="s">
        <v>265</v>
      </c>
      <c r="ICX37" s="68"/>
      <c r="IDA37" s="68" t="s">
        <v>265</v>
      </c>
      <c r="IDB37" s="68"/>
      <c r="IDE37" s="68" t="s">
        <v>265</v>
      </c>
      <c r="IDF37" s="68"/>
      <c r="IDI37" s="68" t="s">
        <v>265</v>
      </c>
      <c r="IDJ37" s="68"/>
      <c r="IDM37" s="68" t="s">
        <v>265</v>
      </c>
      <c r="IDN37" s="68"/>
      <c r="IDQ37" s="68" t="s">
        <v>265</v>
      </c>
      <c r="IDR37" s="68"/>
      <c r="IDU37" s="68" t="s">
        <v>265</v>
      </c>
      <c r="IDV37" s="68"/>
      <c r="IDY37" s="68" t="s">
        <v>265</v>
      </c>
      <c r="IDZ37" s="68"/>
      <c r="IEC37" s="68" t="s">
        <v>265</v>
      </c>
      <c r="IED37" s="68"/>
      <c r="IEG37" s="68" t="s">
        <v>265</v>
      </c>
      <c r="IEH37" s="68"/>
      <c r="IEK37" s="68" t="s">
        <v>265</v>
      </c>
      <c r="IEL37" s="68"/>
      <c r="IEO37" s="68" t="s">
        <v>265</v>
      </c>
      <c r="IEP37" s="68"/>
      <c r="IES37" s="68" t="s">
        <v>265</v>
      </c>
      <c r="IET37" s="68"/>
      <c r="IEW37" s="68" t="s">
        <v>265</v>
      </c>
      <c r="IEX37" s="68"/>
      <c r="IFA37" s="68" t="s">
        <v>265</v>
      </c>
      <c r="IFB37" s="68"/>
      <c r="IFE37" s="68" t="s">
        <v>265</v>
      </c>
      <c r="IFF37" s="68"/>
      <c r="IFI37" s="68" t="s">
        <v>265</v>
      </c>
      <c r="IFJ37" s="68"/>
      <c r="IFM37" s="68" t="s">
        <v>265</v>
      </c>
      <c r="IFN37" s="68"/>
      <c r="IFQ37" s="68" t="s">
        <v>265</v>
      </c>
      <c r="IFR37" s="68"/>
      <c r="IFU37" s="68" t="s">
        <v>265</v>
      </c>
      <c r="IFV37" s="68"/>
      <c r="IFY37" s="68" t="s">
        <v>265</v>
      </c>
      <c r="IFZ37" s="68"/>
      <c r="IGC37" s="68" t="s">
        <v>265</v>
      </c>
      <c r="IGD37" s="68"/>
      <c r="IGG37" s="68" t="s">
        <v>265</v>
      </c>
      <c r="IGH37" s="68"/>
      <c r="IGK37" s="68" t="s">
        <v>265</v>
      </c>
      <c r="IGL37" s="68"/>
      <c r="IGO37" s="68" t="s">
        <v>265</v>
      </c>
      <c r="IGP37" s="68"/>
      <c r="IGS37" s="68" t="s">
        <v>265</v>
      </c>
      <c r="IGT37" s="68"/>
      <c r="IGW37" s="68" t="s">
        <v>265</v>
      </c>
      <c r="IGX37" s="68"/>
      <c r="IHA37" s="68" t="s">
        <v>265</v>
      </c>
      <c r="IHB37" s="68"/>
      <c r="IHE37" s="68" t="s">
        <v>265</v>
      </c>
      <c r="IHF37" s="68"/>
      <c r="IHI37" s="68" t="s">
        <v>265</v>
      </c>
      <c r="IHJ37" s="68"/>
      <c r="IHM37" s="68" t="s">
        <v>265</v>
      </c>
      <c r="IHN37" s="68"/>
      <c r="IHQ37" s="68" t="s">
        <v>265</v>
      </c>
      <c r="IHR37" s="68"/>
      <c r="IHU37" s="68" t="s">
        <v>265</v>
      </c>
      <c r="IHV37" s="68"/>
      <c r="IHY37" s="68" t="s">
        <v>265</v>
      </c>
      <c r="IHZ37" s="68"/>
      <c r="IIC37" s="68" t="s">
        <v>265</v>
      </c>
      <c r="IID37" s="68"/>
      <c r="IIG37" s="68" t="s">
        <v>265</v>
      </c>
      <c r="IIH37" s="68"/>
      <c r="IIK37" s="68" t="s">
        <v>265</v>
      </c>
      <c r="IIL37" s="68"/>
      <c r="IIO37" s="68" t="s">
        <v>265</v>
      </c>
      <c r="IIP37" s="68"/>
      <c r="IIS37" s="68" t="s">
        <v>265</v>
      </c>
      <c r="IIT37" s="68"/>
      <c r="IIW37" s="68" t="s">
        <v>265</v>
      </c>
      <c r="IIX37" s="68"/>
      <c r="IJA37" s="68" t="s">
        <v>265</v>
      </c>
      <c r="IJB37" s="68"/>
      <c r="IJE37" s="68" t="s">
        <v>265</v>
      </c>
      <c r="IJF37" s="68"/>
      <c r="IJI37" s="68" t="s">
        <v>265</v>
      </c>
      <c r="IJJ37" s="68"/>
      <c r="IJM37" s="68" t="s">
        <v>265</v>
      </c>
      <c r="IJN37" s="68"/>
      <c r="IJQ37" s="68" t="s">
        <v>265</v>
      </c>
      <c r="IJR37" s="68"/>
      <c r="IJU37" s="68" t="s">
        <v>265</v>
      </c>
      <c r="IJV37" s="68"/>
      <c r="IJY37" s="68" t="s">
        <v>265</v>
      </c>
      <c r="IJZ37" s="68"/>
      <c r="IKC37" s="68" t="s">
        <v>265</v>
      </c>
      <c r="IKD37" s="68"/>
      <c r="IKG37" s="68" t="s">
        <v>265</v>
      </c>
      <c r="IKH37" s="68"/>
      <c r="IKK37" s="68" t="s">
        <v>265</v>
      </c>
      <c r="IKL37" s="68"/>
      <c r="IKO37" s="68" t="s">
        <v>265</v>
      </c>
      <c r="IKP37" s="68"/>
      <c r="IKS37" s="68" t="s">
        <v>265</v>
      </c>
      <c r="IKT37" s="68"/>
      <c r="IKW37" s="68" t="s">
        <v>265</v>
      </c>
      <c r="IKX37" s="68"/>
      <c r="ILA37" s="68" t="s">
        <v>265</v>
      </c>
      <c r="ILB37" s="68"/>
      <c r="ILE37" s="68" t="s">
        <v>265</v>
      </c>
      <c r="ILF37" s="68"/>
      <c r="ILI37" s="68" t="s">
        <v>265</v>
      </c>
      <c r="ILJ37" s="68"/>
      <c r="ILM37" s="68" t="s">
        <v>265</v>
      </c>
      <c r="ILN37" s="68"/>
      <c r="ILQ37" s="68" t="s">
        <v>265</v>
      </c>
      <c r="ILR37" s="68"/>
      <c r="ILU37" s="68" t="s">
        <v>265</v>
      </c>
      <c r="ILV37" s="68"/>
      <c r="ILY37" s="68" t="s">
        <v>265</v>
      </c>
      <c r="ILZ37" s="68"/>
      <c r="IMC37" s="68" t="s">
        <v>265</v>
      </c>
      <c r="IMD37" s="68"/>
      <c r="IMG37" s="68" t="s">
        <v>265</v>
      </c>
      <c r="IMH37" s="68"/>
      <c r="IMK37" s="68" t="s">
        <v>265</v>
      </c>
      <c r="IML37" s="68"/>
      <c r="IMO37" s="68" t="s">
        <v>265</v>
      </c>
      <c r="IMP37" s="68"/>
      <c r="IMS37" s="68" t="s">
        <v>265</v>
      </c>
      <c r="IMT37" s="68"/>
      <c r="IMW37" s="68" t="s">
        <v>265</v>
      </c>
      <c r="IMX37" s="68"/>
      <c r="INA37" s="68" t="s">
        <v>265</v>
      </c>
      <c r="INB37" s="68"/>
      <c r="INE37" s="68" t="s">
        <v>265</v>
      </c>
      <c r="INF37" s="68"/>
      <c r="INI37" s="68" t="s">
        <v>265</v>
      </c>
      <c r="INJ37" s="68"/>
      <c r="INM37" s="68" t="s">
        <v>265</v>
      </c>
      <c r="INN37" s="68"/>
      <c r="INQ37" s="68" t="s">
        <v>265</v>
      </c>
      <c r="INR37" s="68"/>
      <c r="INU37" s="68" t="s">
        <v>265</v>
      </c>
      <c r="INV37" s="68"/>
      <c r="INY37" s="68" t="s">
        <v>265</v>
      </c>
      <c r="INZ37" s="68"/>
      <c r="IOC37" s="68" t="s">
        <v>265</v>
      </c>
      <c r="IOD37" s="68"/>
      <c r="IOG37" s="68" t="s">
        <v>265</v>
      </c>
      <c r="IOH37" s="68"/>
      <c r="IOK37" s="68" t="s">
        <v>265</v>
      </c>
      <c r="IOL37" s="68"/>
      <c r="IOO37" s="68" t="s">
        <v>265</v>
      </c>
      <c r="IOP37" s="68"/>
      <c r="IOS37" s="68" t="s">
        <v>265</v>
      </c>
      <c r="IOT37" s="68"/>
      <c r="IOW37" s="68" t="s">
        <v>265</v>
      </c>
      <c r="IOX37" s="68"/>
      <c r="IPA37" s="68" t="s">
        <v>265</v>
      </c>
      <c r="IPB37" s="68"/>
      <c r="IPE37" s="68" t="s">
        <v>265</v>
      </c>
      <c r="IPF37" s="68"/>
      <c r="IPI37" s="68" t="s">
        <v>265</v>
      </c>
      <c r="IPJ37" s="68"/>
      <c r="IPM37" s="68" t="s">
        <v>265</v>
      </c>
      <c r="IPN37" s="68"/>
      <c r="IPQ37" s="68" t="s">
        <v>265</v>
      </c>
      <c r="IPR37" s="68"/>
      <c r="IPU37" s="68" t="s">
        <v>265</v>
      </c>
      <c r="IPV37" s="68"/>
      <c r="IPY37" s="68" t="s">
        <v>265</v>
      </c>
      <c r="IPZ37" s="68"/>
      <c r="IQC37" s="68" t="s">
        <v>265</v>
      </c>
      <c r="IQD37" s="68"/>
      <c r="IQG37" s="68" t="s">
        <v>265</v>
      </c>
      <c r="IQH37" s="68"/>
      <c r="IQK37" s="68" t="s">
        <v>265</v>
      </c>
      <c r="IQL37" s="68"/>
      <c r="IQO37" s="68" t="s">
        <v>265</v>
      </c>
      <c r="IQP37" s="68"/>
      <c r="IQS37" s="68" t="s">
        <v>265</v>
      </c>
      <c r="IQT37" s="68"/>
      <c r="IQW37" s="68" t="s">
        <v>265</v>
      </c>
      <c r="IQX37" s="68"/>
      <c r="IRA37" s="68" t="s">
        <v>265</v>
      </c>
      <c r="IRB37" s="68"/>
      <c r="IRE37" s="68" t="s">
        <v>265</v>
      </c>
      <c r="IRF37" s="68"/>
      <c r="IRI37" s="68" t="s">
        <v>265</v>
      </c>
      <c r="IRJ37" s="68"/>
      <c r="IRM37" s="68" t="s">
        <v>265</v>
      </c>
      <c r="IRN37" s="68"/>
      <c r="IRQ37" s="68" t="s">
        <v>265</v>
      </c>
      <c r="IRR37" s="68"/>
      <c r="IRU37" s="68" t="s">
        <v>265</v>
      </c>
      <c r="IRV37" s="68"/>
      <c r="IRY37" s="68" t="s">
        <v>265</v>
      </c>
      <c r="IRZ37" s="68"/>
      <c r="ISC37" s="68" t="s">
        <v>265</v>
      </c>
      <c r="ISD37" s="68"/>
      <c r="ISG37" s="68" t="s">
        <v>265</v>
      </c>
      <c r="ISH37" s="68"/>
      <c r="ISK37" s="68" t="s">
        <v>265</v>
      </c>
      <c r="ISL37" s="68"/>
      <c r="ISO37" s="68" t="s">
        <v>265</v>
      </c>
      <c r="ISP37" s="68"/>
      <c r="ISS37" s="68" t="s">
        <v>265</v>
      </c>
      <c r="IST37" s="68"/>
      <c r="ISW37" s="68" t="s">
        <v>265</v>
      </c>
      <c r="ISX37" s="68"/>
      <c r="ITA37" s="68" t="s">
        <v>265</v>
      </c>
      <c r="ITB37" s="68"/>
      <c r="ITE37" s="68" t="s">
        <v>265</v>
      </c>
      <c r="ITF37" s="68"/>
      <c r="ITI37" s="68" t="s">
        <v>265</v>
      </c>
      <c r="ITJ37" s="68"/>
      <c r="ITM37" s="68" t="s">
        <v>265</v>
      </c>
      <c r="ITN37" s="68"/>
      <c r="ITQ37" s="68" t="s">
        <v>265</v>
      </c>
      <c r="ITR37" s="68"/>
      <c r="ITU37" s="68" t="s">
        <v>265</v>
      </c>
      <c r="ITV37" s="68"/>
      <c r="ITY37" s="68" t="s">
        <v>265</v>
      </c>
      <c r="ITZ37" s="68"/>
      <c r="IUC37" s="68" t="s">
        <v>265</v>
      </c>
      <c r="IUD37" s="68"/>
      <c r="IUG37" s="68" t="s">
        <v>265</v>
      </c>
      <c r="IUH37" s="68"/>
      <c r="IUK37" s="68" t="s">
        <v>265</v>
      </c>
      <c r="IUL37" s="68"/>
      <c r="IUO37" s="68" t="s">
        <v>265</v>
      </c>
      <c r="IUP37" s="68"/>
      <c r="IUS37" s="68" t="s">
        <v>265</v>
      </c>
      <c r="IUT37" s="68"/>
      <c r="IUW37" s="68" t="s">
        <v>265</v>
      </c>
      <c r="IUX37" s="68"/>
      <c r="IVA37" s="68" t="s">
        <v>265</v>
      </c>
      <c r="IVB37" s="68"/>
      <c r="IVE37" s="68" t="s">
        <v>265</v>
      </c>
      <c r="IVF37" s="68"/>
      <c r="IVI37" s="68" t="s">
        <v>265</v>
      </c>
      <c r="IVJ37" s="68"/>
      <c r="IVM37" s="68" t="s">
        <v>265</v>
      </c>
      <c r="IVN37" s="68"/>
      <c r="IVQ37" s="68" t="s">
        <v>265</v>
      </c>
      <c r="IVR37" s="68"/>
      <c r="IVU37" s="68" t="s">
        <v>265</v>
      </c>
      <c r="IVV37" s="68"/>
      <c r="IVY37" s="68" t="s">
        <v>265</v>
      </c>
      <c r="IVZ37" s="68"/>
      <c r="IWC37" s="68" t="s">
        <v>265</v>
      </c>
      <c r="IWD37" s="68"/>
      <c r="IWG37" s="68" t="s">
        <v>265</v>
      </c>
      <c r="IWH37" s="68"/>
      <c r="IWK37" s="68" t="s">
        <v>265</v>
      </c>
      <c r="IWL37" s="68"/>
      <c r="IWO37" s="68" t="s">
        <v>265</v>
      </c>
      <c r="IWP37" s="68"/>
      <c r="IWS37" s="68" t="s">
        <v>265</v>
      </c>
      <c r="IWT37" s="68"/>
      <c r="IWW37" s="68" t="s">
        <v>265</v>
      </c>
      <c r="IWX37" s="68"/>
      <c r="IXA37" s="68" t="s">
        <v>265</v>
      </c>
      <c r="IXB37" s="68"/>
      <c r="IXE37" s="68" t="s">
        <v>265</v>
      </c>
      <c r="IXF37" s="68"/>
      <c r="IXI37" s="68" t="s">
        <v>265</v>
      </c>
      <c r="IXJ37" s="68"/>
      <c r="IXM37" s="68" t="s">
        <v>265</v>
      </c>
      <c r="IXN37" s="68"/>
      <c r="IXQ37" s="68" t="s">
        <v>265</v>
      </c>
      <c r="IXR37" s="68"/>
      <c r="IXU37" s="68" t="s">
        <v>265</v>
      </c>
      <c r="IXV37" s="68"/>
      <c r="IXY37" s="68" t="s">
        <v>265</v>
      </c>
      <c r="IXZ37" s="68"/>
      <c r="IYC37" s="68" t="s">
        <v>265</v>
      </c>
      <c r="IYD37" s="68"/>
      <c r="IYG37" s="68" t="s">
        <v>265</v>
      </c>
      <c r="IYH37" s="68"/>
      <c r="IYK37" s="68" t="s">
        <v>265</v>
      </c>
      <c r="IYL37" s="68"/>
      <c r="IYO37" s="68" t="s">
        <v>265</v>
      </c>
      <c r="IYP37" s="68"/>
      <c r="IYS37" s="68" t="s">
        <v>265</v>
      </c>
      <c r="IYT37" s="68"/>
      <c r="IYW37" s="68" t="s">
        <v>265</v>
      </c>
      <c r="IYX37" s="68"/>
      <c r="IZA37" s="68" t="s">
        <v>265</v>
      </c>
      <c r="IZB37" s="68"/>
      <c r="IZE37" s="68" t="s">
        <v>265</v>
      </c>
      <c r="IZF37" s="68"/>
      <c r="IZI37" s="68" t="s">
        <v>265</v>
      </c>
      <c r="IZJ37" s="68"/>
      <c r="IZM37" s="68" t="s">
        <v>265</v>
      </c>
      <c r="IZN37" s="68"/>
      <c r="IZQ37" s="68" t="s">
        <v>265</v>
      </c>
      <c r="IZR37" s="68"/>
      <c r="IZU37" s="68" t="s">
        <v>265</v>
      </c>
      <c r="IZV37" s="68"/>
      <c r="IZY37" s="68" t="s">
        <v>265</v>
      </c>
      <c r="IZZ37" s="68"/>
      <c r="JAC37" s="68" t="s">
        <v>265</v>
      </c>
      <c r="JAD37" s="68"/>
      <c r="JAG37" s="68" t="s">
        <v>265</v>
      </c>
      <c r="JAH37" s="68"/>
      <c r="JAK37" s="68" t="s">
        <v>265</v>
      </c>
      <c r="JAL37" s="68"/>
      <c r="JAO37" s="68" t="s">
        <v>265</v>
      </c>
      <c r="JAP37" s="68"/>
      <c r="JAS37" s="68" t="s">
        <v>265</v>
      </c>
      <c r="JAT37" s="68"/>
      <c r="JAW37" s="68" t="s">
        <v>265</v>
      </c>
      <c r="JAX37" s="68"/>
      <c r="JBA37" s="68" t="s">
        <v>265</v>
      </c>
      <c r="JBB37" s="68"/>
      <c r="JBE37" s="68" t="s">
        <v>265</v>
      </c>
      <c r="JBF37" s="68"/>
      <c r="JBI37" s="68" t="s">
        <v>265</v>
      </c>
      <c r="JBJ37" s="68"/>
      <c r="JBM37" s="68" t="s">
        <v>265</v>
      </c>
      <c r="JBN37" s="68"/>
      <c r="JBQ37" s="68" t="s">
        <v>265</v>
      </c>
      <c r="JBR37" s="68"/>
      <c r="JBU37" s="68" t="s">
        <v>265</v>
      </c>
      <c r="JBV37" s="68"/>
      <c r="JBY37" s="68" t="s">
        <v>265</v>
      </c>
      <c r="JBZ37" s="68"/>
      <c r="JCC37" s="68" t="s">
        <v>265</v>
      </c>
      <c r="JCD37" s="68"/>
      <c r="JCG37" s="68" t="s">
        <v>265</v>
      </c>
      <c r="JCH37" s="68"/>
      <c r="JCK37" s="68" t="s">
        <v>265</v>
      </c>
      <c r="JCL37" s="68"/>
      <c r="JCO37" s="68" t="s">
        <v>265</v>
      </c>
      <c r="JCP37" s="68"/>
      <c r="JCS37" s="68" t="s">
        <v>265</v>
      </c>
      <c r="JCT37" s="68"/>
      <c r="JCW37" s="68" t="s">
        <v>265</v>
      </c>
      <c r="JCX37" s="68"/>
      <c r="JDA37" s="68" t="s">
        <v>265</v>
      </c>
      <c r="JDB37" s="68"/>
      <c r="JDE37" s="68" t="s">
        <v>265</v>
      </c>
      <c r="JDF37" s="68"/>
      <c r="JDI37" s="68" t="s">
        <v>265</v>
      </c>
      <c r="JDJ37" s="68"/>
      <c r="JDM37" s="68" t="s">
        <v>265</v>
      </c>
      <c r="JDN37" s="68"/>
      <c r="JDQ37" s="68" t="s">
        <v>265</v>
      </c>
      <c r="JDR37" s="68"/>
      <c r="JDU37" s="68" t="s">
        <v>265</v>
      </c>
      <c r="JDV37" s="68"/>
      <c r="JDY37" s="68" t="s">
        <v>265</v>
      </c>
      <c r="JDZ37" s="68"/>
      <c r="JEC37" s="68" t="s">
        <v>265</v>
      </c>
      <c r="JED37" s="68"/>
      <c r="JEG37" s="68" t="s">
        <v>265</v>
      </c>
      <c r="JEH37" s="68"/>
      <c r="JEK37" s="68" t="s">
        <v>265</v>
      </c>
      <c r="JEL37" s="68"/>
      <c r="JEO37" s="68" t="s">
        <v>265</v>
      </c>
      <c r="JEP37" s="68"/>
      <c r="JES37" s="68" t="s">
        <v>265</v>
      </c>
      <c r="JET37" s="68"/>
      <c r="JEW37" s="68" t="s">
        <v>265</v>
      </c>
      <c r="JEX37" s="68"/>
      <c r="JFA37" s="68" t="s">
        <v>265</v>
      </c>
      <c r="JFB37" s="68"/>
      <c r="JFE37" s="68" t="s">
        <v>265</v>
      </c>
      <c r="JFF37" s="68"/>
      <c r="JFI37" s="68" t="s">
        <v>265</v>
      </c>
      <c r="JFJ37" s="68"/>
      <c r="JFM37" s="68" t="s">
        <v>265</v>
      </c>
      <c r="JFN37" s="68"/>
      <c r="JFQ37" s="68" t="s">
        <v>265</v>
      </c>
      <c r="JFR37" s="68"/>
      <c r="JFU37" s="68" t="s">
        <v>265</v>
      </c>
      <c r="JFV37" s="68"/>
      <c r="JFY37" s="68" t="s">
        <v>265</v>
      </c>
      <c r="JFZ37" s="68"/>
      <c r="JGC37" s="68" t="s">
        <v>265</v>
      </c>
      <c r="JGD37" s="68"/>
      <c r="JGG37" s="68" t="s">
        <v>265</v>
      </c>
      <c r="JGH37" s="68"/>
      <c r="JGK37" s="68" t="s">
        <v>265</v>
      </c>
      <c r="JGL37" s="68"/>
      <c r="JGO37" s="68" t="s">
        <v>265</v>
      </c>
      <c r="JGP37" s="68"/>
      <c r="JGS37" s="68" t="s">
        <v>265</v>
      </c>
      <c r="JGT37" s="68"/>
      <c r="JGW37" s="68" t="s">
        <v>265</v>
      </c>
      <c r="JGX37" s="68"/>
      <c r="JHA37" s="68" t="s">
        <v>265</v>
      </c>
      <c r="JHB37" s="68"/>
      <c r="JHE37" s="68" t="s">
        <v>265</v>
      </c>
      <c r="JHF37" s="68"/>
      <c r="JHI37" s="68" t="s">
        <v>265</v>
      </c>
      <c r="JHJ37" s="68"/>
      <c r="JHM37" s="68" t="s">
        <v>265</v>
      </c>
      <c r="JHN37" s="68"/>
      <c r="JHQ37" s="68" t="s">
        <v>265</v>
      </c>
      <c r="JHR37" s="68"/>
      <c r="JHU37" s="68" t="s">
        <v>265</v>
      </c>
      <c r="JHV37" s="68"/>
      <c r="JHY37" s="68" t="s">
        <v>265</v>
      </c>
      <c r="JHZ37" s="68"/>
      <c r="JIC37" s="68" t="s">
        <v>265</v>
      </c>
      <c r="JID37" s="68"/>
      <c r="JIG37" s="68" t="s">
        <v>265</v>
      </c>
      <c r="JIH37" s="68"/>
      <c r="JIK37" s="68" t="s">
        <v>265</v>
      </c>
      <c r="JIL37" s="68"/>
      <c r="JIO37" s="68" t="s">
        <v>265</v>
      </c>
      <c r="JIP37" s="68"/>
      <c r="JIS37" s="68" t="s">
        <v>265</v>
      </c>
      <c r="JIT37" s="68"/>
      <c r="JIW37" s="68" t="s">
        <v>265</v>
      </c>
      <c r="JIX37" s="68"/>
      <c r="JJA37" s="68" t="s">
        <v>265</v>
      </c>
      <c r="JJB37" s="68"/>
      <c r="JJE37" s="68" t="s">
        <v>265</v>
      </c>
      <c r="JJF37" s="68"/>
      <c r="JJI37" s="68" t="s">
        <v>265</v>
      </c>
      <c r="JJJ37" s="68"/>
      <c r="JJM37" s="68" t="s">
        <v>265</v>
      </c>
      <c r="JJN37" s="68"/>
      <c r="JJQ37" s="68" t="s">
        <v>265</v>
      </c>
      <c r="JJR37" s="68"/>
      <c r="JJU37" s="68" t="s">
        <v>265</v>
      </c>
      <c r="JJV37" s="68"/>
      <c r="JJY37" s="68" t="s">
        <v>265</v>
      </c>
      <c r="JJZ37" s="68"/>
      <c r="JKC37" s="68" t="s">
        <v>265</v>
      </c>
      <c r="JKD37" s="68"/>
      <c r="JKG37" s="68" t="s">
        <v>265</v>
      </c>
      <c r="JKH37" s="68"/>
      <c r="JKK37" s="68" t="s">
        <v>265</v>
      </c>
      <c r="JKL37" s="68"/>
      <c r="JKO37" s="68" t="s">
        <v>265</v>
      </c>
      <c r="JKP37" s="68"/>
      <c r="JKS37" s="68" t="s">
        <v>265</v>
      </c>
      <c r="JKT37" s="68"/>
      <c r="JKW37" s="68" t="s">
        <v>265</v>
      </c>
      <c r="JKX37" s="68"/>
      <c r="JLA37" s="68" t="s">
        <v>265</v>
      </c>
      <c r="JLB37" s="68"/>
      <c r="JLE37" s="68" t="s">
        <v>265</v>
      </c>
      <c r="JLF37" s="68"/>
      <c r="JLI37" s="68" t="s">
        <v>265</v>
      </c>
      <c r="JLJ37" s="68"/>
      <c r="JLM37" s="68" t="s">
        <v>265</v>
      </c>
      <c r="JLN37" s="68"/>
      <c r="JLQ37" s="68" t="s">
        <v>265</v>
      </c>
      <c r="JLR37" s="68"/>
      <c r="JLU37" s="68" t="s">
        <v>265</v>
      </c>
      <c r="JLV37" s="68"/>
      <c r="JLY37" s="68" t="s">
        <v>265</v>
      </c>
      <c r="JLZ37" s="68"/>
      <c r="JMC37" s="68" t="s">
        <v>265</v>
      </c>
      <c r="JMD37" s="68"/>
      <c r="JMG37" s="68" t="s">
        <v>265</v>
      </c>
      <c r="JMH37" s="68"/>
      <c r="JMK37" s="68" t="s">
        <v>265</v>
      </c>
      <c r="JML37" s="68"/>
      <c r="JMO37" s="68" t="s">
        <v>265</v>
      </c>
      <c r="JMP37" s="68"/>
      <c r="JMS37" s="68" t="s">
        <v>265</v>
      </c>
      <c r="JMT37" s="68"/>
      <c r="JMW37" s="68" t="s">
        <v>265</v>
      </c>
      <c r="JMX37" s="68"/>
      <c r="JNA37" s="68" t="s">
        <v>265</v>
      </c>
      <c r="JNB37" s="68"/>
      <c r="JNE37" s="68" t="s">
        <v>265</v>
      </c>
      <c r="JNF37" s="68"/>
      <c r="JNI37" s="68" t="s">
        <v>265</v>
      </c>
      <c r="JNJ37" s="68"/>
      <c r="JNM37" s="68" t="s">
        <v>265</v>
      </c>
      <c r="JNN37" s="68"/>
      <c r="JNQ37" s="68" t="s">
        <v>265</v>
      </c>
      <c r="JNR37" s="68"/>
      <c r="JNU37" s="68" t="s">
        <v>265</v>
      </c>
      <c r="JNV37" s="68"/>
      <c r="JNY37" s="68" t="s">
        <v>265</v>
      </c>
      <c r="JNZ37" s="68"/>
      <c r="JOC37" s="68" t="s">
        <v>265</v>
      </c>
      <c r="JOD37" s="68"/>
      <c r="JOG37" s="68" t="s">
        <v>265</v>
      </c>
      <c r="JOH37" s="68"/>
      <c r="JOK37" s="68" t="s">
        <v>265</v>
      </c>
      <c r="JOL37" s="68"/>
      <c r="JOO37" s="68" t="s">
        <v>265</v>
      </c>
      <c r="JOP37" s="68"/>
      <c r="JOS37" s="68" t="s">
        <v>265</v>
      </c>
      <c r="JOT37" s="68"/>
      <c r="JOW37" s="68" t="s">
        <v>265</v>
      </c>
      <c r="JOX37" s="68"/>
      <c r="JPA37" s="68" t="s">
        <v>265</v>
      </c>
      <c r="JPB37" s="68"/>
      <c r="JPE37" s="68" t="s">
        <v>265</v>
      </c>
      <c r="JPF37" s="68"/>
      <c r="JPI37" s="68" t="s">
        <v>265</v>
      </c>
      <c r="JPJ37" s="68"/>
      <c r="JPM37" s="68" t="s">
        <v>265</v>
      </c>
      <c r="JPN37" s="68"/>
      <c r="JPQ37" s="68" t="s">
        <v>265</v>
      </c>
      <c r="JPR37" s="68"/>
      <c r="JPU37" s="68" t="s">
        <v>265</v>
      </c>
      <c r="JPV37" s="68"/>
      <c r="JPY37" s="68" t="s">
        <v>265</v>
      </c>
      <c r="JPZ37" s="68"/>
      <c r="JQC37" s="68" t="s">
        <v>265</v>
      </c>
      <c r="JQD37" s="68"/>
      <c r="JQG37" s="68" t="s">
        <v>265</v>
      </c>
      <c r="JQH37" s="68"/>
      <c r="JQK37" s="68" t="s">
        <v>265</v>
      </c>
      <c r="JQL37" s="68"/>
      <c r="JQO37" s="68" t="s">
        <v>265</v>
      </c>
      <c r="JQP37" s="68"/>
      <c r="JQS37" s="68" t="s">
        <v>265</v>
      </c>
      <c r="JQT37" s="68"/>
      <c r="JQW37" s="68" t="s">
        <v>265</v>
      </c>
      <c r="JQX37" s="68"/>
      <c r="JRA37" s="68" t="s">
        <v>265</v>
      </c>
      <c r="JRB37" s="68"/>
      <c r="JRE37" s="68" t="s">
        <v>265</v>
      </c>
      <c r="JRF37" s="68"/>
      <c r="JRI37" s="68" t="s">
        <v>265</v>
      </c>
      <c r="JRJ37" s="68"/>
      <c r="JRM37" s="68" t="s">
        <v>265</v>
      </c>
      <c r="JRN37" s="68"/>
      <c r="JRQ37" s="68" t="s">
        <v>265</v>
      </c>
      <c r="JRR37" s="68"/>
      <c r="JRU37" s="68" t="s">
        <v>265</v>
      </c>
      <c r="JRV37" s="68"/>
      <c r="JRY37" s="68" t="s">
        <v>265</v>
      </c>
      <c r="JRZ37" s="68"/>
      <c r="JSC37" s="68" t="s">
        <v>265</v>
      </c>
      <c r="JSD37" s="68"/>
      <c r="JSG37" s="68" t="s">
        <v>265</v>
      </c>
      <c r="JSH37" s="68"/>
      <c r="JSK37" s="68" t="s">
        <v>265</v>
      </c>
      <c r="JSL37" s="68"/>
      <c r="JSO37" s="68" t="s">
        <v>265</v>
      </c>
      <c r="JSP37" s="68"/>
      <c r="JSS37" s="68" t="s">
        <v>265</v>
      </c>
      <c r="JST37" s="68"/>
      <c r="JSW37" s="68" t="s">
        <v>265</v>
      </c>
      <c r="JSX37" s="68"/>
      <c r="JTA37" s="68" t="s">
        <v>265</v>
      </c>
      <c r="JTB37" s="68"/>
      <c r="JTE37" s="68" t="s">
        <v>265</v>
      </c>
      <c r="JTF37" s="68"/>
      <c r="JTI37" s="68" t="s">
        <v>265</v>
      </c>
      <c r="JTJ37" s="68"/>
      <c r="JTM37" s="68" t="s">
        <v>265</v>
      </c>
      <c r="JTN37" s="68"/>
      <c r="JTQ37" s="68" t="s">
        <v>265</v>
      </c>
      <c r="JTR37" s="68"/>
      <c r="JTU37" s="68" t="s">
        <v>265</v>
      </c>
      <c r="JTV37" s="68"/>
      <c r="JTY37" s="68" t="s">
        <v>265</v>
      </c>
      <c r="JTZ37" s="68"/>
      <c r="JUC37" s="68" t="s">
        <v>265</v>
      </c>
      <c r="JUD37" s="68"/>
      <c r="JUG37" s="68" t="s">
        <v>265</v>
      </c>
      <c r="JUH37" s="68"/>
      <c r="JUK37" s="68" t="s">
        <v>265</v>
      </c>
      <c r="JUL37" s="68"/>
      <c r="JUO37" s="68" t="s">
        <v>265</v>
      </c>
      <c r="JUP37" s="68"/>
      <c r="JUS37" s="68" t="s">
        <v>265</v>
      </c>
      <c r="JUT37" s="68"/>
      <c r="JUW37" s="68" t="s">
        <v>265</v>
      </c>
      <c r="JUX37" s="68"/>
      <c r="JVA37" s="68" t="s">
        <v>265</v>
      </c>
      <c r="JVB37" s="68"/>
      <c r="JVE37" s="68" t="s">
        <v>265</v>
      </c>
      <c r="JVF37" s="68"/>
      <c r="JVI37" s="68" t="s">
        <v>265</v>
      </c>
      <c r="JVJ37" s="68"/>
      <c r="JVM37" s="68" t="s">
        <v>265</v>
      </c>
      <c r="JVN37" s="68"/>
      <c r="JVQ37" s="68" t="s">
        <v>265</v>
      </c>
      <c r="JVR37" s="68"/>
      <c r="JVU37" s="68" t="s">
        <v>265</v>
      </c>
      <c r="JVV37" s="68"/>
      <c r="JVY37" s="68" t="s">
        <v>265</v>
      </c>
      <c r="JVZ37" s="68"/>
      <c r="JWC37" s="68" t="s">
        <v>265</v>
      </c>
      <c r="JWD37" s="68"/>
      <c r="JWG37" s="68" t="s">
        <v>265</v>
      </c>
      <c r="JWH37" s="68"/>
      <c r="JWK37" s="68" t="s">
        <v>265</v>
      </c>
      <c r="JWL37" s="68"/>
      <c r="JWO37" s="68" t="s">
        <v>265</v>
      </c>
      <c r="JWP37" s="68"/>
      <c r="JWS37" s="68" t="s">
        <v>265</v>
      </c>
      <c r="JWT37" s="68"/>
      <c r="JWW37" s="68" t="s">
        <v>265</v>
      </c>
      <c r="JWX37" s="68"/>
      <c r="JXA37" s="68" t="s">
        <v>265</v>
      </c>
      <c r="JXB37" s="68"/>
      <c r="JXE37" s="68" t="s">
        <v>265</v>
      </c>
      <c r="JXF37" s="68"/>
      <c r="JXI37" s="68" t="s">
        <v>265</v>
      </c>
      <c r="JXJ37" s="68"/>
      <c r="JXM37" s="68" t="s">
        <v>265</v>
      </c>
      <c r="JXN37" s="68"/>
      <c r="JXQ37" s="68" t="s">
        <v>265</v>
      </c>
      <c r="JXR37" s="68"/>
      <c r="JXU37" s="68" t="s">
        <v>265</v>
      </c>
      <c r="JXV37" s="68"/>
      <c r="JXY37" s="68" t="s">
        <v>265</v>
      </c>
      <c r="JXZ37" s="68"/>
      <c r="JYC37" s="68" t="s">
        <v>265</v>
      </c>
      <c r="JYD37" s="68"/>
      <c r="JYG37" s="68" t="s">
        <v>265</v>
      </c>
      <c r="JYH37" s="68"/>
      <c r="JYK37" s="68" t="s">
        <v>265</v>
      </c>
      <c r="JYL37" s="68"/>
      <c r="JYO37" s="68" t="s">
        <v>265</v>
      </c>
      <c r="JYP37" s="68"/>
      <c r="JYS37" s="68" t="s">
        <v>265</v>
      </c>
      <c r="JYT37" s="68"/>
      <c r="JYW37" s="68" t="s">
        <v>265</v>
      </c>
      <c r="JYX37" s="68"/>
      <c r="JZA37" s="68" t="s">
        <v>265</v>
      </c>
      <c r="JZB37" s="68"/>
      <c r="JZE37" s="68" t="s">
        <v>265</v>
      </c>
      <c r="JZF37" s="68"/>
      <c r="JZI37" s="68" t="s">
        <v>265</v>
      </c>
      <c r="JZJ37" s="68"/>
      <c r="JZM37" s="68" t="s">
        <v>265</v>
      </c>
      <c r="JZN37" s="68"/>
      <c r="JZQ37" s="68" t="s">
        <v>265</v>
      </c>
      <c r="JZR37" s="68"/>
      <c r="JZU37" s="68" t="s">
        <v>265</v>
      </c>
      <c r="JZV37" s="68"/>
      <c r="JZY37" s="68" t="s">
        <v>265</v>
      </c>
      <c r="JZZ37" s="68"/>
      <c r="KAC37" s="68" t="s">
        <v>265</v>
      </c>
      <c r="KAD37" s="68"/>
      <c r="KAG37" s="68" t="s">
        <v>265</v>
      </c>
      <c r="KAH37" s="68"/>
      <c r="KAK37" s="68" t="s">
        <v>265</v>
      </c>
      <c r="KAL37" s="68"/>
      <c r="KAO37" s="68" t="s">
        <v>265</v>
      </c>
      <c r="KAP37" s="68"/>
      <c r="KAS37" s="68" t="s">
        <v>265</v>
      </c>
      <c r="KAT37" s="68"/>
      <c r="KAW37" s="68" t="s">
        <v>265</v>
      </c>
      <c r="KAX37" s="68"/>
      <c r="KBA37" s="68" t="s">
        <v>265</v>
      </c>
      <c r="KBB37" s="68"/>
      <c r="KBE37" s="68" t="s">
        <v>265</v>
      </c>
      <c r="KBF37" s="68"/>
      <c r="KBI37" s="68" t="s">
        <v>265</v>
      </c>
      <c r="KBJ37" s="68"/>
      <c r="KBM37" s="68" t="s">
        <v>265</v>
      </c>
      <c r="KBN37" s="68"/>
      <c r="KBQ37" s="68" t="s">
        <v>265</v>
      </c>
      <c r="KBR37" s="68"/>
      <c r="KBU37" s="68" t="s">
        <v>265</v>
      </c>
      <c r="KBV37" s="68"/>
      <c r="KBY37" s="68" t="s">
        <v>265</v>
      </c>
      <c r="KBZ37" s="68"/>
      <c r="KCC37" s="68" t="s">
        <v>265</v>
      </c>
      <c r="KCD37" s="68"/>
      <c r="KCG37" s="68" t="s">
        <v>265</v>
      </c>
      <c r="KCH37" s="68"/>
      <c r="KCK37" s="68" t="s">
        <v>265</v>
      </c>
      <c r="KCL37" s="68"/>
      <c r="KCO37" s="68" t="s">
        <v>265</v>
      </c>
      <c r="KCP37" s="68"/>
      <c r="KCS37" s="68" t="s">
        <v>265</v>
      </c>
      <c r="KCT37" s="68"/>
      <c r="KCW37" s="68" t="s">
        <v>265</v>
      </c>
      <c r="KCX37" s="68"/>
      <c r="KDA37" s="68" t="s">
        <v>265</v>
      </c>
      <c r="KDB37" s="68"/>
      <c r="KDE37" s="68" t="s">
        <v>265</v>
      </c>
      <c r="KDF37" s="68"/>
      <c r="KDI37" s="68" t="s">
        <v>265</v>
      </c>
      <c r="KDJ37" s="68"/>
      <c r="KDM37" s="68" t="s">
        <v>265</v>
      </c>
      <c r="KDN37" s="68"/>
      <c r="KDQ37" s="68" t="s">
        <v>265</v>
      </c>
      <c r="KDR37" s="68"/>
      <c r="KDU37" s="68" t="s">
        <v>265</v>
      </c>
      <c r="KDV37" s="68"/>
      <c r="KDY37" s="68" t="s">
        <v>265</v>
      </c>
      <c r="KDZ37" s="68"/>
      <c r="KEC37" s="68" t="s">
        <v>265</v>
      </c>
      <c r="KED37" s="68"/>
      <c r="KEG37" s="68" t="s">
        <v>265</v>
      </c>
      <c r="KEH37" s="68"/>
      <c r="KEK37" s="68" t="s">
        <v>265</v>
      </c>
      <c r="KEL37" s="68"/>
      <c r="KEO37" s="68" t="s">
        <v>265</v>
      </c>
      <c r="KEP37" s="68"/>
      <c r="KES37" s="68" t="s">
        <v>265</v>
      </c>
      <c r="KET37" s="68"/>
      <c r="KEW37" s="68" t="s">
        <v>265</v>
      </c>
      <c r="KEX37" s="68"/>
      <c r="KFA37" s="68" t="s">
        <v>265</v>
      </c>
      <c r="KFB37" s="68"/>
      <c r="KFE37" s="68" t="s">
        <v>265</v>
      </c>
      <c r="KFF37" s="68"/>
      <c r="KFI37" s="68" t="s">
        <v>265</v>
      </c>
      <c r="KFJ37" s="68"/>
      <c r="KFM37" s="68" t="s">
        <v>265</v>
      </c>
      <c r="KFN37" s="68"/>
      <c r="KFQ37" s="68" t="s">
        <v>265</v>
      </c>
      <c r="KFR37" s="68"/>
      <c r="KFU37" s="68" t="s">
        <v>265</v>
      </c>
      <c r="KFV37" s="68"/>
      <c r="KFY37" s="68" t="s">
        <v>265</v>
      </c>
      <c r="KFZ37" s="68"/>
      <c r="KGC37" s="68" t="s">
        <v>265</v>
      </c>
      <c r="KGD37" s="68"/>
      <c r="KGG37" s="68" t="s">
        <v>265</v>
      </c>
      <c r="KGH37" s="68"/>
      <c r="KGK37" s="68" t="s">
        <v>265</v>
      </c>
      <c r="KGL37" s="68"/>
      <c r="KGO37" s="68" t="s">
        <v>265</v>
      </c>
      <c r="KGP37" s="68"/>
      <c r="KGS37" s="68" t="s">
        <v>265</v>
      </c>
      <c r="KGT37" s="68"/>
      <c r="KGW37" s="68" t="s">
        <v>265</v>
      </c>
      <c r="KGX37" s="68"/>
      <c r="KHA37" s="68" t="s">
        <v>265</v>
      </c>
      <c r="KHB37" s="68"/>
      <c r="KHE37" s="68" t="s">
        <v>265</v>
      </c>
      <c r="KHF37" s="68"/>
      <c r="KHI37" s="68" t="s">
        <v>265</v>
      </c>
      <c r="KHJ37" s="68"/>
      <c r="KHM37" s="68" t="s">
        <v>265</v>
      </c>
      <c r="KHN37" s="68"/>
      <c r="KHQ37" s="68" t="s">
        <v>265</v>
      </c>
      <c r="KHR37" s="68"/>
      <c r="KHU37" s="68" t="s">
        <v>265</v>
      </c>
      <c r="KHV37" s="68"/>
      <c r="KHY37" s="68" t="s">
        <v>265</v>
      </c>
      <c r="KHZ37" s="68"/>
      <c r="KIC37" s="68" t="s">
        <v>265</v>
      </c>
      <c r="KID37" s="68"/>
      <c r="KIG37" s="68" t="s">
        <v>265</v>
      </c>
      <c r="KIH37" s="68"/>
      <c r="KIK37" s="68" t="s">
        <v>265</v>
      </c>
      <c r="KIL37" s="68"/>
      <c r="KIO37" s="68" t="s">
        <v>265</v>
      </c>
      <c r="KIP37" s="68"/>
      <c r="KIS37" s="68" t="s">
        <v>265</v>
      </c>
      <c r="KIT37" s="68"/>
      <c r="KIW37" s="68" t="s">
        <v>265</v>
      </c>
      <c r="KIX37" s="68"/>
      <c r="KJA37" s="68" t="s">
        <v>265</v>
      </c>
      <c r="KJB37" s="68"/>
      <c r="KJE37" s="68" t="s">
        <v>265</v>
      </c>
      <c r="KJF37" s="68"/>
      <c r="KJI37" s="68" t="s">
        <v>265</v>
      </c>
      <c r="KJJ37" s="68"/>
      <c r="KJM37" s="68" t="s">
        <v>265</v>
      </c>
      <c r="KJN37" s="68"/>
      <c r="KJQ37" s="68" t="s">
        <v>265</v>
      </c>
      <c r="KJR37" s="68"/>
      <c r="KJU37" s="68" t="s">
        <v>265</v>
      </c>
      <c r="KJV37" s="68"/>
      <c r="KJY37" s="68" t="s">
        <v>265</v>
      </c>
      <c r="KJZ37" s="68"/>
      <c r="KKC37" s="68" t="s">
        <v>265</v>
      </c>
      <c r="KKD37" s="68"/>
      <c r="KKG37" s="68" t="s">
        <v>265</v>
      </c>
      <c r="KKH37" s="68"/>
      <c r="KKK37" s="68" t="s">
        <v>265</v>
      </c>
      <c r="KKL37" s="68"/>
      <c r="KKO37" s="68" t="s">
        <v>265</v>
      </c>
      <c r="KKP37" s="68"/>
      <c r="KKS37" s="68" t="s">
        <v>265</v>
      </c>
      <c r="KKT37" s="68"/>
      <c r="KKW37" s="68" t="s">
        <v>265</v>
      </c>
      <c r="KKX37" s="68"/>
      <c r="KLA37" s="68" t="s">
        <v>265</v>
      </c>
      <c r="KLB37" s="68"/>
      <c r="KLE37" s="68" t="s">
        <v>265</v>
      </c>
      <c r="KLF37" s="68"/>
      <c r="KLI37" s="68" t="s">
        <v>265</v>
      </c>
      <c r="KLJ37" s="68"/>
      <c r="KLM37" s="68" t="s">
        <v>265</v>
      </c>
      <c r="KLN37" s="68"/>
      <c r="KLQ37" s="68" t="s">
        <v>265</v>
      </c>
      <c r="KLR37" s="68"/>
      <c r="KLU37" s="68" t="s">
        <v>265</v>
      </c>
      <c r="KLV37" s="68"/>
      <c r="KLY37" s="68" t="s">
        <v>265</v>
      </c>
      <c r="KLZ37" s="68"/>
      <c r="KMC37" s="68" t="s">
        <v>265</v>
      </c>
      <c r="KMD37" s="68"/>
      <c r="KMG37" s="68" t="s">
        <v>265</v>
      </c>
      <c r="KMH37" s="68"/>
      <c r="KMK37" s="68" t="s">
        <v>265</v>
      </c>
      <c r="KML37" s="68"/>
      <c r="KMO37" s="68" t="s">
        <v>265</v>
      </c>
      <c r="KMP37" s="68"/>
      <c r="KMS37" s="68" t="s">
        <v>265</v>
      </c>
      <c r="KMT37" s="68"/>
      <c r="KMW37" s="68" t="s">
        <v>265</v>
      </c>
      <c r="KMX37" s="68"/>
      <c r="KNA37" s="68" t="s">
        <v>265</v>
      </c>
      <c r="KNB37" s="68"/>
      <c r="KNE37" s="68" t="s">
        <v>265</v>
      </c>
      <c r="KNF37" s="68"/>
      <c r="KNI37" s="68" t="s">
        <v>265</v>
      </c>
      <c r="KNJ37" s="68"/>
      <c r="KNM37" s="68" t="s">
        <v>265</v>
      </c>
      <c r="KNN37" s="68"/>
      <c r="KNQ37" s="68" t="s">
        <v>265</v>
      </c>
      <c r="KNR37" s="68"/>
      <c r="KNU37" s="68" t="s">
        <v>265</v>
      </c>
      <c r="KNV37" s="68"/>
      <c r="KNY37" s="68" t="s">
        <v>265</v>
      </c>
      <c r="KNZ37" s="68"/>
      <c r="KOC37" s="68" t="s">
        <v>265</v>
      </c>
      <c r="KOD37" s="68"/>
      <c r="KOG37" s="68" t="s">
        <v>265</v>
      </c>
      <c r="KOH37" s="68"/>
      <c r="KOK37" s="68" t="s">
        <v>265</v>
      </c>
      <c r="KOL37" s="68"/>
      <c r="KOO37" s="68" t="s">
        <v>265</v>
      </c>
      <c r="KOP37" s="68"/>
      <c r="KOS37" s="68" t="s">
        <v>265</v>
      </c>
      <c r="KOT37" s="68"/>
      <c r="KOW37" s="68" t="s">
        <v>265</v>
      </c>
      <c r="KOX37" s="68"/>
      <c r="KPA37" s="68" t="s">
        <v>265</v>
      </c>
      <c r="KPB37" s="68"/>
      <c r="KPE37" s="68" t="s">
        <v>265</v>
      </c>
      <c r="KPF37" s="68"/>
      <c r="KPI37" s="68" t="s">
        <v>265</v>
      </c>
      <c r="KPJ37" s="68"/>
      <c r="KPM37" s="68" t="s">
        <v>265</v>
      </c>
      <c r="KPN37" s="68"/>
      <c r="KPQ37" s="68" t="s">
        <v>265</v>
      </c>
      <c r="KPR37" s="68"/>
      <c r="KPU37" s="68" t="s">
        <v>265</v>
      </c>
      <c r="KPV37" s="68"/>
      <c r="KPY37" s="68" t="s">
        <v>265</v>
      </c>
      <c r="KPZ37" s="68"/>
      <c r="KQC37" s="68" t="s">
        <v>265</v>
      </c>
      <c r="KQD37" s="68"/>
      <c r="KQG37" s="68" t="s">
        <v>265</v>
      </c>
      <c r="KQH37" s="68"/>
      <c r="KQK37" s="68" t="s">
        <v>265</v>
      </c>
      <c r="KQL37" s="68"/>
      <c r="KQO37" s="68" t="s">
        <v>265</v>
      </c>
      <c r="KQP37" s="68"/>
      <c r="KQS37" s="68" t="s">
        <v>265</v>
      </c>
      <c r="KQT37" s="68"/>
      <c r="KQW37" s="68" t="s">
        <v>265</v>
      </c>
      <c r="KQX37" s="68"/>
      <c r="KRA37" s="68" t="s">
        <v>265</v>
      </c>
      <c r="KRB37" s="68"/>
      <c r="KRE37" s="68" t="s">
        <v>265</v>
      </c>
      <c r="KRF37" s="68"/>
      <c r="KRI37" s="68" t="s">
        <v>265</v>
      </c>
      <c r="KRJ37" s="68"/>
      <c r="KRM37" s="68" t="s">
        <v>265</v>
      </c>
      <c r="KRN37" s="68"/>
      <c r="KRQ37" s="68" t="s">
        <v>265</v>
      </c>
      <c r="KRR37" s="68"/>
      <c r="KRU37" s="68" t="s">
        <v>265</v>
      </c>
      <c r="KRV37" s="68"/>
      <c r="KRY37" s="68" t="s">
        <v>265</v>
      </c>
      <c r="KRZ37" s="68"/>
      <c r="KSC37" s="68" t="s">
        <v>265</v>
      </c>
      <c r="KSD37" s="68"/>
      <c r="KSG37" s="68" t="s">
        <v>265</v>
      </c>
      <c r="KSH37" s="68"/>
      <c r="KSK37" s="68" t="s">
        <v>265</v>
      </c>
      <c r="KSL37" s="68"/>
      <c r="KSO37" s="68" t="s">
        <v>265</v>
      </c>
      <c r="KSP37" s="68"/>
      <c r="KSS37" s="68" t="s">
        <v>265</v>
      </c>
      <c r="KST37" s="68"/>
      <c r="KSW37" s="68" t="s">
        <v>265</v>
      </c>
      <c r="KSX37" s="68"/>
      <c r="KTA37" s="68" t="s">
        <v>265</v>
      </c>
      <c r="KTB37" s="68"/>
      <c r="KTE37" s="68" t="s">
        <v>265</v>
      </c>
      <c r="KTF37" s="68"/>
      <c r="KTI37" s="68" t="s">
        <v>265</v>
      </c>
      <c r="KTJ37" s="68"/>
      <c r="KTM37" s="68" t="s">
        <v>265</v>
      </c>
      <c r="KTN37" s="68"/>
      <c r="KTQ37" s="68" t="s">
        <v>265</v>
      </c>
      <c r="KTR37" s="68"/>
      <c r="KTU37" s="68" t="s">
        <v>265</v>
      </c>
      <c r="KTV37" s="68"/>
      <c r="KTY37" s="68" t="s">
        <v>265</v>
      </c>
      <c r="KTZ37" s="68"/>
      <c r="KUC37" s="68" t="s">
        <v>265</v>
      </c>
      <c r="KUD37" s="68"/>
      <c r="KUG37" s="68" t="s">
        <v>265</v>
      </c>
      <c r="KUH37" s="68"/>
      <c r="KUK37" s="68" t="s">
        <v>265</v>
      </c>
      <c r="KUL37" s="68"/>
      <c r="KUO37" s="68" t="s">
        <v>265</v>
      </c>
      <c r="KUP37" s="68"/>
      <c r="KUS37" s="68" t="s">
        <v>265</v>
      </c>
      <c r="KUT37" s="68"/>
      <c r="KUW37" s="68" t="s">
        <v>265</v>
      </c>
      <c r="KUX37" s="68"/>
      <c r="KVA37" s="68" t="s">
        <v>265</v>
      </c>
      <c r="KVB37" s="68"/>
      <c r="KVE37" s="68" t="s">
        <v>265</v>
      </c>
      <c r="KVF37" s="68"/>
      <c r="KVI37" s="68" t="s">
        <v>265</v>
      </c>
      <c r="KVJ37" s="68"/>
      <c r="KVM37" s="68" t="s">
        <v>265</v>
      </c>
      <c r="KVN37" s="68"/>
      <c r="KVQ37" s="68" t="s">
        <v>265</v>
      </c>
      <c r="KVR37" s="68"/>
      <c r="KVU37" s="68" t="s">
        <v>265</v>
      </c>
      <c r="KVV37" s="68"/>
      <c r="KVY37" s="68" t="s">
        <v>265</v>
      </c>
      <c r="KVZ37" s="68"/>
      <c r="KWC37" s="68" t="s">
        <v>265</v>
      </c>
      <c r="KWD37" s="68"/>
      <c r="KWG37" s="68" t="s">
        <v>265</v>
      </c>
      <c r="KWH37" s="68"/>
      <c r="KWK37" s="68" t="s">
        <v>265</v>
      </c>
      <c r="KWL37" s="68"/>
      <c r="KWO37" s="68" t="s">
        <v>265</v>
      </c>
      <c r="KWP37" s="68"/>
      <c r="KWS37" s="68" t="s">
        <v>265</v>
      </c>
      <c r="KWT37" s="68"/>
      <c r="KWW37" s="68" t="s">
        <v>265</v>
      </c>
      <c r="KWX37" s="68"/>
      <c r="KXA37" s="68" t="s">
        <v>265</v>
      </c>
      <c r="KXB37" s="68"/>
      <c r="KXE37" s="68" t="s">
        <v>265</v>
      </c>
      <c r="KXF37" s="68"/>
      <c r="KXI37" s="68" t="s">
        <v>265</v>
      </c>
      <c r="KXJ37" s="68"/>
      <c r="KXM37" s="68" t="s">
        <v>265</v>
      </c>
      <c r="KXN37" s="68"/>
      <c r="KXQ37" s="68" t="s">
        <v>265</v>
      </c>
      <c r="KXR37" s="68"/>
      <c r="KXU37" s="68" t="s">
        <v>265</v>
      </c>
      <c r="KXV37" s="68"/>
      <c r="KXY37" s="68" t="s">
        <v>265</v>
      </c>
      <c r="KXZ37" s="68"/>
      <c r="KYC37" s="68" t="s">
        <v>265</v>
      </c>
      <c r="KYD37" s="68"/>
      <c r="KYG37" s="68" t="s">
        <v>265</v>
      </c>
      <c r="KYH37" s="68"/>
      <c r="KYK37" s="68" t="s">
        <v>265</v>
      </c>
      <c r="KYL37" s="68"/>
      <c r="KYO37" s="68" t="s">
        <v>265</v>
      </c>
      <c r="KYP37" s="68"/>
      <c r="KYS37" s="68" t="s">
        <v>265</v>
      </c>
      <c r="KYT37" s="68"/>
      <c r="KYW37" s="68" t="s">
        <v>265</v>
      </c>
      <c r="KYX37" s="68"/>
      <c r="KZA37" s="68" t="s">
        <v>265</v>
      </c>
      <c r="KZB37" s="68"/>
      <c r="KZE37" s="68" t="s">
        <v>265</v>
      </c>
      <c r="KZF37" s="68"/>
      <c r="KZI37" s="68" t="s">
        <v>265</v>
      </c>
      <c r="KZJ37" s="68"/>
      <c r="KZM37" s="68" t="s">
        <v>265</v>
      </c>
      <c r="KZN37" s="68"/>
      <c r="KZQ37" s="68" t="s">
        <v>265</v>
      </c>
      <c r="KZR37" s="68"/>
      <c r="KZU37" s="68" t="s">
        <v>265</v>
      </c>
      <c r="KZV37" s="68"/>
      <c r="KZY37" s="68" t="s">
        <v>265</v>
      </c>
      <c r="KZZ37" s="68"/>
      <c r="LAC37" s="68" t="s">
        <v>265</v>
      </c>
      <c r="LAD37" s="68"/>
      <c r="LAG37" s="68" t="s">
        <v>265</v>
      </c>
      <c r="LAH37" s="68"/>
      <c r="LAK37" s="68" t="s">
        <v>265</v>
      </c>
      <c r="LAL37" s="68"/>
      <c r="LAO37" s="68" t="s">
        <v>265</v>
      </c>
      <c r="LAP37" s="68"/>
      <c r="LAS37" s="68" t="s">
        <v>265</v>
      </c>
      <c r="LAT37" s="68"/>
      <c r="LAW37" s="68" t="s">
        <v>265</v>
      </c>
      <c r="LAX37" s="68"/>
      <c r="LBA37" s="68" t="s">
        <v>265</v>
      </c>
      <c r="LBB37" s="68"/>
      <c r="LBE37" s="68" t="s">
        <v>265</v>
      </c>
      <c r="LBF37" s="68"/>
      <c r="LBI37" s="68" t="s">
        <v>265</v>
      </c>
      <c r="LBJ37" s="68"/>
      <c r="LBM37" s="68" t="s">
        <v>265</v>
      </c>
      <c r="LBN37" s="68"/>
      <c r="LBQ37" s="68" t="s">
        <v>265</v>
      </c>
      <c r="LBR37" s="68"/>
      <c r="LBU37" s="68" t="s">
        <v>265</v>
      </c>
      <c r="LBV37" s="68"/>
      <c r="LBY37" s="68" t="s">
        <v>265</v>
      </c>
      <c r="LBZ37" s="68"/>
      <c r="LCC37" s="68" t="s">
        <v>265</v>
      </c>
      <c r="LCD37" s="68"/>
      <c r="LCG37" s="68" t="s">
        <v>265</v>
      </c>
      <c r="LCH37" s="68"/>
      <c r="LCK37" s="68" t="s">
        <v>265</v>
      </c>
      <c r="LCL37" s="68"/>
      <c r="LCO37" s="68" t="s">
        <v>265</v>
      </c>
      <c r="LCP37" s="68"/>
      <c r="LCS37" s="68" t="s">
        <v>265</v>
      </c>
      <c r="LCT37" s="68"/>
      <c r="LCW37" s="68" t="s">
        <v>265</v>
      </c>
      <c r="LCX37" s="68"/>
      <c r="LDA37" s="68" t="s">
        <v>265</v>
      </c>
      <c r="LDB37" s="68"/>
      <c r="LDE37" s="68" t="s">
        <v>265</v>
      </c>
      <c r="LDF37" s="68"/>
      <c r="LDI37" s="68" t="s">
        <v>265</v>
      </c>
      <c r="LDJ37" s="68"/>
      <c r="LDM37" s="68" t="s">
        <v>265</v>
      </c>
      <c r="LDN37" s="68"/>
      <c r="LDQ37" s="68" t="s">
        <v>265</v>
      </c>
      <c r="LDR37" s="68"/>
      <c r="LDU37" s="68" t="s">
        <v>265</v>
      </c>
      <c r="LDV37" s="68"/>
      <c r="LDY37" s="68" t="s">
        <v>265</v>
      </c>
      <c r="LDZ37" s="68"/>
      <c r="LEC37" s="68" t="s">
        <v>265</v>
      </c>
      <c r="LED37" s="68"/>
      <c r="LEG37" s="68" t="s">
        <v>265</v>
      </c>
      <c r="LEH37" s="68"/>
      <c r="LEK37" s="68" t="s">
        <v>265</v>
      </c>
      <c r="LEL37" s="68"/>
      <c r="LEO37" s="68" t="s">
        <v>265</v>
      </c>
      <c r="LEP37" s="68"/>
      <c r="LES37" s="68" t="s">
        <v>265</v>
      </c>
      <c r="LET37" s="68"/>
      <c r="LEW37" s="68" t="s">
        <v>265</v>
      </c>
      <c r="LEX37" s="68"/>
      <c r="LFA37" s="68" t="s">
        <v>265</v>
      </c>
      <c r="LFB37" s="68"/>
      <c r="LFE37" s="68" t="s">
        <v>265</v>
      </c>
      <c r="LFF37" s="68"/>
      <c r="LFI37" s="68" t="s">
        <v>265</v>
      </c>
      <c r="LFJ37" s="68"/>
      <c r="LFM37" s="68" t="s">
        <v>265</v>
      </c>
      <c r="LFN37" s="68"/>
      <c r="LFQ37" s="68" t="s">
        <v>265</v>
      </c>
      <c r="LFR37" s="68"/>
      <c r="LFU37" s="68" t="s">
        <v>265</v>
      </c>
      <c r="LFV37" s="68"/>
      <c r="LFY37" s="68" t="s">
        <v>265</v>
      </c>
      <c r="LFZ37" s="68"/>
      <c r="LGC37" s="68" t="s">
        <v>265</v>
      </c>
      <c r="LGD37" s="68"/>
      <c r="LGG37" s="68" t="s">
        <v>265</v>
      </c>
      <c r="LGH37" s="68"/>
      <c r="LGK37" s="68" t="s">
        <v>265</v>
      </c>
      <c r="LGL37" s="68"/>
      <c r="LGO37" s="68" t="s">
        <v>265</v>
      </c>
      <c r="LGP37" s="68"/>
      <c r="LGS37" s="68" t="s">
        <v>265</v>
      </c>
      <c r="LGT37" s="68"/>
      <c r="LGW37" s="68" t="s">
        <v>265</v>
      </c>
      <c r="LGX37" s="68"/>
      <c r="LHA37" s="68" t="s">
        <v>265</v>
      </c>
      <c r="LHB37" s="68"/>
      <c r="LHE37" s="68" t="s">
        <v>265</v>
      </c>
      <c r="LHF37" s="68"/>
      <c r="LHI37" s="68" t="s">
        <v>265</v>
      </c>
      <c r="LHJ37" s="68"/>
      <c r="LHM37" s="68" t="s">
        <v>265</v>
      </c>
      <c r="LHN37" s="68"/>
      <c r="LHQ37" s="68" t="s">
        <v>265</v>
      </c>
      <c r="LHR37" s="68"/>
      <c r="LHU37" s="68" t="s">
        <v>265</v>
      </c>
      <c r="LHV37" s="68"/>
      <c r="LHY37" s="68" t="s">
        <v>265</v>
      </c>
      <c r="LHZ37" s="68"/>
      <c r="LIC37" s="68" t="s">
        <v>265</v>
      </c>
      <c r="LID37" s="68"/>
      <c r="LIG37" s="68" t="s">
        <v>265</v>
      </c>
      <c r="LIH37" s="68"/>
      <c r="LIK37" s="68" t="s">
        <v>265</v>
      </c>
      <c r="LIL37" s="68"/>
      <c r="LIO37" s="68" t="s">
        <v>265</v>
      </c>
      <c r="LIP37" s="68"/>
      <c r="LIS37" s="68" t="s">
        <v>265</v>
      </c>
      <c r="LIT37" s="68"/>
      <c r="LIW37" s="68" t="s">
        <v>265</v>
      </c>
      <c r="LIX37" s="68"/>
      <c r="LJA37" s="68" t="s">
        <v>265</v>
      </c>
      <c r="LJB37" s="68"/>
      <c r="LJE37" s="68" t="s">
        <v>265</v>
      </c>
      <c r="LJF37" s="68"/>
      <c r="LJI37" s="68" t="s">
        <v>265</v>
      </c>
      <c r="LJJ37" s="68"/>
      <c r="LJM37" s="68" t="s">
        <v>265</v>
      </c>
      <c r="LJN37" s="68"/>
      <c r="LJQ37" s="68" t="s">
        <v>265</v>
      </c>
      <c r="LJR37" s="68"/>
      <c r="LJU37" s="68" t="s">
        <v>265</v>
      </c>
      <c r="LJV37" s="68"/>
      <c r="LJY37" s="68" t="s">
        <v>265</v>
      </c>
      <c r="LJZ37" s="68"/>
      <c r="LKC37" s="68" t="s">
        <v>265</v>
      </c>
      <c r="LKD37" s="68"/>
      <c r="LKG37" s="68" t="s">
        <v>265</v>
      </c>
      <c r="LKH37" s="68"/>
      <c r="LKK37" s="68" t="s">
        <v>265</v>
      </c>
      <c r="LKL37" s="68"/>
      <c r="LKO37" s="68" t="s">
        <v>265</v>
      </c>
      <c r="LKP37" s="68"/>
      <c r="LKS37" s="68" t="s">
        <v>265</v>
      </c>
      <c r="LKT37" s="68"/>
      <c r="LKW37" s="68" t="s">
        <v>265</v>
      </c>
      <c r="LKX37" s="68"/>
      <c r="LLA37" s="68" t="s">
        <v>265</v>
      </c>
      <c r="LLB37" s="68"/>
      <c r="LLE37" s="68" t="s">
        <v>265</v>
      </c>
      <c r="LLF37" s="68"/>
      <c r="LLI37" s="68" t="s">
        <v>265</v>
      </c>
      <c r="LLJ37" s="68"/>
      <c r="LLM37" s="68" t="s">
        <v>265</v>
      </c>
      <c r="LLN37" s="68"/>
      <c r="LLQ37" s="68" t="s">
        <v>265</v>
      </c>
      <c r="LLR37" s="68"/>
      <c r="LLU37" s="68" t="s">
        <v>265</v>
      </c>
      <c r="LLV37" s="68"/>
      <c r="LLY37" s="68" t="s">
        <v>265</v>
      </c>
      <c r="LLZ37" s="68"/>
      <c r="LMC37" s="68" t="s">
        <v>265</v>
      </c>
      <c r="LMD37" s="68"/>
      <c r="LMG37" s="68" t="s">
        <v>265</v>
      </c>
      <c r="LMH37" s="68"/>
      <c r="LMK37" s="68" t="s">
        <v>265</v>
      </c>
      <c r="LML37" s="68"/>
      <c r="LMO37" s="68" t="s">
        <v>265</v>
      </c>
      <c r="LMP37" s="68"/>
      <c r="LMS37" s="68" t="s">
        <v>265</v>
      </c>
      <c r="LMT37" s="68"/>
      <c r="LMW37" s="68" t="s">
        <v>265</v>
      </c>
      <c r="LMX37" s="68"/>
      <c r="LNA37" s="68" t="s">
        <v>265</v>
      </c>
      <c r="LNB37" s="68"/>
      <c r="LNE37" s="68" t="s">
        <v>265</v>
      </c>
      <c r="LNF37" s="68"/>
      <c r="LNI37" s="68" t="s">
        <v>265</v>
      </c>
      <c r="LNJ37" s="68"/>
      <c r="LNM37" s="68" t="s">
        <v>265</v>
      </c>
      <c r="LNN37" s="68"/>
      <c r="LNQ37" s="68" t="s">
        <v>265</v>
      </c>
      <c r="LNR37" s="68"/>
      <c r="LNU37" s="68" t="s">
        <v>265</v>
      </c>
      <c r="LNV37" s="68"/>
      <c r="LNY37" s="68" t="s">
        <v>265</v>
      </c>
      <c r="LNZ37" s="68"/>
      <c r="LOC37" s="68" t="s">
        <v>265</v>
      </c>
      <c r="LOD37" s="68"/>
      <c r="LOG37" s="68" t="s">
        <v>265</v>
      </c>
      <c r="LOH37" s="68"/>
      <c r="LOK37" s="68" t="s">
        <v>265</v>
      </c>
      <c r="LOL37" s="68"/>
      <c r="LOO37" s="68" t="s">
        <v>265</v>
      </c>
      <c r="LOP37" s="68"/>
      <c r="LOS37" s="68" t="s">
        <v>265</v>
      </c>
      <c r="LOT37" s="68"/>
      <c r="LOW37" s="68" t="s">
        <v>265</v>
      </c>
      <c r="LOX37" s="68"/>
      <c r="LPA37" s="68" t="s">
        <v>265</v>
      </c>
      <c r="LPB37" s="68"/>
      <c r="LPE37" s="68" t="s">
        <v>265</v>
      </c>
      <c r="LPF37" s="68"/>
      <c r="LPI37" s="68" t="s">
        <v>265</v>
      </c>
      <c r="LPJ37" s="68"/>
      <c r="LPM37" s="68" t="s">
        <v>265</v>
      </c>
      <c r="LPN37" s="68"/>
      <c r="LPQ37" s="68" t="s">
        <v>265</v>
      </c>
      <c r="LPR37" s="68"/>
      <c r="LPU37" s="68" t="s">
        <v>265</v>
      </c>
      <c r="LPV37" s="68"/>
      <c r="LPY37" s="68" t="s">
        <v>265</v>
      </c>
      <c r="LPZ37" s="68"/>
      <c r="LQC37" s="68" t="s">
        <v>265</v>
      </c>
      <c r="LQD37" s="68"/>
      <c r="LQG37" s="68" t="s">
        <v>265</v>
      </c>
      <c r="LQH37" s="68"/>
      <c r="LQK37" s="68" t="s">
        <v>265</v>
      </c>
      <c r="LQL37" s="68"/>
      <c r="LQO37" s="68" t="s">
        <v>265</v>
      </c>
      <c r="LQP37" s="68"/>
      <c r="LQS37" s="68" t="s">
        <v>265</v>
      </c>
      <c r="LQT37" s="68"/>
      <c r="LQW37" s="68" t="s">
        <v>265</v>
      </c>
      <c r="LQX37" s="68"/>
      <c r="LRA37" s="68" t="s">
        <v>265</v>
      </c>
      <c r="LRB37" s="68"/>
      <c r="LRE37" s="68" t="s">
        <v>265</v>
      </c>
      <c r="LRF37" s="68"/>
      <c r="LRI37" s="68" t="s">
        <v>265</v>
      </c>
      <c r="LRJ37" s="68"/>
      <c r="LRM37" s="68" t="s">
        <v>265</v>
      </c>
      <c r="LRN37" s="68"/>
      <c r="LRQ37" s="68" t="s">
        <v>265</v>
      </c>
      <c r="LRR37" s="68"/>
      <c r="LRU37" s="68" t="s">
        <v>265</v>
      </c>
      <c r="LRV37" s="68"/>
      <c r="LRY37" s="68" t="s">
        <v>265</v>
      </c>
      <c r="LRZ37" s="68"/>
      <c r="LSC37" s="68" t="s">
        <v>265</v>
      </c>
      <c r="LSD37" s="68"/>
      <c r="LSG37" s="68" t="s">
        <v>265</v>
      </c>
      <c r="LSH37" s="68"/>
      <c r="LSK37" s="68" t="s">
        <v>265</v>
      </c>
      <c r="LSL37" s="68"/>
      <c r="LSO37" s="68" t="s">
        <v>265</v>
      </c>
      <c r="LSP37" s="68"/>
      <c r="LSS37" s="68" t="s">
        <v>265</v>
      </c>
      <c r="LST37" s="68"/>
      <c r="LSW37" s="68" t="s">
        <v>265</v>
      </c>
      <c r="LSX37" s="68"/>
      <c r="LTA37" s="68" t="s">
        <v>265</v>
      </c>
      <c r="LTB37" s="68"/>
      <c r="LTE37" s="68" t="s">
        <v>265</v>
      </c>
      <c r="LTF37" s="68"/>
      <c r="LTI37" s="68" t="s">
        <v>265</v>
      </c>
      <c r="LTJ37" s="68"/>
      <c r="LTM37" s="68" t="s">
        <v>265</v>
      </c>
      <c r="LTN37" s="68"/>
      <c r="LTQ37" s="68" t="s">
        <v>265</v>
      </c>
      <c r="LTR37" s="68"/>
      <c r="LTU37" s="68" t="s">
        <v>265</v>
      </c>
      <c r="LTV37" s="68"/>
      <c r="LTY37" s="68" t="s">
        <v>265</v>
      </c>
      <c r="LTZ37" s="68"/>
      <c r="LUC37" s="68" t="s">
        <v>265</v>
      </c>
      <c r="LUD37" s="68"/>
      <c r="LUG37" s="68" t="s">
        <v>265</v>
      </c>
      <c r="LUH37" s="68"/>
      <c r="LUK37" s="68" t="s">
        <v>265</v>
      </c>
      <c r="LUL37" s="68"/>
      <c r="LUO37" s="68" t="s">
        <v>265</v>
      </c>
      <c r="LUP37" s="68"/>
      <c r="LUS37" s="68" t="s">
        <v>265</v>
      </c>
      <c r="LUT37" s="68"/>
      <c r="LUW37" s="68" t="s">
        <v>265</v>
      </c>
      <c r="LUX37" s="68"/>
      <c r="LVA37" s="68" t="s">
        <v>265</v>
      </c>
      <c r="LVB37" s="68"/>
      <c r="LVE37" s="68" t="s">
        <v>265</v>
      </c>
      <c r="LVF37" s="68"/>
      <c r="LVI37" s="68" t="s">
        <v>265</v>
      </c>
      <c r="LVJ37" s="68"/>
      <c r="LVM37" s="68" t="s">
        <v>265</v>
      </c>
      <c r="LVN37" s="68"/>
      <c r="LVQ37" s="68" t="s">
        <v>265</v>
      </c>
      <c r="LVR37" s="68"/>
      <c r="LVU37" s="68" t="s">
        <v>265</v>
      </c>
      <c r="LVV37" s="68"/>
      <c r="LVY37" s="68" t="s">
        <v>265</v>
      </c>
      <c r="LVZ37" s="68"/>
      <c r="LWC37" s="68" t="s">
        <v>265</v>
      </c>
      <c r="LWD37" s="68"/>
      <c r="LWG37" s="68" t="s">
        <v>265</v>
      </c>
      <c r="LWH37" s="68"/>
      <c r="LWK37" s="68" t="s">
        <v>265</v>
      </c>
      <c r="LWL37" s="68"/>
      <c r="LWO37" s="68" t="s">
        <v>265</v>
      </c>
      <c r="LWP37" s="68"/>
      <c r="LWS37" s="68" t="s">
        <v>265</v>
      </c>
      <c r="LWT37" s="68"/>
      <c r="LWW37" s="68" t="s">
        <v>265</v>
      </c>
      <c r="LWX37" s="68"/>
      <c r="LXA37" s="68" t="s">
        <v>265</v>
      </c>
      <c r="LXB37" s="68"/>
      <c r="LXE37" s="68" t="s">
        <v>265</v>
      </c>
      <c r="LXF37" s="68"/>
      <c r="LXI37" s="68" t="s">
        <v>265</v>
      </c>
      <c r="LXJ37" s="68"/>
      <c r="LXM37" s="68" t="s">
        <v>265</v>
      </c>
      <c r="LXN37" s="68"/>
      <c r="LXQ37" s="68" t="s">
        <v>265</v>
      </c>
      <c r="LXR37" s="68"/>
      <c r="LXU37" s="68" t="s">
        <v>265</v>
      </c>
      <c r="LXV37" s="68"/>
      <c r="LXY37" s="68" t="s">
        <v>265</v>
      </c>
      <c r="LXZ37" s="68"/>
      <c r="LYC37" s="68" t="s">
        <v>265</v>
      </c>
      <c r="LYD37" s="68"/>
      <c r="LYG37" s="68" t="s">
        <v>265</v>
      </c>
      <c r="LYH37" s="68"/>
      <c r="LYK37" s="68" t="s">
        <v>265</v>
      </c>
      <c r="LYL37" s="68"/>
      <c r="LYO37" s="68" t="s">
        <v>265</v>
      </c>
      <c r="LYP37" s="68"/>
      <c r="LYS37" s="68" t="s">
        <v>265</v>
      </c>
      <c r="LYT37" s="68"/>
      <c r="LYW37" s="68" t="s">
        <v>265</v>
      </c>
      <c r="LYX37" s="68"/>
      <c r="LZA37" s="68" t="s">
        <v>265</v>
      </c>
      <c r="LZB37" s="68"/>
      <c r="LZE37" s="68" t="s">
        <v>265</v>
      </c>
      <c r="LZF37" s="68"/>
      <c r="LZI37" s="68" t="s">
        <v>265</v>
      </c>
      <c r="LZJ37" s="68"/>
      <c r="LZM37" s="68" t="s">
        <v>265</v>
      </c>
      <c r="LZN37" s="68"/>
      <c r="LZQ37" s="68" t="s">
        <v>265</v>
      </c>
      <c r="LZR37" s="68"/>
      <c r="LZU37" s="68" t="s">
        <v>265</v>
      </c>
      <c r="LZV37" s="68"/>
      <c r="LZY37" s="68" t="s">
        <v>265</v>
      </c>
      <c r="LZZ37" s="68"/>
      <c r="MAC37" s="68" t="s">
        <v>265</v>
      </c>
      <c r="MAD37" s="68"/>
      <c r="MAG37" s="68" t="s">
        <v>265</v>
      </c>
      <c r="MAH37" s="68"/>
      <c r="MAK37" s="68" t="s">
        <v>265</v>
      </c>
      <c r="MAL37" s="68"/>
      <c r="MAO37" s="68" t="s">
        <v>265</v>
      </c>
      <c r="MAP37" s="68"/>
      <c r="MAS37" s="68" t="s">
        <v>265</v>
      </c>
      <c r="MAT37" s="68"/>
      <c r="MAW37" s="68" t="s">
        <v>265</v>
      </c>
      <c r="MAX37" s="68"/>
      <c r="MBA37" s="68" t="s">
        <v>265</v>
      </c>
      <c r="MBB37" s="68"/>
      <c r="MBE37" s="68" t="s">
        <v>265</v>
      </c>
      <c r="MBF37" s="68"/>
      <c r="MBI37" s="68" t="s">
        <v>265</v>
      </c>
      <c r="MBJ37" s="68"/>
      <c r="MBM37" s="68" t="s">
        <v>265</v>
      </c>
      <c r="MBN37" s="68"/>
      <c r="MBQ37" s="68" t="s">
        <v>265</v>
      </c>
      <c r="MBR37" s="68"/>
      <c r="MBU37" s="68" t="s">
        <v>265</v>
      </c>
      <c r="MBV37" s="68"/>
      <c r="MBY37" s="68" t="s">
        <v>265</v>
      </c>
      <c r="MBZ37" s="68"/>
      <c r="MCC37" s="68" t="s">
        <v>265</v>
      </c>
      <c r="MCD37" s="68"/>
      <c r="MCG37" s="68" t="s">
        <v>265</v>
      </c>
      <c r="MCH37" s="68"/>
      <c r="MCK37" s="68" t="s">
        <v>265</v>
      </c>
      <c r="MCL37" s="68"/>
      <c r="MCO37" s="68" t="s">
        <v>265</v>
      </c>
      <c r="MCP37" s="68"/>
      <c r="MCS37" s="68" t="s">
        <v>265</v>
      </c>
      <c r="MCT37" s="68"/>
      <c r="MCW37" s="68" t="s">
        <v>265</v>
      </c>
      <c r="MCX37" s="68"/>
      <c r="MDA37" s="68" t="s">
        <v>265</v>
      </c>
      <c r="MDB37" s="68"/>
      <c r="MDE37" s="68" t="s">
        <v>265</v>
      </c>
      <c r="MDF37" s="68"/>
      <c r="MDI37" s="68" t="s">
        <v>265</v>
      </c>
      <c r="MDJ37" s="68"/>
      <c r="MDM37" s="68" t="s">
        <v>265</v>
      </c>
      <c r="MDN37" s="68"/>
      <c r="MDQ37" s="68" t="s">
        <v>265</v>
      </c>
      <c r="MDR37" s="68"/>
      <c r="MDU37" s="68" t="s">
        <v>265</v>
      </c>
      <c r="MDV37" s="68"/>
      <c r="MDY37" s="68" t="s">
        <v>265</v>
      </c>
      <c r="MDZ37" s="68"/>
      <c r="MEC37" s="68" t="s">
        <v>265</v>
      </c>
      <c r="MED37" s="68"/>
      <c r="MEG37" s="68" t="s">
        <v>265</v>
      </c>
      <c r="MEH37" s="68"/>
      <c r="MEK37" s="68" t="s">
        <v>265</v>
      </c>
      <c r="MEL37" s="68"/>
      <c r="MEO37" s="68" t="s">
        <v>265</v>
      </c>
      <c r="MEP37" s="68"/>
      <c r="MES37" s="68" t="s">
        <v>265</v>
      </c>
      <c r="MET37" s="68"/>
      <c r="MEW37" s="68" t="s">
        <v>265</v>
      </c>
      <c r="MEX37" s="68"/>
      <c r="MFA37" s="68" t="s">
        <v>265</v>
      </c>
      <c r="MFB37" s="68"/>
      <c r="MFE37" s="68" t="s">
        <v>265</v>
      </c>
      <c r="MFF37" s="68"/>
      <c r="MFI37" s="68" t="s">
        <v>265</v>
      </c>
      <c r="MFJ37" s="68"/>
      <c r="MFM37" s="68" t="s">
        <v>265</v>
      </c>
      <c r="MFN37" s="68"/>
      <c r="MFQ37" s="68" t="s">
        <v>265</v>
      </c>
      <c r="MFR37" s="68"/>
      <c r="MFU37" s="68" t="s">
        <v>265</v>
      </c>
      <c r="MFV37" s="68"/>
      <c r="MFY37" s="68" t="s">
        <v>265</v>
      </c>
      <c r="MFZ37" s="68"/>
      <c r="MGC37" s="68" t="s">
        <v>265</v>
      </c>
      <c r="MGD37" s="68"/>
      <c r="MGG37" s="68" t="s">
        <v>265</v>
      </c>
      <c r="MGH37" s="68"/>
      <c r="MGK37" s="68" t="s">
        <v>265</v>
      </c>
      <c r="MGL37" s="68"/>
      <c r="MGO37" s="68" t="s">
        <v>265</v>
      </c>
      <c r="MGP37" s="68"/>
      <c r="MGS37" s="68" t="s">
        <v>265</v>
      </c>
      <c r="MGT37" s="68"/>
      <c r="MGW37" s="68" t="s">
        <v>265</v>
      </c>
      <c r="MGX37" s="68"/>
      <c r="MHA37" s="68" t="s">
        <v>265</v>
      </c>
      <c r="MHB37" s="68"/>
      <c r="MHE37" s="68" t="s">
        <v>265</v>
      </c>
      <c r="MHF37" s="68"/>
      <c r="MHI37" s="68" t="s">
        <v>265</v>
      </c>
      <c r="MHJ37" s="68"/>
      <c r="MHM37" s="68" t="s">
        <v>265</v>
      </c>
      <c r="MHN37" s="68"/>
      <c r="MHQ37" s="68" t="s">
        <v>265</v>
      </c>
      <c r="MHR37" s="68"/>
      <c r="MHU37" s="68" t="s">
        <v>265</v>
      </c>
      <c r="MHV37" s="68"/>
      <c r="MHY37" s="68" t="s">
        <v>265</v>
      </c>
      <c r="MHZ37" s="68"/>
      <c r="MIC37" s="68" t="s">
        <v>265</v>
      </c>
      <c r="MID37" s="68"/>
      <c r="MIG37" s="68" t="s">
        <v>265</v>
      </c>
      <c r="MIH37" s="68"/>
      <c r="MIK37" s="68" t="s">
        <v>265</v>
      </c>
      <c r="MIL37" s="68"/>
      <c r="MIO37" s="68" t="s">
        <v>265</v>
      </c>
      <c r="MIP37" s="68"/>
      <c r="MIS37" s="68" t="s">
        <v>265</v>
      </c>
      <c r="MIT37" s="68"/>
      <c r="MIW37" s="68" t="s">
        <v>265</v>
      </c>
      <c r="MIX37" s="68"/>
      <c r="MJA37" s="68" t="s">
        <v>265</v>
      </c>
      <c r="MJB37" s="68"/>
      <c r="MJE37" s="68" t="s">
        <v>265</v>
      </c>
      <c r="MJF37" s="68"/>
      <c r="MJI37" s="68" t="s">
        <v>265</v>
      </c>
      <c r="MJJ37" s="68"/>
      <c r="MJM37" s="68" t="s">
        <v>265</v>
      </c>
      <c r="MJN37" s="68"/>
      <c r="MJQ37" s="68" t="s">
        <v>265</v>
      </c>
      <c r="MJR37" s="68"/>
      <c r="MJU37" s="68" t="s">
        <v>265</v>
      </c>
      <c r="MJV37" s="68"/>
      <c r="MJY37" s="68" t="s">
        <v>265</v>
      </c>
      <c r="MJZ37" s="68"/>
      <c r="MKC37" s="68" t="s">
        <v>265</v>
      </c>
      <c r="MKD37" s="68"/>
      <c r="MKG37" s="68" t="s">
        <v>265</v>
      </c>
      <c r="MKH37" s="68"/>
      <c r="MKK37" s="68" t="s">
        <v>265</v>
      </c>
      <c r="MKL37" s="68"/>
      <c r="MKO37" s="68" t="s">
        <v>265</v>
      </c>
      <c r="MKP37" s="68"/>
      <c r="MKS37" s="68" t="s">
        <v>265</v>
      </c>
      <c r="MKT37" s="68"/>
      <c r="MKW37" s="68" t="s">
        <v>265</v>
      </c>
      <c r="MKX37" s="68"/>
      <c r="MLA37" s="68" t="s">
        <v>265</v>
      </c>
      <c r="MLB37" s="68"/>
      <c r="MLE37" s="68" t="s">
        <v>265</v>
      </c>
      <c r="MLF37" s="68"/>
      <c r="MLI37" s="68" t="s">
        <v>265</v>
      </c>
      <c r="MLJ37" s="68"/>
      <c r="MLM37" s="68" t="s">
        <v>265</v>
      </c>
      <c r="MLN37" s="68"/>
      <c r="MLQ37" s="68" t="s">
        <v>265</v>
      </c>
      <c r="MLR37" s="68"/>
      <c r="MLU37" s="68" t="s">
        <v>265</v>
      </c>
      <c r="MLV37" s="68"/>
      <c r="MLY37" s="68" t="s">
        <v>265</v>
      </c>
      <c r="MLZ37" s="68"/>
      <c r="MMC37" s="68" t="s">
        <v>265</v>
      </c>
      <c r="MMD37" s="68"/>
      <c r="MMG37" s="68" t="s">
        <v>265</v>
      </c>
      <c r="MMH37" s="68"/>
      <c r="MMK37" s="68" t="s">
        <v>265</v>
      </c>
      <c r="MML37" s="68"/>
      <c r="MMO37" s="68" t="s">
        <v>265</v>
      </c>
      <c r="MMP37" s="68"/>
      <c r="MMS37" s="68" t="s">
        <v>265</v>
      </c>
      <c r="MMT37" s="68"/>
      <c r="MMW37" s="68" t="s">
        <v>265</v>
      </c>
      <c r="MMX37" s="68"/>
      <c r="MNA37" s="68" t="s">
        <v>265</v>
      </c>
      <c r="MNB37" s="68"/>
      <c r="MNE37" s="68" t="s">
        <v>265</v>
      </c>
      <c r="MNF37" s="68"/>
      <c r="MNI37" s="68" t="s">
        <v>265</v>
      </c>
      <c r="MNJ37" s="68"/>
      <c r="MNM37" s="68" t="s">
        <v>265</v>
      </c>
      <c r="MNN37" s="68"/>
      <c r="MNQ37" s="68" t="s">
        <v>265</v>
      </c>
      <c r="MNR37" s="68"/>
      <c r="MNU37" s="68" t="s">
        <v>265</v>
      </c>
      <c r="MNV37" s="68"/>
      <c r="MNY37" s="68" t="s">
        <v>265</v>
      </c>
      <c r="MNZ37" s="68"/>
      <c r="MOC37" s="68" t="s">
        <v>265</v>
      </c>
      <c r="MOD37" s="68"/>
      <c r="MOG37" s="68" t="s">
        <v>265</v>
      </c>
      <c r="MOH37" s="68"/>
      <c r="MOK37" s="68" t="s">
        <v>265</v>
      </c>
      <c r="MOL37" s="68"/>
      <c r="MOO37" s="68" t="s">
        <v>265</v>
      </c>
      <c r="MOP37" s="68"/>
      <c r="MOS37" s="68" t="s">
        <v>265</v>
      </c>
      <c r="MOT37" s="68"/>
      <c r="MOW37" s="68" t="s">
        <v>265</v>
      </c>
      <c r="MOX37" s="68"/>
      <c r="MPA37" s="68" t="s">
        <v>265</v>
      </c>
      <c r="MPB37" s="68"/>
      <c r="MPE37" s="68" t="s">
        <v>265</v>
      </c>
      <c r="MPF37" s="68"/>
      <c r="MPI37" s="68" t="s">
        <v>265</v>
      </c>
      <c r="MPJ37" s="68"/>
      <c r="MPM37" s="68" t="s">
        <v>265</v>
      </c>
      <c r="MPN37" s="68"/>
      <c r="MPQ37" s="68" t="s">
        <v>265</v>
      </c>
      <c r="MPR37" s="68"/>
      <c r="MPU37" s="68" t="s">
        <v>265</v>
      </c>
      <c r="MPV37" s="68"/>
      <c r="MPY37" s="68" t="s">
        <v>265</v>
      </c>
      <c r="MPZ37" s="68"/>
      <c r="MQC37" s="68" t="s">
        <v>265</v>
      </c>
      <c r="MQD37" s="68"/>
      <c r="MQG37" s="68" t="s">
        <v>265</v>
      </c>
      <c r="MQH37" s="68"/>
      <c r="MQK37" s="68" t="s">
        <v>265</v>
      </c>
      <c r="MQL37" s="68"/>
      <c r="MQO37" s="68" t="s">
        <v>265</v>
      </c>
      <c r="MQP37" s="68"/>
      <c r="MQS37" s="68" t="s">
        <v>265</v>
      </c>
      <c r="MQT37" s="68"/>
      <c r="MQW37" s="68" t="s">
        <v>265</v>
      </c>
      <c r="MQX37" s="68"/>
      <c r="MRA37" s="68" t="s">
        <v>265</v>
      </c>
      <c r="MRB37" s="68"/>
      <c r="MRE37" s="68" t="s">
        <v>265</v>
      </c>
      <c r="MRF37" s="68"/>
      <c r="MRI37" s="68" t="s">
        <v>265</v>
      </c>
      <c r="MRJ37" s="68"/>
      <c r="MRM37" s="68" t="s">
        <v>265</v>
      </c>
      <c r="MRN37" s="68"/>
      <c r="MRQ37" s="68" t="s">
        <v>265</v>
      </c>
      <c r="MRR37" s="68"/>
      <c r="MRU37" s="68" t="s">
        <v>265</v>
      </c>
      <c r="MRV37" s="68"/>
      <c r="MRY37" s="68" t="s">
        <v>265</v>
      </c>
      <c r="MRZ37" s="68"/>
      <c r="MSC37" s="68" t="s">
        <v>265</v>
      </c>
      <c r="MSD37" s="68"/>
      <c r="MSG37" s="68" t="s">
        <v>265</v>
      </c>
      <c r="MSH37" s="68"/>
      <c r="MSK37" s="68" t="s">
        <v>265</v>
      </c>
      <c r="MSL37" s="68"/>
      <c r="MSO37" s="68" t="s">
        <v>265</v>
      </c>
      <c r="MSP37" s="68"/>
      <c r="MSS37" s="68" t="s">
        <v>265</v>
      </c>
      <c r="MST37" s="68"/>
      <c r="MSW37" s="68" t="s">
        <v>265</v>
      </c>
      <c r="MSX37" s="68"/>
      <c r="MTA37" s="68" t="s">
        <v>265</v>
      </c>
      <c r="MTB37" s="68"/>
      <c r="MTE37" s="68" t="s">
        <v>265</v>
      </c>
      <c r="MTF37" s="68"/>
      <c r="MTI37" s="68" t="s">
        <v>265</v>
      </c>
      <c r="MTJ37" s="68"/>
      <c r="MTM37" s="68" t="s">
        <v>265</v>
      </c>
      <c r="MTN37" s="68"/>
      <c r="MTQ37" s="68" t="s">
        <v>265</v>
      </c>
      <c r="MTR37" s="68"/>
      <c r="MTU37" s="68" t="s">
        <v>265</v>
      </c>
      <c r="MTV37" s="68"/>
      <c r="MTY37" s="68" t="s">
        <v>265</v>
      </c>
      <c r="MTZ37" s="68"/>
      <c r="MUC37" s="68" t="s">
        <v>265</v>
      </c>
      <c r="MUD37" s="68"/>
      <c r="MUG37" s="68" t="s">
        <v>265</v>
      </c>
      <c r="MUH37" s="68"/>
      <c r="MUK37" s="68" t="s">
        <v>265</v>
      </c>
      <c r="MUL37" s="68"/>
      <c r="MUO37" s="68" t="s">
        <v>265</v>
      </c>
      <c r="MUP37" s="68"/>
      <c r="MUS37" s="68" t="s">
        <v>265</v>
      </c>
      <c r="MUT37" s="68"/>
      <c r="MUW37" s="68" t="s">
        <v>265</v>
      </c>
      <c r="MUX37" s="68"/>
      <c r="MVA37" s="68" t="s">
        <v>265</v>
      </c>
      <c r="MVB37" s="68"/>
      <c r="MVE37" s="68" t="s">
        <v>265</v>
      </c>
      <c r="MVF37" s="68"/>
      <c r="MVI37" s="68" t="s">
        <v>265</v>
      </c>
      <c r="MVJ37" s="68"/>
      <c r="MVM37" s="68" t="s">
        <v>265</v>
      </c>
      <c r="MVN37" s="68"/>
      <c r="MVQ37" s="68" t="s">
        <v>265</v>
      </c>
      <c r="MVR37" s="68"/>
      <c r="MVU37" s="68" t="s">
        <v>265</v>
      </c>
      <c r="MVV37" s="68"/>
      <c r="MVY37" s="68" t="s">
        <v>265</v>
      </c>
      <c r="MVZ37" s="68"/>
      <c r="MWC37" s="68" t="s">
        <v>265</v>
      </c>
      <c r="MWD37" s="68"/>
      <c r="MWG37" s="68" t="s">
        <v>265</v>
      </c>
      <c r="MWH37" s="68"/>
      <c r="MWK37" s="68" t="s">
        <v>265</v>
      </c>
      <c r="MWL37" s="68"/>
      <c r="MWO37" s="68" t="s">
        <v>265</v>
      </c>
      <c r="MWP37" s="68"/>
      <c r="MWS37" s="68" t="s">
        <v>265</v>
      </c>
      <c r="MWT37" s="68"/>
      <c r="MWW37" s="68" t="s">
        <v>265</v>
      </c>
      <c r="MWX37" s="68"/>
      <c r="MXA37" s="68" t="s">
        <v>265</v>
      </c>
      <c r="MXB37" s="68"/>
      <c r="MXE37" s="68" t="s">
        <v>265</v>
      </c>
      <c r="MXF37" s="68"/>
      <c r="MXI37" s="68" t="s">
        <v>265</v>
      </c>
      <c r="MXJ37" s="68"/>
      <c r="MXM37" s="68" t="s">
        <v>265</v>
      </c>
      <c r="MXN37" s="68"/>
      <c r="MXQ37" s="68" t="s">
        <v>265</v>
      </c>
      <c r="MXR37" s="68"/>
      <c r="MXU37" s="68" t="s">
        <v>265</v>
      </c>
      <c r="MXV37" s="68"/>
      <c r="MXY37" s="68" t="s">
        <v>265</v>
      </c>
      <c r="MXZ37" s="68"/>
      <c r="MYC37" s="68" t="s">
        <v>265</v>
      </c>
      <c r="MYD37" s="68"/>
      <c r="MYG37" s="68" t="s">
        <v>265</v>
      </c>
      <c r="MYH37" s="68"/>
      <c r="MYK37" s="68" t="s">
        <v>265</v>
      </c>
      <c r="MYL37" s="68"/>
      <c r="MYO37" s="68" t="s">
        <v>265</v>
      </c>
      <c r="MYP37" s="68"/>
      <c r="MYS37" s="68" t="s">
        <v>265</v>
      </c>
      <c r="MYT37" s="68"/>
      <c r="MYW37" s="68" t="s">
        <v>265</v>
      </c>
      <c r="MYX37" s="68"/>
      <c r="MZA37" s="68" t="s">
        <v>265</v>
      </c>
      <c r="MZB37" s="68"/>
      <c r="MZE37" s="68" t="s">
        <v>265</v>
      </c>
      <c r="MZF37" s="68"/>
      <c r="MZI37" s="68" t="s">
        <v>265</v>
      </c>
      <c r="MZJ37" s="68"/>
      <c r="MZM37" s="68" t="s">
        <v>265</v>
      </c>
      <c r="MZN37" s="68"/>
      <c r="MZQ37" s="68" t="s">
        <v>265</v>
      </c>
      <c r="MZR37" s="68"/>
      <c r="MZU37" s="68" t="s">
        <v>265</v>
      </c>
      <c r="MZV37" s="68"/>
      <c r="MZY37" s="68" t="s">
        <v>265</v>
      </c>
      <c r="MZZ37" s="68"/>
      <c r="NAC37" s="68" t="s">
        <v>265</v>
      </c>
      <c r="NAD37" s="68"/>
      <c r="NAG37" s="68" t="s">
        <v>265</v>
      </c>
      <c r="NAH37" s="68"/>
      <c r="NAK37" s="68" t="s">
        <v>265</v>
      </c>
      <c r="NAL37" s="68"/>
      <c r="NAO37" s="68" t="s">
        <v>265</v>
      </c>
      <c r="NAP37" s="68"/>
      <c r="NAS37" s="68" t="s">
        <v>265</v>
      </c>
      <c r="NAT37" s="68"/>
      <c r="NAW37" s="68" t="s">
        <v>265</v>
      </c>
      <c r="NAX37" s="68"/>
      <c r="NBA37" s="68" t="s">
        <v>265</v>
      </c>
      <c r="NBB37" s="68"/>
      <c r="NBE37" s="68" t="s">
        <v>265</v>
      </c>
      <c r="NBF37" s="68"/>
      <c r="NBI37" s="68" t="s">
        <v>265</v>
      </c>
      <c r="NBJ37" s="68"/>
      <c r="NBM37" s="68" t="s">
        <v>265</v>
      </c>
      <c r="NBN37" s="68"/>
      <c r="NBQ37" s="68" t="s">
        <v>265</v>
      </c>
      <c r="NBR37" s="68"/>
      <c r="NBU37" s="68" t="s">
        <v>265</v>
      </c>
      <c r="NBV37" s="68"/>
      <c r="NBY37" s="68" t="s">
        <v>265</v>
      </c>
      <c r="NBZ37" s="68"/>
      <c r="NCC37" s="68" t="s">
        <v>265</v>
      </c>
      <c r="NCD37" s="68"/>
      <c r="NCG37" s="68" t="s">
        <v>265</v>
      </c>
      <c r="NCH37" s="68"/>
      <c r="NCK37" s="68" t="s">
        <v>265</v>
      </c>
      <c r="NCL37" s="68"/>
      <c r="NCO37" s="68" t="s">
        <v>265</v>
      </c>
      <c r="NCP37" s="68"/>
      <c r="NCS37" s="68" t="s">
        <v>265</v>
      </c>
      <c r="NCT37" s="68"/>
      <c r="NCW37" s="68" t="s">
        <v>265</v>
      </c>
      <c r="NCX37" s="68"/>
      <c r="NDA37" s="68" t="s">
        <v>265</v>
      </c>
      <c r="NDB37" s="68"/>
      <c r="NDE37" s="68" t="s">
        <v>265</v>
      </c>
      <c r="NDF37" s="68"/>
      <c r="NDI37" s="68" t="s">
        <v>265</v>
      </c>
      <c r="NDJ37" s="68"/>
      <c r="NDM37" s="68" t="s">
        <v>265</v>
      </c>
      <c r="NDN37" s="68"/>
      <c r="NDQ37" s="68" t="s">
        <v>265</v>
      </c>
      <c r="NDR37" s="68"/>
      <c r="NDU37" s="68" t="s">
        <v>265</v>
      </c>
      <c r="NDV37" s="68"/>
      <c r="NDY37" s="68" t="s">
        <v>265</v>
      </c>
      <c r="NDZ37" s="68"/>
      <c r="NEC37" s="68" t="s">
        <v>265</v>
      </c>
      <c r="NED37" s="68"/>
      <c r="NEG37" s="68" t="s">
        <v>265</v>
      </c>
      <c r="NEH37" s="68"/>
      <c r="NEK37" s="68" t="s">
        <v>265</v>
      </c>
      <c r="NEL37" s="68"/>
      <c r="NEO37" s="68" t="s">
        <v>265</v>
      </c>
      <c r="NEP37" s="68"/>
      <c r="NES37" s="68" t="s">
        <v>265</v>
      </c>
      <c r="NET37" s="68"/>
      <c r="NEW37" s="68" t="s">
        <v>265</v>
      </c>
      <c r="NEX37" s="68"/>
      <c r="NFA37" s="68" t="s">
        <v>265</v>
      </c>
      <c r="NFB37" s="68"/>
      <c r="NFE37" s="68" t="s">
        <v>265</v>
      </c>
      <c r="NFF37" s="68"/>
      <c r="NFI37" s="68" t="s">
        <v>265</v>
      </c>
      <c r="NFJ37" s="68"/>
      <c r="NFM37" s="68" t="s">
        <v>265</v>
      </c>
      <c r="NFN37" s="68"/>
      <c r="NFQ37" s="68" t="s">
        <v>265</v>
      </c>
      <c r="NFR37" s="68"/>
      <c r="NFU37" s="68" t="s">
        <v>265</v>
      </c>
      <c r="NFV37" s="68"/>
      <c r="NFY37" s="68" t="s">
        <v>265</v>
      </c>
      <c r="NFZ37" s="68"/>
      <c r="NGC37" s="68" t="s">
        <v>265</v>
      </c>
      <c r="NGD37" s="68"/>
      <c r="NGG37" s="68" t="s">
        <v>265</v>
      </c>
      <c r="NGH37" s="68"/>
      <c r="NGK37" s="68" t="s">
        <v>265</v>
      </c>
      <c r="NGL37" s="68"/>
      <c r="NGO37" s="68" t="s">
        <v>265</v>
      </c>
      <c r="NGP37" s="68"/>
      <c r="NGS37" s="68" t="s">
        <v>265</v>
      </c>
      <c r="NGT37" s="68"/>
      <c r="NGW37" s="68" t="s">
        <v>265</v>
      </c>
      <c r="NGX37" s="68"/>
      <c r="NHA37" s="68" t="s">
        <v>265</v>
      </c>
      <c r="NHB37" s="68"/>
      <c r="NHE37" s="68" t="s">
        <v>265</v>
      </c>
      <c r="NHF37" s="68"/>
      <c r="NHI37" s="68" t="s">
        <v>265</v>
      </c>
      <c r="NHJ37" s="68"/>
      <c r="NHM37" s="68" t="s">
        <v>265</v>
      </c>
      <c r="NHN37" s="68"/>
      <c r="NHQ37" s="68" t="s">
        <v>265</v>
      </c>
      <c r="NHR37" s="68"/>
      <c r="NHU37" s="68" t="s">
        <v>265</v>
      </c>
      <c r="NHV37" s="68"/>
      <c r="NHY37" s="68" t="s">
        <v>265</v>
      </c>
      <c r="NHZ37" s="68"/>
      <c r="NIC37" s="68" t="s">
        <v>265</v>
      </c>
      <c r="NID37" s="68"/>
      <c r="NIG37" s="68" t="s">
        <v>265</v>
      </c>
      <c r="NIH37" s="68"/>
      <c r="NIK37" s="68" t="s">
        <v>265</v>
      </c>
      <c r="NIL37" s="68"/>
      <c r="NIO37" s="68" t="s">
        <v>265</v>
      </c>
      <c r="NIP37" s="68"/>
      <c r="NIS37" s="68" t="s">
        <v>265</v>
      </c>
      <c r="NIT37" s="68"/>
      <c r="NIW37" s="68" t="s">
        <v>265</v>
      </c>
      <c r="NIX37" s="68"/>
      <c r="NJA37" s="68" t="s">
        <v>265</v>
      </c>
      <c r="NJB37" s="68"/>
      <c r="NJE37" s="68" t="s">
        <v>265</v>
      </c>
      <c r="NJF37" s="68"/>
      <c r="NJI37" s="68" t="s">
        <v>265</v>
      </c>
      <c r="NJJ37" s="68"/>
      <c r="NJM37" s="68" t="s">
        <v>265</v>
      </c>
      <c r="NJN37" s="68"/>
      <c r="NJQ37" s="68" t="s">
        <v>265</v>
      </c>
      <c r="NJR37" s="68"/>
      <c r="NJU37" s="68" t="s">
        <v>265</v>
      </c>
      <c r="NJV37" s="68"/>
      <c r="NJY37" s="68" t="s">
        <v>265</v>
      </c>
      <c r="NJZ37" s="68"/>
      <c r="NKC37" s="68" t="s">
        <v>265</v>
      </c>
      <c r="NKD37" s="68"/>
      <c r="NKG37" s="68" t="s">
        <v>265</v>
      </c>
      <c r="NKH37" s="68"/>
      <c r="NKK37" s="68" t="s">
        <v>265</v>
      </c>
      <c r="NKL37" s="68"/>
      <c r="NKO37" s="68" t="s">
        <v>265</v>
      </c>
      <c r="NKP37" s="68"/>
      <c r="NKS37" s="68" t="s">
        <v>265</v>
      </c>
      <c r="NKT37" s="68"/>
      <c r="NKW37" s="68" t="s">
        <v>265</v>
      </c>
      <c r="NKX37" s="68"/>
      <c r="NLA37" s="68" t="s">
        <v>265</v>
      </c>
      <c r="NLB37" s="68"/>
      <c r="NLE37" s="68" t="s">
        <v>265</v>
      </c>
      <c r="NLF37" s="68"/>
      <c r="NLI37" s="68" t="s">
        <v>265</v>
      </c>
      <c r="NLJ37" s="68"/>
      <c r="NLM37" s="68" t="s">
        <v>265</v>
      </c>
      <c r="NLN37" s="68"/>
      <c r="NLQ37" s="68" t="s">
        <v>265</v>
      </c>
      <c r="NLR37" s="68"/>
      <c r="NLU37" s="68" t="s">
        <v>265</v>
      </c>
      <c r="NLV37" s="68"/>
      <c r="NLY37" s="68" t="s">
        <v>265</v>
      </c>
      <c r="NLZ37" s="68"/>
      <c r="NMC37" s="68" t="s">
        <v>265</v>
      </c>
      <c r="NMD37" s="68"/>
      <c r="NMG37" s="68" t="s">
        <v>265</v>
      </c>
      <c r="NMH37" s="68"/>
      <c r="NMK37" s="68" t="s">
        <v>265</v>
      </c>
      <c r="NML37" s="68"/>
      <c r="NMO37" s="68" t="s">
        <v>265</v>
      </c>
      <c r="NMP37" s="68"/>
      <c r="NMS37" s="68" t="s">
        <v>265</v>
      </c>
      <c r="NMT37" s="68"/>
      <c r="NMW37" s="68" t="s">
        <v>265</v>
      </c>
      <c r="NMX37" s="68"/>
      <c r="NNA37" s="68" t="s">
        <v>265</v>
      </c>
      <c r="NNB37" s="68"/>
      <c r="NNE37" s="68" t="s">
        <v>265</v>
      </c>
      <c r="NNF37" s="68"/>
      <c r="NNI37" s="68" t="s">
        <v>265</v>
      </c>
      <c r="NNJ37" s="68"/>
      <c r="NNM37" s="68" t="s">
        <v>265</v>
      </c>
      <c r="NNN37" s="68"/>
      <c r="NNQ37" s="68" t="s">
        <v>265</v>
      </c>
      <c r="NNR37" s="68"/>
      <c r="NNU37" s="68" t="s">
        <v>265</v>
      </c>
      <c r="NNV37" s="68"/>
      <c r="NNY37" s="68" t="s">
        <v>265</v>
      </c>
      <c r="NNZ37" s="68"/>
      <c r="NOC37" s="68" t="s">
        <v>265</v>
      </c>
      <c r="NOD37" s="68"/>
      <c r="NOG37" s="68" t="s">
        <v>265</v>
      </c>
      <c r="NOH37" s="68"/>
      <c r="NOK37" s="68" t="s">
        <v>265</v>
      </c>
      <c r="NOL37" s="68"/>
      <c r="NOO37" s="68" t="s">
        <v>265</v>
      </c>
      <c r="NOP37" s="68"/>
      <c r="NOS37" s="68" t="s">
        <v>265</v>
      </c>
      <c r="NOT37" s="68"/>
      <c r="NOW37" s="68" t="s">
        <v>265</v>
      </c>
      <c r="NOX37" s="68"/>
      <c r="NPA37" s="68" t="s">
        <v>265</v>
      </c>
      <c r="NPB37" s="68"/>
      <c r="NPE37" s="68" t="s">
        <v>265</v>
      </c>
      <c r="NPF37" s="68"/>
      <c r="NPI37" s="68" t="s">
        <v>265</v>
      </c>
      <c r="NPJ37" s="68"/>
      <c r="NPM37" s="68" t="s">
        <v>265</v>
      </c>
      <c r="NPN37" s="68"/>
      <c r="NPQ37" s="68" t="s">
        <v>265</v>
      </c>
      <c r="NPR37" s="68"/>
      <c r="NPU37" s="68" t="s">
        <v>265</v>
      </c>
      <c r="NPV37" s="68"/>
      <c r="NPY37" s="68" t="s">
        <v>265</v>
      </c>
      <c r="NPZ37" s="68"/>
      <c r="NQC37" s="68" t="s">
        <v>265</v>
      </c>
      <c r="NQD37" s="68"/>
      <c r="NQG37" s="68" t="s">
        <v>265</v>
      </c>
      <c r="NQH37" s="68"/>
      <c r="NQK37" s="68" t="s">
        <v>265</v>
      </c>
      <c r="NQL37" s="68"/>
      <c r="NQO37" s="68" t="s">
        <v>265</v>
      </c>
      <c r="NQP37" s="68"/>
      <c r="NQS37" s="68" t="s">
        <v>265</v>
      </c>
      <c r="NQT37" s="68"/>
      <c r="NQW37" s="68" t="s">
        <v>265</v>
      </c>
      <c r="NQX37" s="68"/>
      <c r="NRA37" s="68" t="s">
        <v>265</v>
      </c>
      <c r="NRB37" s="68"/>
      <c r="NRE37" s="68" t="s">
        <v>265</v>
      </c>
      <c r="NRF37" s="68"/>
      <c r="NRI37" s="68" t="s">
        <v>265</v>
      </c>
      <c r="NRJ37" s="68"/>
      <c r="NRM37" s="68" t="s">
        <v>265</v>
      </c>
      <c r="NRN37" s="68"/>
      <c r="NRQ37" s="68" t="s">
        <v>265</v>
      </c>
      <c r="NRR37" s="68"/>
      <c r="NRU37" s="68" t="s">
        <v>265</v>
      </c>
      <c r="NRV37" s="68"/>
      <c r="NRY37" s="68" t="s">
        <v>265</v>
      </c>
      <c r="NRZ37" s="68"/>
      <c r="NSC37" s="68" t="s">
        <v>265</v>
      </c>
      <c r="NSD37" s="68"/>
      <c r="NSG37" s="68" t="s">
        <v>265</v>
      </c>
      <c r="NSH37" s="68"/>
      <c r="NSK37" s="68" t="s">
        <v>265</v>
      </c>
      <c r="NSL37" s="68"/>
      <c r="NSO37" s="68" t="s">
        <v>265</v>
      </c>
      <c r="NSP37" s="68"/>
      <c r="NSS37" s="68" t="s">
        <v>265</v>
      </c>
      <c r="NST37" s="68"/>
      <c r="NSW37" s="68" t="s">
        <v>265</v>
      </c>
      <c r="NSX37" s="68"/>
      <c r="NTA37" s="68" t="s">
        <v>265</v>
      </c>
      <c r="NTB37" s="68"/>
      <c r="NTE37" s="68" t="s">
        <v>265</v>
      </c>
      <c r="NTF37" s="68"/>
      <c r="NTI37" s="68" t="s">
        <v>265</v>
      </c>
      <c r="NTJ37" s="68"/>
      <c r="NTM37" s="68" t="s">
        <v>265</v>
      </c>
      <c r="NTN37" s="68"/>
      <c r="NTQ37" s="68" t="s">
        <v>265</v>
      </c>
      <c r="NTR37" s="68"/>
      <c r="NTU37" s="68" t="s">
        <v>265</v>
      </c>
      <c r="NTV37" s="68"/>
      <c r="NTY37" s="68" t="s">
        <v>265</v>
      </c>
      <c r="NTZ37" s="68"/>
      <c r="NUC37" s="68" t="s">
        <v>265</v>
      </c>
      <c r="NUD37" s="68"/>
      <c r="NUG37" s="68" t="s">
        <v>265</v>
      </c>
      <c r="NUH37" s="68"/>
      <c r="NUK37" s="68" t="s">
        <v>265</v>
      </c>
      <c r="NUL37" s="68"/>
      <c r="NUO37" s="68" t="s">
        <v>265</v>
      </c>
      <c r="NUP37" s="68"/>
      <c r="NUS37" s="68" t="s">
        <v>265</v>
      </c>
      <c r="NUT37" s="68"/>
      <c r="NUW37" s="68" t="s">
        <v>265</v>
      </c>
      <c r="NUX37" s="68"/>
      <c r="NVA37" s="68" t="s">
        <v>265</v>
      </c>
      <c r="NVB37" s="68"/>
      <c r="NVE37" s="68" t="s">
        <v>265</v>
      </c>
      <c r="NVF37" s="68"/>
      <c r="NVI37" s="68" t="s">
        <v>265</v>
      </c>
      <c r="NVJ37" s="68"/>
      <c r="NVM37" s="68" t="s">
        <v>265</v>
      </c>
      <c r="NVN37" s="68"/>
      <c r="NVQ37" s="68" t="s">
        <v>265</v>
      </c>
      <c r="NVR37" s="68"/>
      <c r="NVU37" s="68" t="s">
        <v>265</v>
      </c>
      <c r="NVV37" s="68"/>
      <c r="NVY37" s="68" t="s">
        <v>265</v>
      </c>
      <c r="NVZ37" s="68"/>
      <c r="NWC37" s="68" t="s">
        <v>265</v>
      </c>
      <c r="NWD37" s="68"/>
      <c r="NWG37" s="68" t="s">
        <v>265</v>
      </c>
      <c r="NWH37" s="68"/>
      <c r="NWK37" s="68" t="s">
        <v>265</v>
      </c>
      <c r="NWL37" s="68"/>
      <c r="NWO37" s="68" t="s">
        <v>265</v>
      </c>
      <c r="NWP37" s="68"/>
      <c r="NWS37" s="68" t="s">
        <v>265</v>
      </c>
      <c r="NWT37" s="68"/>
      <c r="NWW37" s="68" t="s">
        <v>265</v>
      </c>
      <c r="NWX37" s="68"/>
      <c r="NXA37" s="68" t="s">
        <v>265</v>
      </c>
      <c r="NXB37" s="68"/>
      <c r="NXE37" s="68" t="s">
        <v>265</v>
      </c>
      <c r="NXF37" s="68"/>
      <c r="NXI37" s="68" t="s">
        <v>265</v>
      </c>
      <c r="NXJ37" s="68"/>
      <c r="NXM37" s="68" t="s">
        <v>265</v>
      </c>
      <c r="NXN37" s="68"/>
      <c r="NXQ37" s="68" t="s">
        <v>265</v>
      </c>
      <c r="NXR37" s="68"/>
      <c r="NXU37" s="68" t="s">
        <v>265</v>
      </c>
      <c r="NXV37" s="68"/>
      <c r="NXY37" s="68" t="s">
        <v>265</v>
      </c>
      <c r="NXZ37" s="68"/>
      <c r="NYC37" s="68" t="s">
        <v>265</v>
      </c>
      <c r="NYD37" s="68"/>
      <c r="NYG37" s="68" t="s">
        <v>265</v>
      </c>
      <c r="NYH37" s="68"/>
      <c r="NYK37" s="68" t="s">
        <v>265</v>
      </c>
      <c r="NYL37" s="68"/>
      <c r="NYO37" s="68" t="s">
        <v>265</v>
      </c>
      <c r="NYP37" s="68"/>
      <c r="NYS37" s="68" t="s">
        <v>265</v>
      </c>
      <c r="NYT37" s="68"/>
      <c r="NYW37" s="68" t="s">
        <v>265</v>
      </c>
      <c r="NYX37" s="68"/>
      <c r="NZA37" s="68" t="s">
        <v>265</v>
      </c>
      <c r="NZB37" s="68"/>
      <c r="NZE37" s="68" t="s">
        <v>265</v>
      </c>
      <c r="NZF37" s="68"/>
      <c r="NZI37" s="68" t="s">
        <v>265</v>
      </c>
      <c r="NZJ37" s="68"/>
      <c r="NZM37" s="68" t="s">
        <v>265</v>
      </c>
      <c r="NZN37" s="68"/>
      <c r="NZQ37" s="68" t="s">
        <v>265</v>
      </c>
      <c r="NZR37" s="68"/>
      <c r="NZU37" s="68" t="s">
        <v>265</v>
      </c>
      <c r="NZV37" s="68"/>
      <c r="NZY37" s="68" t="s">
        <v>265</v>
      </c>
      <c r="NZZ37" s="68"/>
      <c r="OAC37" s="68" t="s">
        <v>265</v>
      </c>
      <c r="OAD37" s="68"/>
      <c r="OAG37" s="68" t="s">
        <v>265</v>
      </c>
      <c r="OAH37" s="68"/>
      <c r="OAK37" s="68" t="s">
        <v>265</v>
      </c>
      <c r="OAL37" s="68"/>
      <c r="OAO37" s="68" t="s">
        <v>265</v>
      </c>
      <c r="OAP37" s="68"/>
      <c r="OAS37" s="68" t="s">
        <v>265</v>
      </c>
      <c r="OAT37" s="68"/>
      <c r="OAW37" s="68" t="s">
        <v>265</v>
      </c>
      <c r="OAX37" s="68"/>
      <c r="OBA37" s="68" t="s">
        <v>265</v>
      </c>
      <c r="OBB37" s="68"/>
      <c r="OBE37" s="68" t="s">
        <v>265</v>
      </c>
      <c r="OBF37" s="68"/>
      <c r="OBI37" s="68" t="s">
        <v>265</v>
      </c>
      <c r="OBJ37" s="68"/>
      <c r="OBM37" s="68" t="s">
        <v>265</v>
      </c>
      <c r="OBN37" s="68"/>
      <c r="OBQ37" s="68" t="s">
        <v>265</v>
      </c>
      <c r="OBR37" s="68"/>
      <c r="OBU37" s="68" t="s">
        <v>265</v>
      </c>
      <c r="OBV37" s="68"/>
      <c r="OBY37" s="68" t="s">
        <v>265</v>
      </c>
      <c r="OBZ37" s="68"/>
      <c r="OCC37" s="68" t="s">
        <v>265</v>
      </c>
      <c r="OCD37" s="68"/>
      <c r="OCG37" s="68" t="s">
        <v>265</v>
      </c>
      <c r="OCH37" s="68"/>
      <c r="OCK37" s="68" t="s">
        <v>265</v>
      </c>
      <c r="OCL37" s="68"/>
      <c r="OCO37" s="68" t="s">
        <v>265</v>
      </c>
      <c r="OCP37" s="68"/>
      <c r="OCS37" s="68" t="s">
        <v>265</v>
      </c>
      <c r="OCT37" s="68"/>
      <c r="OCW37" s="68" t="s">
        <v>265</v>
      </c>
      <c r="OCX37" s="68"/>
      <c r="ODA37" s="68" t="s">
        <v>265</v>
      </c>
      <c r="ODB37" s="68"/>
      <c r="ODE37" s="68" t="s">
        <v>265</v>
      </c>
      <c r="ODF37" s="68"/>
      <c r="ODI37" s="68" t="s">
        <v>265</v>
      </c>
      <c r="ODJ37" s="68"/>
      <c r="ODM37" s="68" t="s">
        <v>265</v>
      </c>
      <c r="ODN37" s="68"/>
      <c r="ODQ37" s="68" t="s">
        <v>265</v>
      </c>
      <c r="ODR37" s="68"/>
      <c r="ODU37" s="68" t="s">
        <v>265</v>
      </c>
      <c r="ODV37" s="68"/>
      <c r="ODY37" s="68" t="s">
        <v>265</v>
      </c>
      <c r="ODZ37" s="68"/>
      <c r="OEC37" s="68" t="s">
        <v>265</v>
      </c>
      <c r="OED37" s="68"/>
      <c r="OEG37" s="68" t="s">
        <v>265</v>
      </c>
      <c r="OEH37" s="68"/>
      <c r="OEK37" s="68" t="s">
        <v>265</v>
      </c>
      <c r="OEL37" s="68"/>
      <c r="OEO37" s="68" t="s">
        <v>265</v>
      </c>
      <c r="OEP37" s="68"/>
      <c r="OES37" s="68" t="s">
        <v>265</v>
      </c>
      <c r="OET37" s="68"/>
      <c r="OEW37" s="68" t="s">
        <v>265</v>
      </c>
      <c r="OEX37" s="68"/>
      <c r="OFA37" s="68" t="s">
        <v>265</v>
      </c>
      <c r="OFB37" s="68"/>
      <c r="OFE37" s="68" t="s">
        <v>265</v>
      </c>
      <c r="OFF37" s="68"/>
      <c r="OFI37" s="68" t="s">
        <v>265</v>
      </c>
      <c r="OFJ37" s="68"/>
      <c r="OFM37" s="68" t="s">
        <v>265</v>
      </c>
      <c r="OFN37" s="68"/>
      <c r="OFQ37" s="68" t="s">
        <v>265</v>
      </c>
      <c r="OFR37" s="68"/>
      <c r="OFU37" s="68" t="s">
        <v>265</v>
      </c>
      <c r="OFV37" s="68"/>
      <c r="OFY37" s="68" t="s">
        <v>265</v>
      </c>
      <c r="OFZ37" s="68"/>
      <c r="OGC37" s="68" t="s">
        <v>265</v>
      </c>
      <c r="OGD37" s="68"/>
      <c r="OGG37" s="68" t="s">
        <v>265</v>
      </c>
      <c r="OGH37" s="68"/>
      <c r="OGK37" s="68" t="s">
        <v>265</v>
      </c>
      <c r="OGL37" s="68"/>
      <c r="OGO37" s="68" t="s">
        <v>265</v>
      </c>
      <c r="OGP37" s="68"/>
      <c r="OGS37" s="68" t="s">
        <v>265</v>
      </c>
      <c r="OGT37" s="68"/>
      <c r="OGW37" s="68" t="s">
        <v>265</v>
      </c>
      <c r="OGX37" s="68"/>
      <c r="OHA37" s="68" t="s">
        <v>265</v>
      </c>
      <c r="OHB37" s="68"/>
      <c r="OHE37" s="68" t="s">
        <v>265</v>
      </c>
      <c r="OHF37" s="68"/>
      <c r="OHI37" s="68" t="s">
        <v>265</v>
      </c>
      <c r="OHJ37" s="68"/>
      <c r="OHM37" s="68" t="s">
        <v>265</v>
      </c>
      <c r="OHN37" s="68"/>
      <c r="OHQ37" s="68" t="s">
        <v>265</v>
      </c>
      <c r="OHR37" s="68"/>
      <c r="OHU37" s="68" t="s">
        <v>265</v>
      </c>
      <c r="OHV37" s="68"/>
      <c r="OHY37" s="68" t="s">
        <v>265</v>
      </c>
      <c r="OHZ37" s="68"/>
      <c r="OIC37" s="68" t="s">
        <v>265</v>
      </c>
      <c r="OID37" s="68"/>
      <c r="OIG37" s="68" t="s">
        <v>265</v>
      </c>
      <c r="OIH37" s="68"/>
      <c r="OIK37" s="68" t="s">
        <v>265</v>
      </c>
      <c r="OIL37" s="68"/>
      <c r="OIO37" s="68" t="s">
        <v>265</v>
      </c>
      <c r="OIP37" s="68"/>
      <c r="OIS37" s="68" t="s">
        <v>265</v>
      </c>
      <c r="OIT37" s="68"/>
      <c r="OIW37" s="68" t="s">
        <v>265</v>
      </c>
      <c r="OIX37" s="68"/>
      <c r="OJA37" s="68" t="s">
        <v>265</v>
      </c>
      <c r="OJB37" s="68"/>
      <c r="OJE37" s="68" t="s">
        <v>265</v>
      </c>
      <c r="OJF37" s="68"/>
      <c r="OJI37" s="68" t="s">
        <v>265</v>
      </c>
      <c r="OJJ37" s="68"/>
      <c r="OJM37" s="68" t="s">
        <v>265</v>
      </c>
      <c r="OJN37" s="68"/>
      <c r="OJQ37" s="68" t="s">
        <v>265</v>
      </c>
      <c r="OJR37" s="68"/>
      <c r="OJU37" s="68" t="s">
        <v>265</v>
      </c>
      <c r="OJV37" s="68"/>
      <c r="OJY37" s="68" t="s">
        <v>265</v>
      </c>
      <c r="OJZ37" s="68"/>
      <c r="OKC37" s="68" t="s">
        <v>265</v>
      </c>
      <c r="OKD37" s="68"/>
      <c r="OKG37" s="68" t="s">
        <v>265</v>
      </c>
      <c r="OKH37" s="68"/>
      <c r="OKK37" s="68" t="s">
        <v>265</v>
      </c>
      <c r="OKL37" s="68"/>
      <c r="OKO37" s="68" t="s">
        <v>265</v>
      </c>
      <c r="OKP37" s="68"/>
      <c r="OKS37" s="68" t="s">
        <v>265</v>
      </c>
      <c r="OKT37" s="68"/>
      <c r="OKW37" s="68" t="s">
        <v>265</v>
      </c>
      <c r="OKX37" s="68"/>
      <c r="OLA37" s="68" t="s">
        <v>265</v>
      </c>
      <c r="OLB37" s="68"/>
      <c r="OLE37" s="68" t="s">
        <v>265</v>
      </c>
      <c r="OLF37" s="68"/>
      <c r="OLI37" s="68" t="s">
        <v>265</v>
      </c>
      <c r="OLJ37" s="68"/>
      <c r="OLM37" s="68" t="s">
        <v>265</v>
      </c>
      <c r="OLN37" s="68"/>
      <c r="OLQ37" s="68" t="s">
        <v>265</v>
      </c>
      <c r="OLR37" s="68"/>
      <c r="OLU37" s="68" t="s">
        <v>265</v>
      </c>
      <c r="OLV37" s="68"/>
      <c r="OLY37" s="68" t="s">
        <v>265</v>
      </c>
      <c r="OLZ37" s="68"/>
      <c r="OMC37" s="68" t="s">
        <v>265</v>
      </c>
      <c r="OMD37" s="68"/>
      <c r="OMG37" s="68" t="s">
        <v>265</v>
      </c>
      <c r="OMH37" s="68"/>
      <c r="OMK37" s="68" t="s">
        <v>265</v>
      </c>
      <c r="OML37" s="68"/>
      <c r="OMO37" s="68" t="s">
        <v>265</v>
      </c>
      <c r="OMP37" s="68"/>
      <c r="OMS37" s="68" t="s">
        <v>265</v>
      </c>
      <c r="OMT37" s="68"/>
      <c r="OMW37" s="68" t="s">
        <v>265</v>
      </c>
      <c r="OMX37" s="68"/>
      <c r="ONA37" s="68" t="s">
        <v>265</v>
      </c>
      <c r="ONB37" s="68"/>
      <c r="ONE37" s="68" t="s">
        <v>265</v>
      </c>
      <c r="ONF37" s="68"/>
      <c r="ONI37" s="68" t="s">
        <v>265</v>
      </c>
      <c r="ONJ37" s="68"/>
      <c r="ONM37" s="68" t="s">
        <v>265</v>
      </c>
      <c r="ONN37" s="68"/>
      <c r="ONQ37" s="68" t="s">
        <v>265</v>
      </c>
      <c r="ONR37" s="68"/>
      <c r="ONU37" s="68" t="s">
        <v>265</v>
      </c>
      <c r="ONV37" s="68"/>
      <c r="ONY37" s="68" t="s">
        <v>265</v>
      </c>
      <c r="ONZ37" s="68"/>
      <c r="OOC37" s="68" t="s">
        <v>265</v>
      </c>
      <c r="OOD37" s="68"/>
      <c r="OOG37" s="68" t="s">
        <v>265</v>
      </c>
      <c r="OOH37" s="68"/>
      <c r="OOK37" s="68" t="s">
        <v>265</v>
      </c>
      <c r="OOL37" s="68"/>
      <c r="OOO37" s="68" t="s">
        <v>265</v>
      </c>
      <c r="OOP37" s="68"/>
      <c r="OOS37" s="68" t="s">
        <v>265</v>
      </c>
      <c r="OOT37" s="68"/>
      <c r="OOW37" s="68" t="s">
        <v>265</v>
      </c>
      <c r="OOX37" s="68"/>
      <c r="OPA37" s="68" t="s">
        <v>265</v>
      </c>
      <c r="OPB37" s="68"/>
      <c r="OPE37" s="68" t="s">
        <v>265</v>
      </c>
      <c r="OPF37" s="68"/>
      <c r="OPI37" s="68" t="s">
        <v>265</v>
      </c>
      <c r="OPJ37" s="68"/>
      <c r="OPM37" s="68" t="s">
        <v>265</v>
      </c>
      <c r="OPN37" s="68"/>
      <c r="OPQ37" s="68" t="s">
        <v>265</v>
      </c>
      <c r="OPR37" s="68"/>
      <c r="OPU37" s="68" t="s">
        <v>265</v>
      </c>
      <c r="OPV37" s="68"/>
      <c r="OPY37" s="68" t="s">
        <v>265</v>
      </c>
      <c r="OPZ37" s="68"/>
      <c r="OQC37" s="68" t="s">
        <v>265</v>
      </c>
      <c r="OQD37" s="68"/>
      <c r="OQG37" s="68" t="s">
        <v>265</v>
      </c>
      <c r="OQH37" s="68"/>
      <c r="OQK37" s="68" t="s">
        <v>265</v>
      </c>
      <c r="OQL37" s="68"/>
      <c r="OQO37" s="68" t="s">
        <v>265</v>
      </c>
      <c r="OQP37" s="68"/>
      <c r="OQS37" s="68" t="s">
        <v>265</v>
      </c>
      <c r="OQT37" s="68"/>
      <c r="OQW37" s="68" t="s">
        <v>265</v>
      </c>
      <c r="OQX37" s="68"/>
      <c r="ORA37" s="68" t="s">
        <v>265</v>
      </c>
      <c r="ORB37" s="68"/>
      <c r="ORE37" s="68" t="s">
        <v>265</v>
      </c>
      <c r="ORF37" s="68"/>
      <c r="ORI37" s="68" t="s">
        <v>265</v>
      </c>
      <c r="ORJ37" s="68"/>
      <c r="ORM37" s="68" t="s">
        <v>265</v>
      </c>
      <c r="ORN37" s="68"/>
      <c r="ORQ37" s="68" t="s">
        <v>265</v>
      </c>
      <c r="ORR37" s="68"/>
      <c r="ORU37" s="68" t="s">
        <v>265</v>
      </c>
      <c r="ORV37" s="68"/>
      <c r="ORY37" s="68" t="s">
        <v>265</v>
      </c>
      <c r="ORZ37" s="68"/>
      <c r="OSC37" s="68" t="s">
        <v>265</v>
      </c>
      <c r="OSD37" s="68"/>
      <c r="OSG37" s="68" t="s">
        <v>265</v>
      </c>
      <c r="OSH37" s="68"/>
      <c r="OSK37" s="68" t="s">
        <v>265</v>
      </c>
      <c r="OSL37" s="68"/>
      <c r="OSO37" s="68" t="s">
        <v>265</v>
      </c>
      <c r="OSP37" s="68"/>
      <c r="OSS37" s="68" t="s">
        <v>265</v>
      </c>
      <c r="OST37" s="68"/>
      <c r="OSW37" s="68" t="s">
        <v>265</v>
      </c>
      <c r="OSX37" s="68"/>
      <c r="OTA37" s="68" t="s">
        <v>265</v>
      </c>
      <c r="OTB37" s="68"/>
      <c r="OTE37" s="68" t="s">
        <v>265</v>
      </c>
      <c r="OTF37" s="68"/>
      <c r="OTI37" s="68" t="s">
        <v>265</v>
      </c>
      <c r="OTJ37" s="68"/>
      <c r="OTM37" s="68" t="s">
        <v>265</v>
      </c>
      <c r="OTN37" s="68"/>
      <c r="OTQ37" s="68" t="s">
        <v>265</v>
      </c>
      <c r="OTR37" s="68"/>
      <c r="OTU37" s="68" t="s">
        <v>265</v>
      </c>
      <c r="OTV37" s="68"/>
      <c r="OTY37" s="68" t="s">
        <v>265</v>
      </c>
      <c r="OTZ37" s="68"/>
      <c r="OUC37" s="68" t="s">
        <v>265</v>
      </c>
      <c r="OUD37" s="68"/>
      <c r="OUG37" s="68" t="s">
        <v>265</v>
      </c>
      <c r="OUH37" s="68"/>
      <c r="OUK37" s="68" t="s">
        <v>265</v>
      </c>
      <c r="OUL37" s="68"/>
      <c r="OUO37" s="68" t="s">
        <v>265</v>
      </c>
      <c r="OUP37" s="68"/>
      <c r="OUS37" s="68" t="s">
        <v>265</v>
      </c>
      <c r="OUT37" s="68"/>
      <c r="OUW37" s="68" t="s">
        <v>265</v>
      </c>
      <c r="OUX37" s="68"/>
      <c r="OVA37" s="68" t="s">
        <v>265</v>
      </c>
      <c r="OVB37" s="68"/>
      <c r="OVE37" s="68" t="s">
        <v>265</v>
      </c>
      <c r="OVF37" s="68"/>
      <c r="OVI37" s="68" t="s">
        <v>265</v>
      </c>
      <c r="OVJ37" s="68"/>
      <c r="OVM37" s="68" t="s">
        <v>265</v>
      </c>
      <c r="OVN37" s="68"/>
      <c r="OVQ37" s="68" t="s">
        <v>265</v>
      </c>
      <c r="OVR37" s="68"/>
      <c r="OVU37" s="68" t="s">
        <v>265</v>
      </c>
      <c r="OVV37" s="68"/>
      <c r="OVY37" s="68" t="s">
        <v>265</v>
      </c>
      <c r="OVZ37" s="68"/>
      <c r="OWC37" s="68" t="s">
        <v>265</v>
      </c>
      <c r="OWD37" s="68"/>
      <c r="OWG37" s="68" t="s">
        <v>265</v>
      </c>
      <c r="OWH37" s="68"/>
      <c r="OWK37" s="68" t="s">
        <v>265</v>
      </c>
      <c r="OWL37" s="68"/>
      <c r="OWO37" s="68" t="s">
        <v>265</v>
      </c>
      <c r="OWP37" s="68"/>
      <c r="OWS37" s="68" t="s">
        <v>265</v>
      </c>
      <c r="OWT37" s="68"/>
      <c r="OWW37" s="68" t="s">
        <v>265</v>
      </c>
      <c r="OWX37" s="68"/>
      <c r="OXA37" s="68" t="s">
        <v>265</v>
      </c>
      <c r="OXB37" s="68"/>
      <c r="OXE37" s="68" t="s">
        <v>265</v>
      </c>
      <c r="OXF37" s="68"/>
      <c r="OXI37" s="68" t="s">
        <v>265</v>
      </c>
      <c r="OXJ37" s="68"/>
      <c r="OXM37" s="68" t="s">
        <v>265</v>
      </c>
      <c r="OXN37" s="68"/>
      <c r="OXQ37" s="68" t="s">
        <v>265</v>
      </c>
      <c r="OXR37" s="68"/>
      <c r="OXU37" s="68" t="s">
        <v>265</v>
      </c>
      <c r="OXV37" s="68"/>
      <c r="OXY37" s="68" t="s">
        <v>265</v>
      </c>
      <c r="OXZ37" s="68"/>
      <c r="OYC37" s="68" t="s">
        <v>265</v>
      </c>
      <c r="OYD37" s="68"/>
      <c r="OYG37" s="68" t="s">
        <v>265</v>
      </c>
      <c r="OYH37" s="68"/>
      <c r="OYK37" s="68" t="s">
        <v>265</v>
      </c>
      <c r="OYL37" s="68"/>
      <c r="OYO37" s="68" t="s">
        <v>265</v>
      </c>
      <c r="OYP37" s="68"/>
      <c r="OYS37" s="68" t="s">
        <v>265</v>
      </c>
      <c r="OYT37" s="68"/>
      <c r="OYW37" s="68" t="s">
        <v>265</v>
      </c>
      <c r="OYX37" s="68"/>
      <c r="OZA37" s="68" t="s">
        <v>265</v>
      </c>
      <c r="OZB37" s="68"/>
      <c r="OZE37" s="68" t="s">
        <v>265</v>
      </c>
      <c r="OZF37" s="68"/>
      <c r="OZI37" s="68" t="s">
        <v>265</v>
      </c>
      <c r="OZJ37" s="68"/>
      <c r="OZM37" s="68" t="s">
        <v>265</v>
      </c>
      <c r="OZN37" s="68"/>
      <c r="OZQ37" s="68" t="s">
        <v>265</v>
      </c>
      <c r="OZR37" s="68"/>
      <c r="OZU37" s="68" t="s">
        <v>265</v>
      </c>
      <c r="OZV37" s="68"/>
      <c r="OZY37" s="68" t="s">
        <v>265</v>
      </c>
      <c r="OZZ37" s="68"/>
      <c r="PAC37" s="68" t="s">
        <v>265</v>
      </c>
      <c r="PAD37" s="68"/>
      <c r="PAG37" s="68" t="s">
        <v>265</v>
      </c>
      <c r="PAH37" s="68"/>
      <c r="PAK37" s="68" t="s">
        <v>265</v>
      </c>
      <c r="PAL37" s="68"/>
      <c r="PAO37" s="68" t="s">
        <v>265</v>
      </c>
      <c r="PAP37" s="68"/>
      <c r="PAS37" s="68" t="s">
        <v>265</v>
      </c>
      <c r="PAT37" s="68"/>
      <c r="PAW37" s="68" t="s">
        <v>265</v>
      </c>
      <c r="PAX37" s="68"/>
      <c r="PBA37" s="68" t="s">
        <v>265</v>
      </c>
      <c r="PBB37" s="68"/>
      <c r="PBE37" s="68" t="s">
        <v>265</v>
      </c>
      <c r="PBF37" s="68"/>
      <c r="PBI37" s="68" t="s">
        <v>265</v>
      </c>
      <c r="PBJ37" s="68"/>
      <c r="PBM37" s="68" t="s">
        <v>265</v>
      </c>
      <c r="PBN37" s="68"/>
      <c r="PBQ37" s="68" t="s">
        <v>265</v>
      </c>
      <c r="PBR37" s="68"/>
      <c r="PBU37" s="68" t="s">
        <v>265</v>
      </c>
      <c r="PBV37" s="68"/>
      <c r="PBY37" s="68" t="s">
        <v>265</v>
      </c>
      <c r="PBZ37" s="68"/>
      <c r="PCC37" s="68" t="s">
        <v>265</v>
      </c>
      <c r="PCD37" s="68"/>
      <c r="PCG37" s="68" t="s">
        <v>265</v>
      </c>
      <c r="PCH37" s="68"/>
      <c r="PCK37" s="68" t="s">
        <v>265</v>
      </c>
      <c r="PCL37" s="68"/>
      <c r="PCO37" s="68" t="s">
        <v>265</v>
      </c>
      <c r="PCP37" s="68"/>
      <c r="PCS37" s="68" t="s">
        <v>265</v>
      </c>
      <c r="PCT37" s="68"/>
      <c r="PCW37" s="68" t="s">
        <v>265</v>
      </c>
      <c r="PCX37" s="68"/>
      <c r="PDA37" s="68" t="s">
        <v>265</v>
      </c>
      <c r="PDB37" s="68"/>
      <c r="PDE37" s="68" t="s">
        <v>265</v>
      </c>
      <c r="PDF37" s="68"/>
      <c r="PDI37" s="68" t="s">
        <v>265</v>
      </c>
      <c r="PDJ37" s="68"/>
      <c r="PDM37" s="68" t="s">
        <v>265</v>
      </c>
      <c r="PDN37" s="68"/>
      <c r="PDQ37" s="68" t="s">
        <v>265</v>
      </c>
      <c r="PDR37" s="68"/>
      <c r="PDU37" s="68" t="s">
        <v>265</v>
      </c>
      <c r="PDV37" s="68"/>
      <c r="PDY37" s="68" t="s">
        <v>265</v>
      </c>
      <c r="PDZ37" s="68"/>
      <c r="PEC37" s="68" t="s">
        <v>265</v>
      </c>
      <c r="PED37" s="68"/>
      <c r="PEG37" s="68" t="s">
        <v>265</v>
      </c>
      <c r="PEH37" s="68"/>
      <c r="PEK37" s="68" t="s">
        <v>265</v>
      </c>
      <c r="PEL37" s="68"/>
      <c r="PEO37" s="68" t="s">
        <v>265</v>
      </c>
      <c r="PEP37" s="68"/>
      <c r="PES37" s="68" t="s">
        <v>265</v>
      </c>
      <c r="PET37" s="68"/>
      <c r="PEW37" s="68" t="s">
        <v>265</v>
      </c>
      <c r="PEX37" s="68"/>
      <c r="PFA37" s="68" t="s">
        <v>265</v>
      </c>
      <c r="PFB37" s="68"/>
      <c r="PFE37" s="68" t="s">
        <v>265</v>
      </c>
      <c r="PFF37" s="68"/>
      <c r="PFI37" s="68" t="s">
        <v>265</v>
      </c>
      <c r="PFJ37" s="68"/>
      <c r="PFM37" s="68" t="s">
        <v>265</v>
      </c>
      <c r="PFN37" s="68"/>
      <c r="PFQ37" s="68" t="s">
        <v>265</v>
      </c>
      <c r="PFR37" s="68"/>
      <c r="PFU37" s="68" t="s">
        <v>265</v>
      </c>
      <c r="PFV37" s="68"/>
      <c r="PFY37" s="68" t="s">
        <v>265</v>
      </c>
      <c r="PFZ37" s="68"/>
      <c r="PGC37" s="68" t="s">
        <v>265</v>
      </c>
      <c r="PGD37" s="68"/>
      <c r="PGG37" s="68" t="s">
        <v>265</v>
      </c>
      <c r="PGH37" s="68"/>
      <c r="PGK37" s="68" t="s">
        <v>265</v>
      </c>
      <c r="PGL37" s="68"/>
      <c r="PGO37" s="68" t="s">
        <v>265</v>
      </c>
      <c r="PGP37" s="68"/>
      <c r="PGS37" s="68" t="s">
        <v>265</v>
      </c>
      <c r="PGT37" s="68"/>
      <c r="PGW37" s="68" t="s">
        <v>265</v>
      </c>
      <c r="PGX37" s="68"/>
      <c r="PHA37" s="68" t="s">
        <v>265</v>
      </c>
      <c r="PHB37" s="68"/>
      <c r="PHE37" s="68" t="s">
        <v>265</v>
      </c>
      <c r="PHF37" s="68"/>
      <c r="PHI37" s="68" t="s">
        <v>265</v>
      </c>
      <c r="PHJ37" s="68"/>
      <c r="PHM37" s="68" t="s">
        <v>265</v>
      </c>
      <c r="PHN37" s="68"/>
      <c r="PHQ37" s="68" t="s">
        <v>265</v>
      </c>
      <c r="PHR37" s="68"/>
      <c r="PHU37" s="68" t="s">
        <v>265</v>
      </c>
      <c r="PHV37" s="68"/>
      <c r="PHY37" s="68" t="s">
        <v>265</v>
      </c>
      <c r="PHZ37" s="68"/>
      <c r="PIC37" s="68" t="s">
        <v>265</v>
      </c>
      <c r="PID37" s="68"/>
      <c r="PIG37" s="68" t="s">
        <v>265</v>
      </c>
      <c r="PIH37" s="68"/>
      <c r="PIK37" s="68" t="s">
        <v>265</v>
      </c>
      <c r="PIL37" s="68"/>
      <c r="PIO37" s="68" t="s">
        <v>265</v>
      </c>
      <c r="PIP37" s="68"/>
      <c r="PIS37" s="68" t="s">
        <v>265</v>
      </c>
      <c r="PIT37" s="68"/>
      <c r="PIW37" s="68" t="s">
        <v>265</v>
      </c>
      <c r="PIX37" s="68"/>
      <c r="PJA37" s="68" t="s">
        <v>265</v>
      </c>
      <c r="PJB37" s="68"/>
      <c r="PJE37" s="68" t="s">
        <v>265</v>
      </c>
      <c r="PJF37" s="68"/>
      <c r="PJI37" s="68" t="s">
        <v>265</v>
      </c>
      <c r="PJJ37" s="68"/>
      <c r="PJM37" s="68" t="s">
        <v>265</v>
      </c>
      <c r="PJN37" s="68"/>
      <c r="PJQ37" s="68" t="s">
        <v>265</v>
      </c>
      <c r="PJR37" s="68"/>
      <c r="PJU37" s="68" t="s">
        <v>265</v>
      </c>
      <c r="PJV37" s="68"/>
      <c r="PJY37" s="68" t="s">
        <v>265</v>
      </c>
      <c r="PJZ37" s="68"/>
      <c r="PKC37" s="68" t="s">
        <v>265</v>
      </c>
      <c r="PKD37" s="68"/>
      <c r="PKG37" s="68" t="s">
        <v>265</v>
      </c>
      <c r="PKH37" s="68"/>
      <c r="PKK37" s="68" t="s">
        <v>265</v>
      </c>
      <c r="PKL37" s="68"/>
      <c r="PKO37" s="68" t="s">
        <v>265</v>
      </c>
      <c r="PKP37" s="68"/>
      <c r="PKS37" s="68" t="s">
        <v>265</v>
      </c>
      <c r="PKT37" s="68"/>
      <c r="PKW37" s="68" t="s">
        <v>265</v>
      </c>
      <c r="PKX37" s="68"/>
      <c r="PLA37" s="68" t="s">
        <v>265</v>
      </c>
      <c r="PLB37" s="68"/>
      <c r="PLE37" s="68" t="s">
        <v>265</v>
      </c>
      <c r="PLF37" s="68"/>
      <c r="PLI37" s="68" t="s">
        <v>265</v>
      </c>
      <c r="PLJ37" s="68"/>
      <c r="PLM37" s="68" t="s">
        <v>265</v>
      </c>
      <c r="PLN37" s="68"/>
      <c r="PLQ37" s="68" t="s">
        <v>265</v>
      </c>
      <c r="PLR37" s="68"/>
      <c r="PLU37" s="68" t="s">
        <v>265</v>
      </c>
      <c r="PLV37" s="68"/>
      <c r="PLY37" s="68" t="s">
        <v>265</v>
      </c>
      <c r="PLZ37" s="68"/>
      <c r="PMC37" s="68" t="s">
        <v>265</v>
      </c>
      <c r="PMD37" s="68"/>
      <c r="PMG37" s="68" t="s">
        <v>265</v>
      </c>
      <c r="PMH37" s="68"/>
      <c r="PMK37" s="68" t="s">
        <v>265</v>
      </c>
      <c r="PML37" s="68"/>
      <c r="PMO37" s="68" t="s">
        <v>265</v>
      </c>
      <c r="PMP37" s="68"/>
      <c r="PMS37" s="68" t="s">
        <v>265</v>
      </c>
      <c r="PMT37" s="68"/>
      <c r="PMW37" s="68" t="s">
        <v>265</v>
      </c>
      <c r="PMX37" s="68"/>
      <c r="PNA37" s="68" t="s">
        <v>265</v>
      </c>
      <c r="PNB37" s="68"/>
      <c r="PNE37" s="68" t="s">
        <v>265</v>
      </c>
      <c r="PNF37" s="68"/>
      <c r="PNI37" s="68" t="s">
        <v>265</v>
      </c>
      <c r="PNJ37" s="68"/>
      <c r="PNM37" s="68" t="s">
        <v>265</v>
      </c>
      <c r="PNN37" s="68"/>
      <c r="PNQ37" s="68" t="s">
        <v>265</v>
      </c>
      <c r="PNR37" s="68"/>
      <c r="PNU37" s="68" t="s">
        <v>265</v>
      </c>
      <c r="PNV37" s="68"/>
      <c r="PNY37" s="68" t="s">
        <v>265</v>
      </c>
      <c r="PNZ37" s="68"/>
      <c r="POC37" s="68" t="s">
        <v>265</v>
      </c>
      <c r="POD37" s="68"/>
      <c r="POG37" s="68" t="s">
        <v>265</v>
      </c>
      <c r="POH37" s="68"/>
      <c r="POK37" s="68" t="s">
        <v>265</v>
      </c>
      <c r="POL37" s="68"/>
      <c r="POO37" s="68" t="s">
        <v>265</v>
      </c>
      <c r="POP37" s="68"/>
      <c r="POS37" s="68" t="s">
        <v>265</v>
      </c>
      <c r="POT37" s="68"/>
      <c r="POW37" s="68" t="s">
        <v>265</v>
      </c>
      <c r="POX37" s="68"/>
      <c r="PPA37" s="68" t="s">
        <v>265</v>
      </c>
      <c r="PPB37" s="68"/>
      <c r="PPE37" s="68" t="s">
        <v>265</v>
      </c>
      <c r="PPF37" s="68"/>
      <c r="PPI37" s="68" t="s">
        <v>265</v>
      </c>
      <c r="PPJ37" s="68"/>
      <c r="PPM37" s="68" t="s">
        <v>265</v>
      </c>
      <c r="PPN37" s="68"/>
      <c r="PPQ37" s="68" t="s">
        <v>265</v>
      </c>
      <c r="PPR37" s="68"/>
      <c r="PPU37" s="68" t="s">
        <v>265</v>
      </c>
      <c r="PPV37" s="68"/>
      <c r="PPY37" s="68" t="s">
        <v>265</v>
      </c>
      <c r="PPZ37" s="68"/>
      <c r="PQC37" s="68" t="s">
        <v>265</v>
      </c>
      <c r="PQD37" s="68"/>
      <c r="PQG37" s="68" t="s">
        <v>265</v>
      </c>
      <c r="PQH37" s="68"/>
      <c r="PQK37" s="68" t="s">
        <v>265</v>
      </c>
      <c r="PQL37" s="68"/>
      <c r="PQO37" s="68" t="s">
        <v>265</v>
      </c>
      <c r="PQP37" s="68"/>
      <c r="PQS37" s="68" t="s">
        <v>265</v>
      </c>
      <c r="PQT37" s="68"/>
      <c r="PQW37" s="68" t="s">
        <v>265</v>
      </c>
      <c r="PQX37" s="68"/>
      <c r="PRA37" s="68" t="s">
        <v>265</v>
      </c>
      <c r="PRB37" s="68"/>
      <c r="PRE37" s="68" t="s">
        <v>265</v>
      </c>
      <c r="PRF37" s="68"/>
      <c r="PRI37" s="68" t="s">
        <v>265</v>
      </c>
      <c r="PRJ37" s="68"/>
      <c r="PRM37" s="68" t="s">
        <v>265</v>
      </c>
      <c r="PRN37" s="68"/>
      <c r="PRQ37" s="68" t="s">
        <v>265</v>
      </c>
      <c r="PRR37" s="68"/>
      <c r="PRU37" s="68" t="s">
        <v>265</v>
      </c>
      <c r="PRV37" s="68"/>
      <c r="PRY37" s="68" t="s">
        <v>265</v>
      </c>
      <c r="PRZ37" s="68"/>
      <c r="PSC37" s="68" t="s">
        <v>265</v>
      </c>
      <c r="PSD37" s="68"/>
      <c r="PSG37" s="68" t="s">
        <v>265</v>
      </c>
      <c r="PSH37" s="68"/>
      <c r="PSK37" s="68" t="s">
        <v>265</v>
      </c>
      <c r="PSL37" s="68"/>
      <c r="PSO37" s="68" t="s">
        <v>265</v>
      </c>
      <c r="PSP37" s="68"/>
      <c r="PSS37" s="68" t="s">
        <v>265</v>
      </c>
      <c r="PST37" s="68"/>
      <c r="PSW37" s="68" t="s">
        <v>265</v>
      </c>
      <c r="PSX37" s="68"/>
      <c r="PTA37" s="68" t="s">
        <v>265</v>
      </c>
      <c r="PTB37" s="68"/>
      <c r="PTE37" s="68" t="s">
        <v>265</v>
      </c>
      <c r="PTF37" s="68"/>
      <c r="PTI37" s="68" t="s">
        <v>265</v>
      </c>
      <c r="PTJ37" s="68"/>
      <c r="PTM37" s="68" t="s">
        <v>265</v>
      </c>
      <c r="PTN37" s="68"/>
      <c r="PTQ37" s="68" t="s">
        <v>265</v>
      </c>
      <c r="PTR37" s="68"/>
      <c r="PTU37" s="68" t="s">
        <v>265</v>
      </c>
      <c r="PTV37" s="68"/>
      <c r="PTY37" s="68" t="s">
        <v>265</v>
      </c>
      <c r="PTZ37" s="68"/>
      <c r="PUC37" s="68" t="s">
        <v>265</v>
      </c>
      <c r="PUD37" s="68"/>
      <c r="PUG37" s="68" t="s">
        <v>265</v>
      </c>
      <c r="PUH37" s="68"/>
      <c r="PUK37" s="68" t="s">
        <v>265</v>
      </c>
      <c r="PUL37" s="68"/>
      <c r="PUO37" s="68" t="s">
        <v>265</v>
      </c>
      <c r="PUP37" s="68"/>
      <c r="PUS37" s="68" t="s">
        <v>265</v>
      </c>
      <c r="PUT37" s="68"/>
      <c r="PUW37" s="68" t="s">
        <v>265</v>
      </c>
      <c r="PUX37" s="68"/>
      <c r="PVA37" s="68" t="s">
        <v>265</v>
      </c>
      <c r="PVB37" s="68"/>
      <c r="PVE37" s="68" t="s">
        <v>265</v>
      </c>
      <c r="PVF37" s="68"/>
      <c r="PVI37" s="68" t="s">
        <v>265</v>
      </c>
      <c r="PVJ37" s="68"/>
      <c r="PVM37" s="68" t="s">
        <v>265</v>
      </c>
      <c r="PVN37" s="68"/>
      <c r="PVQ37" s="68" t="s">
        <v>265</v>
      </c>
      <c r="PVR37" s="68"/>
      <c r="PVU37" s="68" t="s">
        <v>265</v>
      </c>
      <c r="PVV37" s="68"/>
      <c r="PVY37" s="68" t="s">
        <v>265</v>
      </c>
      <c r="PVZ37" s="68"/>
      <c r="PWC37" s="68" t="s">
        <v>265</v>
      </c>
      <c r="PWD37" s="68"/>
      <c r="PWG37" s="68" t="s">
        <v>265</v>
      </c>
      <c r="PWH37" s="68"/>
      <c r="PWK37" s="68" t="s">
        <v>265</v>
      </c>
      <c r="PWL37" s="68"/>
      <c r="PWO37" s="68" t="s">
        <v>265</v>
      </c>
      <c r="PWP37" s="68"/>
      <c r="PWS37" s="68" t="s">
        <v>265</v>
      </c>
      <c r="PWT37" s="68"/>
      <c r="PWW37" s="68" t="s">
        <v>265</v>
      </c>
      <c r="PWX37" s="68"/>
      <c r="PXA37" s="68" t="s">
        <v>265</v>
      </c>
      <c r="PXB37" s="68"/>
      <c r="PXE37" s="68" t="s">
        <v>265</v>
      </c>
      <c r="PXF37" s="68"/>
      <c r="PXI37" s="68" t="s">
        <v>265</v>
      </c>
      <c r="PXJ37" s="68"/>
      <c r="PXM37" s="68" t="s">
        <v>265</v>
      </c>
      <c r="PXN37" s="68"/>
      <c r="PXQ37" s="68" t="s">
        <v>265</v>
      </c>
      <c r="PXR37" s="68"/>
      <c r="PXU37" s="68" t="s">
        <v>265</v>
      </c>
      <c r="PXV37" s="68"/>
      <c r="PXY37" s="68" t="s">
        <v>265</v>
      </c>
      <c r="PXZ37" s="68"/>
      <c r="PYC37" s="68" t="s">
        <v>265</v>
      </c>
      <c r="PYD37" s="68"/>
      <c r="PYG37" s="68" t="s">
        <v>265</v>
      </c>
      <c r="PYH37" s="68"/>
      <c r="PYK37" s="68" t="s">
        <v>265</v>
      </c>
      <c r="PYL37" s="68"/>
      <c r="PYO37" s="68" t="s">
        <v>265</v>
      </c>
      <c r="PYP37" s="68"/>
      <c r="PYS37" s="68" t="s">
        <v>265</v>
      </c>
      <c r="PYT37" s="68"/>
      <c r="PYW37" s="68" t="s">
        <v>265</v>
      </c>
      <c r="PYX37" s="68"/>
      <c r="PZA37" s="68" t="s">
        <v>265</v>
      </c>
      <c r="PZB37" s="68"/>
      <c r="PZE37" s="68" t="s">
        <v>265</v>
      </c>
      <c r="PZF37" s="68"/>
      <c r="PZI37" s="68" t="s">
        <v>265</v>
      </c>
      <c r="PZJ37" s="68"/>
      <c r="PZM37" s="68" t="s">
        <v>265</v>
      </c>
      <c r="PZN37" s="68"/>
      <c r="PZQ37" s="68" t="s">
        <v>265</v>
      </c>
      <c r="PZR37" s="68"/>
      <c r="PZU37" s="68" t="s">
        <v>265</v>
      </c>
      <c r="PZV37" s="68"/>
      <c r="PZY37" s="68" t="s">
        <v>265</v>
      </c>
      <c r="PZZ37" s="68"/>
      <c r="QAC37" s="68" t="s">
        <v>265</v>
      </c>
      <c r="QAD37" s="68"/>
      <c r="QAG37" s="68" t="s">
        <v>265</v>
      </c>
      <c r="QAH37" s="68"/>
      <c r="QAK37" s="68" t="s">
        <v>265</v>
      </c>
      <c r="QAL37" s="68"/>
      <c r="QAO37" s="68" t="s">
        <v>265</v>
      </c>
      <c r="QAP37" s="68"/>
      <c r="QAS37" s="68" t="s">
        <v>265</v>
      </c>
      <c r="QAT37" s="68"/>
      <c r="QAW37" s="68" t="s">
        <v>265</v>
      </c>
      <c r="QAX37" s="68"/>
      <c r="QBA37" s="68" t="s">
        <v>265</v>
      </c>
      <c r="QBB37" s="68"/>
      <c r="QBE37" s="68" t="s">
        <v>265</v>
      </c>
      <c r="QBF37" s="68"/>
      <c r="QBI37" s="68" t="s">
        <v>265</v>
      </c>
      <c r="QBJ37" s="68"/>
      <c r="QBM37" s="68" t="s">
        <v>265</v>
      </c>
      <c r="QBN37" s="68"/>
      <c r="QBQ37" s="68" t="s">
        <v>265</v>
      </c>
      <c r="QBR37" s="68"/>
      <c r="QBU37" s="68" t="s">
        <v>265</v>
      </c>
      <c r="QBV37" s="68"/>
      <c r="QBY37" s="68" t="s">
        <v>265</v>
      </c>
      <c r="QBZ37" s="68"/>
      <c r="QCC37" s="68" t="s">
        <v>265</v>
      </c>
      <c r="QCD37" s="68"/>
      <c r="QCG37" s="68" t="s">
        <v>265</v>
      </c>
      <c r="QCH37" s="68"/>
      <c r="QCK37" s="68" t="s">
        <v>265</v>
      </c>
      <c r="QCL37" s="68"/>
      <c r="QCO37" s="68" t="s">
        <v>265</v>
      </c>
      <c r="QCP37" s="68"/>
      <c r="QCS37" s="68" t="s">
        <v>265</v>
      </c>
      <c r="QCT37" s="68"/>
      <c r="QCW37" s="68" t="s">
        <v>265</v>
      </c>
      <c r="QCX37" s="68"/>
      <c r="QDA37" s="68" t="s">
        <v>265</v>
      </c>
      <c r="QDB37" s="68"/>
      <c r="QDE37" s="68" t="s">
        <v>265</v>
      </c>
      <c r="QDF37" s="68"/>
      <c r="QDI37" s="68" t="s">
        <v>265</v>
      </c>
      <c r="QDJ37" s="68"/>
      <c r="QDM37" s="68" t="s">
        <v>265</v>
      </c>
      <c r="QDN37" s="68"/>
      <c r="QDQ37" s="68" t="s">
        <v>265</v>
      </c>
      <c r="QDR37" s="68"/>
      <c r="QDU37" s="68" t="s">
        <v>265</v>
      </c>
      <c r="QDV37" s="68"/>
      <c r="QDY37" s="68" t="s">
        <v>265</v>
      </c>
      <c r="QDZ37" s="68"/>
      <c r="QEC37" s="68" t="s">
        <v>265</v>
      </c>
      <c r="QED37" s="68"/>
      <c r="QEG37" s="68" t="s">
        <v>265</v>
      </c>
      <c r="QEH37" s="68"/>
      <c r="QEK37" s="68" t="s">
        <v>265</v>
      </c>
      <c r="QEL37" s="68"/>
      <c r="QEO37" s="68" t="s">
        <v>265</v>
      </c>
      <c r="QEP37" s="68"/>
      <c r="QES37" s="68" t="s">
        <v>265</v>
      </c>
      <c r="QET37" s="68"/>
      <c r="QEW37" s="68" t="s">
        <v>265</v>
      </c>
      <c r="QEX37" s="68"/>
      <c r="QFA37" s="68" t="s">
        <v>265</v>
      </c>
      <c r="QFB37" s="68"/>
      <c r="QFE37" s="68" t="s">
        <v>265</v>
      </c>
      <c r="QFF37" s="68"/>
      <c r="QFI37" s="68" t="s">
        <v>265</v>
      </c>
      <c r="QFJ37" s="68"/>
      <c r="QFM37" s="68" t="s">
        <v>265</v>
      </c>
      <c r="QFN37" s="68"/>
      <c r="QFQ37" s="68" t="s">
        <v>265</v>
      </c>
      <c r="QFR37" s="68"/>
      <c r="QFU37" s="68" t="s">
        <v>265</v>
      </c>
      <c r="QFV37" s="68"/>
      <c r="QFY37" s="68" t="s">
        <v>265</v>
      </c>
      <c r="QFZ37" s="68"/>
      <c r="QGC37" s="68" t="s">
        <v>265</v>
      </c>
      <c r="QGD37" s="68"/>
      <c r="QGG37" s="68" t="s">
        <v>265</v>
      </c>
      <c r="QGH37" s="68"/>
      <c r="QGK37" s="68" t="s">
        <v>265</v>
      </c>
      <c r="QGL37" s="68"/>
      <c r="QGO37" s="68" t="s">
        <v>265</v>
      </c>
      <c r="QGP37" s="68"/>
      <c r="QGS37" s="68" t="s">
        <v>265</v>
      </c>
      <c r="QGT37" s="68"/>
      <c r="QGW37" s="68" t="s">
        <v>265</v>
      </c>
      <c r="QGX37" s="68"/>
      <c r="QHA37" s="68" t="s">
        <v>265</v>
      </c>
      <c r="QHB37" s="68"/>
      <c r="QHE37" s="68" t="s">
        <v>265</v>
      </c>
      <c r="QHF37" s="68"/>
      <c r="QHI37" s="68" t="s">
        <v>265</v>
      </c>
      <c r="QHJ37" s="68"/>
      <c r="QHM37" s="68" t="s">
        <v>265</v>
      </c>
      <c r="QHN37" s="68"/>
      <c r="QHQ37" s="68" t="s">
        <v>265</v>
      </c>
      <c r="QHR37" s="68"/>
      <c r="QHU37" s="68" t="s">
        <v>265</v>
      </c>
      <c r="QHV37" s="68"/>
      <c r="QHY37" s="68" t="s">
        <v>265</v>
      </c>
      <c r="QHZ37" s="68"/>
      <c r="QIC37" s="68" t="s">
        <v>265</v>
      </c>
      <c r="QID37" s="68"/>
      <c r="QIG37" s="68" t="s">
        <v>265</v>
      </c>
      <c r="QIH37" s="68"/>
      <c r="QIK37" s="68" t="s">
        <v>265</v>
      </c>
      <c r="QIL37" s="68"/>
      <c r="QIO37" s="68" t="s">
        <v>265</v>
      </c>
      <c r="QIP37" s="68"/>
      <c r="QIS37" s="68" t="s">
        <v>265</v>
      </c>
      <c r="QIT37" s="68"/>
      <c r="QIW37" s="68" t="s">
        <v>265</v>
      </c>
      <c r="QIX37" s="68"/>
      <c r="QJA37" s="68" t="s">
        <v>265</v>
      </c>
      <c r="QJB37" s="68"/>
      <c r="QJE37" s="68" t="s">
        <v>265</v>
      </c>
      <c r="QJF37" s="68"/>
      <c r="QJI37" s="68" t="s">
        <v>265</v>
      </c>
      <c r="QJJ37" s="68"/>
      <c r="QJM37" s="68" t="s">
        <v>265</v>
      </c>
      <c r="QJN37" s="68"/>
      <c r="QJQ37" s="68" t="s">
        <v>265</v>
      </c>
      <c r="QJR37" s="68"/>
      <c r="QJU37" s="68" t="s">
        <v>265</v>
      </c>
      <c r="QJV37" s="68"/>
      <c r="QJY37" s="68" t="s">
        <v>265</v>
      </c>
      <c r="QJZ37" s="68"/>
      <c r="QKC37" s="68" t="s">
        <v>265</v>
      </c>
      <c r="QKD37" s="68"/>
      <c r="QKG37" s="68" t="s">
        <v>265</v>
      </c>
      <c r="QKH37" s="68"/>
      <c r="QKK37" s="68" t="s">
        <v>265</v>
      </c>
      <c r="QKL37" s="68"/>
      <c r="QKO37" s="68" t="s">
        <v>265</v>
      </c>
      <c r="QKP37" s="68"/>
      <c r="QKS37" s="68" t="s">
        <v>265</v>
      </c>
      <c r="QKT37" s="68"/>
      <c r="QKW37" s="68" t="s">
        <v>265</v>
      </c>
      <c r="QKX37" s="68"/>
      <c r="QLA37" s="68" t="s">
        <v>265</v>
      </c>
      <c r="QLB37" s="68"/>
      <c r="QLE37" s="68" t="s">
        <v>265</v>
      </c>
      <c r="QLF37" s="68"/>
      <c r="QLI37" s="68" t="s">
        <v>265</v>
      </c>
      <c r="QLJ37" s="68"/>
      <c r="QLM37" s="68" t="s">
        <v>265</v>
      </c>
      <c r="QLN37" s="68"/>
      <c r="QLQ37" s="68" t="s">
        <v>265</v>
      </c>
      <c r="QLR37" s="68"/>
      <c r="QLU37" s="68" t="s">
        <v>265</v>
      </c>
      <c r="QLV37" s="68"/>
      <c r="QLY37" s="68" t="s">
        <v>265</v>
      </c>
      <c r="QLZ37" s="68"/>
      <c r="QMC37" s="68" t="s">
        <v>265</v>
      </c>
      <c r="QMD37" s="68"/>
      <c r="QMG37" s="68" t="s">
        <v>265</v>
      </c>
      <c r="QMH37" s="68"/>
      <c r="QMK37" s="68" t="s">
        <v>265</v>
      </c>
      <c r="QML37" s="68"/>
      <c r="QMO37" s="68" t="s">
        <v>265</v>
      </c>
      <c r="QMP37" s="68"/>
      <c r="QMS37" s="68" t="s">
        <v>265</v>
      </c>
      <c r="QMT37" s="68"/>
      <c r="QMW37" s="68" t="s">
        <v>265</v>
      </c>
      <c r="QMX37" s="68"/>
      <c r="QNA37" s="68" t="s">
        <v>265</v>
      </c>
      <c r="QNB37" s="68"/>
      <c r="QNE37" s="68" t="s">
        <v>265</v>
      </c>
      <c r="QNF37" s="68"/>
      <c r="QNI37" s="68" t="s">
        <v>265</v>
      </c>
      <c r="QNJ37" s="68"/>
      <c r="QNM37" s="68" t="s">
        <v>265</v>
      </c>
      <c r="QNN37" s="68"/>
      <c r="QNQ37" s="68" t="s">
        <v>265</v>
      </c>
      <c r="QNR37" s="68"/>
      <c r="QNU37" s="68" t="s">
        <v>265</v>
      </c>
      <c r="QNV37" s="68"/>
      <c r="QNY37" s="68" t="s">
        <v>265</v>
      </c>
      <c r="QNZ37" s="68"/>
      <c r="QOC37" s="68" t="s">
        <v>265</v>
      </c>
      <c r="QOD37" s="68"/>
      <c r="QOG37" s="68" t="s">
        <v>265</v>
      </c>
      <c r="QOH37" s="68"/>
      <c r="QOK37" s="68" t="s">
        <v>265</v>
      </c>
      <c r="QOL37" s="68"/>
      <c r="QOO37" s="68" t="s">
        <v>265</v>
      </c>
      <c r="QOP37" s="68"/>
      <c r="QOS37" s="68" t="s">
        <v>265</v>
      </c>
      <c r="QOT37" s="68"/>
      <c r="QOW37" s="68" t="s">
        <v>265</v>
      </c>
      <c r="QOX37" s="68"/>
      <c r="QPA37" s="68" t="s">
        <v>265</v>
      </c>
      <c r="QPB37" s="68"/>
      <c r="QPE37" s="68" t="s">
        <v>265</v>
      </c>
      <c r="QPF37" s="68"/>
      <c r="QPI37" s="68" t="s">
        <v>265</v>
      </c>
      <c r="QPJ37" s="68"/>
      <c r="QPM37" s="68" t="s">
        <v>265</v>
      </c>
      <c r="QPN37" s="68"/>
      <c r="QPQ37" s="68" t="s">
        <v>265</v>
      </c>
      <c r="QPR37" s="68"/>
      <c r="QPU37" s="68" t="s">
        <v>265</v>
      </c>
      <c r="QPV37" s="68"/>
      <c r="QPY37" s="68" t="s">
        <v>265</v>
      </c>
      <c r="QPZ37" s="68"/>
      <c r="QQC37" s="68" t="s">
        <v>265</v>
      </c>
      <c r="QQD37" s="68"/>
      <c r="QQG37" s="68" t="s">
        <v>265</v>
      </c>
      <c r="QQH37" s="68"/>
      <c r="QQK37" s="68" t="s">
        <v>265</v>
      </c>
      <c r="QQL37" s="68"/>
      <c r="QQO37" s="68" t="s">
        <v>265</v>
      </c>
      <c r="QQP37" s="68"/>
      <c r="QQS37" s="68" t="s">
        <v>265</v>
      </c>
      <c r="QQT37" s="68"/>
      <c r="QQW37" s="68" t="s">
        <v>265</v>
      </c>
      <c r="QQX37" s="68"/>
      <c r="QRA37" s="68" t="s">
        <v>265</v>
      </c>
      <c r="QRB37" s="68"/>
      <c r="QRE37" s="68" t="s">
        <v>265</v>
      </c>
      <c r="QRF37" s="68"/>
      <c r="QRI37" s="68" t="s">
        <v>265</v>
      </c>
      <c r="QRJ37" s="68"/>
      <c r="QRM37" s="68" t="s">
        <v>265</v>
      </c>
      <c r="QRN37" s="68"/>
      <c r="QRQ37" s="68" t="s">
        <v>265</v>
      </c>
      <c r="QRR37" s="68"/>
      <c r="QRU37" s="68" t="s">
        <v>265</v>
      </c>
      <c r="QRV37" s="68"/>
      <c r="QRY37" s="68" t="s">
        <v>265</v>
      </c>
      <c r="QRZ37" s="68"/>
      <c r="QSC37" s="68" t="s">
        <v>265</v>
      </c>
      <c r="QSD37" s="68"/>
      <c r="QSG37" s="68" t="s">
        <v>265</v>
      </c>
      <c r="QSH37" s="68"/>
      <c r="QSK37" s="68" t="s">
        <v>265</v>
      </c>
      <c r="QSL37" s="68"/>
      <c r="QSO37" s="68" t="s">
        <v>265</v>
      </c>
      <c r="QSP37" s="68"/>
      <c r="QSS37" s="68" t="s">
        <v>265</v>
      </c>
      <c r="QST37" s="68"/>
      <c r="QSW37" s="68" t="s">
        <v>265</v>
      </c>
      <c r="QSX37" s="68"/>
      <c r="QTA37" s="68" t="s">
        <v>265</v>
      </c>
      <c r="QTB37" s="68"/>
      <c r="QTE37" s="68" t="s">
        <v>265</v>
      </c>
      <c r="QTF37" s="68"/>
      <c r="QTI37" s="68" t="s">
        <v>265</v>
      </c>
      <c r="QTJ37" s="68"/>
      <c r="QTM37" s="68" t="s">
        <v>265</v>
      </c>
      <c r="QTN37" s="68"/>
      <c r="QTQ37" s="68" t="s">
        <v>265</v>
      </c>
      <c r="QTR37" s="68"/>
      <c r="QTU37" s="68" t="s">
        <v>265</v>
      </c>
      <c r="QTV37" s="68"/>
      <c r="QTY37" s="68" t="s">
        <v>265</v>
      </c>
      <c r="QTZ37" s="68"/>
      <c r="QUC37" s="68" t="s">
        <v>265</v>
      </c>
      <c r="QUD37" s="68"/>
      <c r="QUG37" s="68" t="s">
        <v>265</v>
      </c>
      <c r="QUH37" s="68"/>
      <c r="QUK37" s="68" t="s">
        <v>265</v>
      </c>
      <c r="QUL37" s="68"/>
      <c r="QUO37" s="68" t="s">
        <v>265</v>
      </c>
      <c r="QUP37" s="68"/>
      <c r="QUS37" s="68" t="s">
        <v>265</v>
      </c>
      <c r="QUT37" s="68"/>
      <c r="QUW37" s="68" t="s">
        <v>265</v>
      </c>
      <c r="QUX37" s="68"/>
      <c r="QVA37" s="68" t="s">
        <v>265</v>
      </c>
      <c r="QVB37" s="68"/>
      <c r="QVE37" s="68" t="s">
        <v>265</v>
      </c>
      <c r="QVF37" s="68"/>
      <c r="QVI37" s="68" t="s">
        <v>265</v>
      </c>
      <c r="QVJ37" s="68"/>
      <c r="QVM37" s="68" t="s">
        <v>265</v>
      </c>
      <c r="QVN37" s="68"/>
      <c r="QVQ37" s="68" t="s">
        <v>265</v>
      </c>
      <c r="QVR37" s="68"/>
      <c r="QVU37" s="68" t="s">
        <v>265</v>
      </c>
      <c r="QVV37" s="68"/>
      <c r="QVY37" s="68" t="s">
        <v>265</v>
      </c>
      <c r="QVZ37" s="68"/>
      <c r="QWC37" s="68" t="s">
        <v>265</v>
      </c>
      <c r="QWD37" s="68"/>
      <c r="QWG37" s="68" t="s">
        <v>265</v>
      </c>
      <c r="QWH37" s="68"/>
      <c r="QWK37" s="68" t="s">
        <v>265</v>
      </c>
      <c r="QWL37" s="68"/>
      <c r="QWO37" s="68" t="s">
        <v>265</v>
      </c>
      <c r="QWP37" s="68"/>
      <c r="QWS37" s="68" t="s">
        <v>265</v>
      </c>
      <c r="QWT37" s="68"/>
      <c r="QWW37" s="68" t="s">
        <v>265</v>
      </c>
      <c r="QWX37" s="68"/>
      <c r="QXA37" s="68" t="s">
        <v>265</v>
      </c>
      <c r="QXB37" s="68"/>
      <c r="QXE37" s="68" t="s">
        <v>265</v>
      </c>
      <c r="QXF37" s="68"/>
      <c r="QXI37" s="68" t="s">
        <v>265</v>
      </c>
      <c r="QXJ37" s="68"/>
      <c r="QXM37" s="68" t="s">
        <v>265</v>
      </c>
      <c r="QXN37" s="68"/>
      <c r="QXQ37" s="68" t="s">
        <v>265</v>
      </c>
      <c r="QXR37" s="68"/>
      <c r="QXU37" s="68" t="s">
        <v>265</v>
      </c>
      <c r="QXV37" s="68"/>
      <c r="QXY37" s="68" t="s">
        <v>265</v>
      </c>
      <c r="QXZ37" s="68"/>
      <c r="QYC37" s="68" t="s">
        <v>265</v>
      </c>
      <c r="QYD37" s="68"/>
      <c r="QYG37" s="68" t="s">
        <v>265</v>
      </c>
      <c r="QYH37" s="68"/>
      <c r="QYK37" s="68" t="s">
        <v>265</v>
      </c>
      <c r="QYL37" s="68"/>
      <c r="QYO37" s="68" t="s">
        <v>265</v>
      </c>
      <c r="QYP37" s="68"/>
      <c r="QYS37" s="68" t="s">
        <v>265</v>
      </c>
      <c r="QYT37" s="68"/>
      <c r="QYW37" s="68" t="s">
        <v>265</v>
      </c>
      <c r="QYX37" s="68"/>
      <c r="QZA37" s="68" t="s">
        <v>265</v>
      </c>
      <c r="QZB37" s="68"/>
      <c r="QZE37" s="68" t="s">
        <v>265</v>
      </c>
      <c r="QZF37" s="68"/>
      <c r="QZI37" s="68" t="s">
        <v>265</v>
      </c>
      <c r="QZJ37" s="68"/>
      <c r="QZM37" s="68" t="s">
        <v>265</v>
      </c>
      <c r="QZN37" s="68"/>
      <c r="QZQ37" s="68" t="s">
        <v>265</v>
      </c>
      <c r="QZR37" s="68"/>
      <c r="QZU37" s="68" t="s">
        <v>265</v>
      </c>
      <c r="QZV37" s="68"/>
      <c r="QZY37" s="68" t="s">
        <v>265</v>
      </c>
      <c r="QZZ37" s="68"/>
      <c r="RAC37" s="68" t="s">
        <v>265</v>
      </c>
      <c r="RAD37" s="68"/>
      <c r="RAG37" s="68" t="s">
        <v>265</v>
      </c>
      <c r="RAH37" s="68"/>
      <c r="RAK37" s="68" t="s">
        <v>265</v>
      </c>
      <c r="RAL37" s="68"/>
      <c r="RAO37" s="68" t="s">
        <v>265</v>
      </c>
      <c r="RAP37" s="68"/>
      <c r="RAS37" s="68" t="s">
        <v>265</v>
      </c>
      <c r="RAT37" s="68"/>
      <c r="RAW37" s="68" t="s">
        <v>265</v>
      </c>
      <c r="RAX37" s="68"/>
      <c r="RBA37" s="68" t="s">
        <v>265</v>
      </c>
      <c r="RBB37" s="68"/>
      <c r="RBE37" s="68" t="s">
        <v>265</v>
      </c>
      <c r="RBF37" s="68"/>
      <c r="RBI37" s="68" t="s">
        <v>265</v>
      </c>
      <c r="RBJ37" s="68"/>
      <c r="RBM37" s="68" t="s">
        <v>265</v>
      </c>
      <c r="RBN37" s="68"/>
      <c r="RBQ37" s="68" t="s">
        <v>265</v>
      </c>
      <c r="RBR37" s="68"/>
      <c r="RBU37" s="68" t="s">
        <v>265</v>
      </c>
      <c r="RBV37" s="68"/>
      <c r="RBY37" s="68" t="s">
        <v>265</v>
      </c>
      <c r="RBZ37" s="68"/>
      <c r="RCC37" s="68" t="s">
        <v>265</v>
      </c>
      <c r="RCD37" s="68"/>
      <c r="RCG37" s="68" t="s">
        <v>265</v>
      </c>
      <c r="RCH37" s="68"/>
      <c r="RCK37" s="68" t="s">
        <v>265</v>
      </c>
      <c r="RCL37" s="68"/>
      <c r="RCO37" s="68" t="s">
        <v>265</v>
      </c>
      <c r="RCP37" s="68"/>
      <c r="RCS37" s="68" t="s">
        <v>265</v>
      </c>
      <c r="RCT37" s="68"/>
      <c r="RCW37" s="68" t="s">
        <v>265</v>
      </c>
      <c r="RCX37" s="68"/>
      <c r="RDA37" s="68" t="s">
        <v>265</v>
      </c>
      <c r="RDB37" s="68"/>
      <c r="RDE37" s="68" t="s">
        <v>265</v>
      </c>
      <c r="RDF37" s="68"/>
      <c r="RDI37" s="68" t="s">
        <v>265</v>
      </c>
      <c r="RDJ37" s="68"/>
      <c r="RDM37" s="68" t="s">
        <v>265</v>
      </c>
      <c r="RDN37" s="68"/>
      <c r="RDQ37" s="68" t="s">
        <v>265</v>
      </c>
      <c r="RDR37" s="68"/>
      <c r="RDU37" s="68" t="s">
        <v>265</v>
      </c>
      <c r="RDV37" s="68"/>
      <c r="RDY37" s="68" t="s">
        <v>265</v>
      </c>
      <c r="RDZ37" s="68"/>
      <c r="REC37" s="68" t="s">
        <v>265</v>
      </c>
      <c r="RED37" s="68"/>
      <c r="REG37" s="68" t="s">
        <v>265</v>
      </c>
      <c r="REH37" s="68"/>
      <c r="REK37" s="68" t="s">
        <v>265</v>
      </c>
      <c r="REL37" s="68"/>
      <c r="REO37" s="68" t="s">
        <v>265</v>
      </c>
      <c r="REP37" s="68"/>
      <c r="RES37" s="68" t="s">
        <v>265</v>
      </c>
      <c r="RET37" s="68"/>
      <c r="REW37" s="68" t="s">
        <v>265</v>
      </c>
      <c r="REX37" s="68"/>
      <c r="RFA37" s="68" t="s">
        <v>265</v>
      </c>
      <c r="RFB37" s="68"/>
      <c r="RFE37" s="68" t="s">
        <v>265</v>
      </c>
      <c r="RFF37" s="68"/>
      <c r="RFI37" s="68" t="s">
        <v>265</v>
      </c>
      <c r="RFJ37" s="68"/>
      <c r="RFM37" s="68" t="s">
        <v>265</v>
      </c>
      <c r="RFN37" s="68"/>
      <c r="RFQ37" s="68" t="s">
        <v>265</v>
      </c>
      <c r="RFR37" s="68"/>
      <c r="RFU37" s="68" t="s">
        <v>265</v>
      </c>
      <c r="RFV37" s="68"/>
      <c r="RFY37" s="68" t="s">
        <v>265</v>
      </c>
      <c r="RFZ37" s="68"/>
      <c r="RGC37" s="68" t="s">
        <v>265</v>
      </c>
      <c r="RGD37" s="68"/>
      <c r="RGG37" s="68" t="s">
        <v>265</v>
      </c>
      <c r="RGH37" s="68"/>
      <c r="RGK37" s="68" t="s">
        <v>265</v>
      </c>
      <c r="RGL37" s="68"/>
      <c r="RGO37" s="68" t="s">
        <v>265</v>
      </c>
      <c r="RGP37" s="68"/>
      <c r="RGS37" s="68" t="s">
        <v>265</v>
      </c>
      <c r="RGT37" s="68"/>
      <c r="RGW37" s="68" t="s">
        <v>265</v>
      </c>
      <c r="RGX37" s="68"/>
      <c r="RHA37" s="68" t="s">
        <v>265</v>
      </c>
      <c r="RHB37" s="68"/>
      <c r="RHE37" s="68" t="s">
        <v>265</v>
      </c>
      <c r="RHF37" s="68"/>
      <c r="RHI37" s="68" t="s">
        <v>265</v>
      </c>
      <c r="RHJ37" s="68"/>
      <c r="RHM37" s="68" t="s">
        <v>265</v>
      </c>
      <c r="RHN37" s="68"/>
      <c r="RHQ37" s="68" t="s">
        <v>265</v>
      </c>
      <c r="RHR37" s="68"/>
      <c r="RHU37" s="68" t="s">
        <v>265</v>
      </c>
      <c r="RHV37" s="68"/>
      <c r="RHY37" s="68" t="s">
        <v>265</v>
      </c>
      <c r="RHZ37" s="68"/>
      <c r="RIC37" s="68" t="s">
        <v>265</v>
      </c>
      <c r="RID37" s="68"/>
      <c r="RIG37" s="68" t="s">
        <v>265</v>
      </c>
      <c r="RIH37" s="68"/>
      <c r="RIK37" s="68" t="s">
        <v>265</v>
      </c>
      <c r="RIL37" s="68"/>
      <c r="RIO37" s="68" t="s">
        <v>265</v>
      </c>
      <c r="RIP37" s="68"/>
      <c r="RIS37" s="68" t="s">
        <v>265</v>
      </c>
      <c r="RIT37" s="68"/>
      <c r="RIW37" s="68" t="s">
        <v>265</v>
      </c>
      <c r="RIX37" s="68"/>
      <c r="RJA37" s="68" t="s">
        <v>265</v>
      </c>
      <c r="RJB37" s="68"/>
      <c r="RJE37" s="68" t="s">
        <v>265</v>
      </c>
      <c r="RJF37" s="68"/>
      <c r="RJI37" s="68" t="s">
        <v>265</v>
      </c>
      <c r="RJJ37" s="68"/>
      <c r="RJM37" s="68" t="s">
        <v>265</v>
      </c>
      <c r="RJN37" s="68"/>
      <c r="RJQ37" s="68" t="s">
        <v>265</v>
      </c>
      <c r="RJR37" s="68"/>
      <c r="RJU37" s="68" t="s">
        <v>265</v>
      </c>
      <c r="RJV37" s="68"/>
      <c r="RJY37" s="68" t="s">
        <v>265</v>
      </c>
      <c r="RJZ37" s="68"/>
      <c r="RKC37" s="68" t="s">
        <v>265</v>
      </c>
      <c r="RKD37" s="68"/>
      <c r="RKG37" s="68" t="s">
        <v>265</v>
      </c>
      <c r="RKH37" s="68"/>
      <c r="RKK37" s="68" t="s">
        <v>265</v>
      </c>
      <c r="RKL37" s="68"/>
      <c r="RKO37" s="68" t="s">
        <v>265</v>
      </c>
      <c r="RKP37" s="68"/>
      <c r="RKS37" s="68" t="s">
        <v>265</v>
      </c>
      <c r="RKT37" s="68"/>
      <c r="RKW37" s="68" t="s">
        <v>265</v>
      </c>
      <c r="RKX37" s="68"/>
      <c r="RLA37" s="68" t="s">
        <v>265</v>
      </c>
      <c r="RLB37" s="68"/>
      <c r="RLE37" s="68" t="s">
        <v>265</v>
      </c>
      <c r="RLF37" s="68"/>
      <c r="RLI37" s="68" t="s">
        <v>265</v>
      </c>
      <c r="RLJ37" s="68"/>
      <c r="RLM37" s="68" t="s">
        <v>265</v>
      </c>
      <c r="RLN37" s="68"/>
      <c r="RLQ37" s="68" t="s">
        <v>265</v>
      </c>
      <c r="RLR37" s="68"/>
      <c r="RLU37" s="68" t="s">
        <v>265</v>
      </c>
      <c r="RLV37" s="68"/>
      <c r="RLY37" s="68" t="s">
        <v>265</v>
      </c>
      <c r="RLZ37" s="68"/>
      <c r="RMC37" s="68" t="s">
        <v>265</v>
      </c>
      <c r="RMD37" s="68"/>
      <c r="RMG37" s="68" t="s">
        <v>265</v>
      </c>
      <c r="RMH37" s="68"/>
      <c r="RMK37" s="68" t="s">
        <v>265</v>
      </c>
      <c r="RML37" s="68"/>
      <c r="RMO37" s="68" t="s">
        <v>265</v>
      </c>
      <c r="RMP37" s="68"/>
      <c r="RMS37" s="68" t="s">
        <v>265</v>
      </c>
      <c r="RMT37" s="68"/>
      <c r="RMW37" s="68" t="s">
        <v>265</v>
      </c>
      <c r="RMX37" s="68"/>
      <c r="RNA37" s="68" t="s">
        <v>265</v>
      </c>
      <c r="RNB37" s="68"/>
      <c r="RNE37" s="68" t="s">
        <v>265</v>
      </c>
      <c r="RNF37" s="68"/>
      <c r="RNI37" s="68" t="s">
        <v>265</v>
      </c>
      <c r="RNJ37" s="68"/>
      <c r="RNM37" s="68" t="s">
        <v>265</v>
      </c>
      <c r="RNN37" s="68"/>
      <c r="RNQ37" s="68" t="s">
        <v>265</v>
      </c>
      <c r="RNR37" s="68"/>
      <c r="RNU37" s="68" t="s">
        <v>265</v>
      </c>
      <c r="RNV37" s="68"/>
      <c r="RNY37" s="68" t="s">
        <v>265</v>
      </c>
      <c r="RNZ37" s="68"/>
      <c r="ROC37" s="68" t="s">
        <v>265</v>
      </c>
      <c r="ROD37" s="68"/>
      <c r="ROG37" s="68" t="s">
        <v>265</v>
      </c>
      <c r="ROH37" s="68"/>
      <c r="ROK37" s="68" t="s">
        <v>265</v>
      </c>
      <c r="ROL37" s="68"/>
      <c r="ROO37" s="68" t="s">
        <v>265</v>
      </c>
      <c r="ROP37" s="68"/>
      <c r="ROS37" s="68" t="s">
        <v>265</v>
      </c>
      <c r="ROT37" s="68"/>
      <c r="ROW37" s="68" t="s">
        <v>265</v>
      </c>
      <c r="ROX37" s="68"/>
      <c r="RPA37" s="68" t="s">
        <v>265</v>
      </c>
      <c r="RPB37" s="68"/>
      <c r="RPE37" s="68" t="s">
        <v>265</v>
      </c>
      <c r="RPF37" s="68"/>
      <c r="RPI37" s="68" t="s">
        <v>265</v>
      </c>
      <c r="RPJ37" s="68"/>
      <c r="RPM37" s="68" t="s">
        <v>265</v>
      </c>
      <c r="RPN37" s="68"/>
      <c r="RPQ37" s="68" t="s">
        <v>265</v>
      </c>
      <c r="RPR37" s="68"/>
      <c r="RPU37" s="68" t="s">
        <v>265</v>
      </c>
      <c r="RPV37" s="68"/>
      <c r="RPY37" s="68" t="s">
        <v>265</v>
      </c>
      <c r="RPZ37" s="68"/>
      <c r="RQC37" s="68" t="s">
        <v>265</v>
      </c>
      <c r="RQD37" s="68"/>
      <c r="RQG37" s="68" t="s">
        <v>265</v>
      </c>
      <c r="RQH37" s="68"/>
      <c r="RQK37" s="68" t="s">
        <v>265</v>
      </c>
      <c r="RQL37" s="68"/>
      <c r="RQO37" s="68" t="s">
        <v>265</v>
      </c>
      <c r="RQP37" s="68"/>
      <c r="RQS37" s="68" t="s">
        <v>265</v>
      </c>
      <c r="RQT37" s="68"/>
      <c r="RQW37" s="68" t="s">
        <v>265</v>
      </c>
      <c r="RQX37" s="68"/>
      <c r="RRA37" s="68" t="s">
        <v>265</v>
      </c>
      <c r="RRB37" s="68"/>
      <c r="RRE37" s="68" t="s">
        <v>265</v>
      </c>
      <c r="RRF37" s="68"/>
      <c r="RRI37" s="68" t="s">
        <v>265</v>
      </c>
      <c r="RRJ37" s="68"/>
      <c r="RRM37" s="68" t="s">
        <v>265</v>
      </c>
      <c r="RRN37" s="68"/>
      <c r="RRQ37" s="68" t="s">
        <v>265</v>
      </c>
      <c r="RRR37" s="68"/>
      <c r="RRU37" s="68" t="s">
        <v>265</v>
      </c>
      <c r="RRV37" s="68"/>
      <c r="RRY37" s="68" t="s">
        <v>265</v>
      </c>
      <c r="RRZ37" s="68"/>
      <c r="RSC37" s="68" t="s">
        <v>265</v>
      </c>
      <c r="RSD37" s="68"/>
      <c r="RSG37" s="68" t="s">
        <v>265</v>
      </c>
      <c r="RSH37" s="68"/>
      <c r="RSK37" s="68" t="s">
        <v>265</v>
      </c>
      <c r="RSL37" s="68"/>
      <c r="RSO37" s="68" t="s">
        <v>265</v>
      </c>
      <c r="RSP37" s="68"/>
      <c r="RSS37" s="68" t="s">
        <v>265</v>
      </c>
      <c r="RST37" s="68"/>
      <c r="RSW37" s="68" t="s">
        <v>265</v>
      </c>
      <c r="RSX37" s="68"/>
      <c r="RTA37" s="68" t="s">
        <v>265</v>
      </c>
      <c r="RTB37" s="68"/>
      <c r="RTE37" s="68" t="s">
        <v>265</v>
      </c>
      <c r="RTF37" s="68"/>
      <c r="RTI37" s="68" t="s">
        <v>265</v>
      </c>
      <c r="RTJ37" s="68"/>
      <c r="RTM37" s="68" t="s">
        <v>265</v>
      </c>
      <c r="RTN37" s="68"/>
      <c r="RTQ37" s="68" t="s">
        <v>265</v>
      </c>
      <c r="RTR37" s="68"/>
      <c r="RTU37" s="68" t="s">
        <v>265</v>
      </c>
      <c r="RTV37" s="68"/>
      <c r="RTY37" s="68" t="s">
        <v>265</v>
      </c>
      <c r="RTZ37" s="68"/>
      <c r="RUC37" s="68" t="s">
        <v>265</v>
      </c>
      <c r="RUD37" s="68"/>
      <c r="RUG37" s="68" t="s">
        <v>265</v>
      </c>
      <c r="RUH37" s="68"/>
      <c r="RUK37" s="68" t="s">
        <v>265</v>
      </c>
      <c r="RUL37" s="68"/>
      <c r="RUO37" s="68" t="s">
        <v>265</v>
      </c>
      <c r="RUP37" s="68"/>
      <c r="RUS37" s="68" t="s">
        <v>265</v>
      </c>
      <c r="RUT37" s="68"/>
      <c r="RUW37" s="68" t="s">
        <v>265</v>
      </c>
      <c r="RUX37" s="68"/>
      <c r="RVA37" s="68" t="s">
        <v>265</v>
      </c>
      <c r="RVB37" s="68"/>
      <c r="RVE37" s="68" t="s">
        <v>265</v>
      </c>
      <c r="RVF37" s="68"/>
      <c r="RVI37" s="68" t="s">
        <v>265</v>
      </c>
      <c r="RVJ37" s="68"/>
      <c r="RVM37" s="68" t="s">
        <v>265</v>
      </c>
      <c r="RVN37" s="68"/>
      <c r="RVQ37" s="68" t="s">
        <v>265</v>
      </c>
      <c r="RVR37" s="68"/>
      <c r="RVU37" s="68" t="s">
        <v>265</v>
      </c>
      <c r="RVV37" s="68"/>
      <c r="RVY37" s="68" t="s">
        <v>265</v>
      </c>
      <c r="RVZ37" s="68"/>
      <c r="RWC37" s="68" t="s">
        <v>265</v>
      </c>
      <c r="RWD37" s="68"/>
      <c r="RWG37" s="68" t="s">
        <v>265</v>
      </c>
      <c r="RWH37" s="68"/>
      <c r="RWK37" s="68" t="s">
        <v>265</v>
      </c>
      <c r="RWL37" s="68"/>
      <c r="RWO37" s="68" t="s">
        <v>265</v>
      </c>
      <c r="RWP37" s="68"/>
      <c r="RWS37" s="68" t="s">
        <v>265</v>
      </c>
      <c r="RWT37" s="68"/>
      <c r="RWW37" s="68" t="s">
        <v>265</v>
      </c>
      <c r="RWX37" s="68"/>
      <c r="RXA37" s="68" t="s">
        <v>265</v>
      </c>
      <c r="RXB37" s="68"/>
      <c r="RXE37" s="68" t="s">
        <v>265</v>
      </c>
      <c r="RXF37" s="68"/>
      <c r="RXI37" s="68" t="s">
        <v>265</v>
      </c>
      <c r="RXJ37" s="68"/>
      <c r="RXM37" s="68" t="s">
        <v>265</v>
      </c>
      <c r="RXN37" s="68"/>
      <c r="RXQ37" s="68" t="s">
        <v>265</v>
      </c>
      <c r="RXR37" s="68"/>
      <c r="RXU37" s="68" t="s">
        <v>265</v>
      </c>
      <c r="RXV37" s="68"/>
      <c r="RXY37" s="68" t="s">
        <v>265</v>
      </c>
      <c r="RXZ37" s="68"/>
      <c r="RYC37" s="68" t="s">
        <v>265</v>
      </c>
      <c r="RYD37" s="68"/>
      <c r="RYG37" s="68" t="s">
        <v>265</v>
      </c>
      <c r="RYH37" s="68"/>
      <c r="RYK37" s="68" t="s">
        <v>265</v>
      </c>
      <c r="RYL37" s="68"/>
      <c r="RYO37" s="68" t="s">
        <v>265</v>
      </c>
      <c r="RYP37" s="68"/>
      <c r="RYS37" s="68" t="s">
        <v>265</v>
      </c>
      <c r="RYT37" s="68"/>
      <c r="RYW37" s="68" t="s">
        <v>265</v>
      </c>
      <c r="RYX37" s="68"/>
      <c r="RZA37" s="68" t="s">
        <v>265</v>
      </c>
      <c r="RZB37" s="68"/>
      <c r="RZE37" s="68" t="s">
        <v>265</v>
      </c>
      <c r="RZF37" s="68"/>
      <c r="RZI37" s="68" t="s">
        <v>265</v>
      </c>
      <c r="RZJ37" s="68"/>
      <c r="RZM37" s="68" t="s">
        <v>265</v>
      </c>
      <c r="RZN37" s="68"/>
      <c r="RZQ37" s="68" t="s">
        <v>265</v>
      </c>
      <c r="RZR37" s="68"/>
      <c r="RZU37" s="68" t="s">
        <v>265</v>
      </c>
      <c r="RZV37" s="68"/>
      <c r="RZY37" s="68" t="s">
        <v>265</v>
      </c>
      <c r="RZZ37" s="68"/>
      <c r="SAC37" s="68" t="s">
        <v>265</v>
      </c>
      <c r="SAD37" s="68"/>
      <c r="SAG37" s="68" t="s">
        <v>265</v>
      </c>
      <c r="SAH37" s="68"/>
      <c r="SAK37" s="68" t="s">
        <v>265</v>
      </c>
      <c r="SAL37" s="68"/>
      <c r="SAO37" s="68" t="s">
        <v>265</v>
      </c>
      <c r="SAP37" s="68"/>
      <c r="SAS37" s="68" t="s">
        <v>265</v>
      </c>
      <c r="SAT37" s="68"/>
      <c r="SAW37" s="68" t="s">
        <v>265</v>
      </c>
      <c r="SAX37" s="68"/>
      <c r="SBA37" s="68" t="s">
        <v>265</v>
      </c>
      <c r="SBB37" s="68"/>
      <c r="SBE37" s="68" t="s">
        <v>265</v>
      </c>
      <c r="SBF37" s="68"/>
      <c r="SBI37" s="68" t="s">
        <v>265</v>
      </c>
      <c r="SBJ37" s="68"/>
      <c r="SBM37" s="68" t="s">
        <v>265</v>
      </c>
      <c r="SBN37" s="68"/>
      <c r="SBQ37" s="68" t="s">
        <v>265</v>
      </c>
      <c r="SBR37" s="68"/>
      <c r="SBU37" s="68" t="s">
        <v>265</v>
      </c>
      <c r="SBV37" s="68"/>
      <c r="SBY37" s="68" t="s">
        <v>265</v>
      </c>
      <c r="SBZ37" s="68"/>
      <c r="SCC37" s="68" t="s">
        <v>265</v>
      </c>
      <c r="SCD37" s="68"/>
      <c r="SCG37" s="68" t="s">
        <v>265</v>
      </c>
      <c r="SCH37" s="68"/>
      <c r="SCK37" s="68" t="s">
        <v>265</v>
      </c>
      <c r="SCL37" s="68"/>
      <c r="SCO37" s="68" t="s">
        <v>265</v>
      </c>
      <c r="SCP37" s="68"/>
      <c r="SCS37" s="68" t="s">
        <v>265</v>
      </c>
      <c r="SCT37" s="68"/>
      <c r="SCW37" s="68" t="s">
        <v>265</v>
      </c>
      <c r="SCX37" s="68"/>
      <c r="SDA37" s="68" t="s">
        <v>265</v>
      </c>
      <c r="SDB37" s="68"/>
      <c r="SDE37" s="68" t="s">
        <v>265</v>
      </c>
      <c r="SDF37" s="68"/>
      <c r="SDI37" s="68" t="s">
        <v>265</v>
      </c>
      <c r="SDJ37" s="68"/>
      <c r="SDM37" s="68" t="s">
        <v>265</v>
      </c>
      <c r="SDN37" s="68"/>
      <c r="SDQ37" s="68" t="s">
        <v>265</v>
      </c>
      <c r="SDR37" s="68"/>
      <c r="SDU37" s="68" t="s">
        <v>265</v>
      </c>
      <c r="SDV37" s="68"/>
      <c r="SDY37" s="68" t="s">
        <v>265</v>
      </c>
      <c r="SDZ37" s="68"/>
      <c r="SEC37" s="68" t="s">
        <v>265</v>
      </c>
      <c r="SED37" s="68"/>
      <c r="SEG37" s="68" t="s">
        <v>265</v>
      </c>
      <c r="SEH37" s="68"/>
      <c r="SEK37" s="68" t="s">
        <v>265</v>
      </c>
      <c r="SEL37" s="68"/>
      <c r="SEO37" s="68" t="s">
        <v>265</v>
      </c>
      <c r="SEP37" s="68"/>
      <c r="SES37" s="68" t="s">
        <v>265</v>
      </c>
      <c r="SET37" s="68"/>
      <c r="SEW37" s="68" t="s">
        <v>265</v>
      </c>
      <c r="SEX37" s="68"/>
      <c r="SFA37" s="68" t="s">
        <v>265</v>
      </c>
      <c r="SFB37" s="68"/>
      <c r="SFE37" s="68" t="s">
        <v>265</v>
      </c>
      <c r="SFF37" s="68"/>
      <c r="SFI37" s="68" t="s">
        <v>265</v>
      </c>
      <c r="SFJ37" s="68"/>
      <c r="SFM37" s="68" t="s">
        <v>265</v>
      </c>
      <c r="SFN37" s="68"/>
      <c r="SFQ37" s="68" t="s">
        <v>265</v>
      </c>
      <c r="SFR37" s="68"/>
      <c r="SFU37" s="68" t="s">
        <v>265</v>
      </c>
      <c r="SFV37" s="68"/>
      <c r="SFY37" s="68" t="s">
        <v>265</v>
      </c>
      <c r="SFZ37" s="68"/>
      <c r="SGC37" s="68" t="s">
        <v>265</v>
      </c>
      <c r="SGD37" s="68"/>
      <c r="SGG37" s="68" t="s">
        <v>265</v>
      </c>
      <c r="SGH37" s="68"/>
      <c r="SGK37" s="68" t="s">
        <v>265</v>
      </c>
      <c r="SGL37" s="68"/>
      <c r="SGO37" s="68" t="s">
        <v>265</v>
      </c>
      <c r="SGP37" s="68"/>
      <c r="SGS37" s="68" t="s">
        <v>265</v>
      </c>
      <c r="SGT37" s="68"/>
      <c r="SGW37" s="68" t="s">
        <v>265</v>
      </c>
      <c r="SGX37" s="68"/>
      <c r="SHA37" s="68" t="s">
        <v>265</v>
      </c>
      <c r="SHB37" s="68"/>
      <c r="SHE37" s="68" t="s">
        <v>265</v>
      </c>
      <c r="SHF37" s="68"/>
      <c r="SHI37" s="68" t="s">
        <v>265</v>
      </c>
      <c r="SHJ37" s="68"/>
      <c r="SHM37" s="68" t="s">
        <v>265</v>
      </c>
      <c r="SHN37" s="68"/>
      <c r="SHQ37" s="68" t="s">
        <v>265</v>
      </c>
      <c r="SHR37" s="68"/>
      <c r="SHU37" s="68" t="s">
        <v>265</v>
      </c>
      <c r="SHV37" s="68"/>
      <c r="SHY37" s="68" t="s">
        <v>265</v>
      </c>
      <c r="SHZ37" s="68"/>
      <c r="SIC37" s="68" t="s">
        <v>265</v>
      </c>
      <c r="SID37" s="68"/>
      <c r="SIG37" s="68" t="s">
        <v>265</v>
      </c>
      <c r="SIH37" s="68"/>
      <c r="SIK37" s="68" t="s">
        <v>265</v>
      </c>
      <c r="SIL37" s="68"/>
      <c r="SIO37" s="68" t="s">
        <v>265</v>
      </c>
      <c r="SIP37" s="68"/>
      <c r="SIS37" s="68" t="s">
        <v>265</v>
      </c>
      <c r="SIT37" s="68"/>
      <c r="SIW37" s="68" t="s">
        <v>265</v>
      </c>
      <c r="SIX37" s="68"/>
      <c r="SJA37" s="68" t="s">
        <v>265</v>
      </c>
      <c r="SJB37" s="68"/>
      <c r="SJE37" s="68" t="s">
        <v>265</v>
      </c>
      <c r="SJF37" s="68"/>
      <c r="SJI37" s="68" t="s">
        <v>265</v>
      </c>
      <c r="SJJ37" s="68"/>
      <c r="SJM37" s="68" t="s">
        <v>265</v>
      </c>
      <c r="SJN37" s="68"/>
      <c r="SJQ37" s="68" t="s">
        <v>265</v>
      </c>
      <c r="SJR37" s="68"/>
      <c r="SJU37" s="68" t="s">
        <v>265</v>
      </c>
      <c r="SJV37" s="68"/>
      <c r="SJY37" s="68" t="s">
        <v>265</v>
      </c>
      <c r="SJZ37" s="68"/>
      <c r="SKC37" s="68" t="s">
        <v>265</v>
      </c>
      <c r="SKD37" s="68"/>
      <c r="SKG37" s="68" t="s">
        <v>265</v>
      </c>
      <c r="SKH37" s="68"/>
      <c r="SKK37" s="68" t="s">
        <v>265</v>
      </c>
      <c r="SKL37" s="68"/>
      <c r="SKO37" s="68" t="s">
        <v>265</v>
      </c>
      <c r="SKP37" s="68"/>
      <c r="SKS37" s="68" t="s">
        <v>265</v>
      </c>
      <c r="SKT37" s="68"/>
      <c r="SKW37" s="68" t="s">
        <v>265</v>
      </c>
      <c r="SKX37" s="68"/>
      <c r="SLA37" s="68" t="s">
        <v>265</v>
      </c>
      <c r="SLB37" s="68"/>
      <c r="SLE37" s="68" t="s">
        <v>265</v>
      </c>
      <c r="SLF37" s="68"/>
      <c r="SLI37" s="68" t="s">
        <v>265</v>
      </c>
      <c r="SLJ37" s="68"/>
      <c r="SLM37" s="68" t="s">
        <v>265</v>
      </c>
      <c r="SLN37" s="68"/>
      <c r="SLQ37" s="68" t="s">
        <v>265</v>
      </c>
      <c r="SLR37" s="68"/>
      <c r="SLU37" s="68" t="s">
        <v>265</v>
      </c>
      <c r="SLV37" s="68"/>
      <c r="SLY37" s="68" t="s">
        <v>265</v>
      </c>
      <c r="SLZ37" s="68"/>
      <c r="SMC37" s="68" t="s">
        <v>265</v>
      </c>
      <c r="SMD37" s="68"/>
      <c r="SMG37" s="68" t="s">
        <v>265</v>
      </c>
      <c r="SMH37" s="68"/>
      <c r="SMK37" s="68" t="s">
        <v>265</v>
      </c>
      <c r="SML37" s="68"/>
      <c r="SMO37" s="68" t="s">
        <v>265</v>
      </c>
      <c r="SMP37" s="68"/>
      <c r="SMS37" s="68" t="s">
        <v>265</v>
      </c>
      <c r="SMT37" s="68"/>
      <c r="SMW37" s="68" t="s">
        <v>265</v>
      </c>
      <c r="SMX37" s="68"/>
      <c r="SNA37" s="68" t="s">
        <v>265</v>
      </c>
      <c r="SNB37" s="68"/>
      <c r="SNE37" s="68" t="s">
        <v>265</v>
      </c>
      <c r="SNF37" s="68"/>
      <c r="SNI37" s="68" t="s">
        <v>265</v>
      </c>
      <c r="SNJ37" s="68"/>
      <c r="SNM37" s="68" t="s">
        <v>265</v>
      </c>
      <c r="SNN37" s="68"/>
      <c r="SNQ37" s="68" t="s">
        <v>265</v>
      </c>
      <c r="SNR37" s="68"/>
      <c r="SNU37" s="68" t="s">
        <v>265</v>
      </c>
      <c r="SNV37" s="68"/>
      <c r="SNY37" s="68" t="s">
        <v>265</v>
      </c>
      <c r="SNZ37" s="68"/>
      <c r="SOC37" s="68" t="s">
        <v>265</v>
      </c>
      <c r="SOD37" s="68"/>
      <c r="SOG37" s="68" t="s">
        <v>265</v>
      </c>
      <c r="SOH37" s="68"/>
      <c r="SOK37" s="68" t="s">
        <v>265</v>
      </c>
      <c r="SOL37" s="68"/>
      <c r="SOO37" s="68" t="s">
        <v>265</v>
      </c>
      <c r="SOP37" s="68"/>
      <c r="SOS37" s="68" t="s">
        <v>265</v>
      </c>
      <c r="SOT37" s="68"/>
      <c r="SOW37" s="68" t="s">
        <v>265</v>
      </c>
      <c r="SOX37" s="68"/>
      <c r="SPA37" s="68" t="s">
        <v>265</v>
      </c>
      <c r="SPB37" s="68"/>
      <c r="SPE37" s="68" t="s">
        <v>265</v>
      </c>
      <c r="SPF37" s="68"/>
      <c r="SPI37" s="68" t="s">
        <v>265</v>
      </c>
      <c r="SPJ37" s="68"/>
      <c r="SPM37" s="68" t="s">
        <v>265</v>
      </c>
      <c r="SPN37" s="68"/>
      <c r="SPQ37" s="68" t="s">
        <v>265</v>
      </c>
      <c r="SPR37" s="68"/>
      <c r="SPU37" s="68" t="s">
        <v>265</v>
      </c>
      <c r="SPV37" s="68"/>
      <c r="SPY37" s="68" t="s">
        <v>265</v>
      </c>
      <c r="SPZ37" s="68"/>
      <c r="SQC37" s="68" t="s">
        <v>265</v>
      </c>
      <c r="SQD37" s="68"/>
      <c r="SQG37" s="68" t="s">
        <v>265</v>
      </c>
      <c r="SQH37" s="68"/>
      <c r="SQK37" s="68" t="s">
        <v>265</v>
      </c>
      <c r="SQL37" s="68"/>
      <c r="SQO37" s="68" t="s">
        <v>265</v>
      </c>
      <c r="SQP37" s="68"/>
      <c r="SQS37" s="68" t="s">
        <v>265</v>
      </c>
      <c r="SQT37" s="68"/>
      <c r="SQW37" s="68" t="s">
        <v>265</v>
      </c>
      <c r="SQX37" s="68"/>
      <c r="SRA37" s="68" t="s">
        <v>265</v>
      </c>
      <c r="SRB37" s="68"/>
      <c r="SRE37" s="68" t="s">
        <v>265</v>
      </c>
      <c r="SRF37" s="68"/>
      <c r="SRI37" s="68" t="s">
        <v>265</v>
      </c>
      <c r="SRJ37" s="68"/>
      <c r="SRM37" s="68" t="s">
        <v>265</v>
      </c>
      <c r="SRN37" s="68"/>
      <c r="SRQ37" s="68" t="s">
        <v>265</v>
      </c>
      <c r="SRR37" s="68"/>
      <c r="SRU37" s="68" t="s">
        <v>265</v>
      </c>
      <c r="SRV37" s="68"/>
      <c r="SRY37" s="68" t="s">
        <v>265</v>
      </c>
      <c r="SRZ37" s="68"/>
      <c r="SSC37" s="68" t="s">
        <v>265</v>
      </c>
      <c r="SSD37" s="68"/>
      <c r="SSG37" s="68" t="s">
        <v>265</v>
      </c>
      <c r="SSH37" s="68"/>
      <c r="SSK37" s="68" t="s">
        <v>265</v>
      </c>
      <c r="SSL37" s="68"/>
      <c r="SSO37" s="68" t="s">
        <v>265</v>
      </c>
      <c r="SSP37" s="68"/>
      <c r="SSS37" s="68" t="s">
        <v>265</v>
      </c>
      <c r="SST37" s="68"/>
      <c r="SSW37" s="68" t="s">
        <v>265</v>
      </c>
      <c r="SSX37" s="68"/>
      <c r="STA37" s="68" t="s">
        <v>265</v>
      </c>
      <c r="STB37" s="68"/>
      <c r="STE37" s="68" t="s">
        <v>265</v>
      </c>
      <c r="STF37" s="68"/>
      <c r="STI37" s="68" t="s">
        <v>265</v>
      </c>
      <c r="STJ37" s="68"/>
      <c r="STM37" s="68" t="s">
        <v>265</v>
      </c>
      <c r="STN37" s="68"/>
      <c r="STQ37" s="68" t="s">
        <v>265</v>
      </c>
      <c r="STR37" s="68"/>
      <c r="STU37" s="68" t="s">
        <v>265</v>
      </c>
      <c r="STV37" s="68"/>
      <c r="STY37" s="68" t="s">
        <v>265</v>
      </c>
      <c r="STZ37" s="68"/>
      <c r="SUC37" s="68" t="s">
        <v>265</v>
      </c>
      <c r="SUD37" s="68"/>
      <c r="SUG37" s="68" t="s">
        <v>265</v>
      </c>
      <c r="SUH37" s="68"/>
      <c r="SUK37" s="68" t="s">
        <v>265</v>
      </c>
      <c r="SUL37" s="68"/>
      <c r="SUO37" s="68" t="s">
        <v>265</v>
      </c>
      <c r="SUP37" s="68"/>
      <c r="SUS37" s="68" t="s">
        <v>265</v>
      </c>
      <c r="SUT37" s="68"/>
      <c r="SUW37" s="68" t="s">
        <v>265</v>
      </c>
      <c r="SUX37" s="68"/>
      <c r="SVA37" s="68" t="s">
        <v>265</v>
      </c>
      <c r="SVB37" s="68"/>
      <c r="SVE37" s="68" t="s">
        <v>265</v>
      </c>
      <c r="SVF37" s="68"/>
      <c r="SVI37" s="68" t="s">
        <v>265</v>
      </c>
      <c r="SVJ37" s="68"/>
      <c r="SVM37" s="68" t="s">
        <v>265</v>
      </c>
      <c r="SVN37" s="68"/>
      <c r="SVQ37" s="68" t="s">
        <v>265</v>
      </c>
      <c r="SVR37" s="68"/>
      <c r="SVU37" s="68" t="s">
        <v>265</v>
      </c>
      <c r="SVV37" s="68"/>
      <c r="SVY37" s="68" t="s">
        <v>265</v>
      </c>
      <c r="SVZ37" s="68"/>
      <c r="SWC37" s="68" t="s">
        <v>265</v>
      </c>
      <c r="SWD37" s="68"/>
      <c r="SWG37" s="68" t="s">
        <v>265</v>
      </c>
      <c r="SWH37" s="68"/>
      <c r="SWK37" s="68" t="s">
        <v>265</v>
      </c>
      <c r="SWL37" s="68"/>
      <c r="SWO37" s="68" t="s">
        <v>265</v>
      </c>
      <c r="SWP37" s="68"/>
      <c r="SWS37" s="68" t="s">
        <v>265</v>
      </c>
      <c r="SWT37" s="68"/>
      <c r="SWW37" s="68" t="s">
        <v>265</v>
      </c>
      <c r="SWX37" s="68"/>
      <c r="SXA37" s="68" t="s">
        <v>265</v>
      </c>
      <c r="SXB37" s="68"/>
      <c r="SXE37" s="68" t="s">
        <v>265</v>
      </c>
      <c r="SXF37" s="68"/>
      <c r="SXI37" s="68" t="s">
        <v>265</v>
      </c>
      <c r="SXJ37" s="68"/>
      <c r="SXM37" s="68" t="s">
        <v>265</v>
      </c>
      <c r="SXN37" s="68"/>
      <c r="SXQ37" s="68" t="s">
        <v>265</v>
      </c>
      <c r="SXR37" s="68"/>
      <c r="SXU37" s="68" t="s">
        <v>265</v>
      </c>
      <c r="SXV37" s="68"/>
      <c r="SXY37" s="68" t="s">
        <v>265</v>
      </c>
      <c r="SXZ37" s="68"/>
      <c r="SYC37" s="68" t="s">
        <v>265</v>
      </c>
      <c r="SYD37" s="68"/>
      <c r="SYG37" s="68" t="s">
        <v>265</v>
      </c>
      <c r="SYH37" s="68"/>
      <c r="SYK37" s="68" t="s">
        <v>265</v>
      </c>
      <c r="SYL37" s="68"/>
      <c r="SYO37" s="68" t="s">
        <v>265</v>
      </c>
      <c r="SYP37" s="68"/>
      <c r="SYS37" s="68" t="s">
        <v>265</v>
      </c>
      <c r="SYT37" s="68"/>
      <c r="SYW37" s="68" t="s">
        <v>265</v>
      </c>
      <c r="SYX37" s="68"/>
      <c r="SZA37" s="68" t="s">
        <v>265</v>
      </c>
      <c r="SZB37" s="68"/>
      <c r="SZE37" s="68" t="s">
        <v>265</v>
      </c>
      <c r="SZF37" s="68"/>
      <c r="SZI37" s="68" t="s">
        <v>265</v>
      </c>
      <c r="SZJ37" s="68"/>
      <c r="SZM37" s="68" t="s">
        <v>265</v>
      </c>
      <c r="SZN37" s="68"/>
      <c r="SZQ37" s="68" t="s">
        <v>265</v>
      </c>
      <c r="SZR37" s="68"/>
      <c r="SZU37" s="68" t="s">
        <v>265</v>
      </c>
      <c r="SZV37" s="68"/>
      <c r="SZY37" s="68" t="s">
        <v>265</v>
      </c>
      <c r="SZZ37" s="68"/>
      <c r="TAC37" s="68" t="s">
        <v>265</v>
      </c>
      <c r="TAD37" s="68"/>
      <c r="TAG37" s="68" t="s">
        <v>265</v>
      </c>
      <c r="TAH37" s="68"/>
      <c r="TAK37" s="68" t="s">
        <v>265</v>
      </c>
      <c r="TAL37" s="68"/>
      <c r="TAO37" s="68" t="s">
        <v>265</v>
      </c>
      <c r="TAP37" s="68"/>
      <c r="TAS37" s="68" t="s">
        <v>265</v>
      </c>
      <c r="TAT37" s="68"/>
      <c r="TAW37" s="68" t="s">
        <v>265</v>
      </c>
      <c r="TAX37" s="68"/>
      <c r="TBA37" s="68" t="s">
        <v>265</v>
      </c>
      <c r="TBB37" s="68"/>
      <c r="TBE37" s="68" t="s">
        <v>265</v>
      </c>
      <c r="TBF37" s="68"/>
      <c r="TBI37" s="68" t="s">
        <v>265</v>
      </c>
      <c r="TBJ37" s="68"/>
      <c r="TBM37" s="68" t="s">
        <v>265</v>
      </c>
      <c r="TBN37" s="68"/>
      <c r="TBQ37" s="68" t="s">
        <v>265</v>
      </c>
      <c r="TBR37" s="68"/>
      <c r="TBU37" s="68" t="s">
        <v>265</v>
      </c>
      <c r="TBV37" s="68"/>
      <c r="TBY37" s="68" t="s">
        <v>265</v>
      </c>
      <c r="TBZ37" s="68"/>
      <c r="TCC37" s="68" t="s">
        <v>265</v>
      </c>
      <c r="TCD37" s="68"/>
      <c r="TCG37" s="68" t="s">
        <v>265</v>
      </c>
      <c r="TCH37" s="68"/>
      <c r="TCK37" s="68" t="s">
        <v>265</v>
      </c>
      <c r="TCL37" s="68"/>
      <c r="TCO37" s="68" t="s">
        <v>265</v>
      </c>
      <c r="TCP37" s="68"/>
      <c r="TCS37" s="68" t="s">
        <v>265</v>
      </c>
      <c r="TCT37" s="68"/>
      <c r="TCW37" s="68" t="s">
        <v>265</v>
      </c>
      <c r="TCX37" s="68"/>
      <c r="TDA37" s="68" t="s">
        <v>265</v>
      </c>
      <c r="TDB37" s="68"/>
      <c r="TDE37" s="68" t="s">
        <v>265</v>
      </c>
      <c r="TDF37" s="68"/>
      <c r="TDI37" s="68" t="s">
        <v>265</v>
      </c>
      <c r="TDJ37" s="68"/>
      <c r="TDM37" s="68" t="s">
        <v>265</v>
      </c>
      <c r="TDN37" s="68"/>
      <c r="TDQ37" s="68" t="s">
        <v>265</v>
      </c>
      <c r="TDR37" s="68"/>
      <c r="TDU37" s="68" t="s">
        <v>265</v>
      </c>
      <c r="TDV37" s="68"/>
      <c r="TDY37" s="68" t="s">
        <v>265</v>
      </c>
      <c r="TDZ37" s="68"/>
      <c r="TEC37" s="68" t="s">
        <v>265</v>
      </c>
      <c r="TED37" s="68"/>
      <c r="TEG37" s="68" t="s">
        <v>265</v>
      </c>
      <c r="TEH37" s="68"/>
      <c r="TEK37" s="68" t="s">
        <v>265</v>
      </c>
      <c r="TEL37" s="68"/>
      <c r="TEO37" s="68" t="s">
        <v>265</v>
      </c>
      <c r="TEP37" s="68"/>
      <c r="TES37" s="68" t="s">
        <v>265</v>
      </c>
      <c r="TET37" s="68"/>
      <c r="TEW37" s="68" t="s">
        <v>265</v>
      </c>
      <c r="TEX37" s="68"/>
      <c r="TFA37" s="68" t="s">
        <v>265</v>
      </c>
      <c r="TFB37" s="68"/>
      <c r="TFE37" s="68" t="s">
        <v>265</v>
      </c>
      <c r="TFF37" s="68"/>
      <c r="TFI37" s="68" t="s">
        <v>265</v>
      </c>
      <c r="TFJ37" s="68"/>
      <c r="TFM37" s="68" t="s">
        <v>265</v>
      </c>
      <c r="TFN37" s="68"/>
      <c r="TFQ37" s="68" t="s">
        <v>265</v>
      </c>
      <c r="TFR37" s="68"/>
      <c r="TFU37" s="68" t="s">
        <v>265</v>
      </c>
      <c r="TFV37" s="68"/>
      <c r="TFY37" s="68" t="s">
        <v>265</v>
      </c>
      <c r="TFZ37" s="68"/>
      <c r="TGC37" s="68" t="s">
        <v>265</v>
      </c>
      <c r="TGD37" s="68"/>
      <c r="TGG37" s="68" t="s">
        <v>265</v>
      </c>
      <c r="TGH37" s="68"/>
      <c r="TGK37" s="68" t="s">
        <v>265</v>
      </c>
      <c r="TGL37" s="68"/>
      <c r="TGO37" s="68" t="s">
        <v>265</v>
      </c>
      <c r="TGP37" s="68"/>
      <c r="TGS37" s="68" t="s">
        <v>265</v>
      </c>
      <c r="TGT37" s="68"/>
      <c r="TGW37" s="68" t="s">
        <v>265</v>
      </c>
      <c r="TGX37" s="68"/>
      <c r="THA37" s="68" t="s">
        <v>265</v>
      </c>
      <c r="THB37" s="68"/>
      <c r="THE37" s="68" t="s">
        <v>265</v>
      </c>
      <c r="THF37" s="68"/>
      <c r="THI37" s="68" t="s">
        <v>265</v>
      </c>
      <c r="THJ37" s="68"/>
      <c r="THM37" s="68" t="s">
        <v>265</v>
      </c>
      <c r="THN37" s="68"/>
      <c r="THQ37" s="68" t="s">
        <v>265</v>
      </c>
      <c r="THR37" s="68"/>
      <c r="THU37" s="68" t="s">
        <v>265</v>
      </c>
      <c r="THV37" s="68"/>
      <c r="THY37" s="68" t="s">
        <v>265</v>
      </c>
      <c r="THZ37" s="68"/>
      <c r="TIC37" s="68" t="s">
        <v>265</v>
      </c>
      <c r="TID37" s="68"/>
      <c r="TIG37" s="68" t="s">
        <v>265</v>
      </c>
      <c r="TIH37" s="68"/>
      <c r="TIK37" s="68" t="s">
        <v>265</v>
      </c>
      <c r="TIL37" s="68"/>
      <c r="TIO37" s="68" t="s">
        <v>265</v>
      </c>
      <c r="TIP37" s="68"/>
      <c r="TIS37" s="68" t="s">
        <v>265</v>
      </c>
      <c r="TIT37" s="68"/>
      <c r="TIW37" s="68" t="s">
        <v>265</v>
      </c>
      <c r="TIX37" s="68"/>
      <c r="TJA37" s="68" t="s">
        <v>265</v>
      </c>
      <c r="TJB37" s="68"/>
      <c r="TJE37" s="68" t="s">
        <v>265</v>
      </c>
      <c r="TJF37" s="68"/>
      <c r="TJI37" s="68" t="s">
        <v>265</v>
      </c>
      <c r="TJJ37" s="68"/>
      <c r="TJM37" s="68" t="s">
        <v>265</v>
      </c>
      <c r="TJN37" s="68"/>
      <c r="TJQ37" s="68" t="s">
        <v>265</v>
      </c>
      <c r="TJR37" s="68"/>
      <c r="TJU37" s="68" t="s">
        <v>265</v>
      </c>
      <c r="TJV37" s="68"/>
      <c r="TJY37" s="68" t="s">
        <v>265</v>
      </c>
      <c r="TJZ37" s="68"/>
      <c r="TKC37" s="68" t="s">
        <v>265</v>
      </c>
      <c r="TKD37" s="68"/>
      <c r="TKG37" s="68" t="s">
        <v>265</v>
      </c>
      <c r="TKH37" s="68"/>
      <c r="TKK37" s="68" t="s">
        <v>265</v>
      </c>
      <c r="TKL37" s="68"/>
      <c r="TKO37" s="68" t="s">
        <v>265</v>
      </c>
      <c r="TKP37" s="68"/>
      <c r="TKS37" s="68" t="s">
        <v>265</v>
      </c>
      <c r="TKT37" s="68"/>
      <c r="TKW37" s="68" t="s">
        <v>265</v>
      </c>
      <c r="TKX37" s="68"/>
      <c r="TLA37" s="68" t="s">
        <v>265</v>
      </c>
      <c r="TLB37" s="68"/>
      <c r="TLE37" s="68" t="s">
        <v>265</v>
      </c>
      <c r="TLF37" s="68"/>
      <c r="TLI37" s="68" t="s">
        <v>265</v>
      </c>
      <c r="TLJ37" s="68"/>
      <c r="TLM37" s="68" t="s">
        <v>265</v>
      </c>
      <c r="TLN37" s="68"/>
      <c r="TLQ37" s="68" t="s">
        <v>265</v>
      </c>
      <c r="TLR37" s="68"/>
      <c r="TLU37" s="68" t="s">
        <v>265</v>
      </c>
      <c r="TLV37" s="68"/>
      <c r="TLY37" s="68" t="s">
        <v>265</v>
      </c>
      <c r="TLZ37" s="68"/>
      <c r="TMC37" s="68" t="s">
        <v>265</v>
      </c>
      <c r="TMD37" s="68"/>
      <c r="TMG37" s="68" t="s">
        <v>265</v>
      </c>
      <c r="TMH37" s="68"/>
      <c r="TMK37" s="68" t="s">
        <v>265</v>
      </c>
      <c r="TML37" s="68"/>
      <c r="TMO37" s="68" t="s">
        <v>265</v>
      </c>
      <c r="TMP37" s="68"/>
      <c r="TMS37" s="68" t="s">
        <v>265</v>
      </c>
      <c r="TMT37" s="68"/>
      <c r="TMW37" s="68" t="s">
        <v>265</v>
      </c>
      <c r="TMX37" s="68"/>
      <c r="TNA37" s="68" t="s">
        <v>265</v>
      </c>
      <c r="TNB37" s="68"/>
      <c r="TNE37" s="68" t="s">
        <v>265</v>
      </c>
      <c r="TNF37" s="68"/>
      <c r="TNI37" s="68" t="s">
        <v>265</v>
      </c>
      <c r="TNJ37" s="68"/>
      <c r="TNM37" s="68" t="s">
        <v>265</v>
      </c>
      <c r="TNN37" s="68"/>
      <c r="TNQ37" s="68" t="s">
        <v>265</v>
      </c>
      <c r="TNR37" s="68"/>
      <c r="TNU37" s="68" t="s">
        <v>265</v>
      </c>
      <c r="TNV37" s="68"/>
      <c r="TNY37" s="68" t="s">
        <v>265</v>
      </c>
      <c r="TNZ37" s="68"/>
      <c r="TOC37" s="68" t="s">
        <v>265</v>
      </c>
      <c r="TOD37" s="68"/>
      <c r="TOG37" s="68" t="s">
        <v>265</v>
      </c>
      <c r="TOH37" s="68"/>
      <c r="TOK37" s="68" t="s">
        <v>265</v>
      </c>
      <c r="TOL37" s="68"/>
      <c r="TOO37" s="68" t="s">
        <v>265</v>
      </c>
      <c r="TOP37" s="68"/>
      <c r="TOS37" s="68" t="s">
        <v>265</v>
      </c>
      <c r="TOT37" s="68"/>
      <c r="TOW37" s="68" t="s">
        <v>265</v>
      </c>
      <c r="TOX37" s="68"/>
      <c r="TPA37" s="68" t="s">
        <v>265</v>
      </c>
      <c r="TPB37" s="68"/>
      <c r="TPE37" s="68" t="s">
        <v>265</v>
      </c>
      <c r="TPF37" s="68"/>
      <c r="TPI37" s="68" t="s">
        <v>265</v>
      </c>
      <c r="TPJ37" s="68"/>
      <c r="TPM37" s="68" t="s">
        <v>265</v>
      </c>
      <c r="TPN37" s="68"/>
      <c r="TPQ37" s="68" t="s">
        <v>265</v>
      </c>
      <c r="TPR37" s="68"/>
      <c r="TPU37" s="68" t="s">
        <v>265</v>
      </c>
      <c r="TPV37" s="68"/>
      <c r="TPY37" s="68" t="s">
        <v>265</v>
      </c>
      <c r="TPZ37" s="68"/>
      <c r="TQC37" s="68" t="s">
        <v>265</v>
      </c>
      <c r="TQD37" s="68"/>
      <c r="TQG37" s="68" t="s">
        <v>265</v>
      </c>
      <c r="TQH37" s="68"/>
      <c r="TQK37" s="68" t="s">
        <v>265</v>
      </c>
      <c r="TQL37" s="68"/>
      <c r="TQO37" s="68" t="s">
        <v>265</v>
      </c>
      <c r="TQP37" s="68"/>
      <c r="TQS37" s="68" t="s">
        <v>265</v>
      </c>
      <c r="TQT37" s="68"/>
      <c r="TQW37" s="68" t="s">
        <v>265</v>
      </c>
      <c r="TQX37" s="68"/>
      <c r="TRA37" s="68" t="s">
        <v>265</v>
      </c>
      <c r="TRB37" s="68"/>
      <c r="TRE37" s="68" t="s">
        <v>265</v>
      </c>
      <c r="TRF37" s="68"/>
      <c r="TRI37" s="68" t="s">
        <v>265</v>
      </c>
      <c r="TRJ37" s="68"/>
      <c r="TRM37" s="68" t="s">
        <v>265</v>
      </c>
      <c r="TRN37" s="68"/>
      <c r="TRQ37" s="68" t="s">
        <v>265</v>
      </c>
      <c r="TRR37" s="68"/>
      <c r="TRU37" s="68" t="s">
        <v>265</v>
      </c>
      <c r="TRV37" s="68"/>
      <c r="TRY37" s="68" t="s">
        <v>265</v>
      </c>
      <c r="TRZ37" s="68"/>
      <c r="TSC37" s="68" t="s">
        <v>265</v>
      </c>
      <c r="TSD37" s="68"/>
      <c r="TSG37" s="68" t="s">
        <v>265</v>
      </c>
      <c r="TSH37" s="68"/>
      <c r="TSK37" s="68" t="s">
        <v>265</v>
      </c>
      <c r="TSL37" s="68"/>
      <c r="TSO37" s="68" t="s">
        <v>265</v>
      </c>
      <c r="TSP37" s="68"/>
      <c r="TSS37" s="68" t="s">
        <v>265</v>
      </c>
      <c r="TST37" s="68"/>
      <c r="TSW37" s="68" t="s">
        <v>265</v>
      </c>
      <c r="TSX37" s="68"/>
      <c r="TTA37" s="68" t="s">
        <v>265</v>
      </c>
      <c r="TTB37" s="68"/>
      <c r="TTE37" s="68" t="s">
        <v>265</v>
      </c>
      <c r="TTF37" s="68"/>
      <c r="TTI37" s="68" t="s">
        <v>265</v>
      </c>
      <c r="TTJ37" s="68"/>
      <c r="TTM37" s="68" t="s">
        <v>265</v>
      </c>
      <c r="TTN37" s="68"/>
      <c r="TTQ37" s="68" t="s">
        <v>265</v>
      </c>
      <c r="TTR37" s="68"/>
      <c r="TTU37" s="68" t="s">
        <v>265</v>
      </c>
      <c r="TTV37" s="68"/>
      <c r="TTY37" s="68" t="s">
        <v>265</v>
      </c>
      <c r="TTZ37" s="68"/>
      <c r="TUC37" s="68" t="s">
        <v>265</v>
      </c>
      <c r="TUD37" s="68"/>
      <c r="TUG37" s="68" t="s">
        <v>265</v>
      </c>
      <c r="TUH37" s="68"/>
      <c r="TUK37" s="68" t="s">
        <v>265</v>
      </c>
      <c r="TUL37" s="68"/>
      <c r="TUO37" s="68" t="s">
        <v>265</v>
      </c>
      <c r="TUP37" s="68"/>
      <c r="TUS37" s="68" t="s">
        <v>265</v>
      </c>
      <c r="TUT37" s="68"/>
      <c r="TUW37" s="68" t="s">
        <v>265</v>
      </c>
      <c r="TUX37" s="68"/>
      <c r="TVA37" s="68" t="s">
        <v>265</v>
      </c>
      <c r="TVB37" s="68"/>
      <c r="TVE37" s="68" t="s">
        <v>265</v>
      </c>
      <c r="TVF37" s="68"/>
      <c r="TVI37" s="68" t="s">
        <v>265</v>
      </c>
      <c r="TVJ37" s="68"/>
      <c r="TVM37" s="68" t="s">
        <v>265</v>
      </c>
      <c r="TVN37" s="68"/>
      <c r="TVQ37" s="68" t="s">
        <v>265</v>
      </c>
      <c r="TVR37" s="68"/>
      <c r="TVU37" s="68" t="s">
        <v>265</v>
      </c>
      <c r="TVV37" s="68"/>
      <c r="TVY37" s="68" t="s">
        <v>265</v>
      </c>
      <c r="TVZ37" s="68"/>
      <c r="TWC37" s="68" t="s">
        <v>265</v>
      </c>
      <c r="TWD37" s="68"/>
      <c r="TWG37" s="68" t="s">
        <v>265</v>
      </c>
      <c r="TWH37" s="68"/>
      <c r="TWK37" s="68" t="s">
        <v>265</v>
      </c>
      <c r="TWL37" s="68"/>
      <c r="TWO37" s="68" t="s">
        <v>265</v>
      </c>
      <c r="TWP37" s="68"/>
      <c r="TWS37" s="68" t="s">
        <v>265</v>
      </c>
      <c r="TWT37" s="68"/>
      <c r="TWW37" s="68" t="s">
        <v>265</v>
      </c>
      <c r="TWX37" s="68"/>
      <c r="TXA37" s="68" t="s">
        <v>265</v>
      </c>
      <c r="TXB37" s="68"/>
      <c r="TXE37" s="68" t="s">
        <v>265</v>
      </c>
      <c r="TXF37" s="68"/>
      <c r="TXI37" s="68" t="s">
        <v>265</v>
      </c>
      <c r="TXJ37" s="68"/>
      <c r="TXM37" s="68" t="s">
        <v>265</v>
      </c>
      <c r="TXN37" s="68"/>
      <c r="TXQ37" s="68" t="s">
        <v>265</v>
      </c>
      <c r="TXR37" s="68"/>
      <c r="TXU37" s="68" t="s">
        <v>265</v>
      </c>
      <c r="TXV37" s="68"/>
      <c r="TXY37" s="68" t="s">
        <v>265</v>
      </c>
      <c r="TXZ37" s="68"/>
      <c r="TYC37" s="68" t="s">
        <v>265</v>
      </c>
      <c r="TYD37" s="68"/>
      <c r="TYG37" s="68" t="s">
        <v>265</v>
      </c>
      <c r="TYH37" s="68"/>
      <c r="TYK37" s="68" t="s">
        <v>265</v>
      </c>
      <c r="TYL37" s="68"/>
      <c r="TYO37" s="68" t="s">
        <v>265</v>
      </c>
      <c r="TYP37" s="68"/>
      <c r="TYS37" s="68" t="s">
        <v>265</v>
      </c>
      <c r="TYT37" s="68"/>
      <c r="TYW37" s="68" t="s">
        <v>265</v>
      </c>
      <c r="TYX37" s="68"/>
      <c r="TZA37" s="68" t="s">
        <v>265</v>
      </c>
      <c r="TZB37" s="68"/>
      <c r="TZE37" s="68" t="s">
        <v>265</v>
      </c>
      <c r="TZF37" s="68"/>
      <c r="TZI37" s="68" t="s">
        <v>265</v>
      </c>
      <c r="TZJ37" s="68"/>
      <c r="TZM37" s="68" t="s">
        <v>265</v>
      </c>
      <c r="TZN37" s="68"/>
      <c r="TZQ37" s="68" t="s">
        <v>265</v>
      </c>
      <c r="TZR37" s="68"/>
      <c r="TZU37" s="68" t="s">
        <v>265</v>
      </c>
      <c r="TZV37" s="68"/>
      <c r="TZY37" s="68" t="s">
        <v>265</v>
      </c>
      <c r="TZZ37" s="68"/>
      <c r="UAC37" s="68" t="s">
        <v>265</v>
      </c>
      <c r="UAD37" s="68"/>
      <c r="UAG37" s="68" t="s">
        <v>265</v>
      </c>
      <c r="UAH37" s="68"/>
      <c r="UAK37" s="68" t="s">
        <v>265</v>
      </c>
      <c r="UAL37" s="68"/>
      <c r="UAO37" s="68" t="s">
        <v>265</v>
      </c>
      <c r="UAP37" s="68"/>
      <c r="UAS37" s="68" t="s">
        <v>265</v>
      </c>
      <c r="UAT37" s="68"/>
      <c r="UAW37" s="68" t="s">
        <v>265</v>
      </c>
      <c r="UAX37" s="68"/>
      <c r="UBA37" s="68" t="s">
        <v>265</v>
      </c>
      <c r="UBB37" s="68"/>
      <c r="UBE37" s="68" t="s">
        <v>265</v>
      </c>
      <c r="UBF37" s="68"/>
      <c r="UBI37" s="68" t="s">
        <v>265</v>
      </c>
      <c r="UBJ37" s="68"/>
      <c r="UBM37" s="68" t="s">
        <v>265</v>
      </c>
      <c r="UBN37" s="68"/>
      <c r="UBQ37" s="68" t="s">
        <v>265</v>
      </c>
      <c r="UBR37" s="68"/>
      <c r="UBU37" s="68" t="s">
        <v>265</v>
      </c>
      <c r="UBV37" s="68"/>
      <c r="UBY37" s="68" t="s">
        <v>265</v>
      </c>
      <c r="UBZ37" s="68"/>
      <c r="UCC37" s="68" t="s">
        <v>265</v>
      </c>
      <c r="UCD37" s="68"/>
      <c r="UCG37" s="68" t="s">
        <v>265</v>
      </c>
      <c r="UCH37" s="68"/>
      <c r="UCK37" s="68" t="s">
        <v>265</v>
      </c>
      <c r="UCL37" s="68"/>
      <c r="UCO37" s="68" t="s">
        <v>265</v>
      </c>
      <c r="UCP37" s="68"/>
      <c r="UCS37" s="68" t="s">
        <v>265</v>
      </c>
      <c r="UCT37" s="68"/>
      <c r="UCW37" s="68" t="s">
        <v>265</v>
      </c>
      <c r="UCX37" s="68"/>
      <c r="UDA37" s="68" t="s">
        <v>265</v>
      </c>
      <c r="UDB37" s="68"/>
      <c r="UDE37" s="68" t="s">
        <v>265</v>
      </c>
      <c r="UDF37" s="68"/>
      <c r="UDI37" s="68" t="s">
        <v>265</v>
      </c>
      <c r="UDJ37" s="68"/>
      <c r="UDM37" s="68" t="s">
        <v>265</v>
      </c>
      <c r="UDN37" s="68"/>
      <c r="UDQ37" s="68" t="s">
        <v>265</v>
      </c>
      <c r="UDR37" s="68"/>
      <c r="UDU37" s="68" t="s">
        <v>265</v>
      </c>
      <c r="UDV37" s="68"/>
      <c r="UDY37" s="68" t="s">
        <v>265</v>
      </c>
      <c r="UDZ37" s="68"/>
      <c r="UEC37" s="68" t="s">
        <v>265</v>
      </c>
      <c r="UED37" s="68"/>
      <c r="UEG37" s="68" t="s">
        <v>265</v>
      </c>
      <c r="UEH37" s="68"/>
      <c r="UEK37" s="68" t="s">
        <v>265</v>
      </c>
      <c r="UEL37" s="68"/>
      <c r="UEO37" s="68" t="s">
        <v>265</v>
      </c>
      <c r="UEP37" s="68"/>
      <c r="UES37" s="68" t="s">
        <v>265</v>
      </c>
      <c r="UET37" s="68"/>
      <c r="UEW37" s="68" t="s">
        <v>265</v>
      </c>
      <c r="UEX37" s="68"/>
      <c r="UFA37" s="68" t="s">
        <v>265</v>
      </c>
      <c r="UFB37" s="68"/>
      <c r="UFE37" s="68" t="s">
        <v>265</v>
      </c>
      <c r="UFF37" s="68"/>
      <c r="UFI37" s="68" t="s">
        <v>265</v>
      </c>
      <c r="UFJ37" s="68"/>
      <c r="UFM37" s="68" t="s">
        <v>265</v>
      </c>
      <c r="UFN37" s="68"/>
      <c r="UFQ37" s="68" t="s">
        <v>265</v>
      </c>
      <c r="UFR37" s="68"/>
      <c r="UFU37" s="68" t="s">
        <v>265</v>
      </c>
      <c r="UFV37" s="68"/>
      <c r="UFY37" s="68" t="s">
        <v>265</v>
      </c>
      <c r="UFZ37" s="68"/>
      <c r="UGC37" s="68" t="s">
        <v>265</v>
      </c>
      <c r="UGD37" s="68"/>
      <c r="UGG37" s="68" t="s">
        <v>265</v>
      </c>
      <c r="UGH37" s="68"/>
      <c r="UGK37" s="68" t="s">
        <v>265</v>
      </c>
      <c r="UGL37" s="68"/>
      <c r="UGO37" s="68" t="s">
        <v>265</v>
      </c>
      <c r="UGP37" s="68"/>
      <c r="UGS37" s="68" t="s">
        <v>265</v>
      </c>
      <c r="UGT37" s="68"/>
      <c r="UGW37" s="68" t="s">
        <v>265</v>
      </c>
      <c r="UGX37" s="68"/>
      <c r="UHA37" s="68" t="s">
        <v>265</v>
      </c>
      <c r="UHB37" s="68"/>
      <c r="UHE37" s="68" t="s">
        <v>265</v>
      </c>
      <c r="UHF37" s="68"/>
      <c r="UHI37" s="68" t="s">
        <v>265</v>
      </c>
      <c r="UHJ37" s="68"/>
      <c r="UHM37" s="68" t="s">
        <v>265</v>
      </c>
      <c r="UHN37" s="68"/>
      <c r="UHQ37" s="68" t="s">
        <v>265</v>
      </c>
      <c r="UHR37" s="68"/>
      <c r="UHU37" s="68" t="s">
        <v>265</v>
      </c>
      <c r="UHV37" s="68"/>
      <c r="UHY37" s="68" t="s">
        <v>265</v>
      </c>
      <c r="UHZ37" s="68"/>
      <c r="UIC37" s="68" t="s">
        <v>265</v>
      </c>
      <c r="UID37" s="68"/>
      <c r="UIG37" s="68" t="s">
        <v>265</v>
      </c>
      <c r="UIH37" s="68"/>
      <c r="UIK37" s="68" t="s">
        <v>265</v>
      </c>
      <c r="UIL37" s="68"/>
      <c r="UIO37" s="68" t="s">
        <v>265</v>
      </c>
      <c r="UIP37" s="68"/>
      <c r="UIS37" s="68" t="s">
        <v>265</v>
      </c>
      <c r="UIT37" s="68"/>
      <c r="UIW37" s="68" t="s">
        <v>265</v>
      </c>
      <c r="UIX37" s="68"/>
      <c r="UJA37" s="68" t="s">
        <v>265</v>
      </c>
      <c r="UJB37" s="68"/>
      <c r="UJE37" s="68" t="s">
        <v>265</v>
      </c>
      <c r="UJF37" s="68"/>
      <c r="UJI37" s="68" t="s">
        <v>265</v>
      </c>
      <c r="UJJ37" s="68"/>
      <c r="UJM37" s="68" t="s">
        <v>265</v>
      </c>
      <c r="UJN37" s="68"/>
      <c r="UJQ37" s="68" t="s">
        <v>265</v>
      </c>
      <c r="UJR37" s="68"/>
      <c r="UJU37" s="68" t="s">
        <v>265</v>
      </c>
      <c r="UJV37" s="68"/>
      <c r="UJY37" s="68" t="s">
        <v>265</v>
      </c>
      <c r="UJZ37" s="68"/>
      <c r="UKC37" s="68" t="s">
        <v>265</v>
      </c>
      <c r="UKD37" s="68"/>
      <c r="UKG37" s="68" t="s">
        <v>265</v>
      </c>
      <c r="UKH37" s="68"/>
      <c r="UKK37" s="68" t="s">
        <v>265</v>
      </c>
      <c r="UKL37" s="68"/>
      <c r="UKO37" s="68" t="s">
        <v>265</v>
      </c>
      <c r="UKP37" s="68"/>
      <c r="UKS37" s="68" t="s">
        <v>265</v>
      </c>
      <c r="UKT37" s="68"/>
      <c r="UKW37" s="68" t="s">
        <v>265</v>
      </c>
      <c r="UKX37" s="68"/>
      <c r="ULA37" s="68" t="s">
        <v>265</v>
      </c>
      <c r="ULB37" s="68"/>
      <c r="ULE37" s="68" t="s">
        <v>265</v>
      </c>
      <c r="ULF37" s="68"/>
      <c r="ULI37" s="68" t="s">
        <v>265</v>
      </c>
      <c r="ULJ37" s="68"/>
      <c r="ULM37" s="68" t="s">
        <v>265</v>
      </c>
      <c r="ULN37" s="68"/>
      <c r="ULQ37" s="68" t="s">
        <v>265</v>
      </c>
      <c r="ULR37" s="68"/>
      <c r="ULU37" s="68" t="s">
        <v>265</v>
      </c>
      <c r="ULV37" s="68"/>
      <c r="ULY37" s="68" t="s">
        <v>265</v>
      </c>
      <c r="ULZ37" s="68"/>
      <c r="UMC37" s="68" t="s">
        <v>265</v>
      </c>
      <c r="UMD37" s="68"/>
      <c r="UMG37" s="68" t="s">
        <v>265</v>
      </c>
      <c r="UMH37" s="68"/>
      <c r="UMK37" s="68" t="s">
        <v>265</v>
      </c>
      <c r="UML37" s="68"/>
      <c r="UMO37" s="68" t="s">
        <v>265</v>
      </c>
      <c r="UMP37" s="68"/>
      <c r="UMS37" s="68" t="s">
        <v>265</v>
      </c>
      <c r="UMT37" s="68"/>
      <c r="UMW37" s="68" t="s">
        <v>265</v>
      </c>
      <c r="UMX37" s="68"/>
      <c r="UNA37" s="68" t="s">
        <v>265</v>
      </c>
      <c r="UNB37" s="68"/>
      <c r="UNE37" s="68" t="s">
        <v>265</v>
      </c>
      <c r="UNF37" s="68"/>
      <c r="UNI37" s="68" t="s">
        <v>265</v>
      </c>
      <c r="UNJ37" s="68"/>
      <c r="UNM37" s="68" t="s">
        <v>265</v>
      </c>
      <c r="UNN37" s="68"/>
      <c r="UNQ37" s="68" t="s">
        <v>265</v>
      </c>
      <c r="UNR37" s="68"/>
      <c r="UNU37" s="68" t="s">
        <v>265</v>
      </c>
      <c r="UNV37" s="68"/>
      <c r="UNY37" s="68" t="s">
        <v>265</v>
      </c>
      <c r="UNZ37" s="68"/>
      <c r="UOC37" s="68" t="s">
        <v>265</v>
      </c>
      <c r="UOD37" s="68"/>
      <c r="UOG37" s="68" t="s">
        <v>265</v>
      </c>
      <c r="UOH37" s="68"/>
      <c r="UOK37" s="68" t="s">
        <v>265</v>
      </c>
      <c r="UOL37" s="68"/>
      <c r="UOO37" s="68" t="s">
        <v>265</v>
      </c>
      <c r="UOP37" s="68"/>
      <c r="UOS37" s="68" t="s">
        <v>265</v>
      </c>
      <c r="UOT37" s="68"/>
      <c r="UOW37" s="68" t="s">
        <v>265</v>
      </c>
      <c r="UOX37" s="68"/>
      <c r="UPA37" s="68" t="s">
        <v>265</v>
      </c>
      <c r="UPB37" s="68"/>
      <c r="UPE37" s="68" t="s">
        <v>265</v>
      </c>
      <c r="UPF37" s="68"/>
      <c r="UPI37" s="68" t="s">
        <v>265</v>
      </c>
      <c r="UPJ37" s="68"/>
      <c r="UPM37" s="68" t="s">
        <v>265</v>
      </c>
      <c r="UPN37" s="68"/>
      <c r="UPQ37" s="68" t="s">
        <v>265</v>
      </c>
      <c r="UPR37" s="68"/>
      <c r="UPU37" s="68" t="s">
        <v>265</v>
      </c>
      <c r="UPV37" s="68"/>
      <c r="UPY37" s="68" t="s">
        <v>265</v>
      </c>
      <c r="UPZ37" s="68"/>
      <c r="UQC37" s="68" t="s">
        <v>265</v>
      </c>
      <c r="UQD37" s="68"/>
      <c r="UQG37" s="68" t="s">
        <v>265</v>
      </c>
      <c r="UQH37" s="68"/>
      <c r="UQK37" s="68" t="s">
        <v>265</v>
      </c>
      <c r="UQL37" s="68"/>
      <c r="UQO37" s="68" t="s">
        <v>265</v>
      </c>
      <c r="UQP37" s="68"/>
      <c r="UQS37" s="68" t="s">
        <v>265</v>
      </c>
      <c r="UQT37" s="68"/>
      <c r="UQW37" s="68" t="s">
        <v>265</v>
      </c>
      <c r="UQX37" s="68"/>
      <c r="URA37" s="68" t="s">
        <v>265</v>
      </c>
      <c r="URB37" s="68"/>
      <c r="URE37" s="68" t="s">
        <v>265</v>
      </c>
      <c r="URF37" s="68"/>
      <c r="URI37" s="68" t="s">
        <v>265</v>
      </c>
      <c r="URJ37" s="68"/>
      <c r="URM37" s="68" t="s">
        <v>265</v>
      </c>
      <c r="URN37" s="68"/>
      <c r="URQ37" s="68" t="s">
        <v>265</v>
      </c>
      <c r="URR37" s="68"/>
      <c r="URU37" s="68" t="s">
        <v>265</v>
      </c>
      <c r="URV37" s="68"/>
      <c r="URY37" s="68" t="s">
        <v>265</v>
      </c>
      <c r="URZ37" s="68"/>
      <c r="USC37" s="68" t="s">
        <v>265</v>
      </c>
      <c r="USD37" s="68"/>
      <c r="USG37" s="68" t="s">
        <v>265</v>
      </c>
      <c r="USH37" s="68"/>
      <c r="USK37" s="68" t="s">
        <v>265</v>
      </c>
      <c r="USL37" s="68"/>
      <c r="USO37" s="68" t="s">
        <v>265</v>
      </c>
      <c r="USP37" s="68"/>
      <c r="USS37" s="68" t="s">
        <v>265</v>
      </c>
      <c r="UST37" s="68"/>
      <c r="USW37" s="68" t="s">
        <v>265</v>
      </c>
      <c r="USX37" s="68"/>
      <c r="UTA37" s="68" t="s">
        <v>265</v>
      </c>
      <c r="UTB37" s="68"/>
      <c r="UTE37" s="68" t="s">
        <v>265</v>
      </c>
      <c r="UTF37" s="68"/>
      <c r="UTI37" s="68" t="s">
        <v>265</v>
      </c>
      <c r="UTJ37" s="68"/>
      <c r="UTM37" s="68" t="s">
        <v>265</v>
      </c>
      <c r="UTN37" s="68"/>
      <c r="UTQ37" s="68" t="s">
        <v>265</v>
      </c>
      <c r="UTR37" s="68"/>
      <c r="UTU37" s="68" t="s">
        <v>265</v>
      </c>
      <c r="UTV37" s="68"/>
      <c r="UTY37" s="68" t="s">
        <v>265</v>
      </c>
      <c r="UTZ37" s="68"/>
      <c r="UUC37" s="68" t="s">
        <v>265</v>
      </c>
      <c r="UUD37" s="68"/>
      <c r="UUG37" s="68" t="s">
        <v>265</v>
      </c>
      <c r="UUH37" s="68"/>
      <c r="UUK37" s="68" t="s">
        <v>265</v>
      </c>
      <c r="UUL37" s="68"/>
      <c r="UUO37" s="68" t="s">
        <v>265</v>
      </c>
      <c r="UUP37" s="68"/>
      <c r="UUS37" s="68" t="s">
        <v>265</v>
      </c>
      <c r="UUT37" s="68"/>
      <c r="UUW37" s="68" t="s">
        <v>265</v>
      </c>
      <c r="UUX37" s="68"/>
      <c r="UVA37" s="68" t="s">
        <v>265</v>
      </c>
      <c r="UVB37" s="68"/>
      <c r="UVE37" s="68" t="s">
        <v>265</v>
      </c>
      <c r="UVF37" s="68"/>
      <c r="UVI37" s="68" t="s">
        <v>265</v>
      </c>
      <c r="UVJ37" s="68"/>
      <c r="UVM37" s="68" t="s">
        <v>265</v>
      </c>
      <c r="UVN37" s="68"/>
      <c r="UVQ37" s="68" t="s">
        <v>265</v>
      </c>
      <c r="UVR37" s="68"/>
      <c r="UVU37" s="68" t="s">
        <v>265</v>
      </c>
      <c r="UVV37" s="68"/>
      <c r="UVY37" s="68" t="s">
        <v>265</v>
      </c>
      <c r="UVZ37" s="68"/>
      <c r="UWC37" s="68" t="s">
        <v>265</v>
      </c>
      <c r="UWD37" s="68"/>
      <c r="UWG37" s="68" t="s">
        <v>265</v>
      </c>
      <c r="UWH37" s="68"/>
      <c r="UWK37" s="68" t="s">
        <v>265</v>
      </c>
      <c r="UWL37" s="68"/>
      <c r="UWO37" s="68" t="s">
        <v>265</v>
      </c>
      <c r="UWP37" s="68"/>
      <c r="UWS37" s="68" t="s">
        <v>265</v>
      </c>
      <c r="UWT37" s="68"/>
      <c r="UWW37" s="68" t="s">
        <v>265</v>
      </c>
      <c r="UWX37" s="68"/>
      <c r="UXA37" s="68" t="s">
        <v>265</v>
      </c>
      <c r="UXB37" s="68"/>
      <c r="UXE37" s="68" t="s">
        <v>265</v>
      </c>
      <c r="UXF37" s="68"/>
      <c r="UXI37" s="68" t="s">
        <v>265</v>
      </c>
      <c r="UXJ37" s="68"/>
      <c r="UXM37" s="68" t="s">
        <v>265</v>
      </c>
      <c r="UXN37" s="68"/>
      <c r="UXQ37" s="68" t="s">
        <v>265</v>
      </c>
      <c r="UXR37" s="68"/>
      <c r="UXU37" s="68" t="s">
        <v>265</v>
      </c>
      <c r="UXV37" s="68"/>
      <c r="UXY37" s="68" t="s">
        <v>265</v>
      </c>
      <c r="UXZ37" s="68"/>
      <c r="UYC37" s="68" t="s">
        <v>265</v>
      </c>
      <c r="UYD37" s="68"/>
      <c r="UYG37" s="68" t="s">
        <v>265</v>
      </c>
      <c r="UYH37" s="68"/>
      <c r="UYK37" s="68" t="s">
        <v>265</v>
      </c>
      <c r="UYL37" s="68"/>
      <c r="UYO37" s="68" t="s">
        <v>265</v>
      </c>
      <c r="UYP37" s="68"/>
      <c r="UYS37" s="68" t="s">
        <v>265</v>
      </c>
      <c r="UYT37" s="68"/>
      <c r="UYW37" s="68" t="s">
        <v>265</v>
      </c>
      <c r="UYX37" s="68"/>
      <c r="UZA37" s="68" t="s">
        <v>265</v>
      </c>
      <c r="UZB37" s="68"/>
      <c r="UZE37" s="68" t="s">
        <v>265</v>
      </c>
      <c r="UZF37" s="68"/>
      <c r="UZI37" s="68" t="s">
        <v>265</v>
      </c>
      <c r="UZJ37" s="68"/>
      <c r="UZM37" s="68" t="s">
        <v>265</v>
      </c>
      <c r="UZN37" s="68"/>
      <c r="UZQ37" s="68" t="s">
        <v>265</v>
      </c>
      <c r="UZR37" s="68"/>
      <c r="UZU37" s="68" t="s">
        <v>265</v>
      </c>
      <c r="UZV37" s="68"/>
      <c r="UZY37" s="68" t="s">
        <v>265</v>
      </c>
      <c r="UZZ37" s="68"/>
      <c r="VAC37" s="68" t="s">
        <v>265</v>
      </c>
      <c r="VAD37" s="68"/>
      <c r="VAG37" s="68" t="s">
        <v>265</v>
      </c>
      <c r="VAH37" s="68"/>
      <c r="VAK37" s="68" t="s">
        <v>265</v>
      </c>
      <c r="VAL37" s="68"/>
      <c r="VAO37" s="68" t="s">
        <v>265</v>
      </c>
      <c r="VAP37" s="68"/>
      <c r="VAS37" s="68" t="s">
        <v>265</v>
      </c>
      <c r="VAT37" s="68"/>
      <c r="VAW37" s="68" t="s">
        <v>265</v>
      </c>
      <c r="VAX37" s="68"/>
      <c r="VBA37" s="68" t="s">
        <v>265</v>
      </c>
      <c r="VBB37" s="68"/>
      <c r="VBE37" s="68" t="s">
        <v>265</v>
      </c>
      <c r="VBF37" s="68"/>
      <c r="VBI37" s="68" t="s">
        <v>265</v>
      </c>
      <c r="VBJ37" s="68"/>
      <c r="VBM37" s="68" t="s">
        <v>265</v>
      </c>
      <c r="VBN37" s="68"/>
      <c r="VBQ37" s="68" t="s">
        <v>265</v>
      </c>
      <c r="VBR37" s="68"/>
      <c r="VBU37" s="68" t="s">
        <v>265</v>
      </c>
      <c r="VBV37" s="68"/>
      <c r="VBY37" s="68" t="s">
        <v>265</v>
      </c>
      <c r="VBZ37" s="68"/>
      <c r="VCC37" s="68" t="s">
        <v>265</v>
      </c>
      <c r="VCD37" s="68"/>
      <c r="VCG37" s="68" t="s">
        <v>265</v>
      </c>
      <c r="VCH37" s="68"/>
      <c r="VCK37" s="68" t="s">
        <v>265</v>
      </c>
      <c r="VCL37" s="68"/>
      <c r="VCO37" s="68" t="s">
        <v>265</v>
      </c>
      <c r="VCP37" s="68"/>
      <c r="VCS37" s="68" t="s">
        <v>265</v>
      </c>
      <c r="VCT37" s="68"/>
      <c r="VCW37" s="68" t="s">
        <v>265</v>
      </c>
      <c r="VCX37" s="68"/>
      <c r="VDA37" s="68" t="s">
        <v>265</v>
      </c>
      <c r="VDB37" s="68"/>
      <c r="VDE37" s="68" t="s">
        <v>265</v>
      </c>
      <c r="VDF37" s="68"/>
      <c r="VDI37" s="68" t="s">
        <v>265</v>
      </c>
      <c r="VDJ37" s="68"/>
      <c r="VDM37" s="68" t="s">
        <v>265</v>
      </c>
      <c r="VDN37" s="68"/>
      <c r="VDQ37" s="68" t="s">
        <v>265</v>
      </c>
      <c r="VDR37" s="68"/>
      <c r="VDU37" s="68" t="s">
        <v>265</v>
      </c>
      <c r="VDV37" s="68"/>
      <c r="VDY37" s="68" t="s">
        <v>265</v>
      </c>
      <c r="VDZ37" s="68"/>
      <c r="VEC37" s="68" t="s">
        <v>265</v>
      </c>
      <c r="VED37" s="68"/>
      <c r="VEG37" s="68" t="s">
        <v>265</v>
      </c>
      <c r="VEH37" s="68"/>
      <c r="VEK37" s="68" t="s">
        <v>265</v>
      </c>
      <c r="VEL37" s="68"/>
      <c r="VEO37" s="68" t="s">
        <v>265</v>
      </c>
      <c r="VEP37" s="68"/>
      <c r="VES37" s="68" t="s">
        <v>265</v>
      </c>
      <c r="VET37" s="68"/>
      <c r="VEW37" s="68" t="s">
        <v>265</v>
      </c>
      <c r="VEX37" s="68"/>
      <c r="VFA37" s="68" t="s">
        <v>265</v>
      </c>
      <c r="VFB37" s="68"/>
      <c r="VFE37" s="68" t="s">
        <v>265</v>
      </c>
      <c r="VFF37" s="68"/>
      <c r="VFI37" s="68" t="s">
        <v>265</v>
      </c>
      <c r="VFJ37" s="68"/>
      <c r="VFM37" s="68" t="s">
        <v>265</v>
      </c>
      <c r="VFN37" s="68"/>
      <c r="VFQ37" s="68" t="s">
        <v>265</v>
      </c>
      <c r="VFR37" s="68"/>
      <c r="VFU37" s="68" t="s">
        <v>265</v>
      </c>
      <c r="VFV37" s="68"/>
      <c r="VFY37" s="68" t="s">
        <v>265</v>
      </c>
      <c r="VFZ37" s="68"/>
      <c r="VGC37" s="68" t="s">
        <v>265</v>
      </c>
      <c r="VGD37" s="68"/>
      <c r="VGG37" s="68" t="s">
        <v>265</v>
      </c>
      <c r="VGH37" s="68"/>
      <c r="VGK37" s="68" t="s">
        <v>265</v>
      </c>
      <c r="VGL37" s="68"/>
      <c r="VGO37" s="68" t="s">
        <v>265</v>
      </c>
      <c r="VGP37" s="68"/>
      <c r="VGS37" s="68" t="s">
        <v>265</v>
      </c>
      <c r="VGT37" s="68"/>
      <c r="VGW37" s="68" t="s">
        <v>265</v>
      </c>
      <c r="VGX37" s="68"/>
      <c r="VHA37" s="68" t="s">
        <v>265</v>
      </c>
      <c r="VHB37" s="68"/>
      <c r="VHE37" s="68" t="s">
        <v>265</v>
      </c>
      <c r="VHF37" s="68"/>
      <c r="VHI37" s="68" t="s">
        <v>265</v>
      </c>
      <c r="VHJ37" s="68"/>
      <c r="VHM37" s="68" t="s">
        <v>265</v>
      </c>
      <c r="VHN37" s="68"/>
      <c r="VHQ37" s="68" t="s">
        <v>265</v>
      </c>
      <c r="VHR37" s="68"/>
      <c r="VHU37" s="68" t="s">
        <v>265</v>
      </c>
      <c r="VHV37" s="68"/>
      <c r="VHY37" s="68" t="s">
        <v>265</v>
      </c>
      <c r="VHZ37" s="68"/>
      <c r="VIC37" s="68" t="s">
        <v>265</v>
      </c>
      <c r="VID37" s="68"/>
      <c r="VIG37" s="68" t="s">
        <v>265</v>
      </c>
      <c r="VIH37" s="68"/>
      <c r="VIK37" s="68" t="s">
        <v>265</v>
      </c>
      <c r="VIL37" s="68"/>
      <c r="VIO37" s="68" t="s">
        <v>265</v>
      </c>
      <c r="VIP37" s="68"/>
      <c r="VIS37" s="68" t="s">
        <v>265</v>
      </c>
      <c r="VIT37" s="68"/>
      <c r="VIW37" s="68" t="s">
        <v>265</v>
      </c>
      <c r="VIX37" s="68"/>
      <c r="VJA37" s="68" t="s">
        <v>265</v>
      </c>
      <c r="VJB37" s="68"/>
      <c r="VJE37" s="68" t="s">
        <v>265</v>
      </c>
      <c r="VJF37" s="68"/>
      <c r="VJI37" s="68" t="s">
        <v>265</v>
      </c>
      <c r="VJJ37" s="68"/>
      <c r="VJM37" s="68" t="s">
        <v>265</v>
      </c>
      <c r="VJN37" s="68"/>
      <c r="VJQ37" s="68" t="s">
        <v>265</v>
      </c>
      <c r="VJR37" s="68"/>
      <c r="VJU37" s="68" t="s">
        <v>265</v>
      </c>
      <c r="VJV37" s="68"/>
      <c r="VJY37" s="68" t="s">
        <v>265</v>
      </c>
      <c r="VJZ37" s="68"/>
      <c r="VKC37" s="68" t="s">
        <v>265</v>
      </c>
      <c r="VKD37" s="68"/>
      <c r="VKG37" s="68" t="s">
        <v>265</v>
      </c>
      <c r="VKH37" s="68"/>
      <c r="VKK37" s="68" t="s">
        <v>265</v>
      </c>
      <c r="VKL37" s="68"/>
      <c r="VKO37" s="68" t="s">
        <v>265</v>
      </c>
      <c r="VKP37" s="68"/>
      <c r="VKS37" s="68" t="s">
        <v>265</v>
      </c>
      <c r="VKT37" s="68"/>
      <c r="VKW37" s="68" t="s">
        <v>265</v>
      </c>
      <c r="VKX37" s="68"/>
      <c r="VLA37" s="68" t="s">
        <v>265</v>
      </c>
      <c r="VLB37" s="68"/>
      <c r="VLE37" s="68" t="s">
        <v>265</v>
      </c>
      <c r="VLF37" s="68"/>
      <c r="VLI37" s="68" t="s">
        <v>265</v>
      </c>
      <c r="VLJ37" s="68"/>
      <c r="VLM37" s="68" t="s">
        <v>265</v>
      </c>
      <c r="VLN37" s="68"/>
      <c r="VLQ37" s="68" t="s">
        <v>265</v>
      </c>
      <c r="VLR37" s="68"/>
      <c r="VLU37" s="68" t="s">
        <v>265</v>
      </c>
      <c r="VLV37" s="68"/>
      <c r="VLY37" s="68" t="s">
        <v>265</v>
      </c>
      <c r="VLZ37" s="68"/>
      <c r="VMC37" s="68" t="s">
        <v>265</v>
      </c>
      <c r="VMD37" s="68"/>
      <c r="VMG37" s="68" t="s">
        <v>265</v>
      </c>
      <c r="VMH37" s="68"/>
      <c r="VMK37" s="68" t="s">
        <v>265</v>
      </c>
      <c r="VML37" s="68"/>
      <c r="VMO37" s="68" t="s">
        <v>265</v>
      </c>
      <c r="VMP37" s="68"/>
      <c r="VMS37" s="68" t="s">
        <v>265</v>
      </c>
      <c r="VMT37" s="68"/>
      <c r="VMW37" s="68" t="s">
        <v>265</v>
      </c>
      <c r="VMX37" s="68"/>
      <c r="VNA37" s="68" t="s">
        <v>265</v>
      </c>
      <c r="VNB37" s="68"/>
      <c r="VNE37" s="68" t="s">
        <v>265</v>
      </c>
      <c r="VNF37" s="68"/>
      <c r="VNI37" s="68" t="s">
        <v>265</v>
      </c>
      <c r="VNJ37" s="68"/>
      <c r="VNM37" s="68" t="s">
        <v>265</v>
      </c>
      <c r="VNN37" s="68"/>
      <c r="VNQ37" s="68" t="s">
        <v>265</v>
      </c>
      <c r="VNR37" s="68"/>
      <c r="VNU37" s="68" t="s">
        <v>265</v>
      </c>
      <c r="VNV37" s="68"/>
      <c r="VNY37" s="68" t="s">
        <v>265</v>
      </c>
      <c r="VNZ37" s="68"/>
      <c r="VOC37" s="68" t="s">
        <v>265</v>
      </c>
      <c r="VOD37" s="68"/>
      <c r="VOG37" s="68" t="s">
        <v>265</v>
      </c>
      <c r="VOH37" s="68"/>
      <c r="VOK37" s="68" t="s">
        <v>265</v>
      </c>
      <c r="VOL37" s="68"/>
      <c r="VOO37" s="68" t="s">
        <v>265</v>
      </c>
      <c r="VOP37" s="68"/>
      <c r="VOS37" s="68" t="s">
        <v>265</v>
      </c>
      <c r="VOT37" s="68"/>
      <c r="VOW37" s="68" t="s">
        <v>265</v>
      </c>
      <c r="VOX37" s="68"/>
      <c r="VPA37" s="68" t="s">
        <v>265</v>
      </c>
      <c r="VPB37" s="68"/>
      <c r="VPE37" s="68" t="s">
        <v>265</v>
      </c>
      <c r="VPF37" s="68"/>
      <c r="VPI37" s="68" t="s">
        <v>265</v>
      </c>
      <c r="VPJ37" s="68"/>
      <c r="VPM37" s="68" t="s">
        <v>265</v>
      </c>
      <c r="VPN37" s="68"/>
      <c r="VPQ37" s="68" t="s">
        <v>265</v>
      </c>
      <c r="VPR37" s="68"/>
      <c r="VPU37" s="68" t="s">
        <v>265</v>
      </c>
      <c r="VPV37" s="68"/>
      <c r="VPY37" s="68" t="s">
        <v>265</v>
      </c>
      <c r="VPZ37" s="68"/>
      <c r="VQC37" s="68" t="s">
        <v>265</v>
      </c>
      <c r="VQD37" s="68"/>
      <c r="VQG37" s="68" t="s">
        <v>265</v>
      </c>
      <c r="VQH37" s="68"/>
      <c r="VQK37" s="68" t="s">
        <v>265</v>
      </c>
      <c r="VQL37" s="68"/>
      <c r="VQO37" s="68" t="s">
        <v>265</v>
      </c>
      <c r="VQP37" s="68"/>
      <c r="VQS37" s="68" t="s">
        <v>265</v>
      </c>
      <c r="VQT37" s="68"/>
      <c r="VQW37" s="68" t="s">
        <v>265</v>
      </c>
      <c r="VQX37" s="68"/>
      <c r="VRA37" s="68" t="s">
        <v>265</v>
      </c>
      <c r="VRB37" s="68"/>
      <c r="VRE37" s="68" t="s">
        <v>265</v>
      </c>
      <c r="VRF37" s="68"/>
      <c r="VRI37" s="68" t="s">
        <v>265</v>
      </c>
      <c r="VRJ37" s="68"/>
      <c r="VRM37" s="68" t="s">
        <v>265</v>
      </c>
      <c r="VRN37" s="68"/>
      <c r="VRQ37" s="68" t="s">
        <v>265</v>
      </c>
      <c r="VRR37" s="68"/>
      <c r="VRU37" s="68" t="s">
        <v>265</v>
      </c>
      <c r="VRV37" s="68"/>
      <c r="VRY37" s="68" t="s">
        <v>265</v>
      </c>
      <c r="VRZ37" s="68"/>
      <c r="VSC37" s="68" t="s">
        <v>265</v>
      </c>
      <c r="VSD37" s="68"/>
      <c r="VSG37" s="68" t="s">
        <v>265</v>
      </c>
      <c r="VSH37" s="68"/>
      <c r="VSK37" s="68" t="s">
        <v>265</v>
      </c>
      <c r="VSL37" s="68"/>
      <c r="VSO37" s="68" t="s">
        <v>265</v>
      </c>
      <c r="VSP37" s="68"/>
      <c r="VSS37" s="68" t="s">
        <v>265</v>
      </c>
      <c r="VST37" s="68"/>
      <c r="VSW37" s="68" t="s">
        <v>265</v>
      </c>
      <c r="VSX37" s="68"/>
      <c r="VTA37" s="68" t="s">
        <v>265</v>
      </c>
      <c r="VTB37" s="68"/>
      <c r="VTE37" s="68" t="s">
        <v>265</v>
      </c>
      <c r="VTF37" s="68"/>
      <c r="VTI37" s="68" t="s">
        <v>265</v>
      </c>
      <c r="VTJ37" s="68"/>
      <c r="VTM37" s="68" t="s">
        <v>265</v>
      </c>
      <c r="VTN37" s="68"/>
      <c r="VTQ37" s="68" t="s">
        <v>265</v>
      </c>
      <c r="VTR37" s="68"/>
      <c r="VTU37" s="68" t="s">
        <v>265</v>
      </c>
      <c r="VTV37" s="68"/>
      <c r="VTY37" s="68" t="s">
        <v>265</v>
      </c>
      <c r="VTZ37" s="68"/>
      <c r="VUC37" s="68" t="s">
        <v>265</v>
      </c>
      <c r="VUD37" s="68"/>
      <c r="VUG37" s="68" t="s">
        <v>265</v>
      </c>
      <c r="VUH37" s="68"/>
      <c r="VUK37" s="68" t="s">
        <v>265</v>
      </c>
      <c r="VUL37" s="68"/>
      <c r="VUO37" s="68" t="s">
        <v>265</v>
      </c>
      <c r="VUP37" s="68"/>
      <c r="VUS37" s="68" t="s">
        <v>265</v>
      </c>
      <c r="VUT37" s="68"/>
      <c r="VUW37" s="68" t="s">
        <v>265</v>
      </c>
      <c r="VUX37" s="68"/>
      <c r="VVA37" s="68" t="s">
        <v>265</v>
      </c>
      <c r="VVB37" s="68"/>
      <c r="VVE37" s="68" t="s">
        <v>265</v>
      </c>
      <c r="VVF37" s="68"/>
      <c r="VVI37" s="68" t="s">
        <v>265</v>
      </c>
      <c r="VVJ37" s="68"/>
      <c r="VVM37" s="68" t="s">
        <v>265</v>
      </c>
      <c r="VVN37" s="68"/>
      <c r="VVQ37" s="68" t="s">
        <v>265</v>
      </c>
      <c r="VVR37" s="68"/>
      <c r="VVU37" s="68" t="s">
        <v>265</v>
      </c>
      <c r="VVV37" s="68"/>
      <c r="VVY37" s="68" t="s">
        <v>265</v>
      </c>
      <c r="VVZ37" s="68"/>
      <c r="VWC37" s="68" t="s">
        <v>265</v>
      </c>
      <c r="VWD37" s="68"/>
      <c r="VWG37" s="68" t="s">
        <v>265</v>
      </c>
      <c r="VWH37" s="68"/>
      <c r="VWK37" s="68" t="s">
        <v>265</v>
      </c>
      <c r="VWL37" s="68"/>
      <c r="VWO37" s="68" t="s">
        <v>265</v>
      </c>
      <c r="VWP37" s="68"/>
      <c r="VWS37" s="68" t="s">
        <v>265</v>
      </c>
      <c r="VWT37" s="68"/>
      <c r="VWW37" s="68" t="s">
        <v>265</v>
      </c>
      <c r="VWX37" s="68"/>
      <c r="VXA37" s="68" t="s">
        <v>265</v>
      </c>
      <c r="VXB37" s="68"/>
      <c r="VXE37" s="68" t="s">
        <v>265</v>
      </c>
      <c r="VXF37" s="68"/>
      <c r="VXI37" s="68" t="s">
        <v>265</v>
      </c>
      <c r="VXJ37" s="68"/>
      <c r="VXM37" s="68" t="s">
        <v>265</v>
      </c>
      <c r="VXN37" s="68"/>
      <c r="VXQ37" s="68" t="s">
        <v>265</v>
      </c>
      <c r="VXR37" s="68"/>
      <c r="VXU37" s="68" t="s">
        <v>265</v>
      </c>
      <c r="VXV37" s="68"/>
      <c r="VXY37" s="68" t="s">
        <v>265</v>
      </c>
      <c r="VXZ37" s="68"/>
      <c r="VYC37" s="68" t="s">
        <v>265</v>
      </c>
      <c r="VYD37" s="68"/>
      <c r="VYG37" s="68" t="s">
        <v>265</v>
      </c>
      <c r="VYH37" s="68"/>
      <c r="VYK37" s="68" t="s">
        <v>265</v>
      </c>
      <c r="VYL37" s="68"/>
      <c r="VYO37" s="68" t="s">
        <v>265</v>
      </c>
      <c r="VYP37" s="68"/>
      <c r="VYS37" s="68" t="s">
        <v>265</v>
      </c>
      <c r="VYT37" s="68"/>
      <c r="VYW37" s="68" t="s">
        <v>265</v>
      </c>
      <c r="VYX37" s="68"/>
      <c r="VZA37" s="68" t="s">
        <v>265</v>
      </c>
      <c r="VZB37" s="68"/>
      <c r="VZE37" s="68" t="s">
        <v>265</v>
      </c>
      <c r="VZF37" s="68"/>
      <c r="VZI37" s="68" t="s">
        <v>265</v>
      </c>
      <c r="VZJ37" s="68"/>
      <c r="VZM37" s="68" t="s">
        <v>265</v>
      </c>
      <c r="VZN37" s="68"/>
      <c r="VZQ37" s="68" t="s">
        <v>265</v>
      </c>
      <c r="VZR37" s="68"/>
      <c r="VZU37" s="68" t="s">
        <v>265</v>
      </c>
      <c r="VZV37" s="68"/>
      <c r="VZY37" s="68" t="s">
        <v>265</v>
      </c>
      <c r="VZZ37" s="68"/>
      <c r="WAC37" s="68" t="s">
        <v>265</v>
      </c>
      <c r="WAD37" s="68"/>
      <c r="WAG37" s="68" t="s">
        <v>265</v>
      </c>
      <c r="WAH37" s="68"/>
      <c r="WAK37" s="68" t="s">
        <v>265</v>
      </c>
      <c r="WAL37" s="68"/>
      <c r="WAO37" s="68" t="s">
        <v>265</v>
      </c>
      <c r="WAP37" s="68"/>
      <c r="WAS37" s="68" t="s">
        <v>265</v>
      </c>
      <c r="WAT37" s="68"/>
      <c r="WAW37" s="68" t="s">
        <v>265</v>
      </c>
      <c r="WAX37" s="68"/>
      <c r="WBA37" s="68" t="s">
        <v>265</v>
      </c>
      <c r="WBB37" s="68"/>
      <c r="WBE37" s="68" t="s">
        <v>265</v>
      </c>
      <c r="WBF37" s="68"/>
      <c r="WBI37" s="68" t="s">
        <v>265</v>
      </c>
      <c r="WBJ37" s="68"/>
      <c r="WBM37" s="68" t="s">
        <v>265</v>
      </c>
      <c r="WBN37" s="68"/>
      <c r="WBQ37" s="68" t="s">
        <v>265</v>
      </c>
      <c r="WBR37" s="68"/>
      <c r="WBU37" s="68" t="s">
        <v>265</v>
      </c>
      <c r="WBV37" s="68"/>
      <c r="WBY37" s="68" t="s">
        <v>265</v>
      </c>
      <c r="WBZ37" s="68"/>
      <c r="WCC37" s="68" t="s">
        <v>265</v>
      </c>
      <c r="WCD37" s="68"/>
      <c r="WCG37" s="68" t="s">
        <v>265</v>
      </c>
      <c r="WCH37" s="68"/>
      <c r="WCK37" s="68" t="s">
        <v>265</v>
      </c>
      <c r="WCL37" s="68"/>
      <c r="WCO37" s="68" t="s">
        <v>265</v>
      </c>
      <c r="WCP37" s="68"/>
      <c r="WCS37" s="68" t="s">
        <v>265</v>
      </c>
      <c r="WCT37" s="68"/>
      <c r="WCW37" s="68" t="s">
        <v>265</v>
      </c>
      <c r="WCX37" s="68"/>
      <c r="WDA37" s="68" t="s">
        <v>265</v>
      </c>
      <c r="WDB37" s="68"/>
      <c r="WDE37" s="68" t="s">
        <v>265</v>
      </c>
      <c r="WDF37" s="68"/>
      <c r="WDI37" s="68" t="s">
        <v>265</v>
      </c>
      <c r="WDJ37" s="68"/>
      <c r="WDM37" s="68" t="s">
        <v>265</v>
      </c>
      <c r="WDN37" s="68"/>
      <c r="WDQ37" s="68" t="s">
        <v>265</v>
      </c>
      <c r="WDR37" s="68"/>
      <c r="WDU37" s="68" t="s">
        <v>265</v>
      </c>
      <c r="WDV37" s="68"/>
      <c r="WDY37" s="68" t="s">
        <v>265</v>
      </c>
      <c r="WDZ37" s="68"/>
      <c r="WEC37" s="68" t="s">
        <v>265</v>
      </c>
      <c r="WED37" s="68"/>
      <c r="WEG37" s="68" t="s">
        <v>265</v>
      </c>
      <c r="WEH37" s="68"/>
      <c r="WEK37" s="68" t="s">
        <v>265</v>
      </c>
      <c r="WEL37" s="68"/>
      <c r="WEO37" s="68" t="s">
        <v>265</v>
      </c>
      <c r="WEP37" s="68"/>
      <c r="WES37" s="68" t="s">
        <v>265</v>
      </c>
      <c r="WET37" s="68"/>
      <c r="WEW37" s="68" t="s">
        <v>265</v>
      </c>
      <c r="WEX37" s="68"/>
      <c r="WFA37" s="68" t="s">
        <v>265</v>
      </c>
      <c r="WFB37" s="68"/>
      <c r="WFE37" s="68" t="s">
        <v>265</v>
      </c>
      <c r="WFF37" s="68"/>
      <c r="WFI37" s="68" t="s">
        <v>265</v>
      </c>
      <c r="WFJ37" s="68"/>
      <c r="WFM37" s="68" t="s">
        <v>265</v>
      </c>
      <c r="WFN37" s="68"/>
      <c r="WFQ37" s="68" t="s">
        <v>265</v>
      </c>
      <c r="WFR37" s="68"/>
      <c r="WFU37" s="68" t="s">
        <v>265</v>
      </c>
      <c r="WFV37" s="68"/>
      <c r="WFY37" s="68" t="s">
        <v>265</v>
      </c>
      <c r="WFZ37" s="68"/>
      <c r="WGC37" s="68" t="s">
        <v>265</v>
      </c>
      <c r="WGD37" s="68"/>
      <c r="WGG37" s="68" t="s">
        <v>265</v>
      </c>
      <c r="WGH37" s="68"/>
      <c r="WGK37" s="68" t="s">
        <v>265</v>
      </c>
      <c r="WGL37" s="68"/>
      <c r="WGO37" s="68" t="s">
        <v>265</v>
      </c>
      <c r="WGP37" s="68"/>
      <c r="WGS37" s="68" t="s">
        <v>265</v>
      </c>
      <c r="WGT37" s="68"/>
      <c r="WGW37" s="68" t="s">
        <v>265</v>
      </c>
      <c r="WGX37" s="68"/>
      <c r="WHA37" s="68" t="s">
        <v>265</v>
      </c>
      <c r="WHB37" s="68"/>
      <c r="WHE37" s="68" t="s">
        <v>265</v>
      </c>
      <c r="WHF37" s="68"/>
      <c r="WHI37" s="68" t="s">
        <v>265</v>
      </c>
      <c r="WHJ37" s="68"/>
      <c r="WHM37" s="68" t="s">
        <v>265</v>
      </c>
      <c r="WHN37" s="68"/>
      <c r="WHQ37" s="68" t="s">
        <v>265</v>
      </c>
      <c r="WHR37" s="68"/>
      <c r="WHU37" s="68" t="s">
        <v>265</v>
      </c>
      <c r="WHV37" s="68"/>
      <c r="WHY37" s="68" t="s">
        <v>265</v>
      </c>
      <c r="WHZ37" s="68"/>
      <c r="WIC37" s="68" t="s">
        <v>265</v>
      </c>
      <c r="WID37" s="68"/>
      <c r="WIG37" s="68" t="s">
        <v>265</v>
      </c>
      <c r="WIH37" s="68"/>
      <c r="WIK37" s="68" t="s">
        <v>265</v>
      </c>
      <c r="WIL37" s="68"/>
      <c r="WIO37" s="68" t="s">
        <v>265</v>
      </c>
      <c r="WIP37" s="68"/>
      <c r="WIS37" s="68" t="s">
        <v>265</v>
      </c>
      <c r="WIT37" s="68"/>
      <c r="WIW37" s="68" t="s">
        <v>265</v>
      </c>
      <c r="WIX37" s="68"/>
      <c r="WJA37" s="68" t="s">
        <v>265</v>
      </c>
      <c r="WJB37" s="68"/>
      <c r="WJE37" s="68" t="s">
        <v>265</v>
      </c>
      <c r="WJF37" s="68"/>
      <c r="WJI37" s="68" t="s">
        <v>265</v>
      </c>
      <c r="WJJ37" s="68"/>
      <c r="WJM37" s="68" t="s">
        <v>265</v>
      </c>
      <c r="WJN37" s="68"/>
      <c r="WJQ37" s="68" t="s">
        <v>265</v>
      </c>
      <c r="WJR37" s="68"/>
      <c r="WJU37" s="68" t="s">
        <v>265</v>
      </c>
      <c r="WJV37" s="68"/>
      <c r="WJY37" s="68" t="s">
        <v>265</v>
      </c>
      <c r="WJZ37" s="68"/>
      <c r="WKC37" s="68" t="s">
        <v>265</v>
      </c>
      <c r="WKD37" s="68"/>
      <c r="WKG37" s="68" t="s">
        <v>265</v>
      </c>
      <c r="WKH37" s="68"/>
      <c r="WKK37" s="68" t="s">
        <v>265</v>
      </c>
      <c r="WKL37" s="68"/>
      <c r="WKO37" s="68" t="s">
        <v>265</v>
      </c>
      <c r="WKP37" s="68"/>
      <c r="WKS37" s="68" t="s">
        <v>265</v>
      </c>
      <c r="WKT37" s="68"/>
      <c r="WKW37" s="68" t="s">
        <v>265</v>
      </c>
      <c r="WKX37" s="68"/>
      <c r="WLA37" s="68" t="s">
        <v>265</v>
      </c>
      <c r="WLB37" s="68"/>
      <c r="WLE37" s="68" t="s">
        <v>265</v>
      </c>
      <c r="WLF37" s="68"/>
      <c r="WLI37" s="68" t="s">
        <v>265</v>
      </c>
      <c r="WLJ37" s="68"/>
      <c r="WLM37" s="68" t="s">
        <v>265</v>
      </c>
      <c r="WLN37" s="68"/>
      <c r="WLQ37" s="68" t="s">
        <v>265</v>
      </c>
      <c r="WLR37" s="68"/>
      <c r="WLU37" s="68" t="s">
        <v>265</v>
      </c>
      <c r="WLV37" s="68"/>
      <c r="WLY37" s="68" t="s">
        <v>265</v>
      </c>
      <c r="WLZ37" s="68"/>
      <c r="WMC37" s="68" t="s">
        <v>265</v>
      </c>
      <c r="WMD37" s="68"/>
      <c r="WMG37" s="68" t="s">
        <v>265</v>
      </c>
      <c r="WMH37" s="68"/>
      <c r="WMK37" s="68" t="s">
        <v>265</v>
      </c>
      <c r="WML37" s="68"/>
      <c r="WMO37" s="68" t="s">
        <v>265</v>
      </c>
      <c r="WMP37" s="68"/>
      <c r="WMS37" s="68" t="s">
        <v>265</v>
      </c>
      <c r="WMT37" s="68"/>
      <c r="WMW37" s="68" t="s">
        <v>265</v>
      </c>
      <c r="WMX37" s="68"/>
      <c r="WNA37" s="68" t="s">
        <v>265</v>
      </c>
      <c r="WNB37" s="68"/>
      <c r="WNE37" s="68" t="s">
        <v>265</v>
      </c>
      <c r="WNF37" s="68"/>
      <c r="WNI37" s="68" t="s">
        <v>265</v>
      </c>
      <c r="WNJ37" s="68"/>
      <c r="WNM37" s="68" t="s">
        <v>265</v>
      </c>
      <c r="WNN37" s="68"/>
      <c r="WNQ37" s="68" t="s">
        <v>265</v>
      </c>
      <c r="WNR37" s="68"/>
      <c r="WNU37" s="68" t="s">
        <v>265</v>
      </c>
      <c r="WNV37" s="68"/>
      <c r="WNY37" s="68" t="s">
        <v>265</v>
      </c>
      <c r="WNZ37" s="68"/>
      <c r="WOC37" s="68" t="s">
        <v>265</v>
      </c>
      <c r="WOD37" s="68"/>
      <c r="WOG37" s="68" t="s">
        <v>265</v>
      </c>
      <c r="WOH37" s="68"/>
      <c r="WOK37" s="68" t="s">
        <v>265</v>
      </c>
      <c r="WOL37" s="68"/>
      <c r="WOO37" s="68" t="s">
        <v>265</v>
      </c>
      <c r="WOP37" s="68"/>
      <c r="WOS37" s="68" t="s">
        <v>265</v>
      </c>
      <c r="WOT37" s="68"/>
      <c r="WOW37" s="68" t="s">
        <v>265</v>
      </c>
      <c r="WOX37" s="68"/>
      <c r="WPA37" s="68" t="s">
        <v>265</v>
      </c>
      <c r="WPB37" s="68"/>
      <c r="WPE37" s="68" t="s">
        <v>265</v>
      </c>
      <c r="WPF37" s="68"/>
      <c r="WPI37" s="68" t="s">
        <v>265</v>
      </c>
      <c r="WPJ37" s="68"/>
      <c r="WPM37" s="68" t="s">
        <v>265</v>
      </c>
      <c r="WPN37" s="68"/>
      <c r="WPQ37" s="68" t="s">
        <v>265</v>
      </c>
      <c r="WPR37" s="68"/>
      <c r="WPU37" s="68" t="s">
        <v>265</v>
      </c>
      <c r="WPV37" s="68"/>
      <c r="WPY37" s="68" t="s">
        <v>265</v>
      </c>
      <c r="WPZ37" s="68"/>
      <c r="WQC37" s="68" t="s">
        <v>265</v>
      </c>
      <c r="WQD37" s="68"/>
      <c r="WQG37" s="68" t="s">
        <v>265</v>
      </c>
      <c r="WQH37" s="68"/>
      <c r="WQK37" s="68" t="s">
        <v>265</v>
      </c>
      <c r="WQL37" s="68"/>
      <c r="WQO37" s="68" t="s">
        <v>265</v>
      </c>
      <c r="WQP37" s="68"/>
      <c r="WQS37" s="68" t="s">
        <v>265</v>
      </c>
      <c r="WQT37" s="68"/>
      <c r="WQW37" s="68" t="s">
        <v>265</v>
      </c>
      <c r="WQX37" s="68"/>
      <c r="WRA37" s="68" t="s">
        <v>265</v>
      </c>
      <c r="WRB37" s="68"/>
      <c r="WRE37" s="68" t="s">
        <v>265</v>
      </c>
      <c r="WRF37" s="68"/>
      <c r="WRI37" s="68" t="s">
        <v>265</v>
      </c>
      <c r="WRJ37" s="68"/>
      <c r="WRM37" s="68" t="s">
        <v>265</v>
      </c>
      <c r="WRN37" s="68"/>
      <c r="WRQ37" s="68" t="s">
        <v>265</v>
      </c>
      <c r="WRR37" s="68"/>
      <c r="WRU37" s="68" t="s">
        <v>265</v>
      </c>
      <c r="WRV37" s="68"/>
      <c r="WRY37" s="68" t="s">
        <v>265</v>
      </c>
      <c r="WRZ37" s="68"/>
      <c r="WSC37" s="68" t="s">
        <v>265</v>
      </c>
      <c r="WSD37" s="68"/>
      <c r="WSG37" s="68" t="s">
        <v>265</v>
      </c>
      <c r="WSH37" s="68"/>
      <c r="WSK37" s="68" t="s">
        <v>265</v>
      </c>
      <c r="WSL37" s="68"/>
      <c r="WSO37" s="68" t="s">
        <v>265</v>
      </c>
      <c r="WSP37" s="68"/>
      <c r="WSS37" s="68" t="s">
        <v>265</v>
      </c>
      <c r="WST37" s="68"/>
      <c r="WSW37" s="68" t="s">
        <v>265</v>
      </c>
      <c r="WSX37" s="68"/>
      <c r="WTA37" s="68" t="s">
        <v>265</v>
      </c>
      <c r="WTB37" s="68"/>
      <c r="WTE37" s="68" t="s">
        <v>265</v>
      </c>
      <c r="WTF37" s="68"/>
      <c r="WTI37" s="68" t="s">
        <v>265</v>
      </c>
      <c r="WTJ37" s="68"/>
      <c r="WTM37" s="68" t="s">
        <v>265</v>
      </c>
      <c r="WTN37" s="68"/>
      <c r="WTQ37" s="68" t="s">
        <v>265</v>
      </c>
      <c r="WTR37" s="68"/>
      <c r="WTU37" s="68" t="s">
        <v>265</v>
      </c>
      <c r="WTV37" s="68"/>
      <c r="WTY37" s="68" t="s">
        <v>265</v>
      </c>
      <c r="WTZ37" s="68"/>
      <c r="WUC37" s="68" t="s">
        <v>265</v>
      </c>
      <c r="WUD37" s="68"/>
      <c r="WUG37" s="68" t="s">
        <v>265</v>
      </c>
      <c r="WUH37" s="68"/>
      <c r="WUK37" s="68" t="s">
        <v>265</v>
      </c>
      <c r="WUL37" s="68"/>
      <c r="WUO37" s="68" t="s">
        <v>265</v>
      </c>
      <c r="WUP37" s="68"/>
      <c r="WUS37" s="68" t="s">
        <v>265</v>
      </c>
      <c r="WUT37" s="68"/>
      <c r="WUW37" s="68" t="s">
        <v>265</v>
      </c>
      <c r="WUX37" s="68"/>
      <c r="WVA37" s="68" t="s">
        <v>265</v>
      </c>
      <c r="WVB37" s="68"/>
      <c r="WVE37" s="68" t="s">
        <v>265</v>
      </c>
      <c r="WVF37" s="68"/>
      <c r="WVI37" s="68" t="s">
        <v>265</v>
      </c>
      <c r="WVJ37" s="68"/>
      <c r="WVM37" s="68" t="s">
        <v>265</v>
      </c>
      <c r="WVN37" s="68"/>
      <c r="WVQ37" s="68" t="s">
        <v>265</v>
      </c>
      <c r="WVR37" s="68"/>
      <c r="WVU37" s="68" t="s">
        <v>265</v>
      </c>
      <c r="WVV37" s="68"/>
      <c r="WVY37" s="68" t="s">
        <v>265</v>
      </c>
      <c r="WVZ37" s="68"/>
      <c r="WWC37" s="68" t="s">
        <v>265</v>
      </c>
      <c r="WWD37" s="68"/>
      <c r="WWG37" s="68" t="s">
        <v>265</v>
      </c>
      <c r="WWH37" s="68"/>
      <c r="WWK37" s="68" t="s">
        <v>265</v>
      </c>
      <c r="WWL37" s="68"/>
      <c r="WWO37" s="68" t="s">
        <v>265</v>
      </c>
      <c r="WWP37" s="68"/>
      <c r="WWS37" s="68" t="s">
        <v>265</v>
      </c>
      <c r="WWT37" s="68"/>
      <c r="WWW37" s="68" t="s">
        <v>265</v>
      </c>
      <c r="WWX37" s="68"/>
      <c r="WXA37" s="68" t="s">
        <v>265</v>
      </c>
      <c r="WXB37" s="68"/>
      <c r="WXE37" s="68" t="s">
        <v>265</v>
      </c>
      <c r="WXF37" s="68"/>
      <c r="WXI37" s="68" t="s">
        <v>265</v>
      </c>
      <c r="WXJ37" s="68"/>
      <c r="WXM37" s="68" t="s">
        <v>265</v>
      </c>
      <c r="WXN37" s="68"/>
      <c r="WXQ37" s="68" t="s">
        <v>265</v>
      </c>
      <c r="WXR37" s="68"/>
      <c r="WXU37" s="68" t="s">
        <v>265</v>
      </c>
      <c r="WXV37" s="68"/>
      <c r="WXY37" s="68" t="s">
        <v>265</v>
      </c>
      <c r="WXZ37" s="68"/>
      <c r="WYC37" s="68" t="s">
        <v>265</v>
      </c>
      <c r="WYD37" s="68"/>
      <c r="WYG37" s="68" t="s">
        <v>265</v>
      </c>
      <c r="WYH37" s="68"/>
      <c r="WYK37" s="68" t="s">
        <v>265</v>
      </c>
      <c r="WYL37" s="68"/>
      <c r="WYO37" s="68" t="s">
        <v>265</v>
      </c>
      <c r="WYP37" s="68"/>
      <c r="WYS37" s="68" t="s">
        <v>265</v>
      </c>
      <c r="WYT37" s="68"/>
      <c r="WYW37" s="68" t="s">
        <v>265</v>
      </c>
      <c r="WYX37" s="68"/>
      <c r="WZA37" s="68" t="s">
        <v>265</v>
      </c>
      <c r="WZB37" s="68"/>
      <c r="WZE37" s="68" t="s">
        <v>265</v>
      </c>
      <c r="WZF37" s="68"/>
      <c r="WZI37" s="68" t="s">
        <v>265</v>
      </c>
      <c r="WZJ37" s="68"/>
      <c r="WZM37" s="68" t="s">
        <v>265</v>
      </c>
      <c r="WZN37" s="68"/>
      <c r="WZQ37" s="68" t="s">
        <v>265</v>
      </c>
      <c r="WZR37" s="68"/>
      <c r="WZU37" s="68" t="s">
        <v>265</v>
      </c>
      <c r="WZV37" s="68"/>
      <c r="WZY37" s="68" t="s">
        <v>265</v>
      </c>
      <c r="WZZ37" s="68"/>
      <c r="XAC37" s="68" t="s">
        <v>265</v>
      </c>
      <c r="XAD37" s="68"/>
      <c r="XAG37" s="68" t="s">
        <v>265</v>
      </c>
      <c r="XAH37" s="68"/>
      <c r="XAK37" s="68" t="s">
        <v>265</v>
      </c>
      <c r="XAL37" s="68"/>
      <c r="XAO37" s="68" t="s">
        <v>265</v>
      </c>
      <c r="XAP37" s="68"/>
      <c r="XAS37" s="68" t="s">
        <v>265</v>
      </c>
      <c r="XAT37" s="68"/>
      <c r="XAW37" s="68" t="s">
        <v>265</v>
      </c>
      <c r="XAX37" s="68"/>
      <c r="XBA37" s="68" t="s">
        <v>265</v>
      </c>
      <c r="XBB37" s="68"/>
      <c r="XBE37" s="68" t="s">
        <v>265</v>
      </c>
      <c r="XBF37" s="68"/>
      <c r="XBI37" s="68" t="s">
        <v>265</v>
      </c>
      <c r="XBJ37" s="68"/>
      <c r="XBM37" s="68" t="s">
        <v>265</v>
      </c>
      <c r="XBN37" s="68"/>
      <c r="XBQ37" s="68" t="s">
        <v>265</v>
      </c>
      <c r="XBR37" s="68"/>
      <c r="XBU37" s="68" t="s">
        <v>265</v>
      </c>
      <c r="XBV37" s="68"/>
      <c r="XBY37" s="68" t="s">
        <v>265</v>
      </c>
      <c r="XBZ37" s="68"/>
      <c r="XCC37" s="68" t="s">
        <v>265</v>
      </c>
      <c r="XCD37" s="68"/>
      <c r="XCG37" s="68" t="s">
        <v>265</v>
      </c>
      <c r="XCH37" s="68"/>
      <c r="XCK37" s="68" t="s">
        <v>265</v>
      </c>
      <c r="XCL37" s="68"/>
      <c r="XCO37" s="68" t="s">
        <v>265</v>
      </c>
      <c r="XCP37" s="68"/>
      <c r="XCS37" s="68" t="s">
        <v>265</v>
      </c>
      <c r="XCT37" s="68"/>
      <c r="XCW37" s="68" t="s">
        <v>265</v>
      </c>
      <c r="XCX37" s="68"/>
      <c r="XDA37" s="68" t="s">
        <v>265</v>
      </c>
      <c r="XDB37" s="68"/>
      <c r="XDE37" s="68" t="s">
        <v>265</v>
      </c>
      <c r="XDF37" s="68"/>
      <c r="XDI37" s="68" t="s">
        <v>265</v>
      </c>
      <c r="XDJ37" s="68"/>
      <c r="XDM37" s="68" t="s">
        <v>265</v>
      </c>
      <c r="XDN37" s="68"/>
      <c r="XDQ37" s="68" t="s">
        <v>265</v>
      </c>
      <c r="XDR37" s="68"/>
      <c r="XDU37" s="68" t="s">
        <v>265</v>
      </c>
      <c r="XDV37" s="68"/>
      <c r="XDY37" s="68" t="s">
        <v>265</v>
      </c>
      <c r="XDZ37" s="68"/>
      <c r="XEC37" s="68" t="s">
        <v>265</v>
      </c>
      <c r="XED37" s="68"/>
      <c r="XEG37" s="68" t="s">
        <v>265</v>
      </c>
      <c r="XEH37" s="68"/>
      <c r="XEK37" s="68" t="s">
        <v>265</v>
      </c>
      <c r="XEL37" s="68"/>
      <c r="XEO37" s="68" t="s">
        <v>265</v>
      </c>
      <c r="XEP37" s="68"/>
      <c r="XES37" s="68" t="s">
        <v>265</v>
      </c>
      <c r="XET37" s="68"/>
      <c r="XEW37" s="68" t="s">
        <v>265</v>
      </c>
      <c r="XEX37" s="68"/>
      <c r="XFA37" s="68" t="s">
        <v>265</v>
      </c>
      <c r="XFB37" s="68"/>
    </row>
    <row r="38" spans="1:1022 1025:2046 2049:3070 3073:4094 4097:5118 5121:6142 6145:7166 7169:8190 8193:9214 9217:10238 10241:11262 11265:12286 12289:13310 13313:14334 14337:15358 15361:16382" s="34" customFormat="1" x14ac:dyDescent="0.35">
      <c r="C38" s="52"/>
      <c r="D38" s="52"/>
      <c r="AE38" s="52"/>
      <c r="AF38" s="52"/>
    </row>
    <row r="39" spans="1:1022 1025:2046 2049:3070 3073:4094 4097:5118 5121:6142 6145:7166 7169:8190 8193:9214 9217:10238 10241:11262 11265:12286 12289:13310 13313:14334 14337:15358 15361:16382" s="34" customFormat="1" x14ac:dyDescent="0.35">
      <c r="C39" s="52"/>
      <c r="D39" s="52"/>
      <c r="AE39" s="52"/>
      <c r="AF39" s="52"/>
    </row>
    <row r="40" spans="1:1022 1025:2046 2049:3070 3073:4094 4097:5118 5121:6142 6145:7166 7169:8190 8193:9214 9217:10238 10241:11262 11265:12286 12289:13310 13313:14334 14337:15358 15361:16382" x14ac:dyDescent="0.35">
      <c r="AE40" s="5"/>
      <c r="AF40" s="5"/>
    </row>
    <row r="41" spans="1:1022 1025:2046 2049:3070 3073:4094 4097:5118 5121:6142 6145:7166 7169:8190 8193:9214 9217:10238 10241:11262 11265:12286 12289:13310 13313:14334 14337:15358 15361:16382" x14ac:dyDescent="0.35">
      <c r="AE41" s="15"/>
      <c r="AF41" s="15"/>
    </row>
    <row r="42" spans="1:1022 1025:2046 2049:3070 3073:4094 4097:5118 5121:6142 6145:7166 7169:8190 8193:9214 9217:10238 10241:11262 11265:12286 12289:13310 13313:14334 14337:15358 15361:16382" x14ac:dyDescent="0.35">
      <c r="AE42" s="15"/>
      <c r="AF42" s="15"/>
    </row>
    <row r="43" spans="1:1022 1025:2046 2049:3070 3073:4094 4097:5118 5121:6142 6145:7166 7169:8190 8193:9214 9217:10238 10241:11262 11265:12286 12289:13310 13313:14334 14337:15358 15361:16382" x14ac:dyDescent="0.35">
      <c r="AE43" s="16"/>
      <c r="AF43" s="16"/>
    </row>
    <row r="44" spans="1:1022 1025:2046 2049:3070 3073:4094 4097:5118 5121:6142 6145:7166 7169:8190 8193:9214 9217:10238 10241:11262 11265:12286 12289:13310 13313:14334 14337:15358 15361:16382" x14ac:dyDescent="0.35">
      <c r="AE44" s="16"/>
      <c r="AF44" s="16"/>
    </row>
    <row r="45" spans="1:1022 1025:2046 2049:3070 3073:4094 4097:5118 5121:6142 6145:7166 7169:8190 8193:9214 9217:10238 10241:11262 11265:12286 12289:13310 13313:14334 14337:15358 15361:16382" x14ac:dyDescent="0.35">
      <c r="AE45" s="16"/>
      <c r="AF45" s="16"/>
    </row>
    <row r="46" spans="1:1022 1025:2046 2049:3070 3073:4094 4097:5118 5121:6142 6145:7166 7169:8190 8193:9214 9217:10238 10241:11262 11265:12286 12289:13310 13313:14334 14337:15358 15361:16382" x14ac:dyDescent="0.35">
      <c r="AE46" s="16"/>
      <c r="AF46" s="16"/>
    </row>
    <row r="47" spans="1:1022 1025:2046 2049:3070 3073:4094 4097:5118 5121:6142 6145:7166 7169:8190 8193:9214 9217:10238 10241:11262 11265:12286 12289:13310 13313:14334 14337:15358 15361:16382" x14ac:dyDescent="0.35">
      <c r="AE47" s="16"/>
      <c r="AF47" s="16"/>
    </row>
    <row r="48" spans="1:1022 1025:2046 2049:3070 3073:4094 4097:5118 5121:6142 6145:7166 7169:8190 8193:9214 9217:10238 10241:11262 11265:12286 12289:13310 13313:14334 14337:15358 15361:16382" x14ac:dyDescent="0.35">
      <c r="AE48" s="16"/>
      <c r="AF48" s="16"/>
    </row>
    <row r="49" spans="31:32" x14ac:dyDescent="0.35">
      <c r="AE49" s="16"/>
      <c r="AF49" s="16"/>
    </row>
    <row r="50" spans="31:32" x14ac:dyDescent="0.35">
      <c r="AE50" s="16"/>
      <c r="AF50" s="16"/>
    </row>
    <row r="51" spans="31:32" x14ac:dyDescent="0.35">
      <c r="AE51" s="16"/>
      <c r="AF51" s="16"/>
    </row>
    <row r="52" spans="31:32" x14ac:dyDescent="0.35">
      <c r="AE52" s="16"/>
      <c r="AF52" s="16"/>
    </row>
    <row r="53" spans="31:32" x14ac:dyDescent="0.35">
      <c r="AE53" s="16"/>
      <c r="AF53" s="16"/>
    </row>
    <row r="54" spans="31:32" x14ac:dyDescent="0.35">
      <c r="AE54" s="16"/>
      <c r="AF54" s="16"/>
    </row>
    <row r="55" spans="31:32" x14ac:dyDescent="0.35">
      <c r="AE55" s="16"/>
      <c r="AF55" s="16"/>
    </row>
    <row r="56" spans="31:32" x14ac:dyDescent="0.35">
      <c r="AE56" s="16"/>
      <c r="AF56" s="16"/>
    </row>
    <row r="57" spans="31:32" x14ac:dyDescent="0.35">
      <c r="AE57" s="16"/>
      <c r="AF57" s="16"/>
    </row>
    <row r="58" spans="31:32" x14ac:dyDescent="0.35">
      <c r="AE58" s="16"/>
      <c r="AF58" s="16"/>
    </row>
    <row r="59" spans="31:32" x14ac:dyDescent="0.35">
      <c r="AE59" s="16"/>
      <c r="AF59" s="16"/>
    </row>
    <row r="60" spans="31:32" x14ac:dyDescent="0.35">
      <c r="AE60" s="16"/>
      <c r="AF60" s="16"/>
    </row>
    <row r="61" spans="31:32" x14ac:dyDescent="0.35">
      <c r="AE61" s="16"/>
      <c r="AF61" s="16"/>
    </row>
    <row r="62" spans="31:32" x14ac:dyDescent="0.35">
      <c r="AE62" s="16"/>
      <c r="AF62" s="16"/>
    </row>
    <row r="63" spans="31:32" x14ac:dyDescent="0.35">
      <c r="AE63" s="16"/>
      <c r="AF63" s="16"/>
    </row>
    <row r="64" spans="31:32" x14ac:dyDescent="0.35">
      <c r="AE64" s="16"/>
      <c r="AF64" s="16"/>
    </row>
    <row r="65" spans="31:32" x14ac:dyDescent="0.35">
      <c r="AE65" s="16"/>
      <c r="AF65" s="16"/>
    </row>
    <row r="66" spans="31:32" x14ac:dyDescent="0.35">
      <c r="AE66" s="16"/>
      <c r="AF66" s="16"/>
    </row>
    <row r="67" spans="31:32" x14ac:dyDescent="0.35">
      <c r="AE67" s="16"/>
      <c r="AF67" s="16"/>
    </row>
    <row r="68" spans="31:32" x14ac:dyDescent="0.35">
      <c r="AE68" s="16"/>
      <c r="AF68" s="16"/>
    </row>
    <row r="69" spans="31:32" x14ac:dyDescent="0.35">
      <c r="AE69" s="16"/>
      <c r="AF69" s="16"/>
    </row>
    <row r="70" spans="31:32" x14ac:dyDescent="0.35">
      <c r="AE70" s="16"/>
      <c r="AF70" s="16"/>
    </row>
    <row r="71" spans="31:32" x14ac:dyDescent="0.35">
      <c r="AE71" s="16"/>
      <c r="AF71" s="16"/>
    </row>
    <row r="72" spans="31:32" x14ac:dyDescent="0.35">
      <c r="AE72" s="16"/>
      <c r="AF72" s="16"/>
    </row>
    <row r="73" spans="31:32" x14ac:dyDescent="0.35">
      <c r="AE73" s="5"/>
      <c r="AF73" s="5"/>
    </row>
    <row r="74" spans="31:32" x14ac:dyDescent="0.35">
      <c r="AE74" s="5"/>
      <c r="AF74" s="5"/>
    </row>
    <row r="75" spans="31:32" x14ac:dyDescent="0.35">
      <c r="AE75" s="5"/>
      <c r="AF75" s="5"/>
    </row>
    <row r="76" spans="31:32" x14ac:dyDescent="0.35">
      <c r="AE76" s="5"/>
      <c r="AF76" s="5"/>
    </row>
    <row r="77" spans="31:32" x14ac:dyDescent="0.35">
      <c r="AE77" s="5"/>
      <c r="AF77" s="5"/>
    </row>
    <row r="78" spans="31:32" x14ac:dyDescent="0.35">
      <c r="AE78" s="16"/>
      <c r="AF78" s="16"/>
    </row>
    <row r="79" spans="31:32" x14ac:dyDescent="0.35">
      <c r="AE79" s="5"/>
      <c r="AF79" s="5"/>
    </row>
    <row r="80" spans="31:32" x14ac:dyDescent="0.35">
      <c r="AE80" s="5"/>
      <c r="AF80" s="5"/>
    </row>
    <row r="81" spans="31:32" x14ac:dyDescent="0.35">
      <c r="AE81" s="15"/>
      <c r="AF81" s="15"/>
    </row>
    <row r="82" spans="31:32" x14ac:dyDescent="0.35">
      <c r="AE82" s="15"/>
      <c r="AF82" s="15"/>
    </row>
    <row r="83" spans="31:32" x14ac:dyDescent="0.35">
      <c r="AE83" s="16"/>
      <c r="AF83" s="16"/>
    </row>
    <row r="84" spans="31:32" x14ac:dyDescent="0.35">
      <c r="AE84" s="16"/>
      <c r="AF84" s="16"/>
    </row>
    <row r="85" spans="31:32" x14ac:dyDescent="0.35">
      <c r="AE85" s="16"/>
      <c r="AF85" s="16"/>
    </row>
    <row r="86" spans="31:32" x14ac:dyDescent="0.35">
      <c r="AE86" s="16"/>
      <c r="AF86" s="16"/>
    </row>
    <row r="87" spans="31:32" x14ac:dyDescent="0.35">
      <c r="AE87" s="16"/>
      <c r="AF87" s="16"/>
    </row>
    <row r="88" spans="31:32" x14ac:dyDescent="0.35">
      <c r="AE88" s="16"/>
      <c r="AF88" s="16"/>
    </row>
    <row r="89" spans="31:32" x14ac:dyDescent="0.35">
      <c r="AE89" s="16"/>
      <c r="AF89" s="16"/>
    </row>
    <row r="90" spans="31:32" x14ac:dyDescent="0.35">
      <c r="AE90" s="16"/>
      <c r="AF90" s="16"/>
    </row>
    <row r="91" spans="31:32" x14ac:dyDescent="0.35">
      <c r="AE91" s="16"/>
      <c r="AF91" s="16"/>
    </row>
    <row r="92" spans="31:32" x14ac:dyDescent="0.35">
      <c r="AE92" s="16"/>
      <c r="AF92" s="16"/>
    </row>
    <row r="93" spans="31:32" x14ac:dyDescent="0.35">
      <c r="AE93" s="16"/>
      <c r="AF93" s="16"/>
    </row>
    <row r="94" spans="31:32" x14ac:dyDescent="0.35">
      <c r="AE94" s="16"/>
      <c r="AF94" s="16"/>
    </row>
    <row r="95" spans="31:32" x14ac:dyDescent="0.35">
      <c r="AE95" s="16"/>
      <c r="AF95" s="16"/>
    </row>
    <row r="96" spans="31:32" x14ac:dyDescent="0.35">
      <c r="AE96" s="16"/>
      <c r="AF96" s="16"/>
    </row>
    <row r="97" spans="31:32" x14ac:dyDescent="0.35">
      <c r="AE97" s="16"/>
      <c r="AF97" s="16"/>
    </row>
    <row r="98" spans="31:32" x14ac:dyDescent="0.35">
      <c r="AE98" s="16"/>
      <c r="AF98" s="16"/>
    </row>
    <row r="99" spans="31:32" x14ac:dyDescent="0.35">
      <c r="AE99" s="16"/>
      <c r="AF99" s="16"/>
    </row>
    <row r="100" spans="31:32" x14ac:dyDescent="0.35">
      <c r="AE100" s="16"/>
      <c r="AF100" s="16"/>
    </row>
    <row r="101" spans="31:32" x14ac:dyDescent="0.35">
      <c r="AE101" s="16"/>
      <c r="AF101" s="16"/>
    </row>
    <row r="102" spans="31:32" x14ac:dyDescent="0.35">
      <c r="AE102" s="16"/>
      <c r="AF102" s="16"/>
    </row>
    <row r="103" spans="31:32" x14ac:dyDescent="0.35">
      <c r="AE103" s="16"/>
      <c r="AF103" s="16"/>
    </row>
    <row r="104" spans="31:32" x14ac:dyDescent="0.35">
      <c r="AE104" s="16"/>
      <c r="AF104" s="16"/>
    </row>
    <row r="105" spans="31:32" x14ac:dyDescent="0.35">
      <c r="AE105" s="16"/>
      <c r="AF105" s="16"/>
    </row>
    <row r="106" spans="31:32" x14ac:dyDescent="0.35">
      <c r="AE106" s="16"/>
      <c r="AF106" s="16"/>
    </row>
    <row r="107" spans="31:32" x14ac:dyDescent="0.35">
      <c r="AE107" s="16"/>
      <c r="AF107" s="16"/>
    </row>
    <row r="108" spans="31:32" x14ac:dyDescent="0.35">
      <c r="AE108" s="16"/>
      <c r="AF108" s="16"/>
    </row>
    <row r="109" spans="31:32" x14ac:dyDescent="0.35">
      <c r="AE109" s="16"/>
      <c r="AF109" s="16"/>
    </row>
    <row r="110" spans="31:32" x14ac:dyDescent="0.35">
      <c r="AE110" s="16"/>
      <c r="AF110" s="16"/>
    </row>
    <row r="111" spans="31:32" x14ac:dyDescent="0.35">
      <c r="AE111" s="16"/>
      <c r="AF111" s="16"/>
    </row>
    <row r="112" spans="31:32" x14ac:dyDescent="0.35">
      <c r="AE112" s="16"/>
      <c r="AF112" s="16"/>
    </row>
    <row r="113" spans="31:32" x14ac:dyDescent="0.35">
      <c r="AE113" s="5"/>
      <c r="AF113" s="5"/>
    </row>
    <row r="114" spans="31:32" x14ac:dyDescent="0.35">
      <c r="AE114" s="5"/>
      <c r="AF114" s="5"/>
    </row>
    <row r="115" spans="31:32" x14ac:dyDescent="0.35">
      <c r="AE115" s="5"/>
      <c r="AF115" s="5"/>
    </row>
    <row r="116" spans="31:32" x14ac:dyDescent="0.35">
      <c r="AE116" s="5"/>
      <c r="AF116" s="5"/>
    </row>
    <row r="117" spans="31:32" x14ac:dyDescent="0.35">
      <c r="AE117" s="5"/>
      <c r="AF117" s="5"/>
    </row>
    <row r="118" spans="31:32" x14ac:dyDescent="0.35">
      <c r="AE118" s="5"/>
      <c r="AF118" s="5"/>
    </row>
    <row r="119" spans="31:32" x14ac:dyDescent="0.35">
      <c r="AE119" s="5"/>
      <c r="AF119" s="5"/>
    </row>
    <row r="120" spans="31:32" x14ac:dyDescent="0.35">
      <c r="AE120" s="5"/>
      <c r="AF120" s="5"/>
    </row>
    <row r="121" spans="31:32" x14ac:dyDescent="0.35">
      <c r="AE121" s="5"/>
      <c r="AF121" s="5"/>
    </row>
    <row r="122" spans="31:32" x14ac:dyDescent="0.35">
      <c r="AE122" s="5"/>
      <c r="AF122" s="5"/>
    </row>
    <row r="123" spans="31:32" x14ac:dyDescent="0.35">
      <c r="AE123" s="5"/>
      <c r="AF123" s="5"/>
    </row>
    <row r="124" spans="31:32" x14ac:dyDescent="0.35">
      <c r="AE124" s="5"/>
      <c r="AF124" s="5"/>
    </row>
    <row r="125" spans="31:32" x14ac:dyDescent="0.35">
      <c r="AE125" s="5"/>
      <c r="AF125" s="5"/>
    </row>
    <row r="126" spans="31:32" x14ac:dyDescent="0.35">
      <c r="AE126" s="5"/>
      <c r="AF126" s="5"/>
    </row>
    <row r="127" spans="31:32" x14ac:dyDescent="0.35">
      <c r="AE127" s="5"/>
      <c r="AF127" s="5"/>
    </row>
    <row r="128" spans="31:32" x14ac:dyDescent="0.35">
      <c r="AE128" s="5"/>
      <c r="AF128" s="5"/>
    </row>
    <row r="129" spans="31:32" x14ac:dyDescent="0.35">
      <c r="AE129" s="5"/>
      <c r="AF129" s="5"/>
    </row>
    <row r="130" spans="31:32" x14ac:dyDescent="0.35">
      <c r="AE130" s="5"/>
      <c r="AF130" s="5"/>
    </row>
    <row r="131" spans="31:32" x14ac:dyDescent="0.35">
      <c r="AE131" s="5"/>
      <c r="AF131" s="5"/>
    </row>
    <row r="132" spans="31:32" x14ac:dyDescent="0.35">
      <c r="AE132" s="5"/>
      <c r="AF132" s="5"/>
    </row>
    <row r="133" spans="31:32" x14ac:dyDescent="0.35">
      <c r="AE133" s="5"/>
      <c r="AF133" s="5"/>
    </row>
    <row r="134" spans="31:32" x14ac:dyDescent="0.35">
      <c r="AE134" s="5"/>
      <c r="AF134" s="5"/>
    </row>
    <row r="135" spans="31:32" x14ac:dyDescent="0.35">
      <c r="AE135" s="5"/>
      <c r="AF135" s="5"/>
    </row>
    <row r="136" spans="31:32" x14ac:dyDescent="0.35">
      <c r="AE136" s="5"/>
      <c r="AF136" s="5"/>
    </row>
    <row r="137" spans="31:32" x14ac:dyDescent="0.35">
      <c r="AE137" s="5"/>
      <c r="AF137" s="5"/>
    </row>
    <row r="138" spans="31:32" x14ac:dyDescent="0.35">
      <c r="AE138" s="5"/>
      <c r="AF138" s="5"/>
    </row>
    <row r="139" spans="31:32" x14ac:dyDescent="0.35">
      <c r="AE139" s="5"/>
      <c r="AF139" s="5"/>
    </row>
    <row r="140" spans="31:32" x14ac:dyDescent="0.35">
      <c r="AE140" s="5"/>
      <c r="AF140" s="5"/>
    </row>
    <row r="141" spans="31:32" x14ac:dyDescent="0.35">
      <c r="AE141" s="5"/>
      <c r="AF141" s="5"/>
    </row>
    <row r="142" spans="31:32" x14ac:dyDescent="0.35">
      <c r="AE142" s="5"/>
      <c r="AF142" s="5"/>
    </row>
    <row r="143" spans="31:32" x14ac:dyDescent="0.35">
      <c r="AE143" s="5"/>
      <c r="AF143" s="5"/>
    </row>
    <row r="144" spans="31:32" x14ac:dyDescent="0.35">
      <c r="AE144" s="5"/>
      <c r="AF144" s="5"/>
    </row>
    <row r="145" spans="31:32" x14ac:dyDescent="0.35">
      <c r="AE145" s="5"/>
      <c r="AF145" s="5"/>
    </row>
    <row r="146" spans="31:32" x14ac:dyDescent="0.35">
      <c r="AE146" s="5"/>
      <c r="AF146" s="5"/>
    </row>
    <row r="147" spans="31:32" x14ac:dyDescent="0.35">
      <c r="AE147" s="5"/>
      <c r="AF147" s="5"/>
    </row>
    <row r="148" spans="31:32" x14ac:dyDescent="0.35">
      <c r="AE148" s="5"/>
      <c r="AF148" s="5"/>
    </row>
    <row r="149" spans="31:32" x14ac:dyDescent="0.35">
      <c r="AE149" s="5"/>
      <c r="AF149" s="5"/>
    </row>
    <row r="150" spans="31:32" x14ac:dyDescent="0.35">
      <c r="AE150" s="5"/>
      <c r="AF150" s="5"/>
    </row>
    <row r="151" spans="31:32" x14ac:dyDescent="0.35">
      <c r="AE151" s="5"/>
      <c r="AF151" s="5"/>
    </row>
    <row r="152" spans="31:32" x14ac:dyDescent="0.35">
      <c r="AE152" s="5"/>
      <c r="AF152" s="5"/>
    </row>
    <row r="153" spans="31:32" x14ac:dyDescent="0.35">
      <c r="AE153" s="5"/>
      <c r="AF153" s="5"/>
    </row>
    <row r="154" spans="31:32" x14ac:dyDescent="0.35">
      <c r="AE154" s="5"/>
      <c r="AF154" s="5"/>
    </row>
    <row r="155" spans="31:32" x14ac:dyDescent="0.35">
      <c r="AE155" s="5"/>
      <c r="AF155" s="5"/>
    </row>
    <row r="156" spans="31:32" x14ac:dyDescent="0.35">
      <c r="AE156" s="5"/>
      <c r="AF156" s="5"/>
    </row>
    <row r="157" spans="31:32" x14ac:dyDescent="0.35">
      <c r="AE157" s="5"/>
      <c r="AF157" s="5"/>
    </row>
    <row r="158" spans="31:32" x14ac:dyDescent="0.35">
      <c r="AE158" s="5"/>
      <c r="AF158" s="5"/>
    </row>
    <row r="159" spans="31:32" x14ac:dyDescent="0.35">
      <c r="AE159" s="5"/>
      <c r="AF159" s="5"/>
    </row>
    <row r="160" spans="31:32" x14ac:dyDescent="0.35">
      <c r="AE160" s="5"/>
      <c r="AF160" s="5"/>
    </row>
    <row r="161" spans="31:32" x14ac:dyDescent="0.35">
      <c r="AE161" s="5"/>
      <c r="AF161" s="5"/>
    </row>
    <row r="162" spans="31:32" x14ac:dyDescent="0.35">
      <c r="AE162" s="5"/>
      <c r="AF162" s="5"/>
    </row>
    <row r="163" spans="31:32" x14ac:dyDescent="0.35">
      <c r="AE163" s="5"/>
      <c r="AF163" s="5"/>
    </row>
    <row r="164" spans="31:32" x14ac:dyDescent="0.35">
      <c r="AE164" s="5"/>
      <c r="AF164" s="5"/>
    </row>
    <row r="165" spans="31:32" x14ac:dyDescent="0.35">
      <c r="AE165" s="5"/>
      <c r="AF165" s="5"/>
    </row>
    <row r="166" spans="31:32" x14ac:dyDescent="0.35">
      <c r="AE166" s="5"/>
      <c r="AF166" s="5"/>
    </row>
    <row r="167" spans="31:32" x14ac:dyDescent="0.35">
      <c r="AE167" s="5"/>
      <c r="AF167" s="5"/>
    </row>
    <row r="168" spans="31:32" x14ac:dyDescent="0.35">
      <c r="AE168" s="5"/>
      <c r="AF168" s="5"/>
    </row>
    <row r="169" spans="31:32" x14ac:dyDescent="0.35">
      <c r="AE169" s="5"/>
      <c r="AF169" s="5"/>
    </row>
    <row r="170" spans="31:32" x14ac:dyDescent="0.35">
      <c r="AE170" s="5"/>
      <c r="AF170" s="5"/>
    </row>
    <row r="171" spans="31:32" x14ac:dyDescent="0.35">
      <c r="AE171" s="5"/>
      <c r="AF171" s="5"/>
    </row>
    <row r="172" spans="31:32" x14ac:dyDescent="0.35">
      <c r="AE172" s="5"/>
      <c r="AF172" s="5"/>
    </row>
    <row r="173" spans="31:32" x14ac:dyDescent="0.35">
      <c r="AE173" s="5"/>
      <c r="AF173" s="5"/>
    </row>
    <row r="174" spans="31:32" x14ac:dyDescent="0.35">
      <c r="AE174" s="5"/>
      <c r="AF174" s="5"/>
    </row>
    <row r="175" spans="31:32" x14ac:dyDescent="0.35">
      <c r="AE175" s="5"/>
      <c r="AF175" s="5"/>
    </row>
    <row r="176" spans="31:32" x14ac:dyDescent="0.35">
      <c r="AE176" s="5"/>
      <c r="AF176" s="5"/>
    </row>
    <row r="177" spans="31:32" x14ac:dyDescent="0.35">
      <c r="AE177" s="5"/>
      <c r="AF177" s="5"/>
    </row>
    <row r="178" spans="31:32" x14ac:dyDescent="0.35">
      <c r="AE178" s="5"/>
      <c r="AF178" s="5"/>
    </row>
    <row r="179" spans="31:32" x14ac:dyDescent="0.35">
      <c r="AE179" s="5"/>
      <c r="AF179" s="5"/>
    </row>
    <row r="180" spans="31:32" x14ac:dyDescent="0.35">
      <c r="AE180" s="5"/>
      <c r="AF180" s="5"/>
    </row>
    <row r="181" spans="31:32" x14ac:dyDescent="0.35">
      <c r="AE181" s="5"/>
      <c r="AF181" s="5"/>
    </row>
    <row r="182" spans="31:32" x14ac:dyDescent="0.35">
      <c r="AE182" s="5"/>
      <c r="AF182" s="5"/>
    </row>
    <row r="183" spans="31:32" x14ac:dyDescent="0.35">
      <c r="AE183" s="5"/>
      <c r="AF183" s="5"/>
    </row>
    <row r="184" spans="31:32" x14ac:dyDescent="0.35">
      <c r="AE184" s="5"/>
      <c r="AF184" s="5"/>
    </row>
    <row r="185" spans="31:32" x14ac:dyDescent="0.35">
      <c r="AE185" s="5"/>
      <c r="AF185" s="5"/>
    </row>
    <row r="186" spans="31:32" x14ac:dyDescent="0.35">
      <c r="AE186" s="5"/>
      <c r="AF186" s="5"/>
    </row>
    <row r="187" spans="31:32" x14ac:dyDescent="0.35">
      <c r="AE187" s="5"/>
      <c r="AF187" s="5"/>
    </row>
    <row r="188" spans="31:32" x14ac:dyDescent="0.35">
      <c r="AE188" s="5"/>
      <c r="AF188" s="5"/>
    </row>
    <row r="189" spans="31:32" x14ac:dyDescent="0.35">
      <c r="AE189" s="5"/>
      <c r="AF189" s="5"/>
    </row>
    <row r="190" spans="31:32" x14ac:dyDescent="0.35">
      <c r="AE190" s="5"/>
      <c r="AF190" s="5"/>
    </row>
    <row r="191" spans="31:32" x14ac:dyDescent="0.35">
      <c r="AE191" s="5"/>
      <c r="AF191" s="5"/>
    </row>
    <row r="192" spans="31:32" x14ac:dyDescent="0.35">
      <c r="AE192" s="5"/>
      <c r="AF192" s="5"/>
    </row>
    <row r="193" spans="31:32" x14ac:dyDescent="0.35">
      <c r="AE193" s="5"/>
      <c r="AF193" s="5"/>
    </row>
    <row r="194" spans="31:32" x14ac:dyDescent="0.35">
      <c r="AE194" s="5"/>
      <c r="AF194" s="5"/>
    </row>
    <row r="195" spans="31:32" x14ac:dyDescent="0.35">
      <c r="AE195" s="5"/>
      <c r="AF195" s="5"/>
    </row>
    <row r="196" spans="31:32" x14ac:dyDescent="0.35">
      <c r="AE196" s="5"/>
      <c r="AF196" s="5"/>
    </row>
    <row r="197" spans="31:32" x14ac:dyDescent="0.35">
      <c r="AE197" s="5"/>
      <c r="AF197" s="5"/>
    </row>
    <row r="198" spans="31:32" x14ac:dyDescent="0.35">
      <c r="AE198" s="5"/>
      <c r="AF198" s="5"/>
    </row>
    <row r="199" spans="31:32" x14ac:dyDescent="0.35">
      <c r="AE199" s="5"/>
      <c r="AF199" s="5"/>
    </row>
    <row r="200" spans="31:32" x14ac:dyDescent="0.35">
      <c r="AE200" s="5"/>
      <c r="AF200" s="5"/>
    </row>
    <row r="201" spans="31:32" x14ac:dyDescent="0.35">
      <c r="AE201" s="5"/>
      <c r="AF201" s="5"/>
    </row>
    <row r="202" spans="31:32" x14ac:dyDescent="0.35">
      <c r="AE202" s="5"/>
      <c r="AF202" s="5"/>
    </row>
    <row r="203" spans="31:32" x14ac:dyDescent="0.35">
      <c r="AE203" s="5"/>
      <c r="AF203" s="5"/>
    </row>
    <row r="204" spans="31:32" x14ac:dyDescent="0.35">
      <c r="AE204" s="5"/>
      <c r="AF204" s="5"/>
    </row>
    <row r="205" spans="31:32" x14ac:dyDescent="0.35">
      <c r="AE205" s="5"/>
      <c r="AF205" s="5"/>
    </row>
    <row r="206" spans="31:32" x14ac:dyDescent="0.35">
      <c r="AE206" s="5"/>
      <c r="AF206" s="5"/>
    </row>
    <row r="207" spans="31:32" x14ac:dyDescent="0.35">
      <c r="AE207" s="5"/>
      <c r="AF207" s="5"/>
    </row>
    <row r="208" spans="31:32" x14ac:dyDescent="0.35">
      <c r="AE208" s="5"/>
      <c r="AF208" s="5"/>
    </row>
    <row r="209" spans="31:32" x14ac:dyDescent="0.35">
      <c r="AE209" s="5"/>
      <c r="AF209" s="5"/>
    </row>
    <row r="210" spans="31:32" x14ac:dyDescent="0.35">
      <c r="AE210" s="5"/>
      <c r="AF210" s="5"/>
    </row>
    <row r="211" spans="31:32" x14ac:dyDescent="0.35">
      <c r="AE211" s="5"/>
      <c r="AF211" s="5"/>
    </row>
    <row r="212" spans="31:32" x14ac:dyDescent="0.35">
      <c r="AE212" s="5"/>
      <c r="AF212" s="5"/>
    </row>
    <row r="213" spans="31:32" x14ac:dyDescent="0.35">
      <c r="AE213" s="5"/>
      <c r="AF213" s="5"/>
    </row>
    <row r="214" spans="31:32" x14ac:dyDescent="0.35">
      <c r="AE214" s="5"/>
      <c r="AF214" s="5"/>
    </row>
    <row r="215" spans="31:32" x14ac:dyDescent="0.35">
      <c r="AE215" s="5"/>
      <c r="AF215" s="5"/>
    </row>
    <row r="216" spans="31:32" x14ac:dyDescent="0.35">
      <c r="AE216" s="5"/>
      <c r="AF216" s="5"/>
    </row>
    <row r="217" spans="31:32" x14ac:dyDescent="0.35">
      <c r="AE217" s="5"/>
      <c r="AF217" s="5"/>
    </row>
    <row r="218" spans="31:32" x14ac:dyDescent="0.35">
      <c r="AE218" s="5"/>
      <c r="AF218" s="5"/>
    </row>
    <row r="219" spans="31:32" x14ac:dyDescent="0.35">
      <c r="AE219" s="5"/>
      <c r="AF219" s="5"/>
    </row>
    <row r="220" spans="31:32" x14ac:dyDescent="0.35">
      <c r="AE220" s="5"/>
      <c r="AF220" s="5"/>
    </row>
    <row r="221" spans="31:32" x14ac:dyDescent="0.35">
      <c r="AE221" s="5"/>
      <c r="AF221" s="5"/>
    </row>
    <row r="222" spans="31:32" x14ac:dyDescent="0.35">
      <c r="AE222" s="5"/>
      <c r="AF222" s="5"/>
    </row>
    <row r="223" spans="31:32" x14ac:dyDescent="0.35">
      <c r="AE223" s="5"/>
      <c r="AF223" s="5"/>
    </row>
    <row r="224" spans="31:32" x14ac:dyDescent="0.35">
      <c r="AE224" s="5"/>
      <c r="AF224" s="5"/>
    </row>
    <row r="225" spans="31:32" x14ac:dyDescent="0.35">
      <c r="AE225" s="5"/>
      <c r="AF225" s="5"/>
    </row>
    <row r="226" spans="31:32" x14ac:dyDescent="0.35">
      <c r="AE226" s="5"/>
      <c r="AF226" s="5"/>
    </row>
    <row r="227" spans="31:32" x14ac:dyDescent="0.35">
      <c r="AE227" s="5"/>
      <c r="AF227" s="5"/>
    </row>
    <row r="228" spans="31:32" x14ac:dyDescent="0.35">
      <c r="AE228" s="5"/>
      <c r="AF228" s="5"/>
    </row>
    <row r="229" spans="31:32" x14ac:dyDescent="0.35">
      <c r="AE229" s="5"/>
      <c r="AF229" s="5"/>
    </row>
    <row r="230" spans="31:32" x14ac:dyDescent="0.35">
      <c r="AE230" s="5"/>
      <c r="AF230" s="5"/>
    </row>
    <row r="231" spans="31:32" x14ac:dyDescent="0.35">
      <c r="AE231" s="5"/>
      <c r="AF231" s="5"/>
    </row>
    <row r="232" spans="31:32" x14ac:dyDescent="0.35">
      <c r="AE232" s="5"/>
      <c r="AF232" s="5"/>
    </row>
    <row r="233" spans="31:32" x14ac:dyDescent="0.35">
      <c r="AE233" s="5"/>
      <c r="AF233" s="5"/>
    </row>
    <row r="234" spans="31:32" x14ac:dyDescent="0.35">
      <c r="AE234" s="5"/>
      <c r="AF234" s="5"/>
    </row>
    <row r="235" spans="31:32" x14ac:dyDescent="0.35">
      <c r="AE235" s="5"/>
      <c r="AF235" s="5"/>
    </row>
    <row r="236" spans="31:32" x14ac:dyDescent="0.35">
      <c r="AE236" s="5"/>
      <c r="AF236" s="5"/>
    </row>
    <row r="237" spans="31:32" x14ac:dyDescent="0.35">
      <c r="AE237" s="5"/>
      <c r="AF237" s="5"/>
    </row>
    <row r="238" spans="31:32" x14ac:dyDescent="0.35">
      <c r="AE238" s="5"/>
      <c r="AF238" s="5"/>
    </row>
    <row r="239" spans="31:32" x14ac:dyDescent="0.35">
      <c r="AE239" s="5"/>
      <c r="AF239" s="5"/>
    </row>
    <row r="240" spans="31:32" x14ac:dyDescent="0.35">
      <c r="AE240" s="5"/>
      <c r="AF240" s="5"/>
    </row>
    <row r="241" spans="31:32" x14ac:dyDescent="0.35">
      <c r="AE241" s="5"/>
      <c r="AF241" s="5"/>
    </row>
    <row r="242" spans="31:32" x14ac:dyDescent="0.35">
      <c r="AE242" s="5"/>
      <c r="AF242" s="5"/>
    </row>
    <row r="243" spans="31:32" x14ac:dyDescent="0.35">
      <c r="AE243" s="5"/>
      <c r="AF243" s="5"/>
    </row>
    <row r="244" spans="31:32" x14ac:dyDescent="0.35">
      <c r="AE244" s="5"/>
      <c r="AF244" s="5"/>
    </row>
    <row r="245" spans="31:32" x14ac:dyDescent="0.35">
      <c r="AE245" s="5"/>
      <c r="AF245" s="5"/>
    </row>
    <row r="246" spans="31:32" x14ac:dyDescent="0.35">
      <c r="AE246" s="5"/>
      <c r="AF246" s="5"/>
    </row>
    <row r="247" spans="31:32" x14ac:dyDescent="0.35">
      <c r="AE247" s="5"/>
      <c r="AF247" s="5"/>
    </row>
    <row r="248" spans="31:32" x14ac:dyDescent="0.35">
      <c r="AE248" s="5"/>
      <c r="AF248" s="5"/>
    </row>
    <row r="249" spans="31:32" x14ac:dyDescent="0.35">
      <c r="AE249" s="5"/>
      <c r="AF249" s="5"/>
    </row>
    <row r="250" spans="31:32" x14ac:dyDescent="0.35">
      <c r="AE250" s="5"/>
      <c r="AF250" s="5"/>
    </row>
    <row r="251" spans="31:32" x14ac:dyDescent="0.35">
      <c r="AE251" s="5"/>
      <c r="AF251" s="5"/>
    </row>
    <row r="252" spans="31:32" x14ac:dyDescent="0.35">
      <c r="AE252" s="5"/>
      <c r="AF252" s="5"/>
    </row>
    <row r="253" spans="31:32" x14ac:dyDescent="0.35">
      <c r="AE253" s="5"/>
      <c r="AF253" s="5"/>
    </row>
    <row r="254" spans="31:32" x14ac:dyDescent="0.35">
      <c r="AE254" s="5"/>
      <c r="AF254" s="5"/>
    </row>
    <row r="255" spans="31:32" x14ac:dyDescent="0.35">
      <c r="AE255" s="5"/>
      <c r="AF255" s="5"/>
    </row>
    <row r="256" spans="31:32" x14ac:dyDescent="0.35">
      <c r="AE256" s="5"/>
      <c r="AF256" s="5"/>
    </row>
    <row r="257" spans="31:32" x14ac:dyDescent="0.35">
      <c r="AE257" s="5"/>
      <c r="AF257" s="5"/>
    </row>
    <row r="258" spans="31:32" x14ac:dyDescent="0.35">
      <c r="AE258" s="5"/>
      <c r="AF258" s="5"/>
    </row>
    <row r="259" spans="31:32" x14ac:dyDescent="0.35">
      <c r="AE259" s="5"/>
      <c r="AF259" s="5"/>
    </row>
    <row r="260" spans="31:32" x14ac:dyDescent="0.35">
      <c r="AE260" s="5"/>
      <c r="AF260" s="5"/>
    </row>
    <row r="261" spans="31:32" x14ac:dyDescent="0.35">
      <c r="AE261" s="5"/>
      <c r="AF261" s="5"/>
    </row>
    <row r="262" spans="31:32" x14ac:dyDescent="0.35">
      <c r="AE262" s="5"/>
      <c r="AF262" s="5"/>
    </row>
    <row r="263" spans="31:32" x14ac:dyDescent="0.35">
      <c r="AE263" s="5"/>
      <c r="AF263" s="5"/>
    </row>
    <row r="264" spans="31:32" x14ac:dyDescent="0.35">
      <c r="AE264" s="5"/>
      <c r="AF264" s="5"/>
    </row>
    <row r="265" spans="31:32" x14ac:dyDescent="0.35">
      <c r="AE265" s="5"/>
      <c r="AF265" s="5"/>
    </row>
    <row r="266" spans="31:32" x14ac:dyDescent="0.35">
      <c r="AE266" s="5"/>
      <c r="AF266" s="5"/>
    </row>
    <row r="267" spans="31:32" x14ac:dyDescent="0.35">
      <c r="AE267" s="5"/>
      <c r="AF267" s="5"/>
    </row>
    <row r="268" spans="31:32" x14ac:dyDescent="0.35">
      <c r="AE268" s="5"/>
      <c r="AF268" s="5"/>
    </row>
    <row r="269" spans="31:32" x14ac:dyDescent="0.35">
      <c r="AE269" s="5"/>
      <c r="AF269" s="5"/>
    </row>
    <row r="270" spans="31:32" x14ac:dyDescent="0.35">
      <c r="AE270" s="5"/>
      <c r="AF270" s="5"/>
    </row>
    <row r="271" spans="31:32" x14ac:dyDescent="0.35">
      <c r="AE271" s="5"/>
      <c r="AF271" s="5"/>
    </row>
    <row r="272" spans="31:32" x14ac:dyDescent="0.35">
      <c r="AE272" s="5"/>
      <c r="AF272" s="5"/>
    </row>
    <row r="273" spans="31:32" x14ac:dyDescent="0.35">
      <c r="AE273" s="5"/>
      <c r="AF273" s="5"/>
    </row>
    <row r="274" spans="31:32" x14ac:dyDescent="0.35">
      <c r="AE274" s="5"/>
      <c r="AF274" s="5"/>
    </row>
    <row r="275" spans="31:32" x14ac:dyDescent="0.35">
      <c r="AE275" s="5"/>
      <c r="AF275" s="5"/>
    </row>
    <row r="276" spans="31:32" x14ac:dyDescent="0.35">
      <c r="AE276" s="5"/>
      <c r="AF276" s="5"/>
    </row>
    <row r="277" spans="31:32" x14ac:dyDescent="0.35">
      <c r="AE277" s="5"/>
      <c r="AF277" s="5"/>
    </row>
    <row r="278" spans="31:32" x14ac:dyDescent="0.35">
      <c r="AE278" s="5"/>
      <c r="AF278" s="5"/>
    </row>
    <row r="279" spans="31:32" x14ac:dyDescent="0.35">
      <c r="AE279" s="5"/>
      <c r="AF279" s="5"/>
    </row>
    <row r="280" spans="31:32" x14ac:dyDescent="0.35">
      <c r="AE280" s="5"/>
      <c r="AF280" s="5"/>
    </row>
    <row r="281" spans="31:32" x14ac:dyDescent="0.35">
      <c r="AE281" s="5"/>
      <c r="AF281" s="5"/>
    </row>
    <row r="282" spans="31:32" x14ac:dyDescent="0.35">
      <c r="AE282" s="5"/>
      <c r="AF282" s="5"/>
    </row>
    <row r="283" spans="31:32" x14ac:dyDescent="0.35">
      <c r="AE283" s="5"/>
      <c r="AF283" s="5"/>
    </row>
    <row r="284" spans="31:32" x14ac:dyDescent="0.35">
      <c r="AE284" s="5"/>
      <c r="AF284" s="5"/>
    </row>
    <row r="285" spans="31:32" x14ac:dyDescent="0.35">
      <c r="AE285" s="5"/>
      <c r="AF285" s="5"/>
    </row>
    <row r="286" spans="31:32" x14ac:dyDescent="0.35">
      <c r="AE286" s="5"/>
      <c r="AF286" s="5"/>
    </row>
    <row r="287" spans="31:32" x14ac:dyDescent="0.35">
      <c r="AE287" s="5"/>
      <c r="AF287" s="5"/>
    </row>
    <row r="288" spans="31:32" x14ac:dyDescent="0.35">
      <c r="AE288" s="5"/>
      <c r="AF288" s="5"/>
    </row>
    <row r="289" spans="31:32" x14ac:dyDescent="0.35">
      <c r="AE289" s="5"/>
      <c r="AF289" s="5"/>
    </row>
    <row r="290" spans="31:32" x14ac:dyDescent="0.35">
      <c r="AE290" s="5"/>
      <c r="AF290" s="5"/>
    </row>
    <row r="291" spans="31:32" x14ac:dyDescent="0.35">
      <c r="AE291" s="5"/>
      <c r="AF291" s="5"/>
    </row>
    <row r="292" spans="31:32" x14ac:dyDescent="0.35">
      <c r="AE292" s="5"/>
      <c r="AF292" s="5"/>
    </row>
    <row r="293" spans="31:32" x14ac:dyDescent="0.35">
      <c r="AE293" s="5"/>
      <c r="AF293" s="5"/>
    </row>
    <row r="294" spans="31:32" x14ac:dyDescent="0.35">
      <c r="AE294" s="5"/>
      <c r="AF294" s="5"/>
    </row>
    <row r="295" spans="31:32" x14ac:dyDescent="0.35">
      <c r="AE295" s="5"/>
      <c r="AF295" s="5"/>
    </row>
    <row r="296" spans="31:32" x14ac:dyDescent="0.35">
      <c r="AE296" s="5"/>
      <c r="AF296" s="5"/>
    </row>
    <row r="297" spans="31:32" x14ac:dyDescent="0.35">
      <c r="AE297" s="5"/>
      <c r="AF297" s="5"/>
    </row>
    <row r="298" spans="31:32" x14ac:dyDescent="0.35">
      <c r="AE298" s="5"/>
      <c r="AF298" s="5"/>
    </row>
    <row r="299" spans="31:32" x14ac:dyDescent="0.35">
      <c r="AE299" s="5"/>
      <c r="AF299" s="5"/>
    </row>
    <row r="300" spans="31:32" x14ac:dyDescent="0.35">
      <c r="AE300" s="5"/>
      <c r="AF300" s="5"/>
    </row>
    <row r="301" spans="31:32" x14ac:dyDescent="0.35">
      <c r="AE301" s="5"/>
      <c r="AF301" s="5"/>
    </row>
    <row r="302" spans="31:32" x14ac:dyDescent="0.35">
      <c r="AE302" s="5"/>
      <c r="AF302" s="5"/>
    </row>
    <row r="303" spans="31:32" x14ac:dyDescent="0.35">
      <c r="AE303" s="5"/>
      <c r="AF303" s="5"/>
    </row>
    <row r="304" spans="31:32" x14ac:dyDescent="0.35">
      <c r="AE304" s="5"/>
      <c r="AF304" s="5"/>
    </row>
    <row r="305" spans="31:32" x14ac:dyDescent="0.35">
      <c r="AE305" s="5"/>
      <c r="AF305" s="5"/>
    </row>
    <row r="306" spans="31:32" x14ac:dyDescent="0.35">
      <c r="AE306" s="5"/>
      <c r="AF306" s="5"/>
    </row>
    <row r="307" spans="31:32" x14ac:dyDescent="0.35">
      <c r="AE307" s="5"/>
      <c r="AF307" s="5"/>
    </row>
    <row r="308" spans="31:32" x14ac:dyDescent="0.35">
      <c r="AE308" s="5"/>
      <c r="AF308" s="5"/>
    </row>
    <row r="309" spans="31:32" x14ac:dyDescent="0.35">
      <c r="AE309" s="5"/>
      <c r="AF309" s="5"/>
    </row>
    <row r="310" spans="31:32" x14ac:dyDescent="0.35">
      <c r="AE310" s="5"/>
      <c r="AF310" s="5"/>
    </row>
    <row r="311" spans="31:32" x14ac:dyDescent="0.35">
      <c r="AE311" s="5"/>
      <c r="AF311" s="5"/>
    </row>
    <row r="312" spans="31:32" x14ac:dyDescent="0.35">
      <c r="AE312" s="5"/>
      <c r="AF312" s="5"/>
    </row>
    <row r="313" spans="31:32" x14ac:dyDescent="0.35">
      <c r="AE313" s="5"/>
      <c r="AF313" s="5"/>
    </row>
    <row r="314" spans="31:32" x14ac:dyDescent="0.35">
      <c r="AE314" s="5"/>
      <c r="AF314" s="5"/>
    </row>
    <row r="315" spans="31:32" x14ac:dyDescent="0.35">
      <c r="AE315" s="5"/>
      <c r="AF315" s="5"/>
    </row>
    <row r="316" spans="31:32" x14ac:dyDescent="0.35">
      <c r="AE316" s="5"/>
      <c r="AF316" s="5"/>
    </row>
    <row r="317" spans="31:32" x14ac:dyDescent="0.35">
      <c r="AE317" s="5"/>
      <c r="AF317" s="5"/>
    </row>
    <row r="318" spans="31:32" x14ac:dyDescent="0.35">
      <c r="AE318" s="5"/>
      <c r="AF318" s="5"/>
    </row>
    <row r="319" spans="31:32" x14ac:dyDescent="0.35">
      <c r="AE319" s="5"/>
      <c r="AF319" s="5"/>
    </row>
    <row r="320" spans="31:32" x14ac:dyDescent="0.35">
      <c r="AE320" s="5"/>
      <c r="AF320" s="5"/>
    </row>
    <row r="321" spans="31:32" x14ac:dyDescent="0.35">
      <c r="AE321" s="5"/>
      <c r="AF321" s="5"/>
    </row>
    <row r="322" spans="31:32" x14ac:dyDescent="0.35">
      <c r="AE322" s="5"/>
      <c r="AF322" s="5"/>
    </row>
    <row r="323" spans="31:32" x14ac:dyDescent="0.35">
      <c r="AE323" s="5"/>
      <c r="AF323" s="5"/>
    </row>
    <row r="324" spans="31:32" x14ac:dyDescent="0.35">
      <c r="AE324" s="5"/>
      <c r="AF324" s="5"/>
    </row>
    <row r="325" spans="31:32" x14ac:dyDescent="0.35">
      <c r="AE325" s="5"/>
      <c r="AF325" s="5"/>
    </row>
    <row r="326" spans="31:32" x14ac:dyDescent="0.35">
      <c r="AE326" s="5"/>
      <c r="AF326" s="5"/>
    </row>
    <row r="327" spans="31:32" x14ac:dyDescent="0.35">
      <c r="AE327" s="5"/>
      <c r="AF327" s="5"/>
    </row>
    <row r="328" spans="31:32" x14ac:dyDescent="0.35">
      <c r="AE328" s="5"/>
      <c r="AF328" s="5"/>
    </row>
    <row r="329" spans="31:32" x14ac:dyDescent="0.35">
      <c r="AE329" s="5"/>
      <c r="AF329" s="5"/>
    </row>
    <row r="330" spans="31:32" x14ac:dyDescent="0.35">
      <c r="AE330" s="5"/>
      <c r="AF330" s="5"/>
    </row>
    <row r="331" spans="31:32" x14ac:dyDescent="0.35">
      <c r="AE331" s="5"/>
      <c r="AF331" s="5"/>
    </row>
    <row r="332" spans="31:32" x14ac:dyDescent="0.35">
      <c r="AE332" s="5"/>
      <c r="AF332" s="5"/>
    </row>
    <row r="333" spans="31:32" x14ac:dyDescent="0.35">
      <c r="AE333" s="5"/>
      <c r="AF333" s="5"/>
    </row>
    <row r="334" spans="31:32" x14ac:dyDescent="0.35">
      <c r="AE334" s="5"/>
      <c r="AF334" s="5"/>
    </row>
    <row r="335" spans="31:32" x14ac:dyDescent="0.35">
      <c r="AE335" s="5"/>
      <c r="AF335" s="5"/>
    </row>
    <row r="336" spans="31:32" x14ac:dyDescent="0.35">
      <c r="AE336" s="5"/>
      <c r="AF336" s="5"/>
    </row>
    <row r="337" spans="31:32" x14ac:dyDescent="0.35">
      <c r="AE337" s="5"/>
      <c r="AF337" s="5"/>
    </row>
    <row r="338" spans="31:32" x14ac:dyDescent="0.35">
      <c r="AE338" s="5"/>
      <c r="AF338" s="5"/>
    </row>
    <row r="339" spans="31:32" x14ac:dyDescent="0.35">
      <c r="AE339" s="5"/>
      <c r="AF339" s="5"/>
    </row>
    <row r="340" spans="31:32" x14ac:dyDescent="0.35">
      <c r="AE340" s="5"/>
      <c r="AF340" s="5"/>
    </row>
    <row r="341" spans="31:32" x14ac:dyDescent="0.35">
      <c r="AE341" s="5"/>
      <c r="AF341" s="5"/>
    </row>
    <row r="342" spans="31:32" x14ac:dyDescent="0.35">
      <c r="AE342" s="5"/>
      <c r="AF342" s="5"/>
    </row>
    <row r="343" spans="31:32" x14ac:dyDescent="0.35">
      <c r="AE343" s="5"/>
      <c r="AF343" s="5"/>
    </row>
    <row r="344" spans="31:32" x14ac:dyDescent="0.35">
      <c r="AE344" s="5"/>
      <c r="AF344" s="5"/>
    </row>
    <row r="345" spans="31:32" x14ac:dyDescent="0.35">
      <c r="AE345" s="5"/>
      <c r="AF345" s="5"/>
    </row>
    <row r="346" spans="31:32" x14ac:dyDescent="0.35">
      <c r="AE346" s="5"/>
      <c r="AF346" s="5"/>
    </row>
    <row r="347" spans="31:32" x14ac:dyDescent="0.35">
      <c r="AE347" s="5"/>
      <c r="AF347" s="5"/>
    </row>
    <row r="348" spans="31:32" x14ac:dyDescent="0.35">
      <c r="AE348" s="5"/>
      <c r="AF348" s="5"/>
    </row>
    <row r="349" spans="31:32" x14ac:dyDescent="0.35">
      <c r="AE349" s="5"/>
      <c r="AF349" s="5"/>
    </row>
    <row r="350" spans="31:32" x14ac:dyDescent="0.35">
      <c r="AE350" s="5"/>
      <c r="AF350" s="5"/>
    </row>
    <row r="351" spans="31:32" x14ac:dyDescent="0.35">
      <c r="AE351" s="5"/>
      <c r="AF351" s="5"/>
    </row>
    <row r="352" spans="31:32" x14ac:dyDescent="0.35">
      <c r="AE352" s="5"/>
      <c r="AF352" s="5"/>
    </row>
    <row r="353" spans="31:32" x14ac:dyDescent="0.35">
      <c r="AE353" s="5"/>
      <c r="AF353" s="5"/>
    </row>
    <row r="354" spans="31:32" x14ac:dyDescent="0.35">
      <c r="AE354" s="5"/>
      <c r="AF354" s="5"/>
    </row>
    <row r="355" spans="31:32" x14ac:dyDescent="0.35">
      <c r="AE355" s="5"/>
      <c r="AF355" s="5"/>
    </row>
    <row r="356" spans="31:32" x14ac:dyDescent="0.35">
      <c r="AE356" s="5"/>
      <c r="AF356" s="5"/>
    </row>
    <row r="357" spans="31:32" x14ac:dyDescent="0.35">
      <c r="AE357" s="5"/>
      <c r="AF357" s="5"/>
    </row>
    <row r="358" spans="31:32" x14ac:dyDescent="0.35">
      <c r="AE358" s="5"/>
      <c r="AF358" s="5"/>
    </row>
    <row r="359" spans="31:32" x14ac:dyDescent="0.35">
      <c r="AE359" s="5"/>
      <c r="AF359" s="5"/>
    </row>
    <row r="360" spans="31:32" x14ac:dyDescent="0.35">
      <c r="AE360" s="5"/>
      <c r="AF360" s="5"/>
    </row>
    <row r="361" spans="31:32" x14ac:dyDescent="0.35">
      <c r="AE361" s="5"/>
      <c r="AF361" s="5"/>
    </row>
    <row r="362" spans="31:32" x14ac:dyDescent="0.35">
      <c r="AE362" s="5"/>
      <c r="AF362" s="5"/>
    </row>
    <row r="363" spans="31:32" x14ac:dyDescent="0.35">
      <c r="AE363" s="5"/>
      <c r="AF363" s="5"/>
    </row>
    <row r="364" spans="31:32" x14ac:dyDescent="0.35">
      <c r="AE364" s="5"/>
      <c r="AF364" s="5"/>
    </row>
    <row r="365" spans="31:32" x14ac:dyDescent="0.35">
      <c r="AE365" s="5"/>
      <c r="AF365" s="5"/>
    </row>
    <row r="366" spans="31:32" x14ac:dyDescent="0.35">
      <c r="AE366" s="5"/>
      <c r="AF366" s="5"/>
    </row>
    <row r="367" spans="31:32" x14ac:dyDescent="0.35">
      <c r="AE367" s="5"/>
      <c r="AF367" s="5"/>
    </row>
    <row r="368" spans="31:32" x14ac:dyDescent="0.35">
      <c r="AE368" s="5"/>
      <c r="AF368" s="5"/>
    </row>
    <row r="369" spans="31:32" x14ac:dyDescent="0.35">
      <c r="AE369" s="5"/>
      <c r="AF369" s="5"/>
    </row>
    <row r="370" spans="31:32" x14ac:dyDescent="0.35">
      <c r="AE370" s="5"/>
      <c r="AF370" s="5"/>
    </row>
    <row r="371" spans="31:32" x14ac:dyDescent="0.35">
      <c r="AE371" s="5"/>
      <c r="AF371" s="5"/>
    </row>
    <row r="372" spans="31:32" x14ac:dyDescent="0.35">
      <c r="AE372" s="5"/>
      <c r="AF372" s="5"/>
    </row>
    <row r="373" spans="31:32" x14ac:dyDescent="0.35">
      <c r="AE373" s="5"/>
      <c r="AF373" s="5"/>
    </row>
    <row r="374" spans="31:32" x14ac:dyDescent="0.35">
      <c r="AE374" s="5"/>
      <c r="AF374" s="5"/>
    </row>
    <row r="375" spans="31:32" x14ac:dyDescent="0.35">
      <c r="AE375" s="5"/>
      <c r="AF375" s="5"/>
    </row>
    <row r="376" spans="31:32" x14ac:dyDescent="0.35">
      <c r="AE376" s="5"/>
      <c r="AF376" s="5"/>
    </row>
    <row r="377" spans="31:32" x14ac:dyDescent="0.35">
      <c r="AE377" s="5"/>
      <c r="AF377" s="5"/>
    </row>
    <row r="378" spans="31:32" x14ac:dyDescent="0.35">
      <c r="AE378" s="5"/>
      <c r="AF378" s="5"/>
    </row>
    <row r="379" spans="31:32" x14ac:dyDescent="0.35">
      <c r="AE379" s="5"/>
      <c r="AF379" s="5"/>
    </row>
    <row r="380" spans="31:32" x14ac:dyDescent="0.35">
      <c r="AE380" s="5"/>
      <c r="AF380" s="5"/>
    </row>
    <row r="381" spans="31:32" x14ac:dyDescent="0.35">
      <c r="AE381" s="5"/>
      <c r="AF381" s="5"/>
    </row>
    <row r="382" spans="31:32" x14ac:dyDescent="0.35">
      <c r="AE382" s="5"/>
      <c r="AF382" s="5"/>
    </row>
    <row r="383" spans="31:32" x14ac:dyDescent="0.35">
      <c r="AE383" s="5"/>
      <c r="AF383" s="5"/>
    </row>
    <row r="384" spans="31:32" x14ac:dyDescent="0.35">
      <c r="AE384" s="5"/>
      <c r="AF384" s="5"/>
    </row>
    <row r="385" spans="31:32" x14ac:dyDescent="0.35">
      <c r="AE385" s="5"/>
      <c r="AF385" s="5"/>
    </row>
    <row r="386" spans="31:32" x14ac:dyDescent="0.35">
      <c r="AE386" s="5"/>
      <c r="AF386" s="5"/>
    </row>
    <row r="387" spans="31:32" x14ac:dyDescent="0.35">
      <c r="AE387" s="5"/>
      <c r="AF387" s="5"/>
    </row>
    <row r="388" spans="31:32" x14ac:dyDescent="0.35">
      <c r="AE388" s="5"/>
      <c r="AF388" s="5"/>
    </row>
    <row r="389" spans="31:32" x14ac:dyDescent="0.35">
      <c r="AE389" s="5"/>
      <c r="AF389" s="5"/>
    </row>
    <row r="390" spans="31:32" x14ac:dyDescent="0.35">
      <c r="AE390" s="5"/>
      <c r="AF390" s="5"/>
    </row>
    <row r="391" spans="31:32" x14ac:dyDescent="0.35">
      <c r="AE391" s="5"/>
      <c r="AF391" s="5"/>
    </row>
    <row r="392" spans="31:32" x14ac:dyDescent="0.35">
      <c r="AE392" s="5"/>
      <c r="AF392" s="5"/>
    </row>
    <row r="393" spans="31:32" x14ac:dyDescent="0.35">
      <c r="AE393" s="5"/>
      <c r="AF393" s="5"/>
    </row>
    <row r="394" spans="31:32" x14ac:dyDescent="0.35">
      <c r="AE394" s="5"/>
      <c r="AF394" s="5"/>
    </row>
    <row r="395" spans="31:32" x14ac:dyDescent="0.35">
      <c r="AE395" s="5"/>
      <c r="AF395" s="5"/>
    </row>
    <row r="396" spans="31:32" x14ac:dyDescent="0.35">
      <c r="AE396" s="5"/>
      <c r="AF396" s="5"/>
    </row>
    <row r="397" spans="31:32" x14ac:dyDescent="0.35">
      <c r="AE397" s="5"/>
      <c r="AF397" s="5"/>
    </row>
    <row r="398" spans="31:32" x14ac:dyDescent="0.35">
      <c r="AE398" s="5"/>
      <c r="AF398" s="5"/>
    </row>
    <row r="399" spans="31:32" x14ac:dyDescent="0.35">
      <c r="AE399" s="5"/>
      <c r="AF399" s="5"/>
    </row>
    <row r="400" spans="31:32" x14ac:dyDescent="0.35">
      <c r="AE400" s="5"/>
      <c r="AF400" s="5"/>
    </row>
    <row r="401" spans="31:32" x14ac:dyDescent="0.35">
      <c r="AE401" s="5"/>
      <c r="AF401" s="5"/>
    </row>
    <row r="402" spans="31:32" x14ac:dyDescent="0.35">
      <c r="AE402" s="5"/>
      <c r="AF402" s="5"/>
    </row>
    <row r="403" spans="31:32" x14ac:dyDescent="0.35">
      <c r="AE403" s="5"/>
      <c r="AF403" s="5"/>
    </row>
    <row r="404" spans="31:32" x14ac:dyDescent="0.35">
      <c r="AE404" s="5"/>
      <c r="AF404" s="5"/>
    </row>
    <row r="405" spans="31:32" x14ac:dyDescent="0.35">
      <c r="AE405" s="5"/>
      <c r="AF405" s="5"/>
    </row>
    <row r="406" spans="31:32" x14ac:dyDescent="0.35">
      <c r="AE406" s="5"/>
      <c r="AF406" s="5"/>
    </row>
    <row r="407" spans="31:32" x14ac:dyDescent="0.35">
      <c r="AE407" s="5"/>
      <c r="AF407" s="5"/>
    </row>
    <row r="408" spans="31:32" x14ac:dyDescent="0.35">
      <c r="AE408" s="5"/>
      <c r="AF408" s="5"/>
    </row>
    <row r="409" spans="31:32" x14ac:dyDescent="0.35">
      <c r="AE409" s="5"/>
      <c r="AF409" s="5"/>
    </row>
    <row r="410" spans="31:32" x14ac:dyDescent="0.35">
      <c r="AE410" s="5"/>
      <c r="AF410" s="5"/>
    </row>
    <row r="411" spans="31:32" x14ac:dyDescent="0.35">
      <c r="AE411" s="5"/>
      <c r="AF411" s="5"/>
    </row>
    <row r="412" spans="31:32" x14ac:dyDescent="0.35">
      <c r="AE412" s="5"/>
      <c r="AF412" s="5"/>
    </row>
    <row r="413" spans="31:32" x14ac:dyDescent="0.35">
      <c r="AE413" s="5"/>
      <c r="AF413" s="5"/>
    </row>
    <row r="414" spans="31:32" x14ac:dyDescent="0.35">
      <c r="AE414" s="5"/>
      <c r="AF414" s="5"/>
    </row>
    <row r="415" spans="31:32" x14ac:dyDescent="0.35">
      <c r="AE415" s="5"/>
      <c r="AF415" s="5"/>
    </row>
    <row r="416" spans="31:32" x14ac:dyDescent="0.35">
      <c r="AE416" s="5"/>
      <c r="AF416" s="5"/>
    </row>
    <row r="417" spans="31:32" x14ac:dyDescent="0.35">
      <c r="AE417" s="5"/>
      <c r="AF417" s="5"/>
    </row>
    <row r="418" spans="31:32" x14ac:dyDescent="0.35">
      <c r="AE418" s="5"/>
      <c r="AF418" s="5"/>
    </row>
    <row r="419" spans="31:32" x14ac:dyDescent="0.35">
      <c r="AE419" s="5"/>
      <c r="AF419" s="5"/>
    </row>
    <row r="420" spans="31:32" x14ac:dyDescent="0.35">
      <c r="AE420" s="5"/>
      <c r="AF420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A64BAD1E53E5458060B691C520A8FD" ma:contentTypeVersion="20" ma:contentTypeDescription="Create a new document." ma:contentTypeScope="" ma:versionID="21950cff75a33db9ece75689b273e14c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fa56c98f-471b-4934-b41e-c6a9bbefec8e" xmlns:ns6="4e297683-a8b6-407b-a611-58b7c1395c6a" targetNamespace="http://schemas.microsoft.com/office/2006/metadata/properties" ma:root="true" ma:fieldsID="87a8df92225967268c610a74fe6fcf96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fa56c98f-471b-4934-b41e-c6a9bbefec8e"/>
    <xsd:import namespace="4e297683-a8b6-407b-a611-58b7c1395c6a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6:SharedWithUsers" minOccurs="0"/>
                <xsd:element ref="ns6:SharedWithDetails" minOccurs="0"/>
                <xsd:element ref="ns5:MediaLengthInSeconds" minOccurs="0"/>
                <xsd:element ref="ns1:_ip_UnifiedCompliancePolicyProperties" minOccurs="0"/>
                <xsd:element ref="ns1:_ip_UnifiedCompliancePolicyUIAction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2825a2e5-e8fb-4807-9389-6cbd7dc806d7}" ma:internalName="TaxCatchAllLabel" ma:readOnly="true" ma:showField="CatchAllDataLabel" ma:web="4e297683-a8b6-407b-a611-58b7c1395c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2825a2e5-e8fb-4807-9389-6cbd7dc806d7}" ma:internalName="TaxCatchAll" ma:showField="CatchAllData" ma:web="4e297683-a8b6-407b-a611-58b7c1395c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6c98f-471b-4934-b41e-c6a9bbefec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97683-a8b6-407b-a611-58b7c1395c6a" elementFormDefault="qualified">
    <xsd:import namespace="http://schemas.microsoft.com/office/2006/documentManagement/types"/>
    <xsd:import namespace="http://schemas.microsoft.com/office/infopath/2007/PartnerControls"/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lcf76f155ced4ddcb4097134ff3c332f xmlns="fa56c98f-471b-4934-b41e-c6a9bbefec8e">
      <Terms xmlns="http://schemas.microsoft.com/office/infopath/2007/PartnerControls"/>
    </lcf76f155ced4ddcb4097134ff3c332f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_ip_UnifiedCompliancePolicyProperties xmlns="http://schemas.microsoft.com/sharepoint/v3" xsi:nil="true"/>
    <Rights xmlns="4ffa91fb-a0ff-4ac5-b2db-65c790d184a4" xsi:nil="true"/>
    <Document_x0020_Creation_x0020_Date xmlns="4ffa91fb-a0ff-4ac5-b2db-65c790d184a4">2025-04-09T14:33:39+00:00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Props1.xml><?xml version="1.0" encoding="utf-8"?>
<ds:datastoreItem xmlns:ds="http://schemas.openxmlformats.org/officeDocument/2006/customXml" ds:itemID="{9B074A6A-2924-4FDE-A6DF-1183E6D5E50D}"/>
</file>

<file path=customXml/itemProps2.xml><?xml version="1.0" encoding="utf-8"?>
<ds:datastoreItem xmlns:ds="http://schemas.openxmlformats.org/officeDocument/2006/customXml" ds:itemID="{4FE3BD6E-4336-404D-9FDD-78181669A575}"/>
</file>

<file path=customXml/itemProps3.xml><?xml version="1.0" encoding="utf-8"?>
<ds:datastoreItem xmlns:ds="http://schemas.openxmlformats.org/officeDocument/2006/customXml" ds:itemID="{9F213084-D61F-4301-AFD6-14DC39E5C1DD}"/>
</file>

<file path=customXml/itemProps4.xml><?xml version="1.0" encoding="utf-8"?>
<ds:datastoreItem xmlns:ds="http://schemas.openxmlformats.org/officeDocument/2006/customXml" ds:itemID="{9BD9FBE7-8043-4C6E-8B9B-C4ABABDD00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Summary</vt:lpstr>
      <vt:lpstr>Data Analysis</vt:lpstr>
      <vt:lpstr>Method Parameters</vt:lpstr>
      <vt:lpstr>Rainbow ppbv composite</vt:lpstr>
      <vt:lpstr>Rainbow UG per m3</vt:lpstr>
      <vt:lpstr>Samples Daily Blanks</vt:lpstr>
      <vt:lpstr>Post cal blanks</vt:lpstr>
      <vt:lpstr>Ical Bias Assessments Cal</vt:lpstr>
      <vt:lpstr>Duplicate QC Checks</vt:lpstr>
      <vt:lpstr>Daily cal curve checks</vt:lpstr>
      <vt:lpstr>112524</vt:lpstr>
      <vt:lpstr>112624</vt:lpstr>
      <vt:lpstr>112724</vt:lpstr>
      <vt:lpstr>112924</vt:lpstr>
      <vt:lpstr>120324</vt:lpstr>
      <vt:lpstr>Cal Curve Levels</vt:lpstr>
      <vt:lpstr>Sample log Rainbow</vt:lpstr>
      <vt:lpstr>CO2 Bias Results</vt:lpstr>
      <vt:lpstr>MDL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Preston</dc:creator>
  <cp:lastModifiedBy>Preston, Bill</cp:lastModifiedBy>
  <cp:lastPrinted>2023-11-27T17:15:41Z</cp:lastPrinted>
  <dcterms:created xsi:type="dcterms:W3CDTF">2023-11-22T19:40:41Z</dcterms:created>
  <dcterms:modified xsi:type="dcterms:W3CDTF">2025-02-10T16:43:31Z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0x01010053A64BAD1E53E5458060B691C520A8FD</vt:lpwstr>
  </property>
  <property fmtid="{D5CDD505-2E9C-101B-9397-08002B2CF9AE}" pid="3" name="TaxKeyword">
    <vt:lpwstr/>
  </property>
</Properties>
</file>