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Public\NERL-PUB\Barb\Korajkic\"/>
    </mc:Choice>
  </mc:AlternateContent>
  <xr:revisionPtr revIDLastSave="0" documentId="13_ncr:1_{5F236B76-C5A0-4A9A-8D31-4C320FB42AA9}" xr6:coauthVersionLast="47" xr6:coauthVersionMax="47" xr10:uidLastSave="{00000000-0000-0000-0000-000000000000}"/>
  <bookViews>
    <workbookView xWindow="-110" yWindow="-110" windowWidth="19420" windowHeight="10300" tabRatio="814" activeTab="1" xr2:uid="{00000000-000D-0000-FFFF-FFFF00000000}"/>
  </bookViews>
  <sheets>
    <sheet name="Metadata" sheetId="11" r:id="rId1"/>
    <sheet name="Somatic" sheetId="4" r:id="rId2"/>
    <sheet name="F+ 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4" l="1"/>
  <c r="C131" i="4"/>
  <c r="C132" i="4"/>
  <c r="H116" i="4"/>
  <c r="H117" i="4"/>
  <c r="H118" i="4"/>
  <c r="H119" i="4"/>
  <c r="H121" i="4"/>
  <c r="H122" i="4"/>
  <c r="H123" i="4"/>
  <c r="J128" i="4"/>
  <c r="J129" i="4"/>
  <c r="I136" i="4"/>
  <c r="J136" i="4" s="1"/>
  <c r="I137" i="4"/>
  <c r="J137" i="4"/>
  <c r="I138" i="4"/>
  <c r="I139" i="4"/>
  <c r="I140" i="4"/>
  <c r="I141" i="4"/>
  <c r="I142" i="4"/>
  <c r="I143" i="4"/>
  <c r="I147" i="4"/>
  <c r="J147" i="4"/>
  <c r="I148" i="4"/>
  <c r="J148" i="4" s="1"/>
  <c r="I150" i="4"/>
  <c r="I158" i="4"/>
  <c r="J158" i="4" s="1"/>
  <c r="I159" i="4"/>
  <c r="J159" i="4" s="1"/>
  <c r="I160" i="4"/>
  <c r="I166" i="4"/>
  <c r="J166" i="4" s="1"/>
  <c r="I167" i="4"/>
  <c r="J167" i="4" s="1"/>
  <c r="I169" i="4"/>
  <c r="I170" i="4"/>
  <c r="I171" i="4"/>
  <c r="I172" i="4"/>
  <c r="I173" i="4"/>
  <c r="I178" i="4"/>
  <c r="J178" i="4" s="1"/>
  <c r="I179" i="4"/>
  <c r="J179" i="4" s="1"/>
  <c r="I180" i="4"/>
  <c r="I181" i="4"/>
  <c r="I182" i="4"/>
  <c r="I186" i="4"/>
  <c r="J186" i="4"/>
  <c r="I187" i="4"/>
  <c r="J187" i="4" s="1"/>
  <c r="I188" i="4"/>
  <c r="I189" i="4"/>
  <c r="I190" i="4"/>
  <c r="I191" i="4"/>
  <c r="I192" i="4"/>
  <c r="I193" i="4"/>
  <c r="I198" i="4"/>
  <c r="J198" i="4" s="1"/>
  <c r="I199" i="4"/>
  <c r="J199" i="4" s="1"/>
  <c r="I200" i="4"/>
  <c r="I201" i="4"/>
  <c r="I202" i="4"/>
  <c r="I206" i="4"/>
  <c r="J206" i="4" s="1"/>
  <c r="I207" i="4"/>
  <c r="J207" i="4" s="1"/>
  <c r="I208" i="4"/>
  <c r="I209" i="4"/>
  <c r="I210" i="4"/>
  <c r="I211" i="4"/>
  <c r="I212" i="4"/>
  <c r="I213" i="4"/>
  <c r="H385" i="5"/>
  <c r="H384" i="5"/>
  <c r="H383" i="5"/>
  <c r="H382" i="5"/>
  <c r="H381" i="5"/>
  <c r="H380" i="5"/>
  <c r="H379" i="5"/>
  <c r="H378" i="5"/>
  <c r="H374" i="5"/>
  <c r="H373" i="5"/>
  <c r="H372" i="5"/>
  <c r="H371" i="5"/>
  <c r="H370" i="5"/>
  <c r="H365" i="5"/>
  <c r="H364" i="5"/>
  <c r="H363" i="5"/>
  <c r="H362" i="5"/>
  <c r="H361" i="5"/>
  <c r="H360" i="5"/>
  <c r="H359" i="5"/>
  <c r="H358" i="5"/>
  <c r="H354" i="5"/>
  <c r="H353" i="5"/>
  <c r="H352" i="5"/>
  <c r="H351" i="5"/>
  <c r="H350" i="5"/>
  <c r="H345" i="5"/>
  <c r="H344" i="5"/>
  <c r="H343" i="5"/>
  <c r="H342" i="5"/>
  <c r="H341" i="5"/>
  <c r="H340" i="5"/>
  <c r="H339" i="5"/>
  <c r="H338" i="5"/>
  <c r="H334" i="5"/>
  <c r="H333" i="5"/>
  <c r="H332" i="5"/>
  <c r="H331" i="5"/>
  <c r="H330" i="5"/>
  <c r="H329" i="5"/>
  <c r="H328" i="5"/>
  <c r="H327" i="5"/>
  <c r="H323" i="5"/>
  <c r="H322" i="5"/>
  <c r="H321" i="5"/>
  <c r="H320" i="5"/>
  <c r="H319" i="5"/>
  <c r="H318" i="5"/>
  <c r="H317" i="5"/>
  <c r="H316" i="5"/>
  <c r="H312" i="5"/>
  <c r="H311" i="5"/>
  <c r="H310" i="5"/>
  <c r="H309" i="5"/>
  <c r="H308" i="5"/>
  <c r="H299" i="5"/>
  <c r="H298" i="5"/>
  <c r="H297" i="5"/>
  <c r="H296" i="5"/>
  <c r="H295" i="5"/>
  <c r="H294" i="5"/>
  <c r="H293" i="5"/>
  <c r="H292" i="5"/>
  <c r="H288" i="5"/>
  <c r="H287" i="5"/>
  <c r="H286" i="5"/>
  <c r="H285" i="5"/>
  <c r="H284" i="5"/>
  <c r="H279" i="5"/>
  <c r="H278" i="5"/>
  <c r="H277" i="5"/>
  <c r="H276" i="5"/>
  <c r="H275" i="5"/>
  <c r="H274" i="5"/>
  <c r="H273" i="5"/>
  <c r="H272" i="5"/>
  <c r="H264" i="5"/>
  <c r="H263" i="5"/>
  <c r="H262" i="5"/>
  <c r="H261" i="5"/>
  <c r="H260" i="5"/>
  <c r="H259" i="5"/>
  <c r="H258" i="5"/>
  <c r="D257" i="5"/>
  <c r="H257" i="5" s="1"/>
  <c r="H253" i="5"/>
  <c r="H252" i="5"/>
  <c r="H251" i="5"/>
  <c r="H250" i="5"/>
  <c r="H249" i="5"/>
  <c r="H244" i="5"/>
  <c r="H243" i="5"/>
  <c r="H242" i="5"/>
  <c r="H241" i="5"/>
  <c r="H240" i="5"/>
  <c r="H239" i="5"/>
  <c r="G238" i="5"/>
  <c r="H238" i="5" s="1"/>
  <c r="G237" i="5"/>
  <c r="H237" i="5" s="1"/>
  <c r="H233" i="5"/>
  <c r="H232" i="5"/>
  <c r="H231" i="5"/>
  <c r="H230" i="5"/>
  <c r="H229" i="5"/>
  <c r="H224" i="5"/>
  <c r="H223" i="5"/>
  <c r="H222" i="5"/>
  <c r="H221" i="5"/>
  <c r="H220" i="5"/>
  <c r="H219" i="5"/>
  <c r="H218" i="5"/>
  <c r="H217" i="5"/>
  <c r="H213" i="5"/>
  <c r="H212" i="5"/>
  <c r="H211" i="5"/>
  <c r="H210" i="5"/>
  <c r="H209" i="5"/>
  <c r="I201" i="5"/>
  <c r="C201" i="5"/>
  <c r="I200" i="5"/>
  <c r="C200" i="5"/>
  <c r="I199" i="5"/>
  <c r="C199" i="5"/>
  <c r="I198" i="5"/>
  <c r="C198" i="5"/>
  <c r="I197" i="5"/>
  <c r="C197" i="5"/>
  <c r="I196" i="5"/>
  <c r="C196" i="5"/>
  <c r="I195" i="5"/>
  <c r="J195" i="5" s="1"/>
  <c r="I194" i="5"/>
  <c r="J194" i="5" s="1"/>
  <c r="I190" i="5"/>
  <c r="C190" i="5"/>
  <c r="I189" i="5"/>
  <c r="C189" i="5"/>
  <c r="I188" i="5"/>
  <c r="C188" i="5"/>
  <c r="I187" i="5"/>
  <c r="J187" i="5" s="1"/>
  <c r="I186" i="5"/>
  <c r="J186" i="5" s="1"/>
  <c r="E181" i="5"/>
  <c r="I181" i="5" s="1"/>
  <c r="C181" i="5"/>
  <c r="I180" i="5"/>
  <c r="C180" i="5"/>
  <c r="I179" i="5"/>
  <c r="C179" i="5"/>
  <c r="I178" i="5"/>
  <c r="C178" i="5"/>
  <c r="H177" i="5"/>
  <c r="I177" i="5" s="1"/>
  <c r="C177" i="5"/>
  <c r="I176" i="5"/>
  <c r="C176" i="5"/>
  <c r="I175" i="5"/>
  <c r="J175" i="5" s="1"/>
  <c r="I174" i="5"/>
  <c r="J174" i="5" s="1"/>
  <c r="J170" i="5"/>
  <c r="C170" i="5"/>
  <c r="J169" i="5"/>
  <c r="C169" i="5"/>
  <c r="J168" i="5"/>
  <c r="C168" i="5"/>
  <c r="I167" i="5"/>
  <c r="J167" i="5" s="1"/>
  <c r="I166" i="5"/>
  <c r="J166" i="5" s="1"/>
  <c r="I159" i="5"/>
  <c r="C159" i="5"/>
  <c r="I158" i="5"/>
  <c r="C158" i="5"/>
  <c r="I157" i="5"/>
  <c r="C157" i="5"/>
  <c r="I156" i="5"/>
  <c r="C156" i="5"/>
  <c r="I155" i="5"/>
  <c r="C155" i="5"/>
  <c r="I154" i="5"/>
  <c r="C154" i="5"/>
  <c r="I153" i="5"/>
  <c r="J153" i="5" s="1"/>
  <c r="I152" i="5"/>
  <c r="J152" i="5" s="1"/>
  <c r="I148" i="5"/>
  <c r="C148" i="5"/>
  <c r="I147" i="5"/>
  <c r="C147" i="5"/>
  <c r="I146" i="5"/>
  <c r="C146" i="5"/>
  <c r="I145" i="5"/>
  <c r="J145" i="5" s="1"/>
  <c r="I144" i="5"/>
  <c r="J144" i="5" s="1"/>
  <c r="I139" i="5"/>
  <c r="C139" i="5"/>
  <c r="I138" i="5"/>
  <c r="C138" i="5"/>
  <c r="I137" i="5"/>
  <c r="C137" i="5"/>
  <c r="I136" i="5"/>
  <c r="C136" i="5"/>
  <c r="I135" i="5"/>
  <c r="C135" i="5"/>
  <c r="I134" i="5"/>
  <c r="C134" i="5"/>
  <c r="I133" i="5"/>
  <c r="J133" i="5" s="1"/>
  <c r="I132" i="5"/>
  <c r="J132" i="5" s="1"/>
  <c r="I128" i="5"/>
  <c r="C128" i="5"/>
  <c r="I127" i="5"/>
  <c r="C127" i="5"/>
  <c r="I126" i="5"/>
  <c r="C126" i="5"/>
  <c r="I125" i="5"/>
  <c r="J125" i="5" s="1"/>
  <c r="I124" i="5"/>
  <c r="J124" i="5" s="1"/>
  <c r="I119" i="5"/>
  <c r="I118" i="5"/>
  <c r="I117" i="5"/>
  <c r="I116" i="5"/>
  <c r="I115" i="5"/>
  <c r="I114" i="5"/>
  <c r="J114" i="5" s="1"/>
  <c r="I113" i="5"/>
  <c r="J113" i="5" s="1"/>
  <c r="G109" i="5"/>
  <c r="F109" i="5"/>
  <c r="E109" i="5"/>
  <c r="D109" i="5"/>
  <c r="C109" i="5"/>
  <c r="G108" i="5"/>
  <c r="F108" i="5"/>
  <c r="D108" i="5"/>
  <c r="C108" i="5"/>
  <c r="H107" i="5"/>
  <c r="G106" i="5"/>
  <c r="F106" i="5"/>
  <c r="E106" i="5"/>
  <c r="D106" i="5"/>
  <c r="C106" i="5"/>
  <c r="H105" i="5"/>
  <c r="H98" i="5"/>
  <c r="B98" i="5"/>
  <c r="H97" i="5"/>
  <c r="B97" i="5"/>
  <c r="H96" i="5"/>
  <c r="H95" i="5"/>
  <c r="H94" i="5"/>
  <c r="B94" i="5"/>
  <c r="H93" i="5"/>
  <c r="H92" i="5"/>
  <c r="H91" i="5"/>
  <c r="H87" i="5"/>
  <c r="H86" i="5"/>
  <c r="H85" i="5"/>
  <c r="H84" i="5"/>
  <c r="H83" i="5"/>
  <c r="H78" i="5"/>
  <c r="H77" i="5"/>
  <c r="H76" i="5"/>
  <c r="H75" i="5"/>
  <c r="H74" i="5"/>
  <c r="H73" i="5"/>
  <c r="H72" i="5"/>
  <c r="H71" i="5"/>
  <c r="H67" i="5"/>
  <c r="H66" i="5"/>
  <c r="H65" i="5"/>
  <c r="H64" i="5"/>
  <c r="H63" i="5"/>
  <c r="H57" i="5"/>
  <c r="H56" i="5"/>
  <c r="H55" i="5"/>
  <c r="H54" i="5"/>
  <c r="H53" i="5"/>
  <c r="H52" i="5"/>
  <c r="H51" i="5"/>
  <c r="H50" i="5"/>
  <c r="H46" i="5"/>
  <c r="H45" i="5"/>
  <c r="H44" i="5"/>
  <c r="H43" i="5"/>
  <c r="H42" i="5"/>
  <c r="H37" i="5"/>
  <c r="H36" i="5"/>
  <c r="H35" i="5"/>
  <c r="H34" i="5"/>
  <c r="H33" i="5"/>
  <c r="H32" i="5"/>
  <c r="H31" i="5"/>
  <c r="H30" i="5"/>
  <c r="H26" i="5"/>
  <c r="H25" i="5"/>
  <c r="H24" i="5"/>
  <c r="H23" i="5"/>
  <c r="H22" i="5"/>
  <c r="H18" i="5"/>
  <c r="H17" i="5"/>
  <c r="H16" i="5"/>
  <c r="H15" i="5"/>
  <c r="H14" i="5"/>
  <c r="H13" i="5"/>
  <c r="H12" i="5"/>
  <c r="H11" i="5"/>
  <c r="H8" i="5"/>
  <c r="H7" i="5"/>
  <c r="H6" i="5"/>
  <c r="H5" i="5"/>
  <c r="H4" i="5"/>
  <c r="H433" i="4"/>
  <c r="H432" i="4"/>
  <c r="H431" i="4"/>
  <c r="H430" i="4"/>
  <c r="H429" i="4"/>
  <c r="H428" i="4"/>
  <c r="H427" i="4"/>
  <c r="H426" i="4"/>
  <c r="H422" i="4"/>
  <c r="H421" i="4"/>
  <c r="H420" i="4"/>
  <c r="H419" i="4"/>
  <c r="H418" i="4"/>
  <c r="H413" i="4"/>
  <c r="H412" i="4"/>
  <c r="H411" i="4"/>
  <c r="H410" i="4"/>
  <c r="H409" i="4"/>
  <c r="H408" i="4"/>
  <c r="H407" i="4"/>
  <c r="H406" i="4"/>
  <c r="H402" i="4"/>
  <c r="H401" i="4"/>
  <c r="H400" i="4"/>
  <c r="H399" i="4"/>
  <c r="H398" i="4"/>
  <c r="H393" i="4"/>
  <c r="H392" i="4"/>
  <c r="H391" i="4"/>
  <c r="H390" i="4"/>
  <c r="H389" i="4"/>
  <c r="H388" i="4"/>
  <c r="H387" i="4"/>
  <c r="H386" i="4"/>
  <c r="H382" i="4"/>
  <c r="H381" i="4"/>
  <c r="H380" i="4"/>
  <c r="H379" i="4"/>
  <c r="H378" i="4"/>
  <c r="H377" i="4"/>
  <c r="H376" i="4"/>
  <c r="H375" i="4"/>
  <c r="H371" i="4"/>
  <c r="H370" i="4"/>
  <c r="H369" i="4"/>
  <c r="H368" i="4"/>
  <c r="H367" i="4"/>
  <c r="H366" i="4"/>
  <c r="H365" i="4"/>
  <c r="H364" i="4"/>
  <c r="H360" i="4"/>
  <c r="H359" i="4"/>
  <c r="H358" i="4"/>
  <c r="H357" i="4"/>
  <c r="H356" i="4"/>
  <c r="H348" i="4"/>
  <c r="H347" i="4"/>
  <c r="H346" i="4"/>
  <c r="H345" i="4"/>
  <c r="H344" i="4"/>
  <c r="H343" i="4"/>
  <c r="H342" i="4"/>
  <c r="H341" i="4"/>
  <c r="H337" i="4"/>
  <c r="H336" i="4"/>
  <c r="H335" i="4"/>
  <c r="H334" i="4"/>
  <c r="H333" i="4"/>
  <c r="H327" i="4"/>
  <c r="H326" i="4"/>
  <c r="H325" i="4"/>
  <c r="H324" i="4"/>
  <c r="H323" i="4"/>
  <c r="H322" i="4"/>
  <c r="H321" i="4"/>
  <c r="H320" i="4"/>
  <c r="H316" i="4"/>
  <c r="H315" i="4"/>
  <c r="H314" i="4"/>
  <c r="H313" i="4"/>
  <c r="H312" i="4"/>
  <c r="H307" i="4"/>
  <c r="H306" i="4"/>
  <c r="H305" i="4"/>
  <c r="H304" i="4"/>
  <c r="H303" i="4"/>
  <c r="H302" i="4"/>
  <c r="H301" i="4"/>
  <c r="H300" i="4"/>
  <c r="H296" i="4"/>
  <c r="H295" i="4"/>
  <c r="H294" i="4"/>
  <c r="H293" i="4"/>
  <c r="H292" i="4"/>
  <c r="H287" i="4"/>
  <c r="H286" i="4"/>
  <c r="H285" i="4"/>
  <c r="H284" i="4"/>
  <c r="H283" i="4"/>
  <c r="H282" i="4"/>
  <c r="H281" i="4"/>
  <c r="H280" i="4"/>
  <c r="H276" i="4"/>
  <c r="H275" i="4"/>
  <c r="H274" i="4"/>
  <c r="H273" i="4"/>
  <c r="H272" i="4"/>
  <c r="H267" i="4"/>
  <c r="H266" i="4"/>
  <c r="H265" i="4"/>
  <c r="H264" i="4"/>
  <c r="H263" i="4"/>
  <c r="H262" i="4"/>
  <c r="H261" i="4"/>
  <c r="H260" i="4"/>
  <c r="H256" i="4"/>
  <c r="H255" i="4"/>
  <c r="H254" i="4"/>
  <c r="H253" i="4"/>
  <c r="H252" i="4"/>
  <c r="H245" i="4"/>
  <c r="H244" i="4"/>
  <c r="H243" i="4"/>
  <c r="H242" i="4"/>
  <c r="H241" i="4"/>
  <c r="H240" i="4"/>
  <c r="H239" i="4"/>
  <c r="H238" i="4"/>
  <c r="H234" i="4"/>
  <c r="H233" i="4"/>
  <c r="H232" i="4"/>
  <c r="H231" i="4"/>
  <c r="H230" i="4"/>
  <c r="H224" i="4"/>
  <c r="H223" i="4"/>
  <c r="H222" i="4"/>
  <c r="H221" i="4"/>
  <c r="H220" i="4"/>
  <c r="C213" i="4"/>
  <c r="C212" i="4"/>
  <c r="C211" i="4"/>
  <c r="C210" i="4"/>
  <c r="C209" i="4"/>
  <c r="C208" i="4"/>
  <c r="C202" i="4"/>
  <c r="C201" i="4"/>
  <c r="C200" i="4"/>
  <c r="C193" i="4"/>
  <c r="C192" i="4"/>
  <c r="C191" i="4"/>
  <c r="C190" i="4"/>
  <c r="C189" i="4"/>
  <c r="C188" i="4"/>
  <c r="C182" i="4"/>
  <c r="C181" i="4"/>
  <c r="C180" i="4"/>
  <c r="C173" i="4"/>
  <c r="C172" i="4"/>
  <c r="C171" i="4"/>
  <c r="C170" i="4"/>
  <c r="C169" i="4"/>
  <c r="F168" i="4"/>
  <c r="I168" i="4" s="1"/>
  <c r="C168" i="4"/>
  <c r="D162" i="4"/>
  <c r="I162" i="4" s="1"/>
  <c r="C162" i="4"/>
  <c r="F161" i="4"/>
  <c r="I161" i="4" s="1"/>
  <c r="C161" i="4"/>
  <c r="C160" i="4"/>
  <c r="F151" i="4"/>
  <c r="I151" i="4" s="1"/>
  <c r="C151" i="4"/>
  <c r="C150" i="4"/>
  <c r="G149" i="4"/>
  <c r="I149" i="4" s="1"/>
  <c r="C149" i="4"/>
  <c r="C143" i="4"/>
  <c r="C142" i="4"/>
  <c r="C141" i="4"/>
  <c r="C140" i="4"/>
  <c r="C139" i="4"/>
  <c r="C138" i="4"/>
  <c r="G120" i="4"/>
  <c r="F120" i="4"/>
  <c r="D120" i="4"/>
  <c r="H112" i="4"/>
  <c r="H111" i="4"/>
  <c r="H110" i="4"/>
  <c r="H109" i="4"/>
  <c r="H108" i="4"/>
  <c r="H100" i="4"/>
  <c r="B100" i="4"/>
  <c r="H99" i="4"/>
  <c r="B99" i="4"/>
  <c r="H98" i="4"/>
  <c r="H97" i="4"/>
  <c r="H96" i="4"/>
  <c r="B96" i="4"/>
  <c r="H95" i="4"/>
  <c r="H94" i="4"/>
  <c r="H93" i="4"/>
  <c r="H89" i="4"/>
  <c r="H88" i="4"/>
  <c r="H87" i="4"/>
  <c r="H86" i="4"/>
  <c r="H85" i="4"/>
  <c r="H80" i="4"/>
  <c r="H79" i="4"/>
  <c r="H78" i="4"/>
  <c r="H77" i="4"/>
  <c r="H76" i="4"/>
  <c r="H75" i="4"/>
  <c r="H74" i="4"/>
  <c r="H73" i="4"/>
  <c r="H69" i="4"/>
  <c r="H68" i="4"/>
  <c r="H67" i="4"/>
  <c r="H66" i="4"/>
  <c r="H65" i="4"/>
  <c r="H59" i="4"/>
  <c r="H58" i="4"/>
  <c r="H57" i="4"/>
  <c r="H56" i="4"/>
  <c r="H55" i="4"/>
  <c r="H54" i="4"/>
  <c r="H53" i="4"/>
  <c r="H52" i="4"/>
  <c r="H48" i="4"/>
  <c r="H47" i="4"/>
  <c r="H46" i="4"/>
  <c r="H45" i="4"/>
  <c r="H44" i="4"/>
  <c r="H39" i="4"/>
  <c r="H38" i="4"/>
  <c r="H37" i="4"/>
  <c r="H36" i="4"/>
  <c r="H35" i="4"/>
  <c r="H34" i="4"/>
  <c r="H33" i="4"/>
  <c r="H32" i="4"/>
  <c r="H27" i="4"/>
  <c r="H26" i="4"/>
  <c r="H25" i="4"/>
  <c r="H24" i="4"/>
  <c r="H23" i="4"/>
  <c r="H19" i="4"/>
  <c r="H18" i="4"/>
  <c r="H17" i="4"/>
  <c r="H16" i="4"/>
  <c r="H15" i="4"/>
  <c r="H14" i="4"/>
  <c r="H13" i="4"/>
  <c r="H12" i="4"/>
  <c r="H8" i="4"/>
  <c r="H7" i="4"/>
  <c r="H6" i="4"/>
  <c r="H5" i="4"/>
  <c r="H4" i="4"/>
  <c r="J127" i="5" l="1"/>
  <c r="H109" i="5"/>
  <c r="J126" i="5"/>
  <c r="H106" i="5"/>
  <c r="J128" i="5"/>
  <c r="H120" i="4"/>
  <c r="H108" i="5"/>
</calcChain>
</file>

<file path=xl/sharedStrings.xml><?xml version="1.0" encoding="utf-8"?>
<sst xmlns="http://schemas.openxmlformats.org/spreadsheetml/2006/main" count="860" uniqueCount="78">
  <si>
    <t>Sum</t>
  </si>
  <si>
    <t>02.20.24</t>
  </si>
  <si>
    <t>03.05.24</t>
  </si>
  <si>
    <t>03.19.24</t>
  </si>
  <si>
    <t>04.01.24</t>
  </si>
  <si>
    <t>05.13.24</t>
  </si>
  <si>
    <t>10.31.24</t>
  </si>
  <si>
    <t>Ohio River Water Collection Date: 02.20.24</t>
  </si>
  <si>
    <t>Background</t>
  </si>
  <si>
    <t>Volume</t>
  </si>
  <si>
    <t>Rexeed</t>
  </si>
  <si>
    <t>Elisio</t>
  </si>
  <si>
    <t>Fresenius</t>
  </si>
  <si>
    <t>02.21.24</t>
  </si>
  <si>
    <t>02.26.24</t>
  </si>
  <si>
    <t>02.28.24</t>
  </si>
  <si>
    <t>02.29.24</t>
  </si>
  <si>
    <t>Ohio River Water Collection Date: 03.05.24</t>
  </si>
  <si>
    <t>03.06.24</t>
  </si>
  <si>
    <t>03.11.24</t>
  </si>
  <si>
    <t>03.12.24</t>
  </si>
  <si>
    <t>Elisio*</t>
  </si>
  <si>
    <t>Dry Creek WWTP Collection Date: 03.19.24</t>
  </si>
  <si>
    <t>03.20.24</t>
  </si>
  <si>
    <t>Vol Tested</t>
  </si>
  <si>
    <t>Multiplier</t>
  </si>
  <si>
    <t>03.25.24</t>
  </si>
  <si>
    <t>03.26.24</t>
  </si>
  <si>
    <t>03.27.24</t>
  </si>
  <si>
    <t>Dry Creek WWTP Collection Date 04.17.24</t>
  </si>
  <si>
    <t>04.22.24</t>
  </si>
  <si>
    <t>04.23.24</t>
  </si>
  <si>
    <t>04.24.24</t>
  </si>
  <si>
    <t>04.25.24</t>
  </si>
  <si>
    <t>04.29.24</t>
  </si>
  <si>
    <t>04.30.24</t>
  </si>
  <si>
    <t>Lake Harsha Collection Date: 04.01.24</t>
  </si>
  <si>
    <t>Spike</t>
  </si>
  <si>
    <t>04.09.24</t>
  </si>
  <si>
    <t>04.10.24</t>
  </si>
  <si>
    <t>Lake Harsha Collection Date: 05.13.24</t>
  </si>
  <si>
    <t>05.14.24</t>
  </si>
  <si>
    <t>05.15.24</t>
  </si>
  <si>
    <t xml:space="preserve"> </t>
  </si>
  <si>
    <t>05.16.24</t>
  </si>
  <si>
    <t>05.20.24</t>
  </si>
  <si>
    <t>05.21.24</t>
  </si>
  <si>
    <t>05.28.24</t>
  </si>
  <si>
    <t>05.29.24</t>
  </si>
  <si>
    <t>06.11.24</t>
  </si>
  <si>
    <t>06.12.24</t>
  </si>
  <si>
    <t>David Island Marine Water</t>
  </si>
  <si>
    <t>10.28.24</t>
  </si>
  <si>
    <t>10.29.24</t>
  </si>
  <si>
    <t>11.04.24</t>
  </si>
  <si>
    <t>11.19.24</t>
  </si>
  <si>
    <t>11.20.24</t>
  </si>
  <si>
    <t>12.03.24</t>
  </si>
  <si>
    <t>12.04.24</t>
  </si>
  <si>
    <t>02.27.24</t>
  </si>
  <si>
    <t>;56</t>
  </si>
  <si>
    <t>03.28.24</t>
  </si>
  <si>
    <t>Dry Creek WWTP Collection Date: 04.17.24</t>
  </si>
  <si>
    <t>06.17.24</t>
  </si>
  <si>
    <t>Description:</t>
  </si>
  <si>
    <t xml:space="preserve">Units of measure: </t>
  </si>
  <si>
    <t xml:space="preserve">Technology: </t>
  </si>
  <si>
    <t>Organisms:</t>
  </si>
  <si>
    <t xml:space="preserve">Acronyms: </t>
  </si>
  <si>
    <t>Narrative information:</t>
  </si>
  <si>
    <t xml:space="preserve">The data provided in tabs was used to construct all the tables and figures in the manuscript and supplemental materials. </t>
  </si>
  <si>
    <t>The data contained in this spreadsheet is the concentrations of  somatic and F+ coliphage from river, lake and marine water and final wastewater effluent</t>
  </si>
  <si>
    <t>plaque forming units (PFU)</t>
  </si>
  <si>
    <t>plaque forming units</t>
  </si>
  <si>
    <t>Hollowfiber ultrafiltration</t>
  </si>
  <si>
    <t>Single agar layer</t>
  </si>
  <si>
    <t>Somatic and F+ coliphage</t>
  </si>
  <si>
    <t>single agar layer (SAL)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</si>
</sst>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3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/>
    <xf numFmtId="3" fontId="1" fillId="0" borderId="0" xfId="0" applyNumberFormat="1" applyFont="1" applyFill="1" applyBorder="1"/>
    <xf numFmtId="4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C54C-9543-4467-AAFB-0D1384D90054}">
  <dimension ref="A1:H14"/>
  <sheetViews>
    <sheetView workbookViewId="0">
      <selection activeCell="A14" sqref="A14:H14"/>
    </sheetView>
  </sheetViews>
  <sheetFormatPr defaultRowHeight="14.5" x14ac:dyDescent="0.35"/>
  <sheetData>
    <row r="1" spans="1:8" x14ac:dyDescent="0.35">
      <c r="A1" s="18" t="s">
        <v>64</v>
      </c>
      <c r="C1" t="s">
        <v>71</v>
      </c>
    </row>
    <row r="3" spans="1:8" x14ac:dyDescent="0.35">
      <c r="A3" s="18" t="s">
        <v>65</v>
      </c>
      <c r="C3" t="s">
        <v>73</v>
      </c>
    </row>
    <row r="5" spans="1:8" x14ac:dyDescent="0.35">
      <c r="A5" s="18" t="s">
        <v>66</v>
      </c>
      <c r="C5" t="s">
        <v>74</v>
      </c>
    </row>
    <row r="6" spans="1:8" x14ac:dyDescent="0.35">
      <c r="A6" s="18"/>
      <c r="C6" t="s">
        <v>75</v>
      </c>
    </row>
    <row r="7" spans="1:8" x14ac:dyDescent="0.35">
      <c r="A7" s="18"/>
    </row>
    <row r="8" spans="1:8" x14ac:dyDescent="0.35">
      <c r="A8" s="18"/>
    </row>
    <row r="9" spans="1:8" x14ac:dyDescent="0.35">
      <c r="A9" s="18" t="s">
        <v>67</v>
      </c>
      <c r="C9" t="s">
        <v>76</v>
      </c>
    </row>
    <row r="11" spans="1:8" x14ac:dyDescent="0.35">
      <c r="A11" s="18" t="s">
        <v>68</v>
      </c>
      <c r="C11" t="s">
        <v>72</v>
      </c>
    </row>
    <row r="12" spans="1:8" x14ac:dyDescent="0.35">
      <c r="C12" t="s">
        <v>77</v>
      </c>
    </row>
    <row r="14" spans="1:8" x14ac:dyDescent="0.35">
      <c r="A14" s="19" t="s">
        <v>69</v>
      </c>
      <c r="B14" s="20"/>
      <c r="C14" s="20" t="s">
        <v>70</v>
      </c>
      <c r="D14" s="20"/>
      <c r="E14" s="20"/>
      <c r="F14" s="20"/>
      <c r="G14" s="20"/>
      <c r="H14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89E5-1CE6-4AD8-9FC1-01231D17CE8B}">
  <dimension ref="A1:N434"/>
  <sheetViews>
    <sheetView tabSelected="1" zoomScale="90" zoomScaleNormal="90" workbookViewId="0">
      <selection activeCell="N15" sqref="N15"/>
    </sheetView>
  </sheetViews>
  <sheetFormatPr defaultColWidth="9.08984375" defaultRowHeight="12" x14ac:dyDescent="0.3"/>
  <cols>
    <col min="1" max="1" width="10.54296875" style="6" bestFit="1" customWidth="1"/>
    <col min="2" max="9" width="9.08984375" style="6"/>
    <col min="10" max="10" width="11" style="6" customWidth="1"/>
    <col min="11" max="16384" width="9.08984375" style="6"/>
  </cols>
  <sheetData>
    <row r="1" spans="1:14" s="6" customFormat="1" x14ac:dyDescent="0.3">
      <c r="A1" s="8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6" customFormat="1" x14ac:dyDescent="0.3">
      <c r="A2" s="8" t="s">
        <v>8</v>
      </c>
      <c r="B2" s="8"/>
      <c r="C2" s="8"/>
      <c r="D2" s="8"/>
      <c r="E2" s="8"/>
      <c r="F2" s="8"/>
      <c r="G2" s="8"/>
      <c r="H2" s="8"/>
      <c r="I2" s="5"/>
      <c r="J2" s="5"/>
      <c r="K2" s="5"/>
    </row>
    <row r="3" spans="1:14" s="6" customFormat="1" x14ac:dyDescent="0.3">
      <c r="A3" s="1" t="s">
        <v>1</v>
      </c>
      <c r="B3" s="1" t="s">
        <v>9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 t="s">
        <v>0</v>
      </c>
      <c r="I3" s="1"/>
      <c r="J3" s="1"/>
      <c r="K3" s="1"/>
    </row>
    <row r="4" spans="1:14" s="6" customFormat="1" x14ac:dyDescent="0.3">
      <c r="A4" s="1" t="s">
        <v>8</v>
      </c>
      <c r="B4" s="1">
        <v>100</v>
      </c>
      <c r="C4" s="3">
        <v>2</v>
      </c>
      <c r="D4" s="3">
        <v>11</v>
      </c>
      <c r="E4" s="3">
        <v>4</v>
      </c>
      <c r="F4" s="3">
        <v>3</v>
      </c>
      <c r="G4" s="3">
        <v>10</v>
      </c>
      <c r="H4" s="3">
        <f>SUM(C4:G4)</f>
        <v>30</v>
      </c>
      <c r="I4" s="3"/>
      <c r="J4" s="3"/>
      <c r="K4" s="3"/>
    </row>
    <row r="5" spans="1:14" s="6" customFormat="1" x14ac:dyDescent="0.3">
      <c r="A5" s="1" t="s">
        <v>8</v>
      </c>
      <c r="B5" s="1">
        <v>100</v>
      </c>
      <c r="C5" s="3">
        <v>6</v>
      </c>
      <c r="D5" s="3">
        <v>5</v>
      </c>
      <c r="E5" s="3">
        <v>6</v>
      </c>
      <c r="F5" s="3">
        <v>8</v>
      </c>
      <c r="G5" s="3">
        <v>7</v>
      </c>
      <c r="H5" s="3">
        <f t="shared" ref="H5:H8" si="0">SUM(C5:G5)</f>
        <v>32</v>
      </c>
      <c r="I5" s="3"/>
      <c r="J5" s="3"/>
      <c r="K5" s="3"/>
    </row>
    <row r="6" spans="1:14" s="6" customFormat="1" x14ac:dyDescent="0.3">
      <c r="A6" s="1" t="s">
        <v>10</v>
      </c>
      <c r="B6" s="1">
        <v>198</v>
      </c>
      <c r="C6" s="3">
        <v>59</v>
      </c>
      <c r="D6" s="3">
        <v>48</v>
      </c>
      <c r="E6" s="3">
        <v>66</v>
      </c>
      <c r="F6" s="3">
        <v>59</v>
      </c>
      <c r="G6" s="3">
        <v>71</v>
      </c>
      <c r="H6" s="3">
        <f t="shared" si="0"/>
        <v>303</v>
      </c>
      <c r="I6" s="3"/>
      <c r="J6" s="3"/>
      <c r="K6" s="3"/>
    </row>
    <row r="7" spans="1:14" s="6" customFormat="1" x14ac:dyDescent="0.3">
      <c r="A7" s="1" t="s">
        <v>11</v>
      </c>
      <c r="B7" s="1">
        <v>178</v>
      </c>
      <c r="C7" s="3">
        <v>34</v>
      </c>
      <c r="D7" s="3">
        <v>49</v>
      </c>
      <c r="E7" s="3">
        <v>39</v>
      </c>
      <c r="F7" s="3">
        <v>48</v>
      </c>
      <c r="G7" s="3">
        <v>57</v>
      </c>
      <c r="H7" s="3">
        <f t="shared" si="0"/>
        <v>227</v>
      </c>
      <c r="I7" s="3"/>
      <c r="J7" s="3"/>
      <c r="K7" s="9"/>
    </row>
    <row r="8" spans="1:14" s="6" customFormat="1" x14ac:dyDescent="0.3">
      <c r="A8" s="1" t="s">
        <v>12</v>
      </c>
      <c r="B8" s="1">
        <v>188</v>
      </c>
      <c r="C8" s="3">
        <v>40</v>
      </c>
      <c r="D8" s="3">
        <v>47</v>
      </c>
      <c r="E8" s="3">
        <v>40</v>
      </c>
      <c r="F8" s="3">
        <v>43</v>
      </c>
      <c r="G8" s="3">
        <v>56</v>
      </c>
      <c r="H8" s="3">
        <f t="shared" si="0"/>
        <v>226</v>
      </c>
      <c r="I8" s="3"/>
      <c r="J8" s="3"/>
      <c r="K8" s="3"/>
    </row>
    <row r="11" spans="1:14" s="6" customFormat="1" x14ac:dyDescent="0.3">
      <c r="A11" s="1" t="s">
        <v>13</v>
      </c>
      <c r="B11" s="1" t="s">
        <v>9</v>
      </c>
      <c r="C11" s="1">
        <v>1</v>
      </c>
      <c r="D11" s="1">
        <v>2</v>
      </c>
      <c r="E11" s="1">
        <v>3</v>
      </c>
      <c r="F11" s="1">
        <v>4</v>
      </c>
      <c r="G11" s="1">
        <v>5</v>
      </c>
      <c r="H11" s="1" t="s">
        <v>0</v>
      </c>
      <c r="I11" s="1"/>
      <c r="J11" s="1"/>
      <c r="K11" s="2"/>
      <c r="L11" s="2"/>
      <c r="M11" s="2"/>
    </row>
    <row r="12" spans="1:14" s="6" customFormat="1" x14ac:dyDescent="0.3">
      <c r="A12" s="1" t="s">
        <v>8</v>
      </c>
      <c r="B12" s="3">
        <v>100</v>
      </c>
      <c r="C12" s="3">
        <v>11</v>
      </c>
      <c r="D12" s="3">
        <v>11</v>
      </c>
      <c r="E12" s="3">
        <v>8</v>
      </c>
      <c r="F12" s="3">
        <v>14</v>
      </c>
      <c r="G12" s="3">
        <v>10</v>
      </c>
      <c r="H12" s="3">
        <f>SUM(C12:G12)</f>
        <v>54</v>
      </c>
      <c r="I12" s="3"/>
      <c r="J12" s="4"/>
      <c r="K12" s="2"/>
      <c r="L12" s="2"/>
      <c r="M12" s="2"/>
    </row>
    <row r="13" spans="1:14" s="6" customFormat="1" x14ac:dyDescent="0.3">
      <c r="A13" s="1" t="s">
        <v>8</v>
      </c>
      <c r="B13" s="3">
        <v>100</v>
      </c>
      <c r="C13" s="3">
        <v>7</v>
      </c>
      <c r="D13" s="3">
        <v>6</v>
      </c>
      <c r="E13" s="3">
        <v>10</v>
      </c>
      <c r="F13" s="3">
        <v>11</v>
      </c>
      <c r="G13" s="3">
        <v>8</v>
      </c>
      <c r="H13" s="3">
        <f t="shared" ref="H13:H19" si="1">SUM(C13:G13)</f>
        <v>42</v>
      </c>
      <c r="I13" s="3"/>
      <c r="J13" s="4"/>
      <c r="K13" s="5"/>
      <c r="L13" s="5"/>
      <c r="M13" s="5"/>
    </row>
    <row r="14" spans="1:14" s="6" customFormat="1" x14ac:dyDescent="0.3">
      <c r="A14" s="1" t="s">
        <v>10</v>
      </c>
      <c r="B14" s="3">
        <v>180</v>
      </c>
      <c r="C14" s="3">
        <v>44</v>
      </c>
      <c r="D14" s="3">
        <v>53</v>
      </c>
      <c r="E14" s="3">
        <v>52</v>
      </c>
      <c r="F14" s="3">
        <v>46</v>
      </c>
      <c r="G14" s="3">
        <v>46</v>
      </c>
      <c r="H14" s="3">
        <f t="shared" si="1"/>
        <v>241</v>
      </c>
      <c r="I14" s="2"/>
      <c r="J14" s="2"/>
      <c r="K14" s="3"/>
      <c r="L14" s="4"/>
      <c r="M14" s="4"/>
    </row>
    <row r="15" spans="1:14" s="6" customFormat="1" x14ac:dyDescent="0.3">
      <c r="A15" s="1" t="s">
        <v>10</v>
      </c>
      <c r="B15" s="3">
        <v>182</v>
      </c>
      <c r="C15" s="3">
        <v>46</v>
      </c>
      <c r="D15" s="3">
        <v>54</v>
      </c>
      <c r="E15" s="3">
        <v>56</v>
      </c>
      <c r="F15" s="3">
        <v>48</v>
      </c>
      <c r="G15" s="3">
        <v>49</v>
      </c>
      <c r="H15" s="3">
        <f t="shared" si="1"/>
        <v>253</v>
      </c>
      <c r="I15" s="2"/>
      <c r="J15" s="2"/>
      <c r="K15" s="3"/>
      <c r="L15" s="4"/>
      <c r="M15" s="4"/>
    </row>
    <row r="16" spans="1:14" s="6" customFormat="1" x14ac:dyDescent="0.3">
      <c r="A16" s="1" t="s">
        <v>11</v>
      </c>
      <c r="B16" s="3">
        <v>166</v>
      </c>
      <c r="C16" s="3">
        <v>42</v>
      </c>
      <c r="D16" s="3">
        <v>52</v>
      </c>
      <c r="E16" s="3">
        <v>51</v>
      </c>
      <c r="F16" s="3">
        <v>45</v>
      </c>
      <c r="G16" s="3">
        <v>52</v>
      </c>
      <c r="H16" s="3">
        <f t="shared" si="1"/>
        <v>242</v>
      </c>
      <c r="I16" s="2"/>
      <c r="J16" s="2"/>
      <c r="K16" s="3"/>
      <c r="L16" s="4"/>
      <c r="M16" s="4"/>
    </row>
    <row r="17" spans="1:13" s="6" customFormat="1" x14ac:dyDescent="0.3">
      <c r="A17" s="1" t="s">
        <v>11</v>
      </c>
      <c r="B17" s="3">
        <v>180</v>
      </c>
      <c r="C17" s="3">
        <v>49</v>
      </c>
      <c r="D17" s="3">
        <v>47</v>
      </c>
      <c r="E17" s="3">
        <v>42</v>
      </c>
      <c r="F17" s="3">
        <v>47</v>
      </c>
      <c r="G17" s="3">
        <v>38</v>
      </c>
      <c r="H17" s="3">
        <f t="shared" si="1"/>
        <v>223</v>
      </c>
      <c r="I17" s="2"/>
      <c r="J17" s="2"/>
      <c r="K17" s="3"/>
      <c r="L17" s="4"/>
      <c r="M17" s="4"/>
    </row>
    <row r="18" spans="1:13" s="6" customFormat="1" x14ac:dyDescent="0.3">
      <c r="A18" s="1" t="s">
        <v>12</v>
      </c>
      <c r="B18" s="3">
        <v>184</v>
      </c>
      <c r="C18" s="3">
        <v>66</v>
      </c>
      <c r="D18" s="3">
        <v>54</v>
      </c>
      <c r="E18" s="3">
        <v>45</v>
      </c>
      <c r="F18" s="3">
        <v>55</v>
      </c>
      <c r="G18" s="3">
        <v>69</v>
      </c>
      <c r="H18" s="3">
        <f t="shared" si="1"/>
        <v>289</v>
      </c>
      <c r="I18" s="2"/>
      <c r="J18" s="2"/>
      <c r="K18" s="3"/>
      <c r="L18" s="4"/>
      <c r="M18" s="4"/>
    </row>
    <row r="19" spans="1:13" s="6" customFormat="1" x14ac:dyDescent="0.3">
      <c r="A19" s="1" t="s">
        <v>12</v>
      </c>
      <c r="B19" s="3">
        <v>184</v>
      </c>
      <c r="C19" s="3">
        <v>45</v>
      </c>
      <c r="D19" s="3">
        <v>45</v>
      </c>
      <c r="E19" s="3">
        <v>46</v>
      </c>
      <c r="F19" s="3">
        <v>59</v>
      </c>
      <c r="G19" s="3">
        <v>42</v>
      </c>
      <c r="H19" s="3">
        <f t="shared" si="1"/>
        <v>237</v>
      </c>
      <c r="I19" s="2"/>
      <c r="J19" s="2"/>
      <c r="K19" s="3"/>
      <c r="L19" s="4"/>
      <c r="M19" s="4"/>
    </row>
    <row r="20" spans="1:13" s="6" customFormat="1" x14ac:dyDescent="0.3">
      <c r="A20" s="5"/>
    </row>
    <row r="21" spans="1:13" s="6" customFormat="1" x14ac:dyDescent="0.3">
      <c r="A21" s="8" t="s">
        <v>8</v>
      </c>
      <c r="B21" s="8"/>
      <c r="C21" s="8"/>
      <c r="D21" s="8"/>
      <c r="E21" s="8"/>
      <c r="F21" s="8"/>
      <c r="G21" s="8"/>
      <c r="H21" s="8"/>
      <c r="I21" s="5"/>
      <c r="J21" s="5"/>
      <c r="K21" s="5"/>
    </row>
    <row r="22" spans="1:13" s="6" customFormat="1" x14ac:dyDescent="0.3">
      <c r="A22" s="1" t="s">
        <v>14</v>
      </c>
      <c r="B22" s="1" t="s">
        <v>9</v>
      </c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 t="s">
        <v>0</v>
      </c>
      <c r="I22" s="1"/>
      <c r="J22" s="1"/>
      <c r="K22" s="1"/>
    </row>
    <row r="23" spans="1:13" s="6" customFormat="1" x14ac:dyDescent="0.3">
      <c r="A23" s="1" t="s">
        <v>8</v>
      </c>
      <c r="B23" s="1">
        <v>100</v>
      </c>
      <c r="C23" s="3">
        <v>7</v>
      </c>
      <c r="D23" s="3">
        <v>8</v>
      </c>
      <c r="E23" s="3">
        <v>6</v>
      </c>
      <c r="F23" s="3">
        <v>5</v>
      </c>
      <c r="G23" s="3">
        <v>3</v>
      </c>
      <c r="H23" s="3">
        <f>SUM(C23:G23)</f>
        <v>29</v>
      </c>
      <c r="I23" s="3"/>
      <c r="J23" s="3"/>
      <c r="K23" s="3"/>
    </row>
    <row r="24" spans="1:13" s="6" customFormat="1" x14ac:dyDescent="0.3">
      <c r="A24" s="1" t="s">
        <v>8</v>
      </c>
      <c r="B24" s="1">
        <v>100</v>
      </c>
      <c r="C24" s="3">
        <v>6</v>
      </c>
      <c r="D24" s="3">
        <v>2</v>
      </c>
      <c r="E24" s="3">
        <v>6</v>
      </c>
      <c r="F24" s="3">
        <v>10</v>
      </c>
      <c r="G24" s="3">
        <v>2</v>
      </c>
      <c r="H24" s="3">
        <f t="shared" ref="H24:H27" si="2">SUM(C24:G24)</f>
        <v>26</v>
      </c>
      <c r="I24" s="3"/>
      <c r="J24" s="3"/>
      <c r="K24" s="3"/>
    </row>
    <row r="25" spans="1:13" s="6" customFormat="1" x14ac:dyDescent="0.3">
      <c r="A25" s="1" t="s">
        <v>10</v>
      </c>
      <c r="B25" s="1">
        <v>198</v>
      </c>
      <c r="C25" s="3">
        <v>30</v>
      </c>
      <c r="D25" s="3">
        <v>30</v>
      </c>
      <c r="E25" s="3">
        <v>33</v>
      </c>
      <c r="F25" s="3">
        <v>36</v>
      </c>
      <c r="G25" s="3">
        <v>38</v>
      </c>
      <c r="H25" s="3">
        <f t="shared" si="2"/>
        <v>167</v>
      </c>
      <c r="I25" s="3"/>
      <c r="J25" s="3"/>
      <c r="K25" s="3"/>
    </row>
    <row r="26" spans="1:13" s="6" customFormat="1" x14ac:dyDescent="0.3">
      <c r="A26" s="1" t="s">
        <v>11</v>
      </c>
      <c r="B26" s="1">
        <v>178</v>
      </c>
      <c r="C26" s="3">
        <v>27</v>
      </c>
      <c r="D26" s="3">
        <v>22</v>
      </c>
      <c r="E26" s="3">
        <v>31</v>
      </c>
      <c r="F26" s="3">
        <v>34</v>
      </c>
      <c r="G26" s="3">
        <v>29</v>
      </c>
      <c r="H26" s="3">
        <f t="shared" si="2"/>
        <v>143</v>
      </c>
      <c r="I26" s="3"/>
      <c r="J26" s="3"/>
      <c r="K26" s="3"/>
    </row>
    <row r="27" spans="1:13" s="6" customFormat="1" x14ac:dyDescent="0.3">
      <c r="A27" s="1" t="s">
        <v>12</v>
      </c>
      <c r="B27" s="1">
        <v>188</v>
      </c>
      <c r="C27" s="3">
        <v>25</v>
      </c>
      <c r="D27" s="3">
        <v>22</v>
      </c>
      <c r="E27" s="3">
        <v>34</v>
      </c>
      <c r="F27" s="3">
        <v>24</v>
      </c>
      <c r="G27" s="3">
        <v>21</v>
      </c>
      <c r="H27" s="3">
        <f t="shared" si="2"/>
        <v>126</v>
      </c>
      <c r="I27" s="3"/>
      <c r="J27" s="3"/>
      <c r="K27" s="3"/>
    </row>
    <row r="30" spans="1:13" s="6" customFormat="1" x14ac:dyDescent="0.3">
      <c r="A30" s="10"/>
      <c r="B30" s="10"/>
      <c r="C30" s="10"/>
    </row>
    <row r="31" spans="1:13" s="6" customFormat="1" x14ac:dyDescent="0.3">
      <c r="A31" s="1" t="s">
        <v>59</v>
      </c>
      <c r="B31" s="1" t="s">
        <v>9</v>
      </c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1" t="s">
        <v>0</v>
      </c>
      <c r="I31" s="1"/>
      <c r="J31" s="1"/>
      <c r="K31" s="2"/>
      <c r="L31" s="2"/>
      <c r="M31" s="2"/>
    </row>
    <row r="32" spans="1:13" s="6" customFormat="1" x14ac:dyDescent="0.3">
      <c r="A32" s="1" t="s">
        <v>8</v>
      </c>
      <c r="B32" s="3">
        <v>100</v>
      </c>
      <c r="C32" s="3">
        <v>7</v>
      </c>
      <c r="D32" s="3">
        <v>8</v>
      </c>
      <c r="E32" s="3">
        <v>6</v>
      </c>
      <c r="F32" s="3">
        <v>5</v>
      </c>
      <c r="G32" s="3">
        <v>3</v>
      </c>
      <c r="H32" s="3">
        <f>SUM(C32:G32)</f>
        <v>29</v>
      </c>
      <c r="I32" s="3"/>
      <c r="J32" s="4"/>
      <c r="K32" s="2"/>
      <c r="L32" s="2"/>
      <c r="M32" s="2"/>
    </row>
    <row r="33" spans="1:13" s="6" customFormat="1" x14ac:dyDescent="0.3">
      <c r="A33" s="1" t="s">
        <v>8</v>
      </c>
      <c r="B33" s="3">
        <v>100</v>
      </c>
      <c r="C33" s="3">
        <v>6</v>
      </c>
      <c r="D33" s="3">
        <v>2</v>
      </c>
      <c r="E33" s="3">
        <v>6</v>
      </c>
      <c r="F33" s="3">
        <v>10</v>
      </c>
      <c r="G33" s="3">
        <v>2</v>
      </c>
      <c r="H33" s="3">
        <f t="shared" ref="H33" si="3">SUM(C33:G33)</f>
        <v>26</v>
      </c>
      <c r="I33" s="3"/>
      <c r="J33" s="4"/>
      <c r="K33" s="5"/>
      <c r="L33" s="5"/>
      <c r="M33" s="5"/>
    </row>
    <row r="34" spans="1:13" s="6" customFormat="1" x14ac:dyDescent="0.3">
      <c r="A34" s="1" t="s">
        <v>10</v>
      </c>
      <c r="B34" s="3">
        <v>174</v>
      </c>
      <c r="C34" s="3">
        <v>38</v>
      </c>
      <c r="D34" s="3">
        <v>39</v>
      </c>
      <c r="E34" s="3">
        <v>22</v>
      </c>
      <c r="F34" s="3">
        <v>27</v>
      </c>
      <c r="G34" s="3">
        <v>38</v>
      </c>
      <c r="H34" s="3">
        <f t="shared" ref="H34:H39" si="4">SUM(C34:G34)</f>
        <v>164</v>
      </c>
      <c r="I34" s="2"/>
      <c r="J34" s="2"/>
      <c r="K34" s="3"/>
      <c r="L34" s="4"/>
      <c r="M34" s="4"/>
    </row>
    <row r="35" spans="1:13" s="6" customFormat="1" x14ac:dyDescent="0.3">
      <c r="A35" s="1" t="s">
        <v>10</v>
      </c>
      <c r="B35" s="3">
        <v>188</v>
      </c>
      <c r="C35" s="3">
        <v>27</v>
      </c>
      <c r="D35" s="3">
        <v>29</v>
      </c>
      <c r="E35" s="3">
        <v>33</v>
      </c>
      <c r="F35" s="3">
        <v>35</v>
      </c>
      <c r="G35" s="3">
        <v>34</v>
      </c>
      <c r="H35" s="3">
        <f t="shared" si="4"/>
        <v>158</v>
      </c>
      <c r="I35" s="2"/>
      <c r="J35" s="2"/>
      <c r="K35" s="3"/>
      <c r="L35" s="4"/>
      <c r="M35" s="4"/>
    </row>
    <row r="36" spans="1:13" s="6" customFormat="1" x14ac:dyDescent="0.3">
      <c r="A36" s="1" t="s">
        <v>11</v>
      </c>
      <c r="B36" s="3">
        <v>168</v>
      </c>
      <c r="C36" s="3">
        <v>31</v>
      </c>
      <c r="D36" s="3">
        <v>27</v>
      </c>
      <c r="E36" s="3">
        <v>27</v>
      </c>
      <c r="F36" s="3">
        <v>29</v>
      </c>
      <c r="G36" s="3">
        <v>27</v>
      </c>
      <c r="H36" s="3">
        <f t="shared" si="4"/>
        <v>141</v>
      </c>
      <c r="I36" s="2"/>
      <c r="J36" s="2"/>
      <c r="K36" s="3"/>
      <c r="L36" s="4"/>
      <c r="M36" s="4"/>
    </row>
    <row r="37" spans="1:13" s="6" customFormat="1" x14ac:dyDescent="0.3">
      <c r="A37" s="1" t="s">
        <v>11</v>
      </c>
      <c r="B37" s="3">
        <v>174</v>
      </c>
      <c r="C37" s="3">
        <v>44</v>
      </c>
      <c r="D37" s="3">
        <v>23</v>
      </c>
      <c r="E37" s="3">
        <v>28</v>
      </c>
      <c r="F37" s="3">
        <v>25</v>
      </c>
      <c r="G37" s="3">
        <v>38</v>
      </c>
      <c r="H37" s="3">
        <f t="shared" si="4"/>
        <v>158</v>
      </c>
      <c r="I37" s="2"/>
      <c r="J37" s="2"/>
      <c r="K37" s="3"/>
      <c r="L37" s="4"/>
      <c r="M37" s="4"/>
    </row>
    <row r="38" spans="1:13" s="6" customFormat="1" x14ac:dyDescent="0.3">
      <c r="A38" s="1" t="s">
        <v>12</v>
      </c>
      <c r="B38" s="3">
        <v>128</v>
      </c>
      <c r="C38" s="3">
        <v>25</v>
      </c>
      <c r="D38" s="3">
        <v>24</v>
      </c>
      <c r="E38" s="3">
        <v>25</v>
      </c>
      <c r="F38" s="3">
        <v>23</v>
      </c>
      <c r="G38" s="3">
        <v>19</v>
      </c>
      <c r="H38" s="3">
        <f t="shared" si="4"/>
        <v>116</v>
      </c>
      <c r="I38" s="2"/>
      <c r="J38" s="2"/>
      <c r="K38" s="3"/>
      <c r="L38" s="4"/>
      <c r="M38" s="4"/>
    </row>
    <row r="39" spans="1:13" s="6" customFormat="1" x14ac:dyDescent="0.3">
      <c r="A39" s="1" t="s">
        <v>12</v>
      </c>
      <c r="B39" s="3">
        <v>172</v>
      </c>
      <c r="C39" s="3">
        <v>33</v>
      </c>
      <c r="D39" s="3">
        <v>36</v>
      </c>
      <c r="E39" s="3">
        <v>33</v>
      </c>
      <c r="F39" s="3">
        <v>34</v>
      </c>
      <c r="G39" s="3">
        <v>33</v>
      </c>
      <c r="H39" s="3">
        <f t="shared" si="4"/>
        <v>169</v>
      </c>
      <c r="I39" s="2"/>
      <c r="J39" s="2"/>
      <c r="K39" s="3"/>
      <c r="L39" s="4"/>
      <c r="M39" s="4"/>
    </row>
    <row r="40" spans="1:13" s="6" customFormat="1" x14ac:dyDescent="0.3">
      <c r="A40" s="10"/>
      <c r="B40" s="10"/>
      <c r="C40" s="10"/>
    </row>
    <row r="41" spans="1:13" s="6" customFormat="1" x14ac:dyDescent="0.3">
      <c r="A41" s="10"/>
      <c r="B41" s="10"/>
      <c r="C41" s="10"/>
    </row>
    <row r="42" spans="1:13" s="6" customFormat="1" x14ac:dyDescent="0.3">
      <c r="A42" s="8" t="s">
        <v>8</v>
      </c>
      <c r="B42" s="8"/>
      <c r="C42" s="8"/>
      <c r="D42" s="8"/>
      <c r="E42" s="8"/>
      <c r="F42" s="8"/>
      <c r="G42" s="8"/>
      <c r="H42" s="8"/>
      <c r="I42" s="5"/>
      <c r="J42" s="5"/>
      <c r="K42" s="5"/>
    </row>
    <row r="43" spans="1:13" s="6" customFormat="1" x14ac:dyDescent="0.3">
      <c r="A43" s="1" t="s">
        <v>15</v>
      </c>
      <c r="B43" s="1" t="s">
        <v>9</v>
      </c>
      <c r="C43" s="1">
        <v>1</v>
      </c>
      <c r="D43" s="1">
        <v>2</v>
      </c>
      <c r="E43" s="1">
        <v>3</v>
      </c>
      <c r="F43" s="1">
        <v>4</v>
      </c>
      <c r="G43" s="1">
        <v>5</v>
      </c>
      <c r="H43" s="1" t="s">
        <v>0</v>
      </c>
      <c r="I43" s="1"/>
      <c r="J43" s="1"/>
      <c r="K43" s="1"/>
    </row>
    <row r="44" spans="1:13" s="6" customFormat="1" x14ac:dyDescent="0.3">
      <c r="A44" s="1" t="s">
        <v>8</v>
      </c>
      <c r="B44" s="1">
        <v>100</v>
      </c>
      <c r="C44" s="3">
        <v>4</v>
      </c>
      <c r="D44" s="3">
        <v>4</v>
      </c>
      <c r="E44" s="3">
        <v>6</v>
      </c>
      <c r="F44" s="3">
        <v>3</v>
      </c>
      <c r="G44" s="3">
        <v>2</v>
      </c>
      <c r="H44" s="3">
        <f>SUM(C44:G44)</f>
        <v>19</v>
      </c>
      <c r="I44" s="3"/>
      <c r="J44" s="3"/>
      <c r="K44" s="3"/>
    </row>
    <row r="45" spans="1:13" s="6" customFormat="1" x14ac:dyDescent="0.3">
      <c r="A45" s="1" t="s">
        <v>8</v>
      </c>
      <c r="B45" s="1">
        <v>100</v>
      </c>
      <c r="C45" s="3">
        <v>6</v>
      </c>
      <c r="D45" s="3">
        <v>3</v>
      </c>
      <c r="E45" s="3">
        <v>10</v>
      </c>
      <c r="F45" s="3">
        <v>4</v>
      </c>
      <c r="G45" s="3">
        <v>2</v>
      </c>
      <c r="H45" s="3">
        <f t="shared" ref="H45:H48" si="5">SUM(C45:G45)</f>
        <v>25</v>
      </c>
      <c r="I45" s="3"/>
      <c r="J45" s="3"/>
      <c r="K45" s="3"/>
    </row>
    <row r="46" spans="1:13" s="6" customFormat="1" x14ac:dyDescent="0.3">
      <c r="A46" s="1" t="s">
        <v>10</v>
      </c>
      <c r="B46" s="1">
        <v>172</v>
      </c>
      <c r="C46" s="3">
        <v>23</v>
      </c>
      <c r="D46" s="3">
        <v>24</v>
      </c>
      <c r="E46" s="3">
        <v>27</v>
      </c>
      <c r="F46" s="3">
        <v>15</v>
      </c>
      <c r="G46" s="3">
        <v>22</v>
      </c>
      <c r="H46" s="3">
        <f t="shared" si="5"/>
        <v>111</v>
      </c>
      <c r="I46" s="3"/>
      <c r="J46" s="3"/>
      <c r="K46" s="3"/>
    </row>
    <row r="47" spans="1:13" s="6" customFormat="1" x14ac:dyDescent="0.3">
      <c r="A47" s="1" t="s">
        <v>11</v>
      </c>
      <c r="B47" s="1">
        <v>176</v>
      </c>
      <c r="C47" s="3">
        <v>20</v>
      </c>
      <c r="D47" s="3">
        <v>21</v>
      </c>
      <c r="E47" s="3">
        <v>23</v>
      </c>
      <c r="F47" s="3">
        <v>17</v>
      </c>
      <c r="G47" s="3">
        <v>30</v>
      </c>
      <c r="H47" s="3">
        <f t="shared" si="5"/>
        <v>111</v>
      </c>
      <c r="I47" s="3"/>
      <c r="J47" s="3"/>
      <c r="K47" s="3"/>
    </row>
    <row r="48" spans="1:13" s="6" customFormat="1" x14ac:dyDescent="0.3">
      <c r="A48" s="1" t="s">
        <v>12</v>
      </c>
      <c r="B48" s="1">
        <v>174</v>
      </c>
      <c r="C48" s="3">
        <v>23</v>
      </c>
      <c r="D48" s="3">
        <v>26</v>
      </c>
      <c r="E48" s="3">
        <v>16</v>
      </c>
      <c r="F48" s="3">
        <v>24</v>
      </c>
      <c r="G48" s="3">
        <v>20</v>
      </c>
      <c r="H48" s="3">
        <f t="shared" si="5"/>
        <v>109</v>
      </c>
      <c r="I48" s="3"/>
      <c r="J48" s="3"/>
      <c r="K48" s="3"/>
    </row>
    <row r="51" spans="1:14" s="6" customFormat="1" x14ac:dyDescent="0.3">
      <c r="A51" s="1" t="s">
        <v>16</v>
      </c>
      <c r="B51" s="1" t="s">
        <v>9</v>
      </c>
      <c r="C51" s="1">
        <v>1</v>
      </c>
      <c r="D51" s="1">
        <v>2</v>
      </c>
      <c r="E51" s="1">
        <v>3</v>
      </c>
      <c r="F51" s="1">
        <v>4</v>
      </c>
      <c r="G51" s="1">
        <v>5</v>
      </c>
      <c r="H51" s="1" t="s">
        <v>0</v>
      </c>
      <c r="I51" s="1"/>
      <c r="J51" s="1"/>
      <c r="K51" s="2"/>
      <c r="L51" s="2"/>
      <c r="M51" s="2"/>
    </row>
    <row r="52" spans="1:14" s="6" customFormat="1" x14ac:dyDescent="0.3">
      <c r="A52" s="1" t="s">
        <v>8</v>
      </c>
      <c r="B52" s="3">
        <v>100</v>
      </c>
      <c r="C52" s="3">
        <v>4</v>
      </c>
      <c r="D52" s="3">
        <v>5</v>
      </c>
      <c r="E52" s="3">
        <v>3</v>
      </c>
      <c r="F52" s="3">
        <v>6</v>
      </c>
      <c r="G52" s="3">
        <v>2</v>
      </c>
      <c r="H52" s="3">
        <f>SUM(C52:G52)</f>
        <v>20</v>
      </c>
      <c r="I52" s="3"/>
      <c r="J52" s="4"/>
      <c r="K52" s="2"/>
      <c r="L52" s="2"/>
      <c r="M52" s="2"/>
    </row>
    <row r="53" spans="1:14" s="6" customFormat="1" x14ac:dyDescent="0.3">
      <c r="A53" s="1" t="s">
        <v>8</v>
      </c>
      <c r="B53" s="3">
        <v>100</v>
      </c>
      <c r="C53" s="3">
        <v>7</v>
      </c>
      <c r="D53" s="3">
        <v>6</v>
      </c>
      <c r="E53" s="3">
        <v>2</v>
      </c>
      <c r="F53" s="3">
        <v>2</v>
      </c>
      <c r="G53" s="3">
        <v>8</v>
      </c>
      <c r="H53" s="3">
        <f t="shared" ref="H53:H59" si="6">SUM(C53:G53)</f>
        <v>25</v>
      </c>
      <c r="I53" s="3"/>
      <c r="J53" s="4"/>
      <c r="K53" s="5"/>
      <c r="L53" s="5"/>
      <c r="M53" s="5"/>
    </row>
    <row r="54" spans="1:14" s="6" customFormat="1" x14ac:dyDescent="0.3">
      <c r="A54" s="1" t="s">
        <v>10</v>
      </c>
      <c r="B54" s="3">
        <v>180</v>
      </c>
      <c r="C54" s="3">
        <v>19</v>
      </c>
      <c r="D54" s="3">
        <v>22</v>
      </c>
      <c r="E54" s="3">
        <v>29</v>
      </c>
      <c r="F54" s="3">
        <v>34</v>
      </c>
      <c r="G54" s="3">
        <v>25</v>
      </c>
      <c r="H54" s="3">
        <f t="shared" si="6"/>
        <v>129</v>
      </c>
      <c r="I54" s="2"/>
      <c r="J54" s="2"/>
      <c r="K54" s="3"/>
      <c r="L54" s="4"/>
      <c r="M54" s="4"/>
    </row>
    <row r="55" spans="1:14" s="6" customFormat="1" x14ac:dyDescent="0.3">
      <c r="A55" s="1" t="s">
        <v>10</v>
      </c>
      <c r="B55" s="3">
        <v>180</v>
      </c>
      <c r="C55" s="3">
        <v>27</v>
      </c>
      <c r="D55" s="3">
        <v>28</v>
      </c>
      <c r="E55" s="3">
        <v>28</v>
      </c>
      <c r="F55" s="3">
        <v>26</v>
      </c>
      <c r="G55" s="3">
        <v>20</v>
      </c>
      <c r="H55" s="3">
        <f t="shared" si="6"/>
        <v>129</v>
      </c>
      <c r="I55" s="2"/>
      <c r="J55" s="2"/>
      <c r="K55" s="3"/>
      <c r="L55" s="4"/>
      <c r="M55" s="4"/>
    </row>
    <row r="56" spans="1:14" s="6" customFormat="1" x14ac:dyDescent="0.3">
      <c r="A56" s="1" t="s">
        <v>11</v>
      </c>
      <c r="B56" s="3">
        <v>184</v>
      </c>
      <c r="C56" s="3">
        <v>21</v>
      </c>
      <c r="D56" s="3">
        <v>28</v>
      </c>
      <c r="E56" s="3">
        <v>20</v>
      </c>
      <c r="F56" s="3">
        <v>32</v>
      </c>
      <c r="G56" s="3">
        <v>25</v>
      </c>
      <c r="H56" s="3">
        <f t="shared" si="6"/>
        <v>126</v>
      </c>
      <c r="I56" s="2"/>
      <c r="J56" s="2"/>
      <c r="K56" s="3"/>
      <c r="L56" s="4"/>
      <c r="M56" s="4"/>
    </row>
    <row r="57" spans="1:14" s="6" customFormat="1" x14ac:dyDescent="0.3">
      <c r="A57" s="1" t="s">
        <v>11</v>
      </c>
      <c r="B57" s="3">
        <v>178</v>
      </c>
      <c r="C57" s="3">
        <v>26</v>
      </c>
      <c r="D57" s="3">
        <v>29</v>
      </c>
      <c r="E57" s="3">
        <v>34</v>
      </c>
      <c r="F57" s="3">
        <v>23</v>
      </c>
      <c r="G57" s="3">
        <v>28</v>
      </c>
      <c r="H57" s="3">
        <f t="shared" si="6"/>
        <v>140</v>
      </c>
      <c r="I57" s="2"/>
      <c r="J57" s="2"/>
      <c r="K57" s="3"/>
      <c r="L57" s="4"/>
      <c r="M57" s="4"/>
    </row>
    <row r="58" spans="1:14" s="6" customFormat="1" x14ac:dyDescent="0.3">
      <c r="A58" s="1" t="s">
        <v>12</v>
      </c>
      <c r="B58" s="3">
        <v>31</v>
      </c>
      <c r="C58" s="3">
        <v>13</v>
      </c>
      <c r="D58" s="3">
        <v>10</v>
      </c>
      <c r="E58" s="3">
        <v>19</v>
      </c>
      <c r="F58" s="3">
        <v>13</v>
      </c>
      <c r="G58" s="3">
        <v>27</v>
      </c>
      <c r="H58" s="3">
        <f t="shared" si="6"/>
        <v>82</v>
      </c>
      <c r="I58" s="2"/>
      <c r="J58" s="2"/>
      <c r="K58" s="3"/>
      <c r="L58" s="4"/>
      <c r="M58" s="4"/>
    </row>
    <row r="59" spans="1:14" s="6" customFormat="1" x14ac:dyDescent="0.3">
      <c r="A59" s="1" t="s">
        <v>12</v>
      </c>
      <c r="B59" s="3">
        <v>180</v>
      </c>
      <c r="C59" s="3">
        <v>35</v>
      </c>
      <c r="D59" s="3">
        <v>25</v>
      </c>
      <c r="E59" s="3">
        <v>22</v>
      </c>
      <c r="F59" s="3">
        <v>30</v>
      </c>
      <c r="G59" s="3">
        <v>32</v>
      </c>
      <c r="H59" s="3">
        <f t="shared" si="6"/>
        <v>144</v>
      </c>
      <c r="I59" s="2"/>
      <c r="J59" s="2"/>
      <c r="K59" s="3"/>
      <c r="L59" s="4"/>
      <c r="M59" s="4"/>
    </row>
    <row r="60" spans="1:14" s="6" customFormat="1" x14ac:dyDescent="0.3">
      <c r="A60" s="11"/>
      <c r="B60" s="11"/>
      <c r="C60" s="11"/>
    </row>
    <row r="62" spans="1:14" s="6" customFormat="1" x14ac:dyDescent="0.3">
      <c r="A62" s="8" t="s">
        <v>17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s="6" customFormat="1" x14ac:dyDescent="0.3">
      <c r="A63" s="8" t="s">
        <v>8</v>
      </c>
      <c r="B63" s="8"/>
      <c r="C63" s="8"/>
      <c r="D63" s="8"/>
      <c r="E63" s="8"/>
      <c r="F63" s="8"/>
      <c r="G63" s="8"/>
      <c r="H63" s="8"/>
      <c r="I63" s="3"/>
      <c r="J63" s="3"/>
      <c r="K63" s="3"/>
      <c r="L63" s="3"/>
      <c r="M63" s="3"/>
      <c r="N63" s="3"/>
    </row>
    <row r="64" spans="1:14" s="6" customFormat="1" x14ac:dyDescent="0.3">
      <c r="A64" s="1" t="s">
        <v>2</v>
      </c>
      <c r="B64" s="1" t="s">
        <v>9</v>
      </c>
      <c r="C64" s="1">
        <v>1</v>
      </c>
      <c r="D64" s="1">
        <v>2</v>
      </c>
      <c r="E64" s="1">
        <v>3</v>
      </c>
      <c r="F64" s="1">
        <v>4</v>
      </c>
      <c r="G64" s="1">
        <v>5</v>
      </c>
      <c r="H64" s="1" t="s">
        <v>0</v>
      </c>
      <c r="I64" s="3"/>
      <c r="J64" s="3"/>
      <c r="K64" s="3"/>
      <c r="L64" s="3"/>
      <c r="M64" s="3"/>
      <c r="N64" s="3"/>
    </row>
    <row r="65" spans="1:14" s="6" customFormat="1" x14ac:dyDescent="0.3">
      <c r="A65" s="1" t="s">
        <v>8</v>
      </c>
      <c r="B65" s="3">
        <v>100</v>
      </c>
      <c r="C65" s="3">
        <v>5</v>
      </c>
      <c r="D65" s="3">
        <v>18</v>
      </c>
      <c r="E65" s="3">
        <v>16</v>
      </c>
      <c r="F65" s="3">
        <v>9</v>
      </c>
      <c r="G65" s="3">
        <v>19</v>
      </c>
      <c r="H65" s="3">
        <f>SUM(C65:G65)</f>
        <v>67</v>
      </c>
      <c r="I65" s="9"/>
      <c r="J65" s="9"/>
      <c r="K65" s="9"/>
      <c r="L65" s="3"/>
      <c r="M65" s="3"/>
      <c r="N65" s="3"/>
    </row>
    <row r="66" spans="1:14" s="6" customFormat="1" x14ac:dyDescent="0.3">
      <c r="A66" s="1" t="s">
        <v>8</v>
      </c>
      <c r="B66" s="3">
        <v>100</v>
      </c>
      <c r="C66" s="3">
        <v>16</v>
      </c>
      <c r="D66" s="3">
        <v>13</v>
      </c>
      <c r="E66" s="3">
        <v>16</v>
      </c>
      <c r="F66" s="3">
        <v>7</v>
      </c>
      <c r="G66" s="3">
        <v>8</v>
      </c>
      <c r="H66" s="3">
        <f t="shared" ref="H66:H69" si="7">SUM(C66:G66)</f>
        <v>60</v>
      </c>
      <c r="I66" s="9"/>
      <c r="J66" s="9"/>
      <c r="K66" s="9"/>
      <c r="L66" s="3"/>
      <c r="M66" s="3"/>
      <c r="N66" s="3"/>
    </row>
    <row r="67" spans="1:14" s="6" customFormat="1" x14ac:dyDescent="0.3">
      <c r="A67" s="1" t="s">
        <v>10</v>
      </c>
      <c r="B67" s="3">
        <v>186</v>
      </c>
      <c r="C67" s="3">
        <v>67</v>
      </c>
      <c r="D67" s="3">
        <v>73</v>
      </c>
      <c r="E67" s="3">
        <v>59</v>
      </c>
      <c r="F67" s="3">
        <v>79</v>
      </c>
      <c r="G67" s="3">
        <v>68</v>
      </c>
      <c r="H67" s="3">
        <f t="shared" si="7"/>
        <v>346</v>
      </c>
      <c r="I67" s="3"/>
      <c r="J67" s="3"/>
      <c r="K67" s="3"/>
      <c r="L67" s="3"/>
      <c r="M67" s="3"/>
      <c r="N67" s="3"/>
    </row>
    <row r="68" spans="1:14" s="6" customFormat="1" x14ac:dyDescent="0.3">
      <c r="A68" s="1" t="s">
        <v>11</v>
      </c>
      <c r="B68" s="3">
        <v>178</v>
      </c>
      <c r="C68" s="3">
        <v>70</v>
      </c>
      <c r="D68" s="3">
        <v>62</v>
      </c>
      <c r="E68" s="3">
        <v>73</v>
      </c>
      <c r="F68" s="3">
        <v>64</v>
      </c>
      <c r="G68" s="3">
        <v>60</v>
      </c>
      <c r="H68" s="3">
        <f t="shared" si="7"/>
        <v>329</v>
      </c>
      <c r="I68" s="3"/>
      <c r="J68" s="3"/>
      <c r="K68" s="3"/>
      <c r="L68" s="3"/>
      <c r="M68" s="3"/>
      <c r="N68" s="3"/>
    </row>
    <row r="69" spans="1:14" s="6" customFormat="1" x14ac:dyDescent="0.3">
      <c r="A69" s="1" t="s">
        <v>12</v>
      </c>
      <c r="B69" s="3">
        <v>178</v>
      </c>
      <c r="C69" s="3">
        <v>82</v>
      </c>
      <c r="D69" s="3">
        <v>72</v>
      </c>
      <c r="E69" s="3">
        <v>87</v>
      </c>
      <c r="F69" s="3">
        <v>66</v>
      </c>
      <c r="G69" s="3">
        <v>72</v>
      </c>
      <c r="H69" s="3">
        <f t="shared" si="7"/>
        <v>379</v>
      </c>
      <c r="I69" s="3"/>
      <c r="J69" s="3"/>
      <c r="K69" s="3"/>
      <c r="L69" s="3"/>
      <c r="M69" s="3"/>
      <c r="N69" s="3"/>
    </row>
    <row r="71" spans="1:14" s="6" customFormat="1" x14ac:dyDescent="0.3"/>
    <row r="72" spans="1:14" s="6" customFormat="1" x14ac:dyDescent="0.3">
      <c r="A72" s="1" t="s">
        <v>18</v>
      </c>
      <c r="B72" s="1" t="s">
        <v>9</v>
      </c>
      <c r="C72" s="1">
        <v>1</v>
      </c>
      <c r="D72" s="1">
        <v>2</v>
      </c>
      <c r="E72" s="1">
        <v>3</v>
      </c>
      <c r="F72" s="1">
        <v>4</v>
      </c>
      <c r="G72" s="1">
        <v>5</v>
      </c>
      <c r="H72" s="1" t="s">
        <v>0</v>
      </c>
      <c r="I72" s="1"/>
      <c r="J72" s="1"/>
      <c r="K72" s="2"/>
      <c r="L72" s="2"/>
      <c r="M72" s="2"/>
    </row>
    <row r="73" spans="1:14" s="6" customFormat="1" x14ac:dyDescent="0.3">
      <c r="A73" s="1" t="s">
        <v>8</v>
      </c>
      <c r="B73" s="3">
        <v>100</v>
      </c>
      <c r="C73" s="3">
        <v>9</v>
      </c>
      <c r="D73" s="3">
        <v>7</v>
      </c>
      <c r="E73" s="3">
        <v>12</v>
      </c>
      <c r="F73" s="3">
        <v>10</v>
      </c>
      <c r="G73" s="3">
        <v>7</v>
      </c>
      <c r="H73" s="3">
        <f>SUM(C73:G73)</f>
        <v>45</v>
      </c>
      <c r="I73" s="3"/>
      <c r="J73" s="4"/>
      <c r="K73" s="2"/>
      <c r="L73" s="2"/>
      <c r="M73" s="2"/>
    </row>
    <row r="74" spans="1:14" s="6" customFormat="1" x14ac:dyDescent="0.3">
      <c r="A74" s="1" t="s">
        <v>8</v>
      </c>
      <c r="B74" s="3">
        <v>100</v>
      </c>
      <c r="C74" s="3">
        <v>5</v>
      </c>
      <c r="D74" s="3">
        <v>7</v>
      </c>
      <c r="E74" s="3">
        <v>8</v>
      </c>
      <c r="F74" s="3">
        <v>11</v>
      </c>
      <c r="G74" s="3">
        <v>12</v>
      </c>
      <c r="H74" s="3">
        <f t="shared" ref="H74:H80" si="8">SUM(C74:G74)</f>
        <v>43</v>
      </c>
      <c r="I74" s="3"/>
      <c r="J74" s="4"/>
      <c r="K74" s="5"/>
      <c r="L74" s="5"/>
      <c r="M74" s="5"/>
    </row>
    <row r="75" spans="1:14" s="6" customFormat="1" x14ac:dyDescent="0.3">
      <c r="A75" s="1" t="s">
        <v>10</v>
      </c>
      <c r="B75" s="3">
        <v>152</v>
      </c>
      <c r="C75" s="3">
        <v>62</v>
      </c>
      <c r="D75" s="3">
        <v>59</v>
      </c>
      <c r="E75" s="3">
        <v>75</v>
      </c>
      <c r="F75" s="3">
        <v>75</v>
      </c>
      <c r="G75" s="3">
        <v>78</v>
      </c>
      <c r="H75" s="3">
        <f t="shared" si="8"/>
        <v>349</v>
      </c>
      <c r="I75" s="2"/>
      <c r="J75" s="2"/>
      <c r="K75" s="3"/>
      <c r="L75" s="4"/>
      <c r="M75" s="4"/>
    </row>
    <row r="76" spans="1:14" s="6" customFormat="1" x14ac:dyDescent="0.3">
      <c r="A76" s="1" t="s">
        <v>10</v>
      </c>
      <c r="B76" s="3">
        <v>168</v>
      </c>
      <c r="C76" s="3">
        <v>55</v>
      </c>
      <c r="D76" s="3">
        <v>54</v>
      </c>
      <c r="E76" s="3">
        <v>70</v>
      </c>
      <c r="F76" s="3">
        <v>48</v>
      </c>
      <c r="G76" s="3">
        <v>58</v>
      </c>
      <c r="H76" s="3">
        <f t="shared" si="8"/>
        <v>285</v>
      </c>
      <c r="I76" s="2"/>
      <c r="J76" s="2"/>
      <c r="K76" s="3"/>
      <c r="L76" s="4"/>
      <c r="M76" s="4"/>
    </row>
    <row r="77" spans="1:14" s="6" customFormat="1" x14ac:dyDescent="0.3">
      <c r="A77" s="1" t="s">
        <v>11</v>
      </c>
      <c r="B77" s="3">
        <v>180</v>
      </c>
      <c r="C77" s="3">
        <v>55</v>
      </c>
      <c r="D77" s="3">
        <v>59</v>
      </c>
      <c r="E77" s="3">
        <v>56</v>
      </c>
      <c r="F77" s="3">
        <v>59</v>
      </c>
      <c r="G77" s="3">
        <v>65</v>
      </c>
      <c r="H77" s="3">
        <f t="shared" si="8"/>
        <v>294</v>
      </c>
      <c r="I77" s="2"/>
      <c r="J77" s="2"/>
      <c r="K77" s="3"/>
      <c r="L77" s="4"/>
      <c r="M77" s="4"/>
    </row>
    <row r="78" spans="1:14" s="6" customFormat="1" x14ac:dyDescent="0.3">
      <c r="A78" s="1" t="s">
        <v>11</v>
      </c>
      <c r="B78" s="3">
        <v>178</v>
      </c>
      <c r="C78" s="3">
        <v>52</v>
      </c>
      <c r="D78" s="3">
        <v>69</v>
      </c>
      <c r="E78" s="3">
        <v>50</v>
      </c>
      <c r="F78" s="3">
        <v>62</v>
      </c>
      <c r="G78" s="3">
        <v>51</v>
      </c>
      <c r="H78" s="3">
        <f t="shared" si="8"/>
        <v>284</v>
      </c>
      <c r="I78" s="2"/>
      <c r="J78" s="2"/>
      <c r="K78" s="3"/>
      <c r="L78" s="4"/>
      <c r="M78" s="4"/>
    </row>
    <row r="79" spans="1:14" s="6" customFormat="1" x14ac:dyDescent="0.3">
      <c r="A79" s="1" t="s">
        <v>12</v>
      </c>
      <c r="B79" s="3">
        <v>180</v>
      </c>
      <c r="C79" s="3">
        <v>48</v>
      </c>
      <c r="D79" s="3">
        <v>64</v>
      </c>
      <c r="E79" s="3">
        <v>68</v>
      </c>
      <c r="F79" s="3">
        <v>58</v>
      </c>
      <c r="G79" s="3">
        <v>64</v>
      </c>
      <c r="H79" s="3">
        <f t="shared" si="8"/>
        <v>302</v>
      </c>
      <c r="I79" s="2"/>
      <c r="J79" s="2"/>
      <c r="K79" s="3"/>
      <c r="L79" s="4"/>
      <c r="M79" s="4"/>
    </row>
    <row r="80" spans="1:14" s="6" customFormat="1" x14ac:dyDescent="0.3">
      <c r="A80" s="1" t="s">
        <v>12</v>
      </c>
      <c r="B80" s="3">
        <v>174</v>
      </c>
      <c r="C80" s="3">
        <v>52</v>
      </c>
      <c r="D80" s="3">
        <v>50</v>
      </c>
      <c r="E80" s="3">
        <v>49</v>
      </c>
      <c r="F80" s="3">
        <v>43</v>
      </c>
      <c r="G80" s="3">
        <v>58</v>
      </c>
      <c r="H80" s="3">
        <f t="shared" si="8"/>
        <v>252</v>
      </c>
      <c r="I80" s="2"/>
      <c r="J80" s="2"/>
      <c r="K80" s="3"/>
      <c r="L80" s="4"/>
      <c r="M80" s="4"/>
    </row>
    <row r="83" spans="1:13" s="6" customFormat="1" x14ac:dyDescent="0.3">
      <c r="A83" s="8" t="s">
        <v>8</v>
      </c>
      <c r="B83" s="8"/>
      <c r="C83" s="8"/>
      <c r="D83" s="8"/>
      <c r="E83" s="8"/>
      <c r="F83" s="8"/>
      <c r="G83" s="8"/>
      <c r="H83" s="8"/>
    </row>
    <row r="84" spans="1:13" s="6" customFormat="1" x14ac:dyDescent="0.3">
      <c r="A84" s="1" t="s">
        <v>19</v>
      </c>
      <c r="B84" s="1" t="s">
        <v>9</v>
      </c>
      <c r="C84" s="1">
        <v>1</v>
      </c>
      <c r="D84" s="1">
        <v>2</v>
      </c>
      <c r="E84" s="1">
        <v>3</v>
      </c>
      <c r="F84" s="1">
        <v>4</v>
      </c>
      <c r="G84" s="1">
        <v>5</v>
      </c>
      <c r="H84" s="1" t="s">
        <v>0</v>
      </c>
    </row>
    <row r="85" spans="1:13" s="6" customFormat="1" x14ac:dyDescent="0.3">
      <c r="A85" s="1" t="s">
        <v>8</v>
      </c>
      <c r="B85" s="3">
        <v>100</v>
      </c>
      <c r="C85" s="3">
        <v>4</v>
      </c>
      <c r="D85" s="3">
        <v>11</v>
      </c>
      <c r="E85" s="3">
        <v>15</v>
      </c>
      <c r="F85" s="3">
        <v>6</v>
      </c>
      <c r="G85" s="3">
        <v>7</v>
      </c>
      <c r="H85" s="3">
        <f>SUM(C85:G85)</f>
        <v>43</v>
      </c>
      <c r="I85" s="7"/>
      <c r="J85" s="7"/>
      <c r="K85" s="7"/>
    </row>
    <row r="86" spans="1:13" s="6" customFormat="1" x14ac:dyDescent="0.3">
      <c r="A86" s="1" t="s">
        <v>8</v>
      </c>
      <c r="B86" s="3">
        <v>100</v>
      </c>
      <c r="C86" s="3">
        <v>10</v>
      </c>
      <c r="D86" s="3">
        <v>12</v>
      </c>
      <c r="E86" s="3">
        <v>7</v>
      </c>
      <c r="F86" s="3">
        <v>3</v>
      </c>
      <c r="G86" s="3">
        <v>5</v>
      </c>
      <c r="H86" s="3">
        <f t="shared" ref="H86:H89" si="9">SUM(C86:G86)</f>
        <v>37</v>
      </c>
      <c r="I86" s="7"/>
      <c r="J86" s="7"/>
      <c r="K86" s="7"/>
    </row>
    <row r="87" spans="1:13" s="6" customFormat="1" x14ac:dyDescent="0.3">
      <c r="A87" s="1" t="s">
        <v>10</v>
      </c>
      <c r="B87" s="3">
        <v>178</v>
      </c>
      <c r="C87" s="3">
        <v>24</v>
      </c>
      <c r="D87" s="3">
        <v>29</v>
      </c>
      <c r="E87" s="3">
        <v>27</v>
      </c>
      <c r="F87" s="3">
        <v>30</v>
      </c>
      <c r="G87" s="3">
        <v>35</v>
      </c>
      <c r="H87" s="3">
        <f t="shared" si="9"/>
        <v>145</v>
      </c>
    </row>
    <row r="88" spans="1:13" s="6" customFormat="1" x14ac:dyDescent="0.3">
      <c r="A88" s="1" t="s">
        <v>11</v>
      </c>
      <c r="B88" s="3">
        <v>168</v>
      </c>
      <c r="C88" s="3">
        <v>38</v>
      </c>
      <c r="D88" s="3">
        <v>43</v>
      </c>
      <c r="E88" s="3">
        <v>24</v>
      </c>
      <c r="F88" s="3">
        <v>34</v>
      </c>
      <c r="G88" s="3">
        <v>28</v>
      </c>
      <c r="H88" s="3">
        <f t="shared" si="9"/>
        <v>167</v>
      </c>
    </row>
    <row r="89" spans="1:13" s="6" customFormat="1" x14ac:dyDescent="0.3">
      <c r="A89" s="1" t="s">
        <v>12</v>
      </c>
      <c r="B89" s="3">
        <v>178</v>
      </c>
      <c r="C89" s="3">
        <v>39</v>
      </c>
      <c r="D89" s="3">
        <v>28</v>
      </c>
      <c r="E89" s="3">
        <v>27</v>
      </c>
      <c r="F89" s="3">
        <v>29</v>
      </c>
      <c r="G89" s="3">
        <v>34</v>
      </c>
      <c r="H89" s="3">
        <f t="shared" si="9"/>
        <v>157</v>
      </c>
    </row>
    <row r="92" spans="1:13" s="6" customFormat="1" x14ac:dyDescent="0.3">
      <c r="A92" s="1" t="s">
        <v>20</v>
      </c>
      <c r="B92" s="1" t="s">
        <v>9</v>
      </c>
      <c r="C92" s="1">
        <v>1</v>
      </c>
      <c r="D92" s="1">
        <v>2</v>
      </c>
      <c r="E92" s="1">
        <v>3</v>
      </c>
      <c r="F92" s="1">
        <v>4</v>
      </c>
      <c r="G92" s="1">
        <v>5</v>
      </c>
      <c r="H92" s="1" t="s">
        <v>0</v>
      </c>
      <c r="I92" s="1"/>
      <c r="J92" s="1"/>
      <c r="K92" s="2"/>
      <c r="L92" s="2"/>
      <c r="M92" s="2"/>
    </row>
    <row r="93" spans="1:13" s="6" customFormat="1" x14ac:dyDescent="0.3">
      <c r="A93" s="1" t="s">
        <v>8</v>
      </c>
      <c r="B93" s="3">
        <v>100</v>
      </c>
      <c r="C93" s="3">
        <v>3</v>
      </c>
      <c r="D93" s="3">
        <v>8</v>
      </c>
      <c r="E93" s="3">
        <v>5</v>
      </c>
      <c r="F93" s="3">
        <v>7</v>
      </c>
      <c r="G93" s="3">
        <v>12</v>
      </c>
      <c r="H93" s="3">
        <f>SUM(C93:G93)</f>
        <v>35</v>
      </c>
      <c r="I93" s="3"/>
      <c r="J93" s="4"/>
      <c r="K93" s="2"/>
      <c r="L93" s="2"/>
      <c r="M93" s="2"/>
    </row>
    <row r="94" spans="1:13" s="6" customFormat="1" x14ac:dyDescent="0.3">
      <c r="A94" s="1" t="s">
        <v>8</v>
      </c>
      <c r="B94" s="3">
        <v>100</v>
      </c>
      <c r="C94" s="3">
        <v>5</v>
      </c>
      <c r="D94" s="3">
        <v>6</v>
      </c>
      <c r="E94" s="3">
        <v>7</v>
      </c>
      <c r="F94" s="3">
        <v>4</v>
      </c>
      <c r="G94" s="3">
        <v>1</v>
      </c>
      <c r="H94" s="3">
        <f t="shared" ref="H94:H100" si="10">SUM(C94:G94)</f>
        <v>23</v>
      </c>
      <c r="I94" s="3"/>
      <c r="J94" s="4"/>
      <c r="K94" s="5"/>
      <c r="L94" s="5"/>
      <c r="M94" s="5"/>
    </row>
    <row r="95" spans="1:13" s="6" customFormat="1" x14ac:dyDescent="0.3">
      <c r="A95" s="1" t="s">
        <v>10</v>
      </c>
      <c r="B95" s="3">
        <v>187</v>
      </c>
      <c r="C95" s="3">
        <v>39</v>
      </c>
      <c r="D95" s="3">
        <v>24</v>
      </c>
      <c r="E95" s="3">
        <v>24</v>
      </c>
      <c r="F95" s="3">
        <v>31</v>
      </c>
      <c r="G95" s="3">
        <v>29</v>
      </c>
      <c r="H95" s="3">
        <f t="shared" si="10"/>
        <v>147</v>
      </c>
      <c r="I95" s="2"/>
      <c r="J95" s="2"/>
      <c r="K95" s="3"/>
      <c r="L95" s="4"/>
      <c r="M95" s="4"/>
    </row>
    <row r="96" spans="1:13" s="6" customFormat="1" x14ac:dyDescent="0.3">
      <c r="A96" s="1" t="s">
        <v>10</v>
      </c>
      <c r="B96" s="3">
        <f>91*2</f>
        <v>182</v>
      </c>
      <c r="C96" s="3">
        <v>30</v>
      </c>
      <c r="D96" s="3">
        <v>36</v>
      </c>
      <c r="E96" s="3">
        <v>34</v>
      </c>
      <c r="F96" s="3">
        <v>35</v>
      </c>
      <c r="G96" s="3">
        <v>25</v>
      </c>
      <c r="H96" s="3">
        <f t="shared" si="10"/>
        <v>160</v>
      </c>
      <c r="I96" s="2"/>
      <c r="J96" s="2"/>
      <c r="K96" s="3"/>
      <c r="L96" s="4"/>
      <c r="M96" s="4"/>
    </row>
    <row r="97" spans="1:14" s="6" customFormat="1" x14ac:dyDescent="0.3">
      <c r="A97" s="1" t="s">
        <v>11</v>
      </c>
      <c r="B97" s="3">
        <v>176</v>
      </c>
      <c r="C97" s="3">
        <v>46</v>
      </c>
      <c r="D97" s="3">
        <v>27</v>
      </c>
      <c r="E97" s="3">
        <v>28</v>
      </c>
      <c r="F97" s="3">
        <v>15</v>
      </c>
      <c r="G97" s="3">
        <v>26</v>
      </c>
      <c r="H97" s="3">
        <f t="shared" si="10"/>
        <v>142</v>
      </c>
      <c r="I97" s="2"/>
      <c r="J97" s="2"/>
      <c r="K97" s="3"/>
      <c r="L97" s="4"/>
      <c r="M97" s="4"/>
    </row>
    <row r="98" spans="1:14" s="6" customFormat="1" x14ac:dyDescent="0.3">
      <c r="A98" s="1" t="s">
        <v>11</v>
      </c>
      <c r="B98" s="3">
        <v>175</v>
      </c>
      <c r="C98" s="3">
        <v>38</v>
      </c>
      <c r="D98" s="3">
        <v>40</v>
      </c>
      <c r="E98" s="3">
        <v>37</v>
      </c>
      <c r="F98" s="3">
        <v>38</v>
      </c>
      <c r="G98" s="3">
        <v>29</v>
      </c>
      <c r="H98" s="3">
        <f t="shared" si="10"/>
        <v>182</v>
      </c>
      <c r="I98" s="2"/>
      <c r="J98" s="2"/>
      <c r="K98" s="3"/>
      <c r="L98" s="4"/>
      <c r="M98" s="4"/>
    </row>
    <row r="99" spans="1:14" s="6" customFormat="1" x14ac:dyDescent="0.3">
      <c r="A99" s="1" t="s">
        <v>12</v>
      </c>
      <c r="B99" s="3">
        <f>92*2</f>
        <v>184</v>
      </c>
      <c r="C99" s="3">
        <v>20</v>
      </c>
      <c r="D99" s="3">
        <v>40</v>
      </c>
      <c r="E99" s="3">
        <v>32</v>
      </c>
      <c r="F99" s="3">
        <v>32</v>
      </c>
      <c r="G99" s="3">
        <v>29</v>
      </c>
      <c r="H99" s="3">
        <f t="shared" si="10"/>
        <v>153</v>
      </c>
      <c r="I99" s="2"/>
      <c r="J99" s="2"/>
      <c r="K99" s="3"/>
      <c r="L99" s="4"/>
      <c r="M99" s="4"/>
    </row>
    <row r="100" spans="1:14" s="6" customFormat="1" x14ac:dyDescent="0.3">
      <c r="A100" s="1" t="s">
        <v>12</v>
      </c>
      <c r="B100" s="3">
        <f>89*2</f>
        <v>178</v>
      </c>
      <c r="C100" s="3">
        <v>35</v>
      </c>
      <c r="D100" s="3">
        <v>29</v>
      </c>
      <c r="E100" s="3">
        <v>31</v>
      </c>
      <c r="F100" s="3">
        <v>31</v>
      </c>
      <c r="G100" s="3">
        <v>34</v>
      </c>
      <c r="H100" s="3">
        <f t="shared" si="10"/>
        <v>160</v>
      </c>
      <c r="I100" s="2"/>
      <c r="J100" s="2"/>
      <c r="K100" s="3"/>
      <c r="L100" s="4"/>
      <c r="M100" s="4"/>
    </row>
    <row r="105" spans="1:14" s="6" customFormat="1" x14ac:dyDescent="0.3">
      <c r="A105" s="8" t="s">
        <v>22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s="6" customFormat="1" x14ac:dyDescent="0.3">
      <c r="A106" s="8" t="s">
        <v>8</v>
      </c>
      <c r="B106" s="8"/>
      <c r="C106" s="8"/>
      <c r="D106" s="8"/>
      <c r="E106" s="8"/>
      <c r="F106" s="8"/>
      <c r="G106" s="8"/>
      <c r="H106" s="8"/>
    </row>
    <row r="107" spans="1:14" s="6" customFormat="1" x14ac:dyDescent="0.3">
      <c r="A107" s="1" t="s">
        <v>3</v>
      </c>
      <c r="B107" s="1" t="s">
        <v>9</v>
      </c>
      <c r="C107" s="1">
        <v>1</v>
      </c>
      <c r="D107" s="1">
        <v>2</v>
      </c>
      <c r="E107" s="1">
        <v>3</v>
      </c>
      <c r="F107" s="1">
        <v>4</v>
      </c>
      <c r="G107" s="1">
        <v>5</v>
      </c>
      <c r="H107" s="1" t="s">
        <v>0</v>
      </c>
    </row>
    <row r="108" spans="1:14" s="6" customFormat="1" x14ac:dyDescent="0.3">
      <c r="A108" s="1" t="s">
        <v>8</v>
      </c>
      <c r="B108" s="3">
        <v>100</v>
      </c>
      <c r="C108" s="3">
        <v>145</v>
      </c>
      <c r="D108" s="3">
        <v>162</v>
      </c>
      <c r="E108" s="3">
        <v>141</v>
      </c>
      <c r="F108" s="3">
        <v>158</v>
      </c>
      <c r="G108" s="3">
        <v>152</v>
      </c>
      <c r="H108" s="3">
        <f>SUM(C108:G108)</f>
        <v>758</v>
      </c>
    </row>
    <row r="109" spans="1:14" s="6" customFormat="1" x14ac:dyDescent="0.3">
      <c r="A109" s="1" t="s">
        <v>8</v>
      </c>
      <c r="B109" s="3">
        <v>100</v>
      </c>
      <c r="C109" s="3">
        <v>155</v>
      </c>
      <c r="D109" s="3">
        <v>171</v>
      </c>
      <c r="E109" s="3">
        <v>190</v>
      </c>
      <c r="F109" s="3">
        <v>204</v>
      </c>
      <c r="G109" s="3">
        <v>193</v>
      </c>
      <c r="H109" s="3">
        <f t="shared" ref="H109:H112" si="11">SUM(C109:G109)</f>
        <v>913</v>
      </c>
    </row>
    <row r="110" spans="1:14" s="6" customFormat="1" x14ac:dyDescent="0.3">
      <c r="A110" s="1" t="s">
        <v>10</v>
      </c>
      <c r="B110" s="3">
        <v>174</v>
      </c>
      <c r="C110" s="3">
        <v>373</v>
      </c>
      <c r="D110" s="3">
        <v>437</v>
      </c>
      <c r="E110" s="3">
        <v>196</v>
      </c>
      <c r="F110" s="3">
        <v>375</v>
      </c>
      <c r="G110" s="3">
        <v>327</v>
      </c>
      <c r="H110" s="3">
        <f t="shared" si="11"/>
        <v>1708</v>
      </c>
    </row>
    <row r="111" spans="1:14" s="6" customFormat="1" x14ac:dyDescent="0.3">
      <c r="A111" s="1" t="s">
        <v>11</v>
      </c>
      <c r="B111" s="3">
        <v>179</v>
      </c>
      <c r="C111" s="3">
        <v>241</v>
      </c>
      <c r="D111" s="3">
        <v>252</v>
      </c>
      <c r="E111" s="3">
        <v>236</v>
      </c>
      <c r="F111" s="3">
        <v>277</v>
      </c>
      <c r="G111" s="3">
        <v>244</v>
      </c>
      <c r="H111" s="3">
        <f t="shared" si="11"/>
        <v>1250</v>
      </c>
    </row>
    <row r="112" spans="1:14" s="6" customFormat="1" x14ac:dyDescent="0.3">
      <c r="A112" s="1" t="s">
        <v>12</v>
      </c>
      <c r="B112" s="3">
        <v>148</v>
      </c>
      <c r="C112" s="3">
        <v>439</v>
      </c>
      <c r="D112" s="3">
        <v>394</v>
      </c>
      <c r="E112" s="3">
        <v>378</v>
      </c>
      <c r="F112" s="3">
        <v>403</v>
      </c>
      <c r="G112" s="3">
        <v>421</v>
      </c>
      <c r="H112" s="3">
        <f t="shared" si="11"/>
        <v>2035</v>
      </c>
    </row>
    <row r="114" spans="1:14" s="6" customFormat="1" x14ac:dyDescent="0.3"/>
    <row r="115" spans="1:14" s="6" customFormat="1" x14ac:dyDescent="0.3">
      <c r="A115" s="1" t="s">
        <v>23</v>
      </c>
      <c r="B115" s="1" t="s">
        <v>9</v>
      </c>
      <c r="C115" s="1">
        <v>1</v>
      </c>
      <c r="D115" s="1">
        <v>2</v>
      </c>
      <c r="E115" s="1">
        <v>3</v>
      </c>
      <c r="F115" s="1">
        <v>4</v>
      </c>
      <c r="G115" s="1">
        <v>5</v>
      </c>
      <c r="H115" s="1" t="s">
        <v>0</v>
      </c>
      <c r="J115" s="1"/>
      <c r="K115" s="1"/>
      <c r="L115" s="1"/>
      <c r="M115" s="2"/>
      <c r="N115" s="2"/>
    </row>
    <row r="116" spans="1:14" s="6" customFormat="1" x14ac:dyDescent="0.3">
      <c r="A116" s="1" t="s">
        <v>8</v>
      </c>
      <c r="B116" s="3">
        <v>100</v>
      </c>
      <c r="C116" s="3">
        <v>5</v>
      </c>
      <c r="D116" s="3">
        <v>4</v>
      </c>
      <c r="E116" s="3">
        <v>4</v>
      </c>
      <c r="F116" s="3">
        <v>6</v>
      </c>
      <c r="G116" s="3">
        <v>8</v>
      </c>
      <c r="H116" s="3">
        <f>SUM(C116:G116)</f>
        <v>27</v>
      </c>
      <c r="J116" s="3"/>
      <c r="K116" s="3"/>
      <c r="L116" s="4"/>
      <c r="M116" s="2"/>
      <c r="N116" s="2"/>
    </row>
    <row r="117" spans="1:14" s="6" customFormat="1" x14ac:dyDescent="0.3">
      <c r="A117" s="1" t="s">
        <v>8</v>
      </c>
      <c r="B117" s="3">
        <v>100</v>
      </c>
      <c r="C117" s="3">
        <v>12</v>
      </c>
      <c r="D117" s="3">
        <v>14</v>
      </c>
      <c r="E117" s="3">
        <v>13</v>
      </c>
      <c r="F117" s="3">
        <v>12</v>
      </c>
      <c r="G117" s="3">
        <v>16</v>
      </c>
      <c r="H117" s="3">
        <f t="shared" ref="H117:H123" si="12">SUM(C117:G117)</f>
        <v>67</v>
      </c>
      <c r="J117" s="3"/>
      <c r="K117" s="3"/>
      <c r="L117" s="4"/>
      <c r="M117" s="5"/>
      <c r="N117" s="5"/>
    </row>
    <row r="118" spans="1:14" s="6" customFormat="1" x14ac:dyDescent="0.3">
      <c r="A118" s="1" t="s">
        <v>10</v>
      </c>
      <c r="B118" s="3">
        <v>175</v>
      </c>
      <c r="C118" s="3">
        <v>39</v>
      </c>
      <c r="D118" s="3">
        <v>29</v>
      </c>
      <c r="E118" s="3">
        <v>25</v>
      </c>
      <c r="F118" s="3">
        <v>25</v>
      </c>
      <c r="G118" s="3">
        <v>26</v>
      </c>
      <c r="H118" s="3">
        <f t="shared" si="12"/>
        <v>144</v>
      </c>
      <c r="J118" s="3"/>
      <c r="K118" s="2"/>
      <c r="L118" s="2"/>
      <c r="M118" s="3"/>
      <c r="N118" s="4"/>
    </row>
    <row r="119" spans="1:14" s="6" customFormat="1" x14ac:dyDescent="0.3">
      <c r="A119" s="1" t="s">
        <v>10</v>
      </c>
      <c r="B119" s="3">
        <v>181</v>
      </c>
      <c r="C119" s="3">
        <v>48</v>
      </c>
      <c r="D119" s="3">
        <v>58</v>
      </c>
      <c r="E119" s="3">
        <v>52</v>
      </c>
      <c r="F119" s="3">
        <v>45</v>
      </c>
      <c r="G119" s="3">
        <v>51</v>
      </c>
      <c r="H119" s="3">
        <f t="shared" si="12"/>
        <v>254</v>
      </c>
      <c r="J119" s="3"/>
      <c r="K119" s="2"/>
      <c r="L119" s="2"/>
      <c r="M119" s="3"/>
      <c r="N119" s="4"/>
    </row>
    <row r="120" spans="1:14" s="6" customFormat="1" x14ac:dyDescent="0.3">
      <c r="A120" s="1" t="s">
        <v>21</v>
      </c>
      <c r="B120" s="3">
        <v>140</v>
      </c>
      <c r="C120" s="3">
        <v>359</v>
      </c>
      <c r="D120" s="3">
        <f>118*4</f>
        <v>472</v>
      </c>
      <c r="E120" s="3">
        <v>290</v>
      </c>
      <c r="F120" s="3">
        <f>164*2</f>
        <v>328</v>
      </c>
      <c r="G120" s="3">
        <f>80*4</f>
        <v>320</v>
      </c>
      <c r="H120" s="3">
        <f t="shared" si="12"/>
        <v>1769</v>
      </c>
      <c r="J120" s="3"/>
      <c r="K120" s="2"/>
      <c r="L120" s="2"/>
      <c r="M120" s="3"/>
      <c r="N120" s="4"/>
    </row>
    <row r="121" spans="1:14" s="6" customFormat="1" x14ac:dyDescent="0.3">
      <c r="A121" s="1" t="s">
        <v>11</v>
      </c>
      <c r="B121" s="3">
        <v>145</v>
      </c>
      <c r="C121" s="3">
        <v>24</v>
      </c>
      <c r="D121" s="3">
        <v>22</v>
      </c>
      <c r="E121" s="3">
        <v>24</v>
      </c>
      <c r="F121" s="3">
        <v>26</v>
      </c>
      <c r="G121" s="3">
        <v>18</v>
      </c>
      <c r="H121" s="3">
        <f t="shared" si="12"/>
        <v>114</v>
      </c>
      <c r="J121" s="3"/>
      <c r="K121" s="2"/>
      <c r="L121" s="2"/>
      <c r="M121" s="3"/>
      <c r="N121" s="4"/>
    </row>
    <row r="122" spans="1:14" s="6" customFormat="1" x14ac:dyDescent="0.3">
      <c r="A122" s="1" t="s">
        <v>12</v>
      </c>
      <c r="B122" s="3">
        <v>162</v>
      </c>
      <c r="C122" s="3">
        <v>21</v>
      </c>
      <c r="D122" s="3">
        <v>27</v>
      </c>
      <c r="E122" s="3">
        <v>24</v>
      </c>
      <c r="F122" s="3">
        <v>17</v>
      </c>
      <c r="G122" s="3">
        <v>18</v>
      </c>
      <c r="H122" s="3">
        <f t="shared" si="12"/>
        <v>107</v>
      </c>
      <c r="J122" s="3"/>
      <c r="K122" s="2"/>
      <c r="L122" s="2"/>
      <c r="M122" s="3"/>
      <c r="N122" s="4"/>
    </row>
    <row r="123" spans="1:14" s="6" customFormat="1" x14ac:dyDescent="0.3">
      <c r="A123" s="1" t="s">
        <v>12</v>
      </c>
      <c r="B123" s="3">
        <v>169</v>
      </c>
      <c r="C123" s="3">
        <v>23</v>
      </c>
      <c r="D123" s="3">
        <v>32</v>
      </c>
      <c r="E123" s="3">
        <v>26</v>
      </c>
      <c r="F123" s="3">
        <v>36</v>
      </c>
      <c r="G123" s="3">
        <v>36</v>
      </c>
      <c r="H123" s="3">
        <f t="shared" si="12"/>
        <v>153</v>
      </c>
      <c r="J123" s="3"/>
      <c r="K123" s="2"/>
      <c r="L123" s="2"/>
      <c r="M123" s="3"/>
      <c r="N123" s="4"/>
    </row>
    <row r="126" spans="1:14" s="6" customFormat="1" x14ac:dyDescent="0.3">
      <c r="A126" s="5" t="s">
        <v>8</v>
      </c>
      <c r="B126" s="5"/>
      <c r="C126" s="5"/>
      <c r="D126" s="5"/>
      <c r="E126" s="5"/>
      <c r="F126" s="5"/>
      <c r="G126" s="5"/>
      <c r="H126" s="5"/>
      <c r="I126" s="5"/>
      <c r="J126" s="5"/>
    </row>
    <row r="127" spans="1:14" s="6" customFormat="1" x14ac:dyDescent="0.3">
      <c r="A127" s="1" t="s">
        <v>26</v>
      </c>
      <c r="B127" s="1" t="s">
        <v>9</v>
      </c>
      <c r="C127" s="1" t="s">
        <v>24</v>
      </c>
      <c r="D127" s="1">
        <v>1</v>
      </c>
      <c r="E127" s="1">
        <v>2</v>
      </c>
      <c r="F127" s="1">
        <v>3</v>
      </c>
      <c r="G127" s="1">
        <v>4</v>
      </c>
      <c r="H127" s="1">
        <v>5</v>
      </c>
      <c r="I127" s="1" t="s">
        <v>0</v>
      </c>
      <c r="J127" s="1" t="s">
        <v>25</v>
      </c>
    </row>
    <row r="128" spans="1:14" s="6" customFormat="1" x14ac:dyDescent="0.3">
      <c r="A128" s="1" t="s">
        <v>8</v>
      </c>
      <c r="B128" s="3">
        <v>100</v>
      </c>
      <c r="C128" s="3">
        <v>10</v>
      </c>
      <c r="D128" s="3">
        <v>40</v>
      </c>
      <c r="E128" s="3">
        <v>10</v>
      </c>
      <c r="F128" s="3">
        <v>6</v>
      </c>
      <c r="G128" s="3">
        <v>8</v>
      </c>
      <c r="H128" s="3">
        <v>7</v>
      </c>
      <c r="I128" s="3">
        <v>350</v>
      </c>
      <c r="J128" s="3">
        <f>I128/C128*B128</f>
        <v>3500</v>
      </c>
    </row>
    <row r="129" spans="1:14" s="6" customFormat="1" x14ac:dyDescent="0.3">
      <c r="A129" s="1" t="s">
        <v>8</v>
      </c>
      <c r="B129" s="3">
        <v>100</v>
      </c>
      <c r="C129" s="3">
        <v>10</v>
      </c>
      <c r="D129" s="3">
        <v>7</v>
      </c>
      <c r="E129" s="3">
        <v>9</v>
      </c>
      <c r="F129" s="3">
        <v>9</v>
      </c>
      <c r="G129" s="3">
        <v>13</v>
      </c>
      <c r="H129" s="3">
        <v>7</v>
      </c>
      <c r="I129" s="3">
        <v>450</v>
      </c>
      <c r="J129" s="3">
        <f>I129/C129*B129</f>
        <v>4500</v>
      </c>
    </row>
    <row r="130" spans="1:14" s="6" customFormat="1" x14ac:dyDescent="0.3">
      <c r="A130" s="1" t="s">
        <v>10</v>
      </c>
      <c r="B130" s="3">
        <v>168</v>
      </c>
      <c r="C130" s="3">
        <f>(B130/2)*0.1</f>
        <v>8.4</v>
      </c>
      <c r="D130" s="3">
        <v>37</v>
      </c>
      <c r="E130" s="3">
        <v>34</v>
      </c>
      <c r="F130" s="3">
        <v>27</v>
      </c>
      <c r="G130" s="3">
        <v>31</v>
      </c>
      <c r="H130" s="3">
        <v>46</v>
      </c>
      <c r="I130" s="3">
        <v>1838</v>
      </c>
      <c r="J130" s="3">
        <v>1838</v>
      </c>
    </row>
    <row r="131" spans="1:14" s="6" customFormat="1" x14ac:dyDescent="0.3">
      <c r="A131" s="1" t="s">
        <v>11</v>
      </c>
      <c r="B131" s="3">
        <v>164</v>
      </c>
      <c r="C131" s="3">
        <f>B131/2*0.1</f>
        <v>8.2000000000000011</v>
      </c>
      <c r="D131" s="3">
        <v>34</v>
      </c>
      <c r="E131" s="3">
        <v>25</v>
      </c>
      <c r="F131" s="3">
        <v>36</v>
      </c>
      <c r="G131" s="3">
        <v>36</v>
      </c>
      <c r="H131" s="3">
        <v>31</v>
      </c>
      <c r="I131" s="3">
        <v>1660</v>
      </c>
      <c r="J131" s="3">
        <v>1660</v>
      </c>
    </row>
    <row r="132" spans="1:14" s="6" customFormat="1" x14ac:dyDescent="0.3">
      <c r="A132" s="1" t="s">
        <v>12</v>
      </c>
      <c r="B132" s="3">
        <v>168</v>
      </c>
      <c r="C132" s="3">
        <f>B132/2*0.1</f>
        <v>8.4</v>
      </c>
      <c r="D132" s="3">
        <v>36</v>
      </c>
      <c r="E132" s="3">
        <v>27</v>
      </c>
      <c r="F132" s="3">
        <v>44</v>
      </c>
      <c r="G132" s="3">
        <v>42</v>
      </c>
      <c r="H132" s="3">
        <v>36</v>
      </c>
      <c r="I132" s="3">
        <v>1943</v>
      </c>
      <c r="J132" s="3">
        <v>1943</v>
      </c>
    </row>
    <row r="135" spans="1:14" s="6" customFormat="1" x14ac:dyDescent="0.3">
      <c r="A135" s="1" t="s">
        <v>27</v>
      </c>
      <c r="B135" s="1" t="s">
        <v>9</v>
      </c>
      <c r="C135" s="1" t="s">
        <v>24</v>
      </c>
      <c r="D135" s="1">
        <v>1</v>
      </c>
      <c r="E135" s="1">
        <v>2</v>
      </c>
      <c r="F135" s="1">
        <v>3</v>
      </c>
      <c r="G135" s="1">
        <v>4</v>
      </c>
      <c r="H135" s="1">
        <v>5</v>
      </c>
      <c r="I135" s="1" t="s">
        <v>0</v>
      </c>
      <c r="J135" s="1" t="s">
        <v>25</v>
      </c>
      <c r="K135" s="1"/>
      <c r="L135" s="1"/>
      <c r="M135" s="2"/>
      <c r="N135" s="2"/>
    </row>
    <row r="136" spans="1:14" s="6" customFormat="1" x14ac:dyDescent="0.3">
      <c r="A136" s="1" t="s">
        <v>8</v>
      </c>
      <c r="B136" s="3">
        <v>100</v>
      </c>
      <c r="C136" s="3">
        <v>10</v>
      </c>
      <c r="D136" s="3">
        <v>13</v>
      </c>
      <c r="E136" s="3">
        <v>18</v>
      </c>
      <c r="F136" s="3">
        <v>18</v>
      </c>
      <c r="G136" s="3">
        <v>16</v>
      </c>
      <c r="H136" s="3">
        <v>14</v>
      </c>
      <c r="I136" s="3">
        <f>SUM(D136:H136)</f>
        <v>79</v>
      </c>
      <c r="J136" s="3">
        <f>I136/((100/B136)/100)</f>
        <v>7900</v>
      </c>
      <c r="K136" s="3"/>
      <c r="L136" s="4"/>
      <c r="M136" s="2"/>
      <c r="N136" s="2"/>
    </row>
    <row r="137" spans="1:14" s="6" customFormat="1" x14ac:dyDescent="0.3">
      <c r="A137" s="1" t="s">
        <v>8</v>
      </c>
      <c r="B137" s="3">
        <v>100</v>
      </c>
      <c r="C137" s="3">
        <v>10</v>
      </c>
      <c r="D137" s="3">
        <v>18</v>
      </c>
      <c r="E137" s="3">
        <v>19</v>
      </c>
      <c r="F137" s="3">
        <v>16</v>
      </c>
      <c r="G137" s="3">
        <v>24</v>
      </c>
      <c r="H137" s="3">
        <v>14</v>
      </c>
      <c r="I137" s="3">
        <f t="shared" ref="I137:I143" si="13">SUM(D137:H137)</f>
        <v>91</v>
      </c>
      <c r="J137" s="3">
        <f>I137/((100/B137)/100)</f>
        <v>9100</v>
      </c>
      <c r="K137" s="3"/>
      <c r="L137" s="4"/>
      <c r="M137" s="5"/>
      <c r="N137" s="5"/>
    </row>
    <row r="138" spans="1:14" s="6" customFormat="1" x14ac:dyDescent="0.3">
      <c r="A138" s="1" t="s">
        <v>10</v>
      </c>
      <c r="B138" s="3">
        <v>144</v>
      </c>
      <c r="C138" s="3">
        <f t="shared" ref="C138:C143" si="14">B138/2*0.1</f>
        <v>7.2</v>
      </c>
      <c r="D138" s="3">
        <v>70</v>
      </c>
      <c r="E138" s="3">
        <v>75</v>
      </c>
      <c r="F138" s="3">
        <v>69</v>
      </c>
      <c r="G138" s="3">
        <v>81</v>
      </c>
      <c r="H138" s="3">
        <v>92</v>
      </c>
      <c r="I138" s="3">
        <f t="shared" si="13"/>
        <v>387</v>
      </c>
      <c r="J138" s="3">
        <v>3981</v>
      </c>
      <c r="K138" s="2"/>
      <c r="L138" s="2"/>
      <c r="M138" s="3"/>
      <c r="N138" s="4"/>
    </row>
    <row r="139" spans="1:14" s="6" customFormat="1" x14ac:dyDescent="0.3">
      <c r="A139" s="1" t="s">
        <v>10</v>
      </c>
      <c r="B139" s="3">
        <v>174</v>
      </c>
      <c r="C139" s="3">
        <f t="shared" si="14"/>
        <v>8.7000000000000011</v>
      </c>
      <c r="D139" s="3">
        <v>76</v>
      </c>
      <c r="E139" s="3">
        <v>71</v>
      </c>
      <c r="F139" s="3">
        <v>71</v>
      </c>
      <c r="G139" s="3">
        <v>62</v>
      </c>
      <c r="H139" s="3">
        <v>49</v>
      </c>
      <c r="I139" s="3">
        <f t="shared" si="13"/>
        <v>329</v>
      </c>
      <c r="J139" s="3">
        <v>3181.5</v>
      </c>
      <c r="K139" s="2"/>
      <c r="L139" s="2"/>
      <c r="M139" s="3"/>
      <c r="N139" s="4"/>
    </row>
    <row r="140" spans="1:14" s="6" customFormat="1" x14ac:dyDescent="0.3">
      <c r="A140" s="1" t="s">
        <v>11</v>
      </c>
      <c r="B140" s="3">
        <v>162</v>
      </c>
      <c r="C140" s="3">
        <f t="shared" si="14"/>
        <v>8.1</v>
      </c>
      <c r="D140" s="3">
        <v>61</v>
      </c>
      <c r="E140" s="3">
        <v>64</v>
      </c>
      <c r="F140" s="3">
        <v>71</v>
      </c>
      <c r="G140" s="3">
        <v>69</v>
      </c>
      <c r="H140" s="3">
        <v>67</v>
      </c>
      <c r="I140" s="3">
        <f t="shared" si="13"/>
        <v>332</v>
      </c>
      <c r="J140" s="3">
        <v>3361.5</v>
      </c>
      <c r="K140" s="2"/>
      <c r="L140" s="2"/>
      <c r="M140" s="3"/>
      <c r="N140" s="4"/>
    </row>
    <row r="141" spans="1:14" s="6" customFormat="1" x14ac:dyDescent="0.3">
      <c r="A141" s="1" t="s">
        <v>11</v>
      </c>
      <c r="B141" s="3">
        <v>162</v>
      </c>
      <c r="C141" s="3">
        <f t="shared" si="14"/>
        <v>8.1</v>
      </c>
      <c r="D141" s="3">
        <v>76</v>
      </c>
      <c r="E141" s="3">
        <v>73</v>
      </c>
      <c r="F141" s="3">
        <v>70</v>
      </c>
      <c r="G141" s="3">
        <v>75</v>
      </c>
      <c r="H141" s="3">
        <v>63</v>
      </c>
      <c r="I141" s="3">
        <f t="shared" si="13"/>
        <v>357</v>
      </c>
      <c r="J141" s="3">
        <v>3614.5</v>
      </c>
      <c r="K141" s="2"/>
      <c r="L141" s="2"/>
      <c r="M141" s="3"/>
      <c r="N141" s="4"/>
    </row>
    <row r="142" spans="1:14" s="6" customFormat="1" x14ac:dyDescent="0.3">
      <c r="A142" s="1" t="s">
        <v>12</v>
      </c>
      <c r="B142" s="3">
        <v>172</v>
      </c>
      <c r="C142" s="3">
        <f t="shared" si="14"/>
        <v>8.6</v>
      </c>
      <c r="D142" s="3">
        <v>55</v>
      </c>
      <c r="E142" s="3">
        <v>62</v>
      </c>
      <c r="F142" s="3">
        <v>66</v>
      </c>
      <c r="G142" s="3">
        <v>64</v>
      </c>
      <c r="H142" s="3">
        <v>69</v>
      </c>
      <c r="I142" s="3">
        <f t="shared" si="13"/>
        <v>316</v>
      </c>
      <c r="J142" s="3">
        <v>3413</v>
      </c>
      <c r="K142" s="2"/>
      <c r="L142" s="2"/>
      <c r="M142" s="3"/>
      <c r="N142" s="4"/>
    </row>
    <row r="143" spans="1:14" s="6" customFormat="1" x14ac:dyDescent="0.3">
      <c r="A143" s="1" t="s">
        <v>12</v>
      </c>
      <c r="B143" s="3">
        <v>170</v>
      </c>
      <c r="C143" s="3">
        <f t="shared" si="14"/>
        <v>8.5</v>
      </c>
      <c r="D143" s="3">
        <v>63</v>
      </c>
      <c r="E143" s="3">
        <v>62</v>
      </c>
      <c r="F143" s="3">
        <v>81</v>
      </c>
      <c r="G143" s="3">
        <v>69</v>
      </c>
      <c r="H143" s="3">
        <v>47</v>
      </c>
      <c r="I143" s="3">
        <f t="shared" si="13"/>
        <v>322</v>
      </c>
      <c r="J143" s="3">
        <v>3043.5</v>
      </c>
      <c r="K143" s="2"/>
      <c r="L143" s="2"/>
      <c r="M143" s="3"/>
      <c r="N143" s="4"/>
    </row>
    <row r="145" spans="1:14" s="6" customFormat="1" x14ac:dyDescent="0.3">
      <c r="A145" s="8" t="s">
        <v>8</v>
      </c>
      <c r="B145" s="8"/>
      <c r="C145" s="8"/>
      <c r="D145" s="8"/>
      <c r="E145" s="8"/>
      <c r="F145" s="8"/>
      <c r="G145" s="8"/>
      <c r="H145" s="8"/>
      <c r="I145" s="8"/>
      <c r="J145" s="8"/>
      <c r="K145" s="5"/>
    </row>
    <row r="146" spans="1:14" s="6" customFormat="1" x14ac:dyDescent="0.3">
      <c r="A146" s="1" t="s">
        <v>28</v>
      </c>
      <c r="B146" s="1" t="s">
        <v>9</v>
      </c>
      <c r="C146" s="1" t="s">
        <v>24</v>
      </c>
      <c r="D146" s="1">
        <v>1</v>
      </c>
      <c r="E146" s="1">
        <v>2</v>
      </c>
      <c r="F146" s="1">
        <v>3</v>
      </c>
      <c r="G146" s="1">
        <v>4</v>
      </c>
      <c r="H146" s="1">
        <v>5</v>
      </c>
      <c r="I146" s="1" t="s">
        <v>0</v>
      </c>
      <c r="J146" s="1" t="s">
        <v>25</v>
      </c>
    </row>
    <row r="147" spans="1:14" s="6" customFormat="1" x14ac:dyDescent="0.3">
      <c r="A147" s="1" t="s">
        <v>8</v>
      </c>
      <c r="B147" s="3">
        <v>100</v>
      </c>
      <c r="C147" s="3">
        <v>10</v>
      </c>
      <c r="D147" s="3">
        <v>11</v>
      </c>
      <c r="E147" s="3">
        <v>10</v>
      </c>
      <c r="F147" s="3">
        <v>14</v>
      </c>
      <c r="G147" s="3">
        <v>14</v>
      </c>
      <c r="H147" s="3">
        <v>18</v>
      </c>
      <c r="I147" s="3">
        <f>SUM(D147:H147)</f>
        <v>67</v>
      </c>
      <c r="J147" s="3">
        <f>I147/((100/B147)/100)</f>
        <v>6700</v>
      </c>
    </row>
    <row r="148" spans="1:14" s="6" customFormat="1" x14ac:dyDescent="0.3">
      <c r="A148" s="1" t="s">
        <v>8</v>
      </c>
      <c r="B148" s="3">
        <v>100</v>
      </c>
      <c r="C148" s="3">
        <v>10</v>
      </c>
      <c r="D148" s="3">
        <v>11</v>
      </c>
      <c r="E148" s="3">
        <v>16</v>
      </c>
      <c r="F148" s="3">
        <v>8</v>
      </c>
      <c r="G148" s="3">
        <v>9</v>
      </c>
      <c r="H148" s="3">
        <v>14</v>
      </c>
      <c r="I148" s="3">
        <f t="shared" ref="I148:I150" si="15">SUM(D148:H148)</f>
        <v>58</v>
      </c>
      <c r="J148" s="3">
        <f>I148/((100/B148)/100)</f>
        <v>5800</v>
      </c>
    </row>
    <row r="149" spans="1:14" s="6" customFormat="1" x14ac:dyDescent="0.3">
      <c r="A149" s="1" t="s">
        <v>10</v>
      </c>
      <c r="B149" s="3">
        <v>164</v>
      </c>
      <c r="C149" s="3">
        <f>(B149/2)*0.1</f>
        <v>8.2000000000000011</v>
      </c>
      <c r="D149" s="3">
        <v>47</v>
      </c>
      <c r="E149" s="3">
        <v>51</v>
      </c>
      <c r="F149" s="3">
        <v>28</v>
      </c>
      <c r="G149" s="3">
        <f>69-F149</f>
        <v>41</v>
      </c>
      <c r="H149" s="3">
        <v>40</v>
      </c>
      <c r="I149" s="3">
        <f t="shared" si="15"/>
        <v>207</v>
      </c>
      <c r="J149" s="3">
        <v>2121.5</v>
      </c>
    </row>
    <row r="150" spans="1:14" s="6" customFormat="1" x14ac:dyDescent="0.3">
      <c r="A150" s="1" t="s">
        <v>11</v>
      </c>
      <c r="B150" s="3">
        <v>154</v>
      </c>
      <c r="C150" s="3">
        <f>B150/2*0.1</f>
        <v>7.7</v>
      </c>
      <c r="D150" s="3">
        <v>53</v>
      </c>
      <c r="E150" s="3">
        <v>60</v>
      </c>
      <c r="F150" s="3">
        <v>61</v>
      </c>
      <c r="G150" s="3">
        <v>46</v>
      </c>
      <c r="H150" s="3">
        <v>56</v>
      </c>
      <c r="I150" s="3">
        <f t="shared" si="15"/>
        <v>276</v>
      </c>
      <c r="J150" s="3">
        <v>2658.5</v>
      </c>
    </row>
    <row r="151" spans="1:14" s="6" customFormat="1" x14ac:dyDescent="0.3">
      <c r="A151" s="1" t="s">
        <v>12</v>
      </c>
      <c r="B151" s="3">
        <v>162</v>
      </c>
      <c r="C151" s="3">
        <f>B151/2*0.1</f>
        <v>8.1</v>
      </c>
      <c r="D151" s="3">
        <v>51</v>
      </c>
      <c r="E151" s="3">
        <v>49</v>
      </c>
      <c r="F151" s="3">
        <f>99-E151</f>
        <v>50</v>
      </c>
      <c r="G151" s="3">
        <v>58</v>
      </c>
      <c r="H151" s="3">
        <v>72</v>
      </c>
      <c r="I151" s="3">
        <f>SUM(D151:H151)</f>
        <v>280</v>
      </c>
      <c r="J151" s="3">
        <v>2835</v>
      </c>
    </row>
    <row r="155" spans="1:14" s="6" customFormat="1" x14ac:dyDescent="0.3">
      <c r="A155" s="8" t="s">
        <v>29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s="6" customFormat="1" x14ac:dyDescent="0.3">
      <c r="A156" s="8" t="s">
        <v>8</v>
      </c>
      <c r="B156" s="8"/>
      <c r="C156" s="8"/>
      <c r="D156" s="8"/>
      <c r="E156" s="8"/>
      <c r="F156" s="8"/>
      <c r="G156" s="8"/>
      <c r="H156" s="8"/>
      <c r="I156" s="8"/>
      <c r="J156" s="8"/>
    </row>
    <row r="157" spans="1:14" s="6" customFormat="1" x14ac:dyDescent="0.3">
      <c r="A157" s="1" t="s">
        <v>30</v>
      </c>
      <c r="B157" s="1" t="s">
        <v>9</v>
      </c>
      <c r="C157" s="1" t="s">
        <v>24</v>
      </c>
      <c r="D157" s="1">
        <v>1</v>
      </c>
      <c r="E157" s="1">
        <v>2</v>
      </c>
      <c r="F157" s="1">
        <v>3</v>
      </c>
      <c r="G157" s="1">
        <v>4</v>
      </c>
      <c r="H157" s="1">
        <v>5</v>
      </c>
      <c r="I157" s="1" t="s">
        <v>0</v>
      </c>
      <c r="J157" s="1" t="s">
        <v>25</v>
      </c>
    </row>
    <row r="158" spans="1:14" s="6" customFormat="1" x14ac:dyDescent="0.3">
      <c r="A158" s="1" t="s">
        <v>8</v>
      </c>
      <c r="B158" s="3">
        <v>100</v>
      </c>
      <c r="C158" s="3">
        <v>10</v>
      </c>
      <c r="D158" s="3">
        <v>64</v>
      </c>
      <c r="E158" s="3">
        <v>63</v>
      </c>
      <c r="F158" s="3">
        <v>55</v>
      </c>
      <c r="G158" s="3">
        <v>50</v>
      </c>
      <c r="H158" s="3">
        <v>59</v>
      </c>
      <c r="I158" s="3">
        <f>SUM(D158:H158)</f>
        <v>291</v>
      </c>
      <c r="J158" s="3">
        <f>I158/C158*B158</f>
        <v>2910</v>
      </c>
      <c r="K158" s="7"/>
      <c r="L158" s="7"/>
      <c r="M158" s="7"/>
    </row>
    <row r="159" spans="1:14" s="6" customFormat="1" x14ac:dyDescent="0.3">
      <c r="A159" s="1" t="s">
        <v>8</v>
      </c>
      <c r="B159" s="3">
        <v>100</v>
      </c>
      <c r="C159" s="3">
        <v>10</v>
      </c>
      <c r="D159" s="3">
        <v>61</v>
      </c>
      <c r="E159" s="3">
        <v>63</v>
      </c>
      <c r="F159" s="3">
        <v>58</v>
      </c>
      <c r="G159" s="3">
        <v>61</v>
      </c>
      <c r="H159" s="3">
        <v>65</v>
      </c>
      <c r="I159" s="3">
        <f t="shared" ref="I159:I162" si="16">SUM(D159:H159)</f>
        <v>308</v>
      </c>
      <c r="J159" s="3">
        <f>I159/C159*B159</f>
        <v>3080</v>
      </c>
      <c r="K159" s="7"/>
      <c r="L159" s="7"/>
      <c r="M159" s="7"/>
    </row>
    <row r="160" spans="1:14" s="6" customFormat="1" x14ac:dyDescent="0.3">
      <c r="A160" s="1" t="s">
        <v>10</v>
      </c>
      <c r="B160" s="3">
        <v>178</v>
      </c>
      <c r="C160" s="3">
        <f>B160/2*0.1</f>
        <v>8.9</v>
      </c>
      <c r="D160" s="3">
        <v>227</v>
      </c>
      <c r="E160" s="3">
        <v>244</v>
      </c>
      <c r="F160" s="3">
        <v>241</v>
      </c>
      <c r="G160" s="3">
        <v>248</v>
      </c>
      <c r="H160" s="3">
        <v>233</v>
      </c>
      <c r="I160" s="3">
        <f t="shared" si="16"/>
        <v>1193</v>
      </c>
      <c r="J160" s="3">
        <v>11798</v>
      </c>
    </row>
    <row r="161" spans="1:14" s="6" customFormat="1" x14ac:dyDescent="0.3">
      <c r="A161" s="1" t="s">
        <v>11</v>
      </c>
      <c r="B161" s="3">
        <v>180</v>
      </c>
      <c r="C161" s="3">
        <f>B161/2*0.1</f>
        <v>9</v>
      </c>
      <c r="D161" s="3">
        <v>266</v>
      </c>
      <c r="E161" s="3">
        <v>264</v>
      </c>
      <c r="F161" s="3">
        <f>512-E161</f>
        <v>248</v>
      </c>
      <c r="G161" s="3">
        <v>270</v>
      </c>
      <c r="H161" s="3">
        <v>238</v>
      </c>
      <c r="I161" s="3">
        <f t="shared" si="16"/>
        <v>1286</v>
      </c>
      <c r="J161" s="3">
        <v>12860</v>
      </c>
    </row>
    <row r="162" spans="1:14" s="6" customFormat="1" x14ac:dyDescent="0.3">
      <c r="A162" s="1" t="s">
        <v>12</v>
      </c>
      <c r="B162" s="3">
        <v>180</v>
      </c>
      <c r="C162" s="3">
        <f>B162/2*0.1</f>
        <v>9</v>
      </c>
      <c r="D162" s="3">
        <f>370-H161</f>
        <v>132</v>
      </c>
      <c r="E162" s="3">
        <v>136</v>
      </c>
      <c r="F162" s="3">
        <v>154</v>
      </c>
      <c r="G162" s="3">
        <v>152</v>
      </c>
      <c r="H162" s="3">
        <v>157</v>
      </c>
      <c r="I162" s="3">
        <f t="shared" si="16"/>
        <v>731</v>
      </c>
      <c r="J162" s="3">
        <v>7310</v>
      </c>
    </row>
    <row r="163" spans="1:14" s="6" customFormat="1" x14ac:dyDescent="0.3"/>
    <row r="164" spans="1:14" s="6" customFormat="1" x14ac:dyDescent="0.3"/>
    <row r="165" spans="1:14" s="6" customFormat="1" x14ac:dyDescent="0.3">
      <c r="A165" s="1" t="s">
        <v>31</v>
      </c>
      <c r="B165" s="1" t="s">
        <v>9</v>
      </c>
      <c r="C165" s="1" t="s">
        <v>24</v>
      </c>
      <c r="D165" s="1">
        <v>1</v>
      </c>
      <c r="E165" s="1">
        <v>2</v>
      </c>
      <c r="F165" s="1">
        <v>3</v>
      </c>
      <c r="G165" s="1">
        <v>4</v>
      </c>
      <c r="H165" s="1">
        <v>5</v>
      </c>
      <c r="I165" s="1" t="s">
        <v>0</v>
      </c>
      <c r="J165" s="1" t="s">
        <v>25</v>
      </c>
      <c r="K165" s="1"/>
      <c r="L165" s="1"/>
      <c r="M165" s="2"/>
      <c r="N165" s="2"/>
    </row>
    <row r="166" spans="1:14" s="6" customFormat="1" x14ac:dyDescent="0.3">
      <c r="A166" s="1" t="s">
        <v>8</v>
      </c>
      <c r="B166" s="3">
        <v>100</v>
      </c>
      <c r="C166" s="3">
        <v>10</v>
      </c>
      <c r="D166" s="3">
        <v>52</v>
      </c>
      <c r="E166" s="3">
        <v>47</v>
      </c>
      <c r="F166" s="3">
        <v>64</v>
      </c>
      <c r="G166" s="3">
        <v>57</v>
      </c>
      <c r="H166" s="3">
        <v>51</v>
      </c>
      <c r="I166" s="3">
        <f>SUM(D166:H166)</f>
        <v>271</v>
      </c>
      <c r="J166" s="3">
        <f>I166/((100/B166)/100)</f>
        <v>27100</v>
      </c>
      <c r="K166" s="3"/>
      <c r="L166" s="4"/>
      <c r="M166" s="2"/>
      <c r="N166" s="2"/>
    </row>
    <row r="167" spans="1:14" s="6" customFormat="1" x14ac:dyDescent="0.3">
      <c r="A167" s="1" t="s">
        <v>8</v>
      </c>
      <c r="B167" s="3">
        <v>100</v>
      </c>
      <c r="C167" s="3">
        <v>10</v>
      </c>
      <c r="D167" s="3">
        <v>51</v>
      </c>
      <c r="E167" s="3">
        <v>52</v>
      </c>
      <c r="F167" s="3">
        <v>55</v>
      </c>
      <c r="G167" s="3">
        <v>52</v>
      </c>
      <c r="H167" s="3">
        <v>59</v>
      </c>
      <c r="I167" s="3">
        <f t="shared" ref="I167:I173" si="17">SUM(D167:H167)</f>
        <v>269</v>
      </c>
      <c r="J167" s="3">
        <f>I167/((100/B167)/100)</f>
        <v>26900</v>
      </c>
      <c r="K167" s="3"/>
      <c r="L167" s="4"/>
      <c r="M167" s="5"/>
      <c r="N167" s="5"/>
    </row>
    <row r="168" spans="1:14" s="6" customFormat="1" x14ac:dyDescent="0.3">
      <c r="A168" s="1" t="s">
        <v>10</v>
      </c>
      <c r="B168" s="3">
        <v>182</v>
      </c>
      <c r="C168" s="3">
        <f t="shared" ref="C168:C173" si="18">B168/2*0.1</f>
        <v>9.1</v>
      </c>
      <c r="D168" s="3">
        <v>213</v>
      </c>
      <c r="E168" s="3">
        <v>205</v>
      </c>
      <c r="F168" s="3">
        <f>436-E168</f>
        <v>231</v>
      </c>
      <c r="G168" s="3">
        <v>200</v>
      </c>
      <c r="H168" s="3">
        <v>192</v>
      </c>
      <c r="I168" s="3">
        <f t="shared" si="17"/>
        <v>1041</v>
      </c>
      <c r="J168" s="3">
        <v>10515</v>
      </c>
      <c r="K168" s="2"/>
      <c r="L168" s="2"/>
      <c r="M168" s="3"/>
      <c r="N168" s="4"/>
    </row>
    <row r="169" spans="1:14" s="6" customFormat="1" x14ac:dyDescent="0.3">
      <c r="A169" s="1" t="s">
        <v>10</v>
      </c>
      <c r="B169" s="3">
        <v>174</v>
      </c>
      <c r="C169" s="3">
        <f t="shared" si="18"/>
        <v>8.7000000000000011</v>
      </c>
      <c r="D169" s="3">
        <v>198</v>
      </c>
      <c r="E169" s="3">
        <v>189</v>
      </c>
      <c r="F169" s="3">
        <v>206</v>
      </c>
      <c r="G169" s="3">
        <v>199</v>
      </c>
      <c r="H169" s="3">
        <v>213</v>
      </c>
      <c r="I169" s="3">
        <f t="shared" si="17"/>
        <v>1005</v>
      </c>
      <c r="J169" s="3">
        <v>9719.5</v>
      </c>
      <c r="K169" s="2"/>
      <c r="L169" s="2"/>
      <c r="M169" s="3"/>
      <c r="N169" s="4"/>
    </row>
    <row r="170" spans="1:14" s="6" customFormat="1" x14ac:dyDescent="0.3">
      <c r="A170" s="1" t="s">
        <v>11</v>
      </c>
      <c r="B170" s="3">
        <v>170</v>
      </c>
      <c r="C170" s="3">
        <f t="shared" si="18"/>
        <v>8.5</v>
      </c>
      <c r="D170" s="3">
        <v>200</v>
      </c>
      <c r="E170" s="3">
        <v>171</v>
      </c>
      <c r="F170" s="3">
        <v>202</v>
      </c>
      <c r="G170" s="3">
        <v>187</v>
      </c>
      <c r="H170" s="3">
        <v>207</v>
      </c>
      <c r="I170" s="3">
        <f t="shared" si="17"/>
        <v>967</v>
      </c>
      <c r="J170" s="3">
        <v>9139.5</v>
      </c>
      <c r="K170" s="2"/>
      <c r="L170" s="2"/>
      <c r="M170" s="3"/>
      <c r="N170" s="4"/>
    </row>
    <row r="171" spans="1:14" s="6" customFormat="1" x14ac:dyDescent="0.3">
      <c r="A171" s="1" t="s">
        <v>11</v>
      </c>
      <c r="B171" s="3">
        <v>172</v>
      </c>
      <c r="C171" s="3">
        <f t="shared" si="18"/>
        <v>8.6</v>
      </c>
      <c r="D171" s="3">
        <v>166</v>
      </c>
      <c r="E171" s="3">
        <v>170</v>
      </c>
      <c r="F171" s="3">
        <v>168</v>
      </c>
      <c r="G171" s="3">
        <v>151</v>
      </c>
      <c r="H171" s="3">
        <v>167</v>
      </c>
      <c r="I171" s="3">
        <f t="shared" si="17"/>
        <v>822</v>
      </c>
      <c r="J171" s="3">
        <v>7858.5</v>
      </c>
      <c r="K171" s="2"/>
      <c r="L171" s="2"/>
      <c r="M171" s="3"/>
      <c r="N171" s="4"/>
    </row>
    <row r="172" spans="1:14" s="6" customFormat="1" x14ac:dyDescent="0.3">
      <c r="A172" s="1" t="s">
        <v>12</v>
      </c>
      <c r="B172" s="3">
        <v>190</v>
      </c>
      <c r="C172" s="3">
        <f t="shared" si="18"/>
        <v>9.5</v>
      </c>
      <c r="D172" s="3">
        <v>191</v>
      </c>
      <c r="E172" s="3">
        <v>178</v>
      </c>
      <c r="F172" s="3">
        <v>194</v>
      </c>
      <c r="G172" s="3">
        <v>197</v>
      </c>
      <c r="H172" s="3">
        <v>163</v>
      </c>
      <c r="I172" s="3">
        <f t="shared" si="17"/>
        <v>923</v>
      </c>
      <c r="J172" s="3">
        <v>8773.5</v>
      </c>
      <c r="K172" s="2"/>
      <c r="L172" s="2"/>
      <c r="M172" s="3"/>
      <c r="N172" s="4"/>
    </row>
    <row r="173" spans="1:14" s="6" customFormat="1" x14ac:dyDescent="0.3">
      <c r="A173" s="1" t="s">
        <v>12</v>
      </c>
      <c r="B173" s="3">
        <v>180</v>
      </c>
      <c r="C173" s="3">
        <f t="shared" si="18"/>
        <v>9</v>
      </c>
      <c r="D173" s="3">
        <v>192</v>
      </c>
      <c r="E173" s="3">
        <v>163</v>
      </c>
      <c r="F173" s="3">
        <v>186</v>
      </c>
      <c r="G173" s="3">
        <v>196</v>
      </c>
      <c r="H173" s="3">
        <v>182</v>
      </c>
      <c r="I173" s="3">
        <f t="shared" si="17"/>
        <v>919</v>
      </c>
      <c r="J173" s="3">
        <v>9190</v>
      </c>
      <c r="K173" s="2"/>
      <c r="L173" s="2"/>
      <c r="M173" s="3"/>
      <c r="N173" s="4"/>
    </row>
    <row r="174" spans="1:14" s="6" customFormat="1" x14ac:dyDescent="0.3"/>
    <row r="175" spans="1:14" s="6" customFormat="1" x14ac:dyDescent="0.3"/>
    <row r="176" spans="1:14" s="6" customFormat="1" x14ac:dyDescent="0.3">
      <c r="A176" s="8" t="s">
        <v>8</v>
      </c>
      <c r="B176" s="8"/>
      <c r="C176" s="8"/>
      <c r="D176" s="8"/>
      <c r="E176" s="8"/>
      <c r="F176" s="8"/>
      <c r="G176" s="8"/>
      <c r="H176" s="8"/>
      <c r="I176" s="8"/>
      <c r="J176" s="8"/>
    </row>
    <row r="177" spans="1:14" s="6" customFormat="1" x14ac:dyDescent="0.3">
      <c r="A177" s="1" t="s">
        <v>32</v>
      </c>
      <c r="B177" s="1" t="s">
        <v>9</v>
      </c>
      <c r="C177" s="1" t="s">
        <v>24</v>
      </c>
      <c r="D177" s="1">
        <v>1</v>
      </c>
      <c r="E177" s="1">
        <v>2</v>
      </c>
      <c r="F177" s="1">
        <v>3</v>
      </c>
      <c r="G177" s="1">
        <v>4</v>
      </c>
      <c r="H177" s="1">
        <v>5</v>
      </c>
      <c r="I177" s="1" t="s">
        <v>0</v>
      </c>
      <c r="J177" s="1" t="s">
        <v>25</v>
      </c>
    </row>
    <row r="178" spans="1:14" s="6" customFormat="1" x14ac:dyDescent="0.3">
      <c r="A178" s="1" t="s">
        <v>8</v>
      </c>
      <c r="B178" s="3">
        <v>100</v>
      </c>
      <c r="C178" s="3">
        <v>10</v>
      </c>
      <c r="D178" s="3">
        <v>51</v>
      </c>
      <c r="E178" s="3">
        <v>53</v>
      </c>
      <c r="F178" s="3">
        <v>76</v>
      </c>
      <c r="G178" s="3">
        <v>59</v>
      </c>
      <c r="H178" s="3">
        <v>58</v>
      </c>
      <c r="I178" s="3">
        <f>SUM(D178:H178)</f>
        <v>297</v>
      </c>
      <c r="J178" s="3">
        <f>I178/((100/B178)/100)</f>
        <v>29700</v>
      </c>
      <c r="K178" s="7"/>
      <c r="L178" s="7"/>
      <c r="M178" s="7"/>
    </row>
    <row r="179" spans="1:14" s="6" customFormat="1" x14ac:dyDescent="0.3">
      <c r="A179" s="1" t="s">
        <v>8</v>
      </c>
      <c r="B179" s="3">
        <v>100</v>
      </c>
      <c r="C179" s="3">
        <v>10</v>
      </c>
      <c r="D179" s="3">
        <v>51</v>
      </c>
      <c r="E179" s="3">
        <v>57</v>
      </c>
      <c r="F179" s="3">
        <v>62</v>
      </c>
      <c r="G179" s="3">
        <v>71</v>
      </c>
      <c r="H179" s="3">
        <v>52</v>
      </c>
      <c r="I179" s="3">
        <f t="shared" ref="I179:I182" si="19">SUM(D179:H179)</f>
        <v>293</v>
      </c>
      <c r="J179" s="3">
        <f>I179/((100/B179)/100)</f>
        <v>29300</v>
      </c>
      <c r="K179" s="7"/>
      <c r="L179" s="7"/>
      <c r="M179" s="7"/>
    </row>
    <row r="180" spans="1:14" s="6" customFormat="1" x14ac:dyDescent="0.3">
      <c r="A180" s="1" t="s">
        <v>10</v>
      </c>
      <c r="B180" s="3">
        <v>180</v>
      </c>
      <c r="C180" s="3">
        <f>B180/2*0.05</f>
        <v>4.5</v>
      </c>
      <c r="D180" s="3">
        <v>113</v>
      </c>
      <c r="E180" s="3">
        <v>127</v>
      </c>
      <c r="F180" s="3">
        <v>133</v>
      </c>
      <c r="G180" s="3">
        <v>123</v>
      </c>
      <c r="H180" s="3">
        <v>128</v>
      </c>
      <c r="I180" s="3">
        <f t="shared" si="19"/>
        <v>624</v>
      </c>
      <c r="J180" s="3">
        <v>11263</v>
      </c>
    </row>
    <row r="181" spans="1:14" s="6" customFormat="1" x14ac:dyDescent="0.3">
      <c r="A181" s="1" t="s">
        <v>11</v>
      </c>
      <c r="B181" s="3">
        <v>168</v>
      </c>
      <c r="C181" s="3">
        <f>B181/2*0.05</f>
        <v>4.2</v>
      </c>
      <c r="D181" s="3">
        <v>149</v>
      </c>
      <c r="E181" s="3">
        <v>132</v>
      </c>
      <c r="F181" s="3">
        <v>114</v>
      </c>
      <c r="G181" s="3">
        <v>130</v>
      </c>
      <c r="H181" s="3">
        <v>95</v>
      </c>
      <c r="I181" s="3">
        <f t="shared" si="19"/>
        <v>620</v>
      </c>
      <c r="J181" s="3">
        <v>13025</v>
      </c>
    </row>
    <row r="182" spans="1:14" s="6" customFormat="1" x14ac:dyDescent="0.3">
      <c r="A182" s="1" t="s">
        <v>12</v>
      </c>
      <c r="B182" s="3">
        <v>180</v>
      </c>
      <c r="C182" s="3">
        <f>B182/2*0.05</f>
        <v>4.5</v>
      </c>
      <c r="D182" s="3">
        <v>150</v>
      </c>
      <c r="E182" s="3">
        <v>138</v>
      </c>
      <c r="F182" s="3">
        <v>131</v>
      </c>
      <c r="G182" s="3">
        <v>121</v>
      </c>
      <c r="H182" s="3">
        <v>116</v>
      </c>
      <c r="I182" s="3">
        <f t="shared" si="19"/>
        <v>656</v>
      </c>
      <c r="J182" s="3">
        <v>11841</v>
      </c>
    </row>
    <row r="185" spans="1:14" s="6" customFormat="1" x14ac:dyDescent="0.3">
      <c r="A185" s="1" t="s">
        <v>33</v>
      </c>
      <c r="B185" s="1" t="s">
        <v>9</v>
      </c>
      <c r="C185" s="1" t="s">
        <v>24</v>
      </c>
      <c r="D185" s="1">
        <v>1</v>
      </c>
      <c r="E185" s="1">
        <v>2</v>
      </c>
      <c r="F185" s="1">
        <v>3</v>
      </c>
      <c r="G185" s="1">
        <v>4</v>
      </c>
      <c r="H185" s="1">
        <v>5</v>
      </c>
      <c r="I185" s="1" t="s">
        <v>0</v>
      </c>
      <c r="J185" s="1" t="s">
        <v>25</v>
      </c>
      <c r="K185" s="1"/>
      <c r="L185" s="1"/>
      <c r="M185" s="2"/>
      <c r="N185" s="2"/>
    </row>
    <row r="186" spans="1:14" s="6" customFormat="1" x14ac:dyDescent="0.3">
      <c r="A186" s="1" t="s">
        <v>8</v>
      </c>
      <c r="B186" s="3">
        <v>100</v>
      </c>
      <c r="C186" s="3">
        <v>10</v>
      </c>
      <c r="D186" s="3">
        <v>62</v>
      </c>
      <c r="E186" s="3">
        <v>66</v>
      </c>
      <c r="F186" s="3">
        <v>63</v>
      </c>
      <c r="G186" s="3">
        <v>60</v>
      </c>
      <c r="H186" s="3">
        <v>58</v>
      </c>
      <c r="I186" s="3">
        <f>SUM(D186:H186)</f>
        <v>309</v>
      </c>
      <c r="J186" s="3">
        <f>I186/((100/B186)/100)</f>
        <v>30900</v>
      </c>
      <c r="K186" s="3"/>
      <c r="L186" s="4"/>
      <c r="M186" s="2"/>
      <c r="N186" s="2"/>
    </row>
    <row r="187" spans="1:14" s="6" customFormat="1" x14ac:dyDescent="0.3">
      <c r="A187" s="1" t="s">
        <v>8</v>
      </c>
      <c r="B187" s="3">
        <v>100</v>
      </c>
      <c r="C187" s="3">
        <v>10</v>
      </c>
      <c r="D187" s="3">
        <v>68</v>
      </c>
      <c r="E187" s="3">
        <v>56</v>
      </c>
      <c r="F187" s="3">
        <v>54</v>
      </c>
      <c r="G187" s="3">
        <v>62</v>
      </c>
      <c r="H187" s="3">
        <v>55</v>
      </c>
      <c r="I187" s="3">
        <f t="shared" ref="I187:I193" si="20">SUM(D187:H187)</f>
        <v>295</v>
      </c>
      <c r="J187" s="3">
        <f>I187/((100/B187)/100)</f>
        <v>29500</v>
      </c>
      <c r="K187" s="3"/>
      <c r="L187" s="4"/>
      <c r="M187" s="5"/>
      <c r="N187" s="5"/>
    </row>
    <row r="188" spans="1:14" s="6" customFormat="1" x14ac:dyDescent="0.3">
      <c r="A188" s="1" t="s">
        <v>10</v>
      </c>
      <c r="B188" s="3">
        <v>180</v>
      </c>
      <c r="C188" s="3">
        <f>B188/2*0.05</f>
        <v>4.5</v>
      </c>
      <c r="D188" s="3">
        <v>75</v>
      </c>
      <c r="E188" s="3">
        <v>77</v>
      </c>
      <c r="F188" s="3">
        <v>83</v>
      </c>
      <c r="G188" s="3">
        <v>98</v>
      </c>
      <c r="H188" s="3">
        <v>92</v>
      </c>
      <c r="I188" s="3">
        <f t="shared" si="20"/>
        <v>425</v>
      </c>
      <c r="J188" s="3">
        <v>7652</v>
      </c>
      <c r="K188" s="2"/>
      <c r="L188" s="2"/>
      <c r="M188" s="3"/>
      <c r="N188" s="4"/>
    </row>
    <row r="189" spans="1:14" s="6" customFormat="1" x14ac:dyDescent="0.3">
      <c r="A189" s="1" t="s">
        <v>10</v>
      </c>
      <c r="B189" s="3">
        <v>178</v>
      </c>
      <c r="C189" s="3">
        <f t="shared" ref="C189:C193" si="21">B189/2*0.05</f>
        <v>4.45</v>
      </c>
      <c r="D189" s="3">
        <v>82</v>
      </c>
      <c r="E189" s="3">
        <v>77</v>
      </c>
      <c r="F189" s="3">
        <v>74</v>
      </c>
      <c r="G189" s="3">
        <v>71</v>
      </c>
      <c r="H189" s="3">
        <v>73</v>
      </c>
      <c r="I189" s="3">
        <f t="shared" si="20"/>
        <v>377</v>
      </c>
      <c r="J189" s="3">
        <v>8389</v>
      </c>
      <c r="K189" s="2"/>
      <c r="L189" s="2"/>
      <c r="M189" s="3"/>
      <c r="N189" s="4"/>
    </row>
    <row r="190" spans="1:14" s="6" customFormat="1" x14ac:dyDescent="0.3">
      <c r="A190" s="1" t="s">
        <v>11</v>
      </c>
      <c r="B190" s="3">
        <v>160</v>
      </c>
      <c r="C190" s="3">
        <f t="shared" si="21"/>
        <v>4</v>
      </c>
      <c r="D190" s="3">
        <v>92</v>
      </c>
      <c r="E190" s="3">
        <v>83</v>
      </c>
      <c r="F190" s="3">
        <v>96</v>
      </c>
      <c r="G190" s="3">
        <v>103</v>
      </c>
      <c r="H190" s="3">
        <v>108</v>
      </c>
      <c r="I190" s="3">
        <f t="shared" si="20"/>
        <v>482</v>
      </c>
      <c r="J190" s="3">
        <v>9640</v>
      </c>
      <c r="K190" s="2"/>
      <c r="L190" s="2"/>
      <c r="M190" s="3"/>
      <c r="N190" s="4"/>
    </row>
    <row r="191" spans="1:14" s="6" customFormat="1" x14ac:dyDescent="0.3">
      <c r="A191" s="1" t="s">
        <v>11</v>
      </c>
      <c r="B191" s="3">
        <v>172</v>
      </c>
      <c r="C191" s="3">
        <f t="shared" si="21"/>
        <v>4.3</v>
      </c>
      <c r="D191" s="3">
        <v>128</v>
      </c>
      <c r="E191" s="3">
        <v>152</v>
      </c>
      <c r="F191" s="3">
        <v>135</v>
      </c>
      <c r="G191" s="3">
        <v>131</v>
      </c>
      <c r="H191" s="3">
        <v>112</v>
      </c>
      <c r="I191" s="3">
        <f t="shared" si="20"/>
        <v>658</v>
      </c>
      <c r="J191" s="3">
        <v>14120</v>
      </c>
      <c r="K191" s="2"/>
      <c r="L191" s="2"/>
      <c r="M191" s="3"/>
      <c r="N191" s="4"/>
    </row>
    <row r="192" spans="1:14" s="6" customFormat="1" x14ac:dyDescent="0.3">
      <c r="A192" s="1" t="s">
        <v>12</v>
      </c>
      <c r="B192" s="3">
        <v>184</v>
      </c>
      <c r="C192" s="3">
        <f t="shared" si="21"/>
        <v>4.6000000000000005</v>
      </c>
      <c r="D192" s="3">
        <v>98</v>
      </c>
      <c r="E192" s="3">
        <v>113</v>
      </c>
      <c r="F192" s="3">
        <v>116</v>
      </c>
      <c r="G192" s="3">
        <v>105</v>
      </c>
      <c r="H192" s="3">
        <v>118</v>
      </c>
      <c r="I192" s="3">
        <f t="shared" si="20"/>
        <v>550</v>
      </c>
      <c r="J192" s="3">
        <v>10121</v>
      </c>
      <c r="K192" s="2"/>
      <c r="L192" s="2"/>
      <c r="M192" s="3"/>
      <c r="N192" s="4"/>
    </row>
    <row r="193" spans="1:14" s="6" customFormat="1" x14ac:dyDescent="0.3">
      <c r="A193" s="1" t="s">
        <v>12</v>
      </c>
      <c r="B193" s="3">
        <v>170</v>
      </c>
      <c r="C193" s="3">
        <f t="shared" si="21"/>
        <v>4.25</v>
      </c>
      <c r="D193" s="3">
        <v>114</v>
      </c>
      <c r="E193" s="3">
        <v>116</v>
      </c>
      <c r="F193" s="3">
        <v>113</v>
      </c>
      <c r="G193" s="3">
        <v>121</v>
      </c>
      <c r="H193" s="3">
        <v>124</v>
      </c>
      <c r="I193" s="3">
        <f t="shared" si="20"/>
        <v>588</v>
      </c>
      <c r="J193" s="3">
        <v>12500</v>
      </c>
      <c r="K193" s="2"/>
      <c r="L193" s="2"/>
      <c r="M193" s="3"/>
      <c r="N193" s="4"/>
    </row>
    <row r="196" spans="1:14" s="6" customFormat="1" x14ac:dyDescent="0.3">
      <c r="A196" s="8" t="s">
        <v>8</v>
      </c>
      <c r="B196" s="8"/>
      <c r="C196" s="8"/>
      <c r="D196" s="8"/>
      <c r="E196" s="8"/>
      <c r="F196" s="8"/>
      <c r="G196" s="8"/>
      <c r="H196" s="8"/>
      <c r="I196" s="8"/>
      <c r="J196" s="8"/>
    </row>
    <row r="197" spans="1:14" s="6" customFormat="1" x14ac:dyDescent="0.3">
      <c r="A197" s="1" t="s">
        <v>34</v>
      </c>
      <c r="B197" s="1" t="s">
        <v>9</v>
      </c>
      <c r="C197" s="1" t="s">
        <v>24</v>
      </c>
      <c r="D197" s="1">
        <v>1</v>
      </c>
      <c r="E197" s="1">
        <v>2</v>
      </c>
      <c r="F197" s="1">
        <v>3</v>
      </c>
      <c r="G197" s="1">
        <v>4</v>
      </c>
      <c r="H197" s="1">
        <v>5</v>
      </c>
      <c r="I197" s="1" t="s">
        <v>0</v>
      </c>
      <c r="J197" s="1" t="s">
        <v>25</v>
      </c>
    </row>
    <row r="198" spans="1:14" s="6" customFormat="1" x14ac:dyDescent="0.3">
      <c r="A198" s="1" t="s">
        <v>8</v>
      </c>
      <c r="B198" s="3">
        <v>100</v>
      </c>
      <c r="C198" s="3">
        <v>10</v>
      </c>
      <c r="D198" s="3">
        <v>15</v>
      </c>
      <c r="E198" s="3">
        <v>8</v>
      </c>
      <c r="F198" s="3">
        <v>14</v>
      </c>
      <c r="G198" s="3">
        <v>16</v>
      </c>
      <c r="H198" s="3">
        <v>9</v>
      </c>
      <c r="I198" s="3">
        <f>SUM(D198:H198)</f>
        <v>62</v>
      </c>
      <c r="J198" s="3">
        <f>I198/((100/B198)/100)</f>
        <v>6200</v>
      </c>
    </row>
    <row r="199" spans="1:14" s="6" customFormat="1" x14ac:dyDescent="0.3">
      <c r="A199" s="1" t="s">
        <v>8</v>
      </c>
      <c r="B199" s="3">
        <v>100</v>
      </c>
      <c r="C199" s="3">
        <v>10</v>
      </c>
      <c r="D199" s="3">
        <v>22</v>
      </c>
      <c r="E199" s="3">
        <v>9</v>
      </c>
      <c r="F199" s="3">
        <v>17</v>
      </c>
      <c r="G199" s="3">
        <v>15</v>
      </c>
      <c r="H199" s="3">
        <v>18</v>
      </c>
      <c r="I199" s="3">
        <f t="shared" ref="I199:I202" si="22">SUM(D199:H199)</f>
        <v>81</v>
      </c>
      <c r="J199" s="3">
        <f>I199/((100/B199)/100)</f>
        <v>8100</v>
      </c>
    </row>
    <row r="200" spans="1:14" s="6" customFormat="1" x14ac:dyDescent="0.3">
      <c r="A200" s="1" t="s">
        <v>10</v>
      </c>
      <c r="B200" s="3">
        <v>178</v>
      </c>
      <c r="C200" s="3">
        <f>B200/2*0.05</f>
        <v>4.45</v>
      </c>
      <c r="D200" s="3">
        <v>32</v>
      </c>
      <c r="E200" s="3">
        <v>32</v>
      </c>
      <c r="F200" s="3">
        <v>23</v>
      </c>
      <c r="G200" s="3">
        <v>26</v>
      </c>
      <c r="H200" s="3">
        <v>19</v>
      </c>
      <c r="I200" s="3">
        <f t="shared" si="22"/>
        <v>132</v>
      </c>
      <c r="J200" s="3">
        <v>2937</v>
      </c>
    </row>
    <row r="201" spans="1:14" s="6" customFormat="1" x14ac:dyDescent="0.3">
      <c r="A201" s="1" t="s">
        <v>11</v>
      </c>
      <c r="B201" s="3">
        <v>154</v>
      </c>
      <c r="C201" s="3">
        <f>B201/2*0.05</f>
        <v>3.85</v>
      </c>
      <c r="D201" s="3">
        <v>10</v>
      </c>
      <c r="E201" s="3">
        <v>14</v>
      </c>
      <c r="F201" s="3">
        <v>13</v>
      </c>
      <c r="G201" s="3">
        <v>17</v>
      </c>
      <c r="H201" s="3">
        <v>16</v>
      </c>
      <c r="I201" s="3">
        <f t="shared" si="22"/>
        <v>70</v>
      </c>
      <c r="J201" s="3">
        <v>1351.5</v>
      </c>
    </row>
    <row r="202" spans="1:14" s="6" customFormat="1" x14ac:dyDescent="0.3">
      <c r="A202" s="1" t="s">
        <v>12</v>
      </c>
      <c r="B202" s="3">
        <v>208</v>
      </c>
      <c r="C202" s="3">
        <f>B202/2*0.05</f>
        <v>5.2</v>
      </c>
      <c r="D202" s="3">
        <v>22</v>
      </c>
      <c r="E202" s="3">
        <v>27</v>
      </c>
      <c r="F202" s="3">
        <v>18</v>
      </c>
      <c r="G202" s="3">
        <v>21</v>
      </c>
      <c r="H202" s="3">
        <v>25</v>
      </c>
      <c r="I202" s="3">
        <f t="shared" si="22"/>
        <v>113</v>
      </c>
      <c r="J202" s="3">
        <v>2354</v>
      </c>
    </row>
    <row r="205" spans="1:14" s="6" customFormat="1" x14ac:dyDescent="0.3">
      <c r="A205" s="1" t="s">
        <v>35</v>
      </c>
      <c r="B205" s="1" t="s">
        <v>9</v>
      </c>
      <c r="C205" s="1" t="s">
        <v>24</v>
      </c>
      <c r="D205" s="1">
        <v>1</v>
      </c>
      <c r="E205" s="1">
        <v>2</v>
      </c>
      <c r="F205" s="1">
        <v>3</v>
      </c>
      <c r="G205" s="1">
        <v>4</v>
      </c>
      <c r="H205" s="1">
        <v>5</v>
      </c>
      <c r="I205" s="1" t="s">
        <v>0</v>
      </c>
      <c r="J205" s="1" t="s">
        <v>25</v>
      </c>
      <c r="K205" s="1"/>
      <c r="L205" s="1"/>
      <c r="M205" s="2"/>
      <c r="N205" s="2"/>
    </row>
    <row r="206" spans="1:14" s="6" customFormat="1" x14ac:dyDescent="0.3">
      <c r="A206" s="1" t="s">
        <v>8</v>
      </c>
      <c r="B206" s="3">
        <v>100</v>
      </c>
      <c r="C206" s="3">
        <v>10</v>
      </c>
      <c r="D206" s="3">
        <v>44</v>
      </c>
      <c r="E206" s="3">
        <v>52</v>
      </c>
      <c r="F206" s="3">
        <v>49</v>
      </c>
      <c r="G206" s="3">
        <v>46</v>
      </c>
      <c r="H206" s="3">
        <v>58</v>
      </c>
      <c r="I206" s="3">
        <f>SUM(D206:H206)</f>
        <v>249</v>
      </c>
      <c r="J206" s="3">
        <f>I206/((100/B206)/100)</f>
        <v>24900</v>
      </c>
      <c r="K206" s="3"/>
      <c r="L206" s="4"/>
      <c r="M206" s="2"/>
      <c r="N206" s="2"/>
    </row>
    <row r="207" spans="1:14" s="6" customFormat="1" x14ac:dyDescent="0.3">
      <c r="A207" s="1" t="s">
        <v>8</v>
      </c>
      <c r="B207" s="3">
        <v>100</v>
      </c>
      <c r="C207" s="3">
        <v>10</v>
      </c>
      <c r="D207" s="3">
        <v>54</v>
      </c>
      <c r="E207" s="3">
        <v>51</v>
      </c>
      <c r="F207" s="3">
        <v>44</v>
      </c>
      <c r="G207" s="3">
        <v>46</v>
      </c>
      <c r="H207" s="3">
        <v>49</v>
      </c>
      <c r="I207" s="3">
        <f t="shared" ref="I207:I213" si="23">SUM(D207:H207)</f>
        <v>244</v>
      </c>
      <c r="J207" s="3">
        <f>I207/((100/B207)/100)</f>
        <v>24400</v>
      </c>
      <c r="K207" s="3"/>
      <c r="L207" s="4"/>
      <c r="M207" s="5"/>
      <c r="N207" s="5"/>
    </row>
    <row r="208" spans="1:14" s="6" customFormat="1" x14ac:dyDescent="0.3">
      <c r="A208" s="1" t="s">
        <v>10</v>
      </c>
      <c r="B208" s="3">
        <v>168</v>
      </c>
      <c r="C208" s="3">
        <f t="shared" ref="C208:C213" si="24">B208/2*0.1</f>
        <v>8.4</v>
      </c>
      <c r="D208" s="3">
        <v>205</v>
      </c>
      <c r="E208" s="3">
        <v>217</v>
      </c>
      <c r="F208" s="3">
        <v>208</v>
      </c>
      <c r="G208" s="3">
        <v>201</v>
      </c>
      <c r="H208" s="3">
        <v>228</v>
      </c>
      <c r="I208" s="3">
        <f t="shared" si="23"/>
        <v>1059</v>
      </c>
      <c r="J208" s="3">
        <v>11123.5</v>
      </c>
      <c r="K208" s="2"/>
      <c r="L208" s="2"/>
      <c r="M208" s="3"/>
      <c r="N208" s="4"/>
    </row>
    <row r="209" spans="1:14" s="6" customFormat="1" x14ac:dyDescent="0.3">
      <c r="A209" s="1" t="s">
        <v>10</v>
      </c>
      <c r="B209" s="3">
        <v>180</v>
      </c>
      <c r="C209" s="3">
        <f t="shared" si="24"/>
        <v>9</v>
      </c>
      <c r="D209" s="3">
        <v>139</v>
      </c>
      <c r="E209" s="3">
        <v>163</v>
      </c>
      <c r="F209" s="3">
        <v>150</v>
      </c>
      <c r="G209" s="3">
        <v>171</v>
      </c>
      <c r="H209" s="3">
        <v>148</v>
      </c>
      <c r="I209" s="3">
        <f t="shared" si="23"/>
        <v>771</v>
      </c>
      <c r="J209" s="3">
        <v>7710</v>
      </c>
      <c r="K209" s="2"/>
      <c r="L209" s="2"/>
      <c r="M209" s="3"/>
      <c r="N209" s="4"/>
    </row>
    <row r="210" spans="1:14" s="6" customFormat="1" x14ac:dyDescent="0.3">
      <c r="A210" s="1" t="s">
        <v>11</v>
      </c>
      <c r="B210" s="3">
        <v>176</v>
      </c>
      <c r="C210" s="3">
        <f t="shared" si="24"/>
        <v>8.8000000000000007</v>
      </c>
      <c r="D210" s="3">
        <v>245</v>
      </c>
      <c r="E210" s="3">
        <v>252</v>
      </c>
      <c r="F210" s="3">
        <v>243</v>
      </c>
      <c r="G210" s="3">
        <v>245</v>
      </c>
      <c r="H210" s="3">
        <v>250</v>
      </c>
      <c r="I210" s="3">
        <f t="shared" si="23"/>
        <v>1235</v>
      </c>
      <c r="J210" s="3">
        <v>12084</v>
      </c>
      <c r="K210" s="2"/>
      <c r="L210" s="2"/>
      <c r="M210" s="3"/>
      <c r="N210" s="4"/>
    </row>
    <row r="211" spans="1:14" s="6" customFormat="1" x14ac:dyDescent="0.3">
      <c r="A211" s="1" t="s">
        <v>11</v>
      </c>
      <c r="B211" s="3">
        <v>174</v>
      </c>
      <c r="C211" s="3">
        <f t="shared" si="24"/>
        <v>8.7000000000000011</v>
      </c>
      <c r="D211" s="3">
        <v>238</v>
      </c>
      <c r="E211" s="3">
        <v>253</v>
      </c>
      <c r="F211" s="3">
        <v>233</v>
      </c>
      <c r="G211" s="3">
        <v>237</v>
      </c>
      <c r="H211" s="3">
        <v>227</v>
      </c>
      <c r="I211" s="3">
        <f t="shared" si="23"/>
        <v>1188</v>
      </c>
      <c r="J211" s="3">
        <v>11624</v>
      </c>
      <c r="K211" s="2"/>
      <c r="L211" s="2"/>
      <c r="M211" s="3"/>
      <c r="N211" s="4"/>
    </row>
    <row r="212" spans="1:14" s="6" customFormat="1" x14ac:dyDescent="0.3">
      <c r="A212" s="1" t="s">
        <v>12</v>
      </c>
      <c r="B212" s="3">
        <v>188</v>
      </c>
      <c r="C212" s="3">
        <f t="shared" si="24"/>
        <v>9.4</v>
      </c>
      <c r="D212" s="3">
        <v>208</v>
      </c>
      <c r="E212" s="3">
        <v>204</v>
      </c>
      <c r="F212" s="3">
        <v>212</v>
      </c>
      <c r="G212" s="3">
        <v>190</v>
      </c>
      <c r="H212" s="3">
        <v>219</v>
      </c>
      <c r="I212" s="3">
        <f t="shared" si="23"/>
        <v>1033</v>
      </c>
      <c r="J212" s="3">
        <v>10805</v>
      </c>
      <c r="K212" s="2"/>
      <c r="L212" s="2"/>
      <c r="M212" s="3"/>
      <c r="N212" s="4"/>
    </row>
    <row r="213" spans="1:14" s="6" customFormat="1" x14ac:dyDescent="0.3">
      <c r="A213" s="1" t="s">
        <v>12</v>
      </c>
      <c r="B213" s="3">
        <v>184</v>
      </c>
      <c r="C213" s="3">
        <f t="shared" si="24"/>
        <v>9.2000000000000011</v>
      </c>
      <c r="D213" s="3">
        <v>231</v>
      </c>
      <c r="E213" s="3">
        <v>204</v>
      </c>
      <c r="F213" s="3">
        <v>209</v>
      </c>
      <c r="G213" s="3">
        <v>226</v>
      </c>
      <c r="H213" s="3">
        <v>185</v>
      </c>
      <c r="I213" s="3">
        <f t="shared" si="23"/>
        <v>1055</v>
      </c>
      <c r="J213" s="3">
        <v>10787</v>
      </c>
      <c r="K213" s="2"/>
      <c r="L213" s="2"/>
      <c r="M213" s="3"/>
      <c r="N213" s="4"/>
    </row>
    <row r="217" spans="1:14" s="6" customFormat="1" x14ac:dyDescent="0.3">
      <c r="A217" s="8" t="s">
        <v>36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s="6" customFormat="1" x14ac:dyDescent="0.3">
      <c r="A218" s="8" t="s">
        <v>8</v>
      </c>
      <c r="B218" s="8"/>
      <c r="C218" s="8"/>
      <c r="D218" s="8"/>
      <c r="E218" s="8"/>
      <c r="F218" s="8"/>
      <c r="G218" s="8"/>
      <c r="H218" s="8"/>
      <c r="I218" s="5"/>
      <c r="J218" s="5"/>
      <c r="K218" s="5"/>
    </row>
    <row r="219" spans="1:14" s="6" customFormat="1" x14ac:dyDescent="0.3">
      <c r="A219" s="1" t="s">
        <v>4</v>
      </c>
      <c r="B219" s="1" t="s">
        <v>9</v>
      </c>
      <c r="C219" s="1">
        <v>1</v>
      </c>
      <c r="D219" s="1">
        <v>2</v>
      </c>
      <c r="E219" s="1">
        <v>3</v>
      </c>
      <c r="F219" s="1">
        <v>4</v>
      </c>
      <c r="G219" s="1">
        <v>5</v>
      </c>
      <c r="H219" s="1" t="s">
        <v>0</v>
      </c>
      <c r="I219" s="1"/>
    </row>
    <row r="220" spans="1:14" s="6" customFormat="1" x14ac:dyDescent="0.3">
      <c r="A220" s="1" t="s">
        <v>8</v>
      </c>
      <c r="B220" s="3">
        <v>100</v>
      </c>
      <c r="C220" s="3">
        <v>1</v>
      </c>
      <c r="D220" s="3">
        <v>0</v>
      </c>
      <c r="E220" s="3">
        <v>1</v>
      </c>
      <c r="F220" s="3">
        <v>2</v>
      </c>
      <c r="G220" s="3">
        <v>4</v>
      </c>
      <c r="H220" s="3">
        <f>SUM(C220:G220)</f>
        <v>8</v>
      </c>
      <c r="I220" s="3"/>
    </row>
    <row r="221" spans="1:14" s="6" customFormat="1" x14ac:dyDescent="0.3">
      <c r="A221" s="1" t="s">
        <v>8</v>
      </c>
      <c r="B221" s="3">
        <v>100</v>
      </c>
      <c r="C221" s="3">
        <v>3</v>
      </c>
      <c r="D221" s="3">
        <v>3</v>
      </c>
      <c r="E221" s="3">
        <v>3</v>
      </c>
      <c r="F221" s="3">
        <v>2</v>
      </c>
      <c r="G221" s="3">
        <v>1</v>
      </c>
      <c r="H221" s="3">
        <f t="shared" ref="H221:H224" si="25">SUM(C221:G221)</f>
        <v>12</v>
      </c>
      <c r="I221" s="3"/>
    </row>
    <row r="222" spans="1:14" s="6" customFormat="1" x14ac:dyDescent="0.3">
      <c r="A222" s="1" t="s">
        <v>10</v>
      </c>
      <c r="B222" s="3">
        <v>172</v>
      </c>
      <c r="C222" s="3">
        <v>15</v>
      </c>
      <c r="D222" s="3">
        <v>10</v>
      </c>
      <c r="E222" s="3">
        <v>19</v>
      </c>
      <c r="F222" s="3">
        <v>17</v>
      </c>
      <c r="G222" s="3">
        <v>13</v>
      </c>
      <c r="H222" s="3">
        <f t="shared" si="25"/>
        <v>74</v>
      </c>
      <c r="I222" s="3"/>
    </row>
    <row r="223" spans="1:14" s="6" customFormat="1" x14ac:dyDescent="0.3">
      <c r="A223" s="1" t="s">
        <v>11</v>
      </c>
      <c r="B223" s="3">
        <v>182</v>
      </c>
      <c r="C223" s="3">
        <v>13</v>
      </c>
      <c r="D223" s="3">
        <v>23</v>
      </c>
      <c r="E223" s="3">
        <v>24</v>
      </c>
      <c r="F223" s="3">
        <v>22</v>
      </c>
      <c r="G223" s="3">
        <v>12</v>
      </c>
      <c r="H223" s="3">
        <f t="shared" si="25"/>
        <v>94</v>
      </c>
      <c r="I223" s="3"/>
    </row>
    <row r="224" spans="1:14" s="6" customFormat="1" x14ac:dyDescent="0.3">
      <c r="A224" s="1" t="s">
        <v>12</v>
      </c>
      <c r="B224" s="3">
        <v>180</v>
      </c>
      <c r="C224" s="3">
        <v>21</v>
      </c>
      <c r="D224" s="3">
        <v>19</v>
      </c>
      <c r="E224" s="3">
        <v>11</v>
      </c>
      <c r="F224" s="3">
        <v>22</v>
      </c>
      <c r="G224" s="3">
        <v>16</v>
      </c>
      <c r="H224" s="3">
        <f t="shared" si="25"/>
        <v>89</v>
      </c>
      <c r="I224" s="3"/>
    </row>
    <row r="228" spans="1:13" s="6" customFormat="1" x14ac:dyDescent="0.3">
      <c r="A228" s="8" t="s">
        <v>8</v>
      </c>
      <c r="B228" s="8"/>
      <c r="C228" s="8"/>
      <c r="D228" s="8"/>
      <c r="E228" s="8"/>
      <c r="F228" s="8"/>
      <c r="G228" s="8"/>
      <c r="H228" s="8"/>
      <c r="I228" s="5"/>
      <c r="J228" s="5"/>
      <c r="K228" s="5"/>
    </row>
    <row r="229" spans="1:13" s="6" customFormat="1" x14ac:dyDescent="0.3">
      <c r="A229" s="1" t="s">
        <v>38</v>
      </c>
      <c r="B229" s="1" t="s">
        <v>9</v>
      </c>
      <c r="C229" s="1">
        <v>1</v>
      </c>
      <c r="D229" s="1">
        <v>2</v>
      </c>
      <c r="E229" s="1">
        <v>3</v>
      </c>
      <c r="F229" s="1">
        <v>4</v>
      </c>
      <c r="G229" s="1">
        <v>5</v>
      </c>
      <c r="H229" s="1" t="s">
        <v>0</v>
      </c>
      <c r="I229" s="1"/>
    </row>
    <row r="230" spans="1:13" s="6" customFormat="1" x14ac:dyDescent="0.3">
      <c r="A230" s="1" t="s">
        <v>8</v>
      </c>
      <c r="B230" s="3">
        <v>100</v>
      </c>
      <c r="C230" s="3">
        <v>1</v>
      </c>
      <c r="D230" s="3">
        <v>1</v>
      </c>
      <c r="E230" s="3">
        <v>2</v>
      </c>
      <c r="F230" s="3">
        <v>1</v>
      </c>
      <c r="G230" s="3">
        <v>1</v>
      </c>
      <c r="H230" s="3">
        <f>SUM(C230:G230)</f>
        <v>6</v>
      </c>
      <c r="I230" s="3"/>
    </row>
    <row r="231" spans="1:13" s="6" customFormat="1" x14ac:dyDescent="0.3">
      <c r="A231" s="1" t="s">
        <v>8</v>
      </c>
      <c r="B231" s="3">
        <v>100</v>
      </c>
      <c r="C231" s="3">
        <v>0</v>
      </c>
      <c r="D231" s="3">
        <v>2</v>
      </c>
      <c r="E231" s="3">
        <v>2</v>
      </c>
      <c r="F231" s="3">
        <v>0</v>
      </c>
      <c r="G231" s="3">
        <v>0</v>
      </c>
      <c r="H231" s="3">
        <f t="shared" ref="H231:H234" si="26">SUM(C231:G231)</f>
        <v>4</v>
      </c>
      <c r="I231" s="3"/>
    </row>
    <row r="232" spans="1:13" s="6" customFormat="1" x14ac:dyDescent="0.3">
      <c r="A232" s="1" t="s">
        <v>10</v>
      </c>
      <c r="B232" s="3">
        <v>196</v>
      </c>
      <c r="C232" s="3">
        <v>16</v>
      </c>
      <c r="D232" s="3">
        <v>7</v>
      </c>
      <c r="E232" s="3">
        <v>14</v>
      </c>
      <c r="F232" s="3">
        <v>25</v>
      </c>
      <c r="G232" s="3">
        <v>22</v>
      </c>
      <c r="H232" s="3">
        <f t="shared" si="26"/>
        <v>84</v>
      </c>
      <c r="I232" s="3"/>
    </row>
    <row r="233" spans="1:13" s="6" customFormat="1" x14ac:dyDescent="0.3">
      <c r="A233" s="1" t="s">
        <v>11</v>
      </c>
      <c r="B233" s="3">
        <v>172</v>
      </c>
      <c r="C233" s="3">
        <v>14</v>
      </c>
      <c r="D233" s="3">
        <v>6</v>
      </c>
      <c r="E233" s="3">
        <v>10</v>
      </c>
      <c r="F233" s="3">
        <v>10</v>
      </c>
      <c r="G233" s="3">
        <v>12</v>
      </c>
      <c r="H233" s="3">
        <f t="shared" si="26"/>
        <v>52</v>
      </c>
      <c r="I233" s="3"/>
    </row>
    <row r="234" spans="1:13" s="6" customFormat="1" x14ac:dyDescent="0.3">
      <c r="A234" s="1" t="s">
        <v>12</v>
      </c>
      <c r="B234" s="3">
        <v>148</v>
      </c>
      <c r="C234" s="3">
        <v>14</v>
      </c>
      <c r="D234" s="3">
        <v>10</v>
      </c>
      <c r="E234" s="3">
        <v>7</v>
      </c>
      <c r="F234" s="3">
        <v>10</v>
      </c>
      <c r="G234" s="3">
        <v>11</v>
      </c>
      <c r="H234" s="3">
        <f t="shared" si="26"/>
        <v>52</v>
      </c>
      <c r="I234" s="3"/>
    </row>
    <row r="237" spans="1:13" s="6" customFormat="1" x14ac:dyDescent="0.3">
      <c r="A237" s="1" t="s">
        <v>39</v>
      </c>
      <c r="B237" s="1" t="s">
        <v>9</v>
      </c>
      <c r="C237" s="1">
        <v>1</v>
      </c>
      <c r="D237" s="1">
        <v>2</v>
      </c>
      <c r="E237" s="1">
        <v>3</v>
      </c>
      <c r="F237" s="1">
        <v>4</v>
      </c>
      <c r="G237" s="1">
        <v>5</v>
      </c>
      <c r="H237" s="1" t="s">
        <v>0</v>
      </c>
      <c r="I237" s="1"/>
      <c r="J237" s="2"/>
      <c r="K237" s="2"/>
      <c r="L237" s="2"/>
      <c r="M237" s="3"/>
    </row>
    <row r="238" spans="1:13" s="6" customFormat="1" x14ac:dyDescent="0.3">
      <c r="A238" s="1" t="s">
        <v>37</v>
      </c>
      <c r="B238" s="3">
        <v>100</v>
      </c>
      <c r="C238" s="3">
        <v>129</v>
      </c>
      <c r="D238" s="3">
        <v>138</v>
      </c>
      <c r="E238" s="3">
        <v>123</v>
      </c>
      <c r="F238" s="3">
        <v>140</v>
      </c>
      <c r="G238" s="3">
        <v>134</v>
      </c>
      <c r="H238" s="3">
        <f>SUM(C238:G238)</f>
        <v>664</v>
      </c>
      <c r="I238" s="4"/>
      <c r="J238" s="2"/>
      <c r="K238" s="2"/>
      <c r="L238" s="2"/>
      <c r="M238" s="3"/>
    </row>
    <row r="239" spans="1:13" s="6" customFormat="1" x14ac:dyDescent="0.3">
      <c r="A239" s="1" t="s">
        <v>37</v>
      </c>
      <c r="B239" s="3">
        <v>100</v>
      </c>
      <c r="C239" s="3">
        <v>151</v>
      </c>
      <c r="D239" s="3">
        <v>160</v>
      </c>
      <c r="E239" s="3">
        <v>131</v>
      </c>
      <c r="F239" s="3">
        <v>145</v>
      </c>
      <c r="G239" s="3">
        <v>128</v>
      </c>
      <c r="H239" s="3">
        <f t="shared" ref="H239:H245" si="27">SUM(C239:G239)</f>
        <v>715</v>
      </c>
      <c r="I239" s="4"/>
      <c r="J239" s="5"/>
      <c r="K239" s="5"/>
      <c r="L239" s="5"/>
      <c r="M239" s="5"/>
    </row>
    <row r="240" spans="1:13" s="6" customFormat="1" x14ac:dyDescent="0.3">
      <c r="A240" s="1" t="s">
        <v>10</v>
      </c>
      <c r="B240" s="3">
        <v>186</v>
      </c>
      <c r="C240" s="3">
        <v>295</v>
      </c>
      <c r="D240" s="3">
        <v>311</v>
      </c>
      <c r="E240" s="3">
        <v>299</v>
      </c>
      <c r="F240" s="3">
        <v>318</v>
      </c>
      <c r="G240" s="3">
        <v>305</v>
      </c>
      <c r="H240" s="3">
        <f t="shared" si="27"/>
        <v>1528</v>
      </c>
      <c r="I240" s="2"/>
      <c r="J240" s="3"/>
      <c r="K240" s="4"/>
      <c r="L240" s="4"/>
      <c r="M240" s="12"/>
    </row>
    <row r="241" spans="1:14" s="6" customFormat="1" x14ac:dyDescent="0.3">
      <c r="A241" s="1" t="s">
        <v>10</v>
      </c>
      <c r="B241" s="3">
        <v>180</v>
      </c>
      <c r="C241" s="3">
        <v>204</v>
      </c>
      <c r="D241" s="3">
        <v>195</v>
      </c>
      <c r="E241" s="3">
        <v>208</v>
      </c>
      <c r="F241" s="3">
        <v>214</v>
      </c>
      <c r="G241" s="3">
        <v>194</v>
      </c>
      <c r="H241" s="3">
        <f t="shared" si="27"/>
        <v>1015</v>
      </c>
      <c r="I241" s="2"/>
      <c r="J241" s="3"/>
      <c r="K241" s="4"/>
      <c r="L241" s="4"/>
    </row>
    <row r="242" spans="1:14" s="6" customFormat="1" x14ac:dyDescent="0.3">
      <c r="A242" s="1" t="s">
        <v>11</v>
      </c>
      <c r="B242" s="3">
        <v>172</v>
      </c>
      <c r="C242" s="3">
        <v>181</v>
      </c>
      <c r="D242" s="3">
        <v>205</v>
      </c>
      <c r="E242" s="3">
        <v>187</v>
      </c>
      <c r="F242" s="3">
        <v>220</v>
      </c>
      <c r="G242" s="3">
        <v>183</v>
      </c>
      <c r="H242" s="3">
        <f t="shared" si="27"/>
        <v>976</v>
      </c>
      <c r="I242" s="2"/>
      <c r="J242" s="3"/>
      <c r="K242" s="4"/>
      <c r="L242" s="4"/>
    </row>
    <row r="243" spans="1:14" s="6" customFormat="1" x14ac:dyDescent="0.3">
      <c r="A243" s="1" t="s">
        <v>11</v>
      </c>
      <c r="B243" s="3">
        <v>174</v>
      </c>
      <c r="C243" s="3">
        <v>195</v>
      </c>
      <c r="D243" s="3">
        <v>185</v>
      </c>
      <c r="E243" s="3">
        <v>156</v>
      </c>
      <c r="F243" s="3">
        <v>162</v>
      </c>
      <c r="G243" s="3">
        <v>184</v>
      </c>
      <c r="H243" s="3">
        <f t="shared" si="27"/>
        <v>882</v>
      </c>
      <c r="I243" s="2"/>
      <c r="J243" s="3"/>
      <c r="K243" s="4"/>
      <c r="L243" s="4"/>
    </row>
    <row r="244" spans="1:14" s="6" customFormat="1" x14ac:dyDescent="0.3">
      <c r="A244" s="1" t="s">
        <v>12</v>
      </c>
      <c r="B244" s="3">
        <v>180</v>
      </c>
      <c r="C244" s="3">
        <v>228</v>
      </c>
      <c r="D244" s="3">
        <v>248</v>
      </c>
      <c r="E244" s="3">
        <v>234</v>
      </c>
      <c r="F244" s="3">
        <v>274</v>
      </c>
      <c r="G244" s="3">
        <v>259</v>
      </c>
      <c r="H244" s="3">
        <f t="shared" si="27"/>
        <v>1243</v>
      </c>
      <c r="I244" s="2"/>
      <c r="J244" s="3"/>
      <c r="K244" s="4"/>
      <c r="L244" s="4"/>
    </row>
    <row r="245" spans="1:14" s="6" customFormat="1" x14ac:dyDescent="0.3">
      <c r="A245" s="1" t="s">
        <v>12</v>
      </c>
      <c r="B245" s="3">
        <v>184</v>
      </c>
      <c r="C245" s="3">
        <v>269</v>
      </c>
      <c r="D245" s="3">
        <v>240</v>
      </c>
      <c r="E245" s="3">
        <v>253</v>
      </c>
      <c r="F245" s="3">
        <v>244</v>
      </c>
      <c r="G245" s="3">
        <v>244</v>
      </c>
      <c r="H245" s="3">
        <f t="shared" si="27"/>
        <v>1250</v>
      </c>
      <c r="I245" s="2"/>
      <c r="J245" s="3"/>
      <c r="K245" s="4"/>
      <c r="L245" s="4"/>
    </row>
    <row r="246" spans="1:14" s="6" customFormat="1" x14ac:dyDescent="0.3">
      <c r="A246" s="11"/>
      <c r="B246" s="11"/>
      <c r="C246" s="11"/>
      <c r="F246" s="3"/>
      <c r="G246" s="3"/>
      <c r="H246" s="3"/>
      <c r="I246" s="3"/>
      <c r="J246" s="3"/>
      <c r="K246" s="12"/>
      <c r="L246" s="12"/>
    </row>
    <row r="249" spans="1:14" s="6" customFormat="1" x14ac:dyDescent="0.3">
      <c r="A249" s="8" t="s">
        <v>40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s="6" customFormat="1" x14ac:dyDescent="0.3">
      <c r="A250" s="8" t="s">
        <v>8</v>
      </c>
      <c r="B250" s="8"/>
      <c r="C250" s="8"/>
      <c r="D250" s="8"/>
      <c r="E250" s="8"/>
      <c r="F250" s="8"/>
      <c r="G250" s="8"/>
      <c r="H250" s="8"/>
      <c r="I250" s="5"/>
      <c r="J250" s="5"/>
      <c r="K250" s="5"/>
      <c r="N250" s="1"/>
    </row>
    <row r="251" spans="1:14" s="6" customFormat="1" x14ac:dyDescent="0.3">
      <c r="A251" s="1" t="s">
        <v>5</v>
      </c>
      <c r="B251" s="1" t="s">
        <v>9</v>
      </c>
      <c r="C251" s="1">
        <v>1</v>
      </c>
      <c r="D251" s="1">
        <v>2</v>
      </c>
      <c r="E251" s="1">
        <v>3</v>
      </c>
      <c r="F251" s="1">
        <v>4</v>
      </c>
      <c r="G251" s="1">
        <v>5</v>
      </c>
      <c r="H251" s="1" t="s">
        <v>0</v>
      </c>
      <c r="I251" s="1"/>
      <c r="N251" s="13"/>
    </row>
    <row r="252" spans="1:14" s="6" customFormat="1" x14ac:dyDescent="0.3">
      <c r="A252" s="1" t="s">
        <v>8</v>
      </c>
      <c r="B252" s="3">
        <v>100</v>
      </c>
      <c r="C252" s="3">
        <v>15</v>
      </c>
      <c r="D252" s="3">
        <v>23</v>
      </c>
      <c r="E252" s="3">
        <v>17</v>
      </c>
      <c r="F252" s="3">
        <v>11</v>
      </c>
      <c r="G252" s="3">
        <v>14</v>
      </c>
      <c r="H252" s="3">
        <f>SUM(C252:G252)</f>
        <v>80</v>
      </c>
      <c r="I252" s="9"/>
      <c r="J252" s="7"/>
      <c r="K252" s="7"/>
      <c r="N252" s="13"/>
    </row>
    <row r="253" spans="1:14" s="6" customFormat="1" x14ac:dyDescent="0.3">
      <c r="A253" s="1" t="s">
        <v>8</v>
      </c>
      <c r="B253" s="3">
        <v>100</v>
      </c>
      <c r="C253" s="3">
        <v>24</v>
      </c>
      <c r="D253" s="3">
        <v>20</v>
      </c>
      <c r="E253" s="3">
        <v>18</v>
      </c>
      <c r="F253" s="3">
        <v>16</v>
      </c>
      <c r="G253" s="3">
        <v>17</v>
      </c>
      <c r="H253" s="3">
        <f t="shared" ref="H253:H256" si="28">SUM(C253:G253)</f>
        <v>95</v>
      </c>
      <c r="I253" s="9"/>
      <c r="J253" s="7"/>
      <c r="K253" s="7"/>
      <c r="N253" s="13"/>
    </row>
    <row r="254" spans="1:14" s="6" customFormat="1" x14ac:dyDescent="0.3">
      <c r="A254" s="1" t="s">
        <v>10</v>
      </c>
      <c r="B254" s="3">
        <v>172</v>
      </c>
      <c r="C254" s="3">
        <v>75</v>
      </c>
      <c r="D254" s="3">
        <v>92</v>
      </c>
      <c r="E254" s="3">
        <v>81</v>
      </c>
      <c r="F254" s="3">
        <v>87</v>
      </c>
      <c r="G254" s="3">
        <v>102</v>
      </c>
      <c r="H254" s="3">
        <f t="shared" si="28"/>
        <v>437</v>
      </c>
      <c r="I254" s="3"/>
    </row>
    <row r="255" spans="1:14" s="6" customFormat="1" x14ac:dyDescent="0.3">
      <c r="A255" s="1" t="s">
        <v>11</v>
      </c>
      <c r="B255" s="3">
        <v>170</v>
      </c>
      <c r="C255" s="3">
        <v>103</v>
      </c>
      <c r="D255" s="3">
        <v>80</v>
      </c>
      <c r="E255" s="3">
        <v>90</v>
      </c>
      <c r="F255" s="3">
        <v>92</v>
      </c>
      <c r="G255" s="3">
        <v>75</v>
      </c>
      <c r="H255" s="3">
        <f t="shared" si="28"/>
        <v>440</v>
      </c>
      <c r="I255" s="3"/>
    </row>
    <row r="256" spans="1:14" s="6" customFormat="1" x14ac:dyDescent="0.3">
      <c r="A256" s="1" t="s">
        <v>12</v>
      </c>
      <c r="B256" s="3">
        <v>184</v>
      </c>
      <c r="C256" s="3">
        <v>84</v>
      </c>
      <c r="D256" s="3">
        <v>85</v>
      </c>
      <c r="E256" s="3">
        <v>92</v>
      </c>
      <c r="F256" s="3">
        <v>97</v>
      </c>
      <c r="G256" s="3">
        <v>94</v>
      </c>
      <c r="H256" s="3">
        <f t="shared" si="28"/>
        <v>452</v>
      </c>
      <c r="I256" s="3"/>
    </row>
    <row r="259" spans="1:14" s="6" customFormat="1" x14ac:dyDescent="0.3">
      <c r="A259" s="1" t="s">
        <v>41</v>
      </c>
      <c r="B259" s="1" t="s">
        <v>9</v>
      </c>
      <c r="C259" s="1">
        <v>1</v>
      </c>
      <c r="D259" s="1">
        <v>2</v>
      </c>
      <c r="E259" s="1">
        <v>3</v>
      </c>
      <c r="F259" s="1">
        <v>4</v>
      </c>
      <c r="G259" s="1">
        <v>5</v>
      </c>
      <c r="H259" s="1" t="s">
        <v>0</v>
      </c>
      <c r="I259" s="1"/>
      <c r="J259" s="2"/>
      <c r="K259" s="2"/>
      <c r="L259" s="2"/>
      <c r="N259" s="1"/>
    </row>
    <row r="260" spans="1:14" s="6" customFormat="1" x14ac:dyDescent="0.3">
      <c r="A260" s="1" t="s">
        <v>8</v>
      </c>
      <c r="B260" s="3">
        <v>100</v>
      </c>
      <c r="C260" s="3">
        <v>9</v>
      </c>
      <c r="D260" s="3">
        <v>10</v>
      </c>
      <c r="E260" s="3">
        <v>13</v>
      </c>
      <c r="F260" s="3">
        <v>11</v>
      </c>
      <c r="G260" s="3">
        <v>12</v>
      </c>
      <c r="H260" s="3">
        <f>SUM(C260:G260)</f>
        <v>55</v>
      </c>
      <c r="I260" s="4"/>
      <c r="J260" s="2"/>
      <c r="K260" s="2"/>
      <c r="L260" s="2"/>
      <c r="N260" s="13"/>
    </row>
    <row r="261" spans="1:14" s="6" customFormat="1" x14ac:dyDescent="0.3">
      <c r="A261" s="1" t="s">
        <v>8</v>
      </c>
      <c r="B261" s="3">
        <v>100</v>
      </c>
      <c r="C261" s="3">
        <v>16</v>
      </c>
      <c r="D261" s="3">
        <v>20</v>
      </c>
      <c r="E261" s="3">
        <v>17</v>
      </c>
      <c r="F261" s="3">
        <v>14</v>
      </c>
      <c r="G261" s="3">
        <v>15</v>
      </c>
      <c r="H261" s="3">
        <f t="shared" ref="H261:H267" si="29">SUM(C261:G261)</f>
        <v>82</v>
      </c>
      <c r="I261" s="4"/>
      <c r="J261" s="5"/>
      <c r="K261" s="5"/>
      <c r="L261" s="5"/>
      <c r="N261" s="13"/>
    </row>
    <row r="262" spans="1:14" s="6" customFormat="1" x14ac:dyDescent="0.3">
      <c r="A262" s="1" t="s">
        <v>10</v>
      </c>
      <c r="B262" s="3">
        <v>184</v>
      </c>
      <c r="C262" s="3">
        <v>88</v>
      </c>
      <c r="D262" s="3">
        <v>83</v>
      </c>
      <c r="E262" s="3">
        <v>92</v>
      </c>
      <c r="F262" s="3">
        <v>94</v>
      </c>
      <c r="G262" s="3">
        <v>117</v>
      </c>
      <c r="H262" s="3">
        <f t="shared" si="29"/>
        <v>474</v>
      </c>
      <c r="I262" s="2"/>
      <c r="J262" s="3"/>
      <c r="K262" s="4"/>
      <c r="L262" s="4"/>
      <c r="N262" s="13"/>
    </row>
    <row r="263" spans="1:14" s="6" customFormat="1" x14ac:dyDescent="0.3">
      <c r="A263" s="1" t="s">
        <v>10</v>
      </c>
      <c r="B263" s="3">
        <v>180</v>
      </c>
      <c r="C263" s="3">
        <v>82</v>
      </c>
      <c r="D263" s="3">
        <v>89</v>
      </c>
      <c r="E263" s="3">
        <v>101</v>
      </c>
      <c r="F263" s="3">
        <v>76</v>
      </c>
      <c r="G263" s="3">
        <v>88</v>
      </c>
      <c r="H263" s="3">
        <f t="shared" si="29"/>
        <v>436</v>
      </c>
      <c r="I263" s="2"/>
      <c r="J263" s="3"/>
      <c r="K263" s="4"/>
      <c r="L263" s="4"/>
    </row>
    <row r="264" spans="1:14" s="6" customFormat="1" x14ac:dyDescent="0.3">
      <c r="A264" s="1" t="s">
        <v>11</v>
      </c>
      <c r="B264" s="3">
        <v>166</v>
      </c>
      <c r="C264" s="3">
        <v>87</v>
      </c>
      <c r="D264" s="3">
        <v>73</v>
      </c>
      <c r="E264" s="3">
        <v>83</v>
      </c>
      <c r="F264" s="3">
        <v>110</v>
      </c>
      <c r="G264" s="3">
        <v>89</v>
      </c>
      <c r="H264" s="3">
        <f t="shared" si="29"/>
        <v>442</v>
      </c>
      <c r="I264" s="2"/>
      <c r="J264" s="3"/>
      <c r="K264" s="4"/>
      <c r="L264" s="4"/>
    </row>
    <row r="265" spans="1:14" s="6" customFormat="1" x14ac:dyDescent="0.3">
      <c r="A265" s="1" t="s">
        <v>11</v>
      </c>
      <c r="B265" s="3">
        <v>172</v>
      </c>
      <c r="C265" s="3">
        <v>94</v>
      </c>
      <c r="D265" s="3">
        <v>102</v>
      </c>
      <c r="E265" s="3">
        <v>107</v>
      </c>
      <c r="F265" s="3">
        <v>90</v>
      </c>
      <c r="G265" s="3">
        <v>81</v>
      </c>
      <c r="H265" s="3">
        <f t="shared" si="29"/>
        <v>474</v>
      </c>
      <c r="I265" s="2"/>
      <c r="J265" s="3"/>
      <c r="K265" s="4"/>
      <c r="L265" s="4"/>
    </row>
    <row r="266" spans="1:14" s="6" customFormat="1" x14ac:dyDescent="0.3">
      <c r="A266" s="1" t="s">
        <v>12</v>
      </c>
      <c r="B266" s="3">
        <v>190</v>
      </c>
      <c r="C266" s="3">
        <v>85</v>
      </c>
      <c r="D266" s="3">
        <v>80</v>
      </c>
      <c r="E266" s="3">
        <v>83</v>
      </c>
      <c r="F266" s="3">
        <v>87</v>
      </c>
      <c r="G266" s="3">
        <v>84</v>
      </c>
      <c r="H266" s="3">
        <f t="shared" si="29"/>
        <v>419</v>
      </c>
      <c r="I266" s="2"/>
      <c r="J266" s="3"/>
      <c r="K266" s="4"/>
      <c r="L266" s="4"/>
    </row>
    <row r="267" spans="1:14" s="6" customFormat="1" x14ac:dyDescent="0.3">
      <c r="A267" s="1" t="s">
        <v>12</v>
      </c>
      <c r="B267" s="3">
        <v>188</v>
      </c>
      <c r="C267" s="3">
        <v>91</v>
      </c>
      <c r="D267" s="3">
        <v>105</v>
      </c>
      <c r="E267" s="3">
        <v>86</v>
      </c>
      <c r="F267" s="3">
        <v>82</v>
      </c>
      <c r="G267" s="3">
        <v>85</v>
      </c>
      <c r="H267" s="3">
        <f t="shared" si="29"/>
        <v>449</v>
      </c>
      <c r="I267" s="2"/>
      <c r="J267" s="3"/>
      <c r="K267" s="4"/>
      <c r="L267" s="4"/>
    </row>
    <row r="270" spans="1:14" s="6" customFormat="1" x14ac:dyDescent="0.3">
      <c r="A270" s="8" t="s">
        <v>8</v>
      </c>
      <c r="B270" s="8"/>
      <c r="C270" s="8"/>
      <c r="D270" s="8"/>
      <c r="E270" s="8"/>
      <c r="F270" s="8"/>
      <c r="G270" s="8"/>
      <c r="H270" s="8"/>
      <c r="I270" s="5"/>
      <c r="J270" s="5"/>
      <c r="K270" s="5"/>
      <c r="N270" s="1"/>
    </row>
    <row r="271" spans="1:14" s="6" customFormat="1" x14ac:dyDescent="0.3">
      <c r="A271" s="1" t="s">
        <v>42</v>
      </c>
      <c r="B271" s="1" t="s">
        <v>9</v>
      </c>
      <c r="C271" s="1">
        <v>1</v>
      </c>
      <c r="D271" s="1">
        <v>2</v>
      </c>
      <c r="E271" s="1">
        <v>3</v>
      </c>
      <c r="F271" s="1">
        <v>4</v>
      </c>
      <c r="G271" s="1">
        <v>5</v>
      </c>
      <c r="H271" s="1" t="s">
        <v>0</v>
      </c>
      <c r="I271" s="1"/>
      <c r="N271" s="13"/>
    </row>
    <row r="272" spans="1:14" s="6" customFormat="1" x14ac:dyDescent="0.3">
      <c r="A272" s="1" t="s">
        <v>8</v>
      </c>
      <c r="B272" s="3">
        <v>100</v>
      </c>
      <c r="C272" s="3">
        <v>12</v>
      </c>
      <c r="D272" s="3">
        <v>19</v>
      </c>
      <c r="E272" s="3">
        <v>20</v>
      </c>
      <c r="F272" s="3">
        <v>24</v>
      </c>
      <c r="G272" s="3">
        <v>14</v>
      </c>
      <c r="H272" s="3">
        <f>SUM(C272:G272)</f>
        <v>89</v>
      </c>
      <c r="I272" s="3"/>
      <c r="N272" s="13"/>
    </row>
    <row r="273" spans="1:14" s="6" customFormat="1" x14ac:dyDescent="0.3">
      <c r="A273" s="1" t="s">
        <v>8</v>
      </c>
      <c r="B273" s="3">
        <v>100</v>
      </c>
      <c r="C273" s="3">
        <v>8</v>
      </c>
      <c r="D273" s="3">
        <v>12</v>
      </c>
      <c r="E273" s="3">
        <v>14</v>
      </c>
      <c r="F273" s="3">
        <v>15</v>
      </c>
      <c r="G273" s="3">
        <v>18</v>
      </c>
      <c r="H273" s="3">
        <f t="shared" ref="H273:H276" si="30">SUM(C273:G273)</f>
        <v>67</v>
      </c>
      <c r="I273" s="3"/>
      <c r="N273" s="13"/>
    </row>
    <row r="274" spans="1:14" s="6" customFormat="1" x14ac:dyDescent="0.3">
      <c r="A274" s="1" t="s">
        <v>10</v>
      </c>
      <c r="B274" s="3">
        <v>174</v>
      </c>
      <c r="C274" s="3">
        <v>59</v>
      </c>
      <c r="D274" s="3">
        <v>73</v>
      </c>
      <c r="E274" s="3">
        <v>67</v>
      </c>
      <c r="F274" s="3">
        <v>68</v>
      </c>
      <c r="G274" s="3">
        <v>62</v>
      </c>
      <c r="H274" s="3">
        <f t="shared" si="30"/>
        <v>329</v>
      </c>
      <c r="I274" s="3"/>
    </row>
    <row r="275" spans="1:14" s="6" customFormat="1" x14ac:dyDescent="0.3">
      <c r="A275" s="1" t="s">
        <v>11</v>
      </c>
      <c r="B275" s="3">
        <v>178</v>
      </c>
      <c r="C275" s="3">
        <v>68</v>
      </c>
      <c r="D275" s="3">
        <v>64</v>
      </c>
      <c r="E275" s="3">
        <v>92</v>
      </c>
      <c r="F275" s="3">
        <v>67</v>
      </c>
      <c r="G275" s="3">
        <v>71</v>
      </c>
      <c r="H275" s="3">
        <f t="shared" si="30"/>
        <v>362</v>
      </c>
      <c r="I275" s="3"/>
    </row>
    <row r="276" spans="1:14" s="6" customFormat="1" x14ac:dyDescent="0.3">
      <c r="A276" s="1" t="s">
        <v>12</v>
      </c>
      <c r="B276" s="3">
        <v>184</v>
      </c>
      <c r="C276" s="3">
        <v>77</v>
      </c>
      <c r="D276" s="3">
        <v>85</v>
      </c>
      <c r="E276" s="3">
        <v>63</v>
      </c>
      <c r="F276" s="3">
        <v>79</v>
      </c>
      <c r="G276" s="3">
        <v>68</v>
      </c>
      <c r="H276" s="3">
        <f t="shared" si="30"/>
        <v>372</v>
      </c>
      <c r="I276" s="3"/>
    </row>
    <row r="277" spans="1:14" s="6" customFormat="1" x14ac:dyDescent="0.3">
      <c r="B277" s="6" t="s">
        <v>43</v>
      </c>
    </row>
    <row r="279" spans="1:14" s="6" customFormat="1" x14ac:dyDescent="0.3">
      <c r="A279" s="1" t="s">
        <v>44</v>
      </c>
      <c r="B279" s="1" t="s">
        <v>9</v>
      </c>
      <c r="C279" s="1">
        <v>1</v>
      </c>
      <c r="D279" s="1">
        <v>2</v>
      </c>
      <c r="E279" s="1">
        <v>3</v>
      </c>
      <c r="F279" s="1">
        <v>4</v>
      </c>
      <c r="G279" s="1">
        <v>5</v>
      </c>
      <c r="H279" s="1" t="s">
        <v>0</v>
      </c>
      <c r="I279" s="1"/>
      <c r="J279" s="2"/>
      <c r="K279" s="2"/>
      <c r="L279" s="2"/>
      <c r="N279" s="1"/>
    </row>
    <row r="280" spans="1:14" s="6" customFormat="1" x14ac:dyDescent="0.3">
      <c r="A280" s="1" t="s">
        <v>8</v>
      </c>
      <c r="B280" s="3">
        <v>100</v>
      </c>
      <c r="C280" s="3">
        <v>8</v>
      </c>
      <c r="D280" s="3">
        <v>11</v>
      </c>
      <c r="E280" s="3">
        <v>24</v>
      </c>
      <c r="F280" s="3">
        <v>14</v>
      </c>
      <c r="G280" s="3">
        <v>12</v>
      </c>
      <c r="H280" s="3">
        <f>SUM(C280:G280)</f>
        <v>69</v>
      </c>
      <c r="I280" s="4"/>
      <c r="J280" s="2"/>
      <c r="K280" s="2"/>
      <c r="L280" s="2"/>
      <c r="N280" s="13"/>
    </row>
    <row r="281" spans="1:14" s="6" customFormat="1" x14ac:dyDescent="0.3">
      <c r="A281" s="1" t="s">
        <v>8</v>
      </c>
      <c r="B281" s="3">
        <v>100</v>
      </c>
      <c r="C281" s="3">
        <v>17</v>
      </c>
      <c r="D281" s="3">
        <v>12</v>
      </c>
      <c r="E281" s="3">
        <v>19</v>
      </c>
      <c r="F281" s="3">
        <v>15</v>
      </c>
      <c r="G281" s="3">
        <v>16</v>
      </c>
      <c r="H281" s="3">
        <f t="shared" ref="H281:H287" si="31">SUM(C281:G281)</f>
        <v>79</v>
      </c>
      <c r="I281" s="4"/>
      <c r="J281" s="5"/>
      <c r="K281" s="5"/>
      <c r="L281" s="5"/>
      <c r="N281" s="13"/>
    </row>
    <row r="282" spans="1:14" s="6" customFormat="1" x14ac:dyDescent="0.3">
      <c r="A282" s="1" t="s">
        <v>10</v>
      </c>
      <c r="B282" s="3">
        <v>180</v>
      </c>
      <c r="C282" s="3">
        <v>102</v>
      </c>
      <c r="D282" s="3">
        <v>86</v>
      </c>
      <c r="E282" s="3">
        <v>93</v>
      </c>
      <c r="F282" s="3">
        <v>84</v>
      </c>
      <c r="G282" s="3">
        <v>97</v>
      </c>
      <c r="H282" s="3">
        <f t="shared" si="31"/>
        <v>462</v>
      </c>
      <c r="I282" s="2"/>
      <c r="J282" s="3"/>
      <c r="K282" s="4"/>
      <c r="L282" s="4"/>
      <c r="N282" s="13"/>
    </row>
    <row r="283" spans="1:14" s="6" customFormat="1" x14ac:dyDescent="0.3">
      <c r="A283" s="1" t="s">
        <v>10</v>
      </c>
      <c r="B283" s="3">
        <v>180</v>
      </c>
      <c r="C283" s="3">
        <v>86</v>
      </c>
      <c r="D283" s="3">
        <v>105</v>
      </c>
      <c r="E283" s="3">
        <v>95</v>
      </c>
      <c r="F283" s="3">
        <v>93</v>
      </c>
      <c r="G283" s="3">
        <v>92</v>
      </c>
      <c r="H283" s="3">
        <f t="shared" si="31"/>
        <v>471</v>
      </c>
      <c r="I283" s="2"/>
      <c r="J283" s="3"/>
      <c r="K283" s="4"/>
      <c r="L283" s="4"/>
    </row>
    <row r="284" spans="1:14" s="6" customFormat="1" x14ac:dyDescent="0.3">
      <c r="A284" s="1" t="s">
        <v>11</v>
      </c>
      <c r="B284" s="3">
        <v>172</v>
      </c>
      <c r="C284" s="3">
        <v>78</v>
      </c>
      <c r="D284" s="3">
        <v>71</v>
      </c>
      <c r="E284" s="3">
        <v>82</v>
      </c>
      <c r="F284" s="3">
        <v>86</v>
      </c>
      <c r="G284" s="3">
        <v>89</v>
      </c>
      <c r="H284" s="3">
        <f t="shared" si="31"/>
        <v>406</v>
      </c>
      <c r="I284" s="2"/>
      <c r="J284" s="3"/>
      <c r="K284" s="4"/>
      <c r="L284" s="4"/>
    </row>
    <row r="285" spans="1:14" s="6" customFormat="1" x14ac:dyDescent="0.3">
      <c r="A285" s="1" t="s">
        <v>11</v>
      </c>
      <c r="B285" s="3">
        <v>170</v>
      </c>
      <c r="C285" s="3">
        <v>90</v>
      </c>
      <c r="D285" s="3">
        <v>102</v>
      </c>
      <c r="E285" s="3">
        <v>106</v>
      </c>
      <c r="F285" s="3">
        <v>79</v>
      </c>
      <c r="G285" s="3">
        <v>82</v>
      </c>
      <c r="H285" s="3">
        <f t="shared" si="31"/>
        <v>459</v>
      </c>
      <c r="I285" s="2"/>
      <c r="J285" s="3"/>
      <c r="K285" s="4"/>
      <c r="L285" s="4"/>
    </row>
    <row r="286" spans="1:14" s="6" customFormat="1" x14ac:dyDescent="0.3">
      <c r="A286" s="1" t="s">
        <v>12</v>
      </c>
      <c r="B286" s="3">
        <v>182</v>
      </c>
      <c r="C286" s="3">
        <v>57</v>
      </c>
      <c r="D286" s="3">
        <v>78</v>
      </c>
      <c r="E286" s="3">
        <v>72</v>
      </c>
      <c r="F286" s="3">
        <v>75</v>
      </c>
      <c r="G286" s="3">
        <v>79</v>
      </c>
      <c r="H286" s="3">
        <f t="shared" si="31"/>
        <v>361</v>
      </c>
      <c r="I286" s="2"/>
      <c r="J286" s="3"/>
      <c r="K286" s="4"/>
      <c r="L286" s="4"/>
    </row>
    <row r="287" spans="1:14" s="6" customFormat="1" x14ac:dyDescent="0.3">
      <c r="A287" s="1" t="s">
        <v>12</v>
      </c>
      <c r="B287" s="3">
        <v>160</v>
      </c>
      <c r="C287" s="3">
        <v>70</v>
      </c>
      <c r="D287" s="3">
        <v>84</v>
      </c>
      <c r="E287" s="3">
        <v>76</v>
      </c>
      <c r="F287" s="3">
        <v>67</v>
      </c>
      <c r="G287" s="3">
        <v>61</v>
      </c>
      <c r="H287" s="3">
        <f t="shared" si="31"/>
        <v>358</v>
      </c>
      <c r="I287" s="2"/>
      <c r="J287" s="3"/>
      <c r="K287" s="4"/>
      <c r="L287" s="4"/>
    </row>
    <row r="290" spans="1:14" s="6" customFormat="1" x14ac:dyDescent="0.3">
      <c r="A290" s="8" t="s">
        <v>8</v>
      </c>
      <c r="B290" s="8"/>
      <c r="C290" s="8"/>
      <c r="D290" s="8"/>
      <c r="E290" s="8"/>
      <c r="F290" s="8"/>
      <c r="G290" s="8"/>
      <c r="H290" s="8"/>
      <c r="I290" s="5"/>
      <c r="J290" s="5"/>
      <c r="K290" s="5"/>
      <c r="N290" s="1"/>
    </row>
    <row r="291" spans="1:14" s="6" customFormat="1" x14ac:dyDescent="0.3">
      <c r="A291" s="1" t="s">
        <v>45</v>
      </c>
      <c r="B291" s="1" t="s">
        <v>9</v>
      </c>
      <c r="C291" s="1">
        <v>1</v>
      </c>
      <c r="D291" s="1">
        <v>2</v>
      </c>
      <c r="E291" s="1">
        <v>3</v>
      </c>
      <c r="F291" s="1">
        <v>4</v>
      </c>
      <c r="G291" s="1">
        <v>5</v>
      </c>
      <c r="H291" s="1" t="s">
        <v>0</v>
      </c>
      <c r="I291" s="1"/>
      <c r="N291" s="13"/>
    </row>
    <row r="292" spans="1:14" s="6" customFormat="1" x14ac:dyDescent="0.3">
      <c r="A292" s="1" t="s">
        <v>8</v>
      </c>
      <c r="B292" s="3">
        <v>100</v>
      </c>
      <c r="C292" s="3">
        <v>8</v>
      </c>
      <c r="D292" s="3">
        <v>9</v>
      </c>
      <c r="E292" s="3">
        <v>15</v>
      </c>
      <c r="F292" s="3">
        <v>26</v>
      </c>
      <c r="G292" s="3">
        <v>8</v>
      </c>
      <c r="H292" s="3">
        <f>SUM(C292:G292)</f>
        <v>66</v>
      </c>
      <c r="I292" s="3"/>
      <c r="N292" s="13"/>
    </row>
    <row r="293" spans="1:14" s="6" customFormat="1" x14ac:dyDescent="0.3">
      <c r="A293" s="1" t="s">
        <v>8</v>
      </c>
      <c r="B293" s="3">
        <v>100</v>
      </c>
      <c r="C293" s="3">
        <v>12</v>
      </c>
      <c r="D293" s="3">
        <v>17</v>
      </c>
      <c r="E293" s="3">
        <v>11</v>
      </c>
      <c r="F293" s="3">
        <v>14</v>
      </c>
      <c r="G293" s="3">
        <v>20</v>
      </c>
      <c r="H293" s="3">
        <f t="shared" ref="H293:H296" si="32">SUM(C293:G293)</f>
        <v>74</v>
      </c>
      <c r="I293" s="3"/>
      <c r="N293" s="13"/>
    </row>
    <row r="294" spans="1:14" s="6" customFormat="1" x14ac:dyDescent="0.3">
      <c r="A294" s="1" t="s">
        <v>10</v>
      </c>
      <c r="B294" s="3">
        <v>182</v>
      </c>
      <c r="C294" s="3">
        <v>79</v>
      </c>
      <c r="D294" s="3">
        <v>42</v>
      </c>
      <c r="E294" s="3">
        <v>67</v>
      </c>
      <c r="F294" s="3">
        <v>69</v>
      </c>
      <c r="G294" s="3">
        <v>76</v>
      </c>
      <c r="H294" s="3">
        <f t="shared" si="32"/>
        <v>333</v>
      </c>
      <c r="I294" s="3"/>
    </row>
    <row r="295" spans="1:14" s="6" customFormat="1" x14ac:dyDescent="0.3">
      <c r="A295" s="1" t="s">
        <v>11</v>
      </c>
      <c r="B295" s="3">
        <v>172</v>
      </c>
      <c r="C295" s="3">
        <v>56</v>
      </c>
      <c r="D295" s="3">
        <v>62</v>
      </c>
      <c r="E295" s="3">
        <v>69</v>
      </c>
      <c r="F295" s="3">
        <v>64</v>
      </c>
      <c r="G295" s="3">
        <v>49</v>
      </c>
      <c r="H295" s="3">
        <f t="shared" si="32"/>
        <v>300</v>
      </c>
      <c r="I295" s="3"/>
    </row>
    <row r="296" spans="1:14" s="6" customFormat="1" x14ac:dyDescent="0.3">
      <c r="A296" s="1" t="s">
        <v>12</v>
      </c>
      <c r="B296" s="3">
        <v>188</v>
      </c>
      <c r="C296" s="3">
        <v>88</v>
      </c>
      <c r="D296" s="3">
        <v>94</v>
      </c>
      <c r="E296" s="3">
        <v>100</v>
      </c>
      <c r="F296" s="3">
        <v>82</v>
      </c>
      <c r="G296" s="3">
        <v>91</v>
      </c>
      <c r="H296" s="3">
        <f t="shared" si="32"/>
        <v>455</v>
      </c>
      <c r="I296" s="3"/>
    </row>
    <row r="297" spans="1:14" s="6" customFormat="1" x14ac:dyDescent="0.3">
      <c r="B297" s="6" t="s">
        <v>43</v>
      </c>
    </row>
    <row r="299" spans="1:14" s="6" customFormat="1" x14ac:dyDescent="0.3">
      <c r="A299" s="1" t="s">
        <v>46</v>
      </c>
      <c r="B299" s="1" t="s">
        <v>9</v>
      </c>
      <c r="C299" s="1">
        <v>1</v>
      </c>
      <c r="D299" s="1">
        <v>2</v>
      </c>
      <c r="E299" s="1">
        <v>3</v>
      </c>
      <c r="F299" s="1">
        <v>4</v>
      </c>
      <c r="G299" s="1">
        <v>5</v>
      </c>
      <c r="H299" s="1" t="s">
        <v>0</v>
      </c>
      <c r="I299" s="1"/>
      <c r="J299" s="2"/>
      <c r="K299" s="2"/>
      <c r="L299" s="2"/>
    </row>
    <row r="300" spans="1:14" s="6" customFormat="1" x14ac:dyDescent="0.3">
      <c r="A300" s="1" t="s">
        <v>8</v>
      </c>
      <c r="B300" s="3">
        <v>100</v>
      </c>
      <c r="C300" s="3">
        <v>8</v>
      </c>
      <c r="D300" s="3">
        <v>9</v>
      </c>
      <c r="E300" s="3">
        <v>15</v>
      </c>
      <c r="F300" s="3">
        <v>26</v>
      </c>
      <c r="G300" s="3">
        <v>8</v>
      </c>
      <c r="H300" s="3">
        <f>SUM(C300:G300)</f>
        <v>66</v>
      </c>
      <c r="I300" s="4"/>
      <c r="J300" s="2"/>
      <c r="K300" s="2"/>
      <c r="L300" s="2"/>
    </row>
    <row r="301" spans="1:14" s="6" customFormat="1" x14ac:dyDescent="0.3">
      <c r="A301" s="1" t="s">
        <v>8</v>
      </c>
      <c r="B301" s="3">
        <v>100</v>
      </c>
      <c r="C301" s="3">
        <v>12</v>
      </c>
      <c r="D301" s="3">
        <v>17</v>
      </c>
      <c r="E301" s="3">
        <v>11</v>
      </c>
      <c r="F301" s="3">
        <v>14</v>
      </c>
      <c r="G301" s="3">
        <v>20</v>
      </c>
      <c r="H301" s="3">
        <f t="shared" ref="H301:H307" si="33">SUM(C301:G301)</f>
        <v>74</v>
      </c>
      <c r="I301" s="4"/>
      <c r="J301" s="5"/>
      <c r="K301" s="5"/>
      <c r="L301" s="5"/>
    </row>
    <row r="302" spans="1:14" s="6" customFormat="1" x14ac:dyDescent="0.3">
      <c r="A302" s="1" t="s">
        <v>10</v>
      </c>
      <c r="B302" s="3">
        <v>180</v>
      </c>
      <c r="C302" s="3">
        <v>45</v>
      </c>
      <c r="D302" s="3">
        <v>59</v>
      </c>
      <c r="E302" s="3">
        <v>54</v>
      </c>
      <c r="F302" s="3">
        <v>56</v>
      </c>
      <c r="G302" s="3">
        <v>51</v>
      </c>
      <c r="H302" s="3">
        <f t="shared" si="33"/>
        <v>265</v>
      </c>
      <c r="I302" s="2"/>
      <c r="J302" s="3"/>
      <c r="K302" s="4"/>
      <c r="L302" s="4"/>
    </row>
    <row r="303" spans="1:14" s="6" customFormat="1" x14ac:dyDescent="0.3">
      <c r="A303" s="1" t="s">
        <v>10</v>
      </c>
      <c r="B303" s="3">
        <v>182</v>
      </c>
      <c r="C303" s="3">
        <v>73</v>
      </c>
      <c r="D303" s="3">
        <v>70</v>
      </c>
      <c r="E303" s="3">
        <v>66</v>
      </c>
      <c r="F303" s="3">
        <v>92</v>
      </c>
      <c r="G303" s="3">
        <v>60</v>
      </c>
      <c r="H303" s="3">
        <f t="shared" si="33"/>
        <v>361</v>
      </c>
      <c r="I303" s="2"/>
      <c r="J303" s="3"/>
      <c r="K303" s="4"/>
      <c r="L303" s="4"/>
    </row>
    <row r="304" spans="1:14" s="6" customFormat="1" x14ac:dyDescent="0.3">
      <c r="A304" s="1" t="s">
        <v>11</v>
      </c>
      <c r="B304" s="3">
        <v>180</v>
      </c>
      <c r="C304" s="3">
        <v>59</v>
      </c>
      <c r="D304" s="3">
        <v>68</v>
      </c>
      <c r="E304" s="3">
        <v>52</v>
      </c>
      <c r="F304" s="3">
        <v>58</v>
      </c>
      <c r="G304" s="3">
        <v>71</v>
      </c>
      <c r="H304" s="3">
        <f t="shared" si="33"/>
        <v>308</v>
      </c>
      <c r="I304" s="2"/>
      <c r="J304" s="3"/>
      <c r="K304" s="4"/>
      <c r="L304" s="4"/>
    </row>
    <row r="305" spans="1:14" s="6" customFormat="1" x14ac:dyDescent="0.3">
      <c r="A305" s="1" t="s">
        <v>11</v>
      </c>
      <c r="B305" s="3">
        <v>174</v>
      </c>
      <c r="C305" s="3">
        <v>74</v>
      </c>
      <c r="D305" s="3">
        <v>76</v>
      </c>
      <c r="E305" s="3">
        <v>79</v>
      </c>
      <c r="F305" s="3">
        <v>64</v>
      </c>
      <c r="G305" s="3">
        <v>59</v>
      </c>
      <c r="H305" s="3">
        <f t="shared" si="33"/>
        <v>352</v>
      </c>
      <c r="I305" s="2"/>
      <c r="J305" s="3"/>
      <c r="K305" s="4"/>
      <c r="L305" s="4"/>
    </row>
    <row r="306" spans="1:14" s="6" customFormat="1" x14ac:dyDescent="0.3">
      <c r="A306" s="1" t="s">
        <v>12</v>
      </c>
      <c r="B306" s="3">
        <v>186</v>
      </c>
      <c r="C306" s="3">
        <v>66</v>
      </c>
      <c r="D306" s="3">
        <v>53</v>
      </c>
      <c r="E306" s="3">
        <v>52</v>
      </c>
      <c r="F306" s="3">
        <v>65</v>
      </c>
      <c r="G306" s="3">
        <v>62</v>
      </c>
      <c r="H306" s="3">
        <f t="shared" si="33"/>
        <v>298</v>
      </c>
      <c r="I306" s="2"/>
      <c r="J306" s="3"/>
      <c r="K306" s="4"/>
      <c r="L306" s="4"/>
    </row>
    <row r="307" spans="1:14" s="6" customFormat="1" x14ac:dyDescent="0.3">
      <c r="A307" s="1" t="s">
        <v>12</v>
      </c>
      <c r="B307" s="3">
        <v>188</v>
      </c>
      <c r="C307" s="3">
        <v>41</v>
      </c>
      <c r="D307" s="3">
        <v>58</v>
      </c>
      <c r="E307" s="3">
        <v>41</v>
      </c>
      <c r="F307" s="3">
        <v>40</v>
      </c>
      <c r="G307" s="3">
        <v>56</v>
      </c>
      <c r="H307" s="3">
        <f t="shared" si="33"/>
        <v>236</v>
      </c>
      <c r="I307" s="2"/>
      <c r="J307" s="3"/>
      <c r="K307" s="4"/>
      <c r="L307" s="4"/>
    </row>
    <row r="310" spans="1:14" s="6" customFormat="1" x14ac:dyDescent="0.3">
      <c r="A310" s="8" t="s">
        <v>8</v>
      </c>
      <c r="B310" s="8"/>
      <c r="C310" s="8"/>
      <c r="D310" s="8"/>
      <c r="E310" s="8"/>
      <c r="F310" s="8"/>
      <c r="G310" s="8"/>
      <c r="H310" s="8"/>
      <c r="I310" s="5"/>
      <c r="J310" s="5"/>
      <c r="K310" s="5"/>
      <c r="N310" s="1"/>
    </row>
    <row r="311" spans="1:14" s="6" customFormat="1" x14ac:dyDescent="0.3">
      <c r="A311" s="1" t="s">
        <v>47</v>
      </c>
      <c r="B311" s="1" t="s">
        <v>9</v>
      </c>
      <c r="C311" s="1">
        <v>1</v>
      </c>
      <c r="D311" s="1">
        <v>2</v>
      </c>
      <c r="E311" s="1">
        <v>3</v>
      </c>
      <c r="F311" s="1">
        <v>4</v>
      </c>
      <c r="G311" s="1">
        <v>5</v>
      </c>
      <c r="H311" s="1" t="s">
        <v>0</v>
      </c>
      <c r="I311" s="1"/>
      <c r="N311" s="13"/>
    </row>
    <row r="312" spans="1:14" s="6" customFormat="1" x14ac:dyDescent="0.3">
      <c r="A312" s="1" t="s">
        <v>8</v>
      </c>
      <c r="B312" s="3">
        <v>100</v>
      </c>
      <c r="C312" s="3">
        <v>1</v>
      </c>
      <c r="D312" s="3">
        <v>2</v>
      </c>
      <c r="E312" s="3">
        <v>5</v>
      </c>
      <c r="F312" s="3">
        <v>6</v>
      </c>
      <c r="G312" s="3">
        <v>5</v>
      </c>
      <c r="H312" s="3">
        <f>SUM(C312:G312)</f>
        <v>19</v>
      </c>
      <c r="I312" s="9"/>
      <c r="J312" s="7"/>
      <c r="K312" s="7"/>
      <c r="N312" s="13"/>
    </row>
    <row r="313" spans="1:14" s="6" customFormat="1" x14ac:dyDescent="0.3">
      <c r="A313" s="1" t="s">
        <v>8</v>
      </c>
      <c r="B313" s="3">
        <v>100</v>
      </c>
      <c r="C313" s="3">
        <v>4</v>
      </c>
      <c r="D313" s="3">
        <v>2</v>
      </c>
      <c r="E313" s="3">
        <v>2</v>
      </c>
      <c r="F313" s="3">
        <v>3</v>
      </c>
      <c r="G313" s="3">
        <v>3</v>
      </c>
      <c r="H313" s="3">
        <f t="shared" ref="H313:H316" si="34">SUM(C313:G313)</f>
        <v>14</v>
      </c>
      <c r="I313" s="9"/>
      <c r="N313" s="13"/>
    </row>
    <row r="314" spans="1:14" s="6" customFormat="1" x14ac:dyDescent="0.3">
      <c r="A314" s="1" t="s">
        <v>10</v>
      </c>
      <c r="B314" s="3">
        <v>176</v>
      </c>
      <c r="C314" s="3">
        <v>24</v>
      </c>
      <c r="D314" s="3">
        <v>36</v>
      </c>
      <c r="E314" s="3">
        <v>33</v>
      </c>
      <c r="F314" s="3">
        <v>62</v>
      </c>
      <c r="G314" s="3">
        <v>37</v>
      </c>
      <c r="H314" s="3">
        <f t="shared" si="34"/>
        <v>192</v>
      </c>
      <c r="I314" s="3"/>
    </row>
    <row r="315" spans="1:14" s="6" customFormat="1" x14ac:dyDescent="0.3">
      <c r="A315" s="1" t="s">
        <v>11</v>
      </c>
      <c r="B315" s="3">
        <v>182</v>
      </c>
      <c r="C315" s="3">
        <v>39</v>
      </c>
      <c r="D315" s="3">
        <v>37</v>
      </c>
      <c r="E315" s="3">
        <v>50</v>
      </c>
      <c r="F315" s="3">
        <v>40</v>
      </c>
      <c r="G315" s="3">
        <v>37</v>
      </c>
      <c r="H315" s="3">
        <f t="shared" si="34"/>
        <v>203</v>
      </c>
      <c r="I315" s="3"/>
    </row>
    <row r="316" spans="1:14" s="6" customFormat="1" x14ac:dyDescent="0.3">
      <c r="A316" s="1" t="s">
        <v>12</v>
      </c>
      <c r="B316" s="3">
        <v>186</v>
      </c>
      <c r="C316" s="3">
        <v>25</v>
      </c>
      <c r="D316" s="3">
        <v>31</v>
      </c>
      <c r="E316" s="3">
        <v>40</v>
      </c>
      <c r="F316" s="3">
        <v>22</v>
      </c>
      <c r="G316" s="3">
        <v>39</v>
      </c>
      <c r="H316" s="3">
        <f t="shared" si="34"/>
        <v>157</v>
      </c>
      <c r="I316" s="3"/>
    </row>
    <row r="319" spans="1:14" s="6" customFormat="1" x14ac:dyDescent="0.3">
      <c r="A319" s="1" t="s">
        <v>48</v>
      </c>
      <c r="B319" s="1" t="s">
        <v>9</v>
      </c>
      <c r="C319" s="1">
        <v>1</v>
      </c>
      <c r="D319" s="1">
        <v>2</v>
      </c>
      <c r="E319" s="1">
        <v>3</v>
      </c>
      <c r="F319" s="1">
        <v>4</v>
      </c>
      <c r="G319" s="1">
        <v>5</v>
      </c>
      <c r="H319" s="1" t="s">
        <v>0</v>
      </c>
      <c r="I319" s="1"/>
      <c r="J319" s="2"/>
      <c r="K319" s="2"/>
      <c r="L319" s="2"/>
      <c r="N319" s="1"/>
    </row>
    <row r="320" spans="1:14" s="6" customFormat="1" x14ac:dyDescent="0.3">
      <c r="A320" s="1" t="s">
        <v>8</v>
      </c>
      <c r="B320" s="3">
        <v>100</v>
      </c>
      <c r="C320" s="3">
        <v>12</v>
      </c>
      <c r="D320" s="3">
        <v>11</v>
      </c>
      <c r="E320" s="3">
        <v>12</v>
      </c>
      <c r="F320" s="3">
        <v>13</v>
      </c>
      <c r="G320" s="3">
        <v>11</v>
      </c>
      <c r="H320" s="3">
        <f>SUM(C320:G320)</f>
        <v>59</v>
      </c>
      <c r="I320" s="4"/>
      <c r="J320" s="2"/>
      <c r="K320" s="2"/>
      <c r="L320" s="2"/>
      <c r="N320" s="13"/>
    </row>
    <row r="321" spans="1:14" s="6" customFormat="1" x14ac:dyDescent="0.3">
      <c r="A321" s="1" t="s">
        <v>8</v>
      </c>
      <c r="B321" s="3">
        <v>100</v>
      </c>
      <c r="C321" s="3">
        <v>17</v>
      </c>
      <c r="D321" s="3">
        <v>13</v>
      </c>
      <c r="E321" s="3">
        <v>12</v>
      </c>
      <c r="F321" s="3">
        <v>10</v>
      </c>
      <c r="G321" s="3">
        <v>9</v>
      </c>
      <c r="H321" s="3">
        <f t="shared" ref="H321:H327" si="35">SUM(C321:G321)</f>
        <v>61</v>
      </c>
      <c r="I321" s="4"/>
      <c r="J321" s="5"/>
      <c r="K321" s="5"/>
      <c r="L321" s="5"/>
      <c r="N321" s="13"/>
    </row>
    <row r="322" spans="1:14" s="6" customFormat="1" x14ac:dyDescent="0.3">
      <c r="A322" s="1" t="s">
        <v>10</v>
      </c>
      <c r="B322" s="3">
        <v>182</v>
      </c>
      <c r="C322" s="3">
        <v>79</v>
      </c>
      <c r="D322" s="3">
        <v>66</v>
      </c>
      <c r="E322" s="3">
        <v>74</v>
      </c>
      <c r="F322" s="3">
        <v>87</v>
      </c>
      <c r="G322" s="3">
        <v>86</v>
      </c>
      <c r="H322" s="3">
        <f t="shared" si="35"/>
        <v>392</v>
      </c>
      <c r="I322" s="2"/>
      <c r="J322" s="3"/>
      <c r="K322" s="4"/>
      <c r="L322" s="4"/>
      <c r="N322" s="13"/>
    </row>
    <row r="323" spans="1:14" s="6" customFormat="1" x14ac:dyDescent="0.3">
      <c r="A323" s="1" t="s">
        <v>10</v>
      </c>
      <c r="B323" s="3">
        <v>182</v>
      </c>
      <c r="C323" s="3">
        <v>53</v>
      </c>
      <c r="D323" s="3">
        <v>48</v>
      </c>
      <c r="E323" s="3">
        <v>37</v>
      </c>
      <c r="F323" s="3">
        <v>46</v>
      </c>
      <c r="G323" s="3">
        <v>45</v>
      </c>
      <c r="H323" s="3">
        <f t="shared" si="35"/>
        <v>229</v>
      </c>
      <c r="I323" s="2"/>
      <c r="J323" s="3"/>
      <c r="K323" s="4"/>
      <c r="L323" s="4"/>
    </row>
    <row r="324" spans="1:14" s="6" customFormat="1" x14ac:dyDescent="0.3">
      <c r="A324" s="1" t="s">
        <v>11</v>
      </c>
      <c r="B324" s="3">
        <v>178</v>
      </c>
      <c r="C324" s="3">
        <v>37</v>
      </c>
      <c r="D324" s="3">
        <v>49</v>
      </c>
      <c r="E324" s="3">
        <v>43</v>
      </c>
      <c r="F324" s="3">
        <v>47</v>
      </c>
      <c r="G324" s="3">
        <v>46</v>
      </c>
      <c r="H324" s="3">
        <f t="shared" si="35"/>
        <v>222</v>
      </c>
      <c r="I324" s="2"/>
      <c r="J324" s="3"/>
      <c r="K324" s="4"/>
      <c r="L324" s="4"/>
    </row>
    <row r="325" spans="1:14" s="6" customFormat="1" x14ac:dyDescent="0.3">
      <c r="A325" s="1" t="s">
        <v>11</v>
      </c>
      <c r="B325" s="3">
        <v>172</v>
      </c>
      <c r="C325" s="3">
        <v>60</v>
      </c>
      <c r="D325" s="3">
        <v>62</v>
      </c>
      <c r="E325" s="3">
        <v>65</v>
      </c>
      <c r="F325" s="3">
        <v>50</v>
      </c>
      <c r="G325" s="3">
        <v>51</v>
      </c>
      <c r="H325" s="3">
        <f t="shared" si="35"/>
        <v>288</v>
      </c>
      <c r="I325" s="2"/>
      <c r="J325" s="3"/>
      <c r="K325" s="4"/>
      <c r="L325" s="4"/>
    </row>
    <row r="326" spans="1:14" s="6" customFormat="1" x14ac:dyDescent="0.3">
      <c r="A326" s="1" t="s">
        <v>12</v>
      </c>
      <c r="B326" s="3">
        <v>190</v>
      </c>
      <c r="C326" s="3">
        <v>77</v>
      </c>
      <c r="D326" s="3">
        <v>76</v>
      </c>
      <c r="E326" s="3">
        <v>74</v>
      </c>
      <c r="F326" s="3">
        <v>73</v>
      </c>
      <c r="G326" s="3">
        <v>99</v>
      </c>
      <c r="H326" s="3">
        <f t="shared" si="35"/>
        <v>399</v>
      </c>
      <c r="I326" s="2"/>
      <c r="J326" s="3"/>
      <c r="K326" s="4"/>
      <c r="L326" s="4"/>
    </row>
    <row r="327" spans="1:14" s="6" customFormat="1" x14ac:dyDescent="0.3">
      <c r="A327" s="1" t="s">
        <v>12</v>
      </c>
      <c r="B327" s="3">
        <v>186</v>
      </c>
      <c r="C327" s="3">
        <v>49</v>
      </c>
      <c r="D327" s="3">
        <v>45</v>
      </c>
      <c r="E327" s="3">
        <v>50</v>
      </c>
      <c r="F327" s="3">
        <v>52</v>
      </c>
      <c r="G327" s="3">
        <v>42</v>
      </c>
      <c r="H327" s="3">
        <f t="shared" si="35"/>
        <v>238</v>
      </c>
      <c r="I327" s="2"/>
      <c r="J327" s="3"/>
      <c r="K327" s="4"/>
      <c r="L327" s="4"/>
    </row>
    <row r="331" spans="1:14" s="6" customFormat="1" x14ac:dyDescent="0.3">
      <c r="A331" s="8" t="s">
        <v>8</v>
      </c>
      <c r="B331" s="8"/>
      <c r="C331" s="8"/>
      <c r="D331" s="8"/>
      <c r="E331" s="8"/>
      <c r="F331" s="8"/>
      <c r="G331" s="8"/>
      <c r="H331" s="8"/>
      <c r="I331" s="5"/>
      <c r="J331" s="5"/>
      <c r="K331" s="5"/>
      <c r="N331" s="1"/>
    </row>
    <row r="332" spans="1:14" s="6" customFormat="1" x14ac:dyDescent="0.3">
      <c r="A332" s="1" t="s">
        <v>49</v>
      </c>
      <c r="B332" s="1" t="s">
        <v>9</v>
      </c>
      <c r="C332" s="1">
        <v>1</v>
      </c>
      <c r="D332" s="1">
        <v>2</v>
      </c>
      <c r="E332" s="1">
        <v>3</v>
      </c>
      <c r="F332" s="1">
        <v>4</v>
      </c>
      <c r="G332" s="1">
        <v>5</v>
      </c>
      <c r="H332" s="1" t="s">
        <v>0</v>
      </c>
      <c r="I332" s="1"/>
      <c r="N332" s="13"/>
    </row>
    <row r="333" spans="1:14" s="6" customFormat="1" x14ac:dyDescent="0.3">
      <c r="A333" s="1" t="s">
        <v>8</v>
      </c>
      <c r="B333" s="3">
        <v>100</v>
      </c>
      <c r="C333" s="3">
        <v>7</v>
      </c>
      <c r="D333" s="3">
        <v>1</v>
      </c>
      <c r="E333" s="3">
        <v>4</v>
      </c>
      <c r="F333" s="3">
        <v>6</v>
      </c>
      <c r="G333" s="3">
        <v>7</v>
      </c>
      <c r="H333" s="3">
        <f>SUM(C333:G333)</f>
        <v>25</v>
      </c>
      <c r="I333" s="3"/>
      <c r="N333" s="13"/>
    </row>
    <row r="334" spans="1:14" s="6" customFormat="1" x14ac:dyDescent="0.3">
      <c r="A334" s="1" t="s">
        <v>8</v>
      </c>
      <c r="B334" s="3">
        <v>100</v>
      </c>
      <c r="C334" s="3">
        <v>12</v>
      </c>
      <c r="D334" s="3">
        <v>4</v>
      </c>
      <c r="E334" s="3">
        <v>7</v>
      </c>
      <c r="F334" s="3">
        <v>5</v>
      </c>
      <c r="G334" s="3">
        <v>5</v>
      </c>
      <c r="H334" s="3">
        <f t="shared" ref="H334:H337" si="36">SUM(C334:G334)</f>
        <v>33</v>
      </c>
      <c r="I334" s="3"/>
      <c r="N334" s="13"/>
    </row>
    <row r="335" spans="1:14" s="6" customFormat="1" x14ac:dyDescent="0.3">
      <c r="A335" s="1" t="s">
        <v>10</v>
      </c>
      <c r="B335" s="3">
        <v>174</v>
      </c>
      <c r="C335" s="3">
        <v>27</v>
      </c>
      <c r="D335" s="3">
        <v>32</v>
      </c>
      <c r="E335" s="3">
        <v>28</v>
      </c>
      <c r="F335" s="3">
        <v>37</v>
      </c>
      <c r="G335" s="3">
        <v>33</v>
      </c>
      <c r="H335" s="3">
        <f t="shared" si="36"/>
        <v>157</v>
      </c>
      <c r="I335" s="3"/>
    </row>
    <row r="336" spans="1:14" s="6" customFormat="1" x14ac:dyDescent="0.3">
      <c r="A336" s="1" t="s">
        <v>11</v>
      </c>
      <c r="B336" s="3">
        <v>176</v>
      </c>
      <c r="C336" s="3">
        <v>38</v>
      </c>
      <c r="D336" s="3">
        <v>34</v>
      </c>
      <c r="E336" s="3">
        <v>40</v>
      </c>
      <c r="F336" s="3">
        <v>26</v>
      </c>
      <c r="G336" s="3">
        <v>31</v>
      </c>
      <c r="H336" s="3">
        <f t="shared" si="36"/>
        <v>169</v>
      </c>
      <c r="I336" s="3"/>
    </row>
    <row r="337" spans="1:14" s="6" customFormat="1" x14ac:dyDescent="0.3">
      <c r="A337" s="1" t="s">
        <v>12</v>
      </c>
      <c r="B337" s="3">
        <v>186</v>
      </c>
      <c r="C337" s="3">
        <v>48</v>
      </c>
      <c r="D337" s="3">
        <v>60</v>
      </c>
      <c r="E337" s="3">
        <v>43</v>
      </c>
      <c r="F337" s="3">
        <v>36</v>
      </c>
      <c r="G337" s="3">
        <v>54</v>
      </c>
      <c r="H337" s="3">
        <f t="shared" si="36"/>
        <v>241</v>
      </c>
      <c r="I337" s="3"/>
    </row>
    <row r="340" spans="1:14" s="6" customFormat="1" x14ac:dyDescent="0.3">
      <c r="A340" s="1" t="s">
        <v>50</v>
      </c>
      <c r="B340" s="1" t="s">
        <v>9</v>
      </c>
      <c r="C340" s="1">
        <v>1</v>
      </c>
      <c r="D340" s="1">
        <v>2</v>
      </c>
      <c r="E340" s="1">
        <v>3</v>
      </c>
      <c r="F340" s="1">
        <v>4</v>
      </c>
      <c r="G340" s="1">
        <v>5</v>
      </c>
      <c r="H340" s="1" t="s">
        <v>0</v>
      </c>
      <c r="I340" s="1"/>
      <c r="J340" s="2"/>
      <c r="K340" s="2"/>
      <c r="L340" s="2"/>
      <c r="N340" s="1"/>
    </row>
    <row r="341" spans="1:14" s="6" customFormat="1" x14ac:dyDescent="0.3">
      <c r="A341" s="1" t="s">
        <v>8</v>
      </c>
      <c r="B341" s="3">
        <v>100</v>
      </c>
      <c r="C341" s="3">
        <v>4</v>
      </c>
      <c r="D341" s="3">
        <v>5</v>
      </c>
      <c r="E341" s="3">
        <v>7</v>
      </c>
      <c r="F341" s="3">
        <v>9</v>
      </c>
      <c r="G341" s="3">
        <v>4</v>
      </c>
      <c r="H341" s="3">
        <f>SUM(C341:G341)</f>
        <v>29</v>
      </c>
      <c r="I341" s="4"/>
      <c r="J341" s="2"/>
      <c r="K341" s="2"/>
      <c r="L341" s="2"/>
      <c r="N341" s="13"/>
    </row>
    <row r="342" spans="1:14" s="6" customFormat="1" x14ac:dyDescent="0.3">
      <c r="A342" s="1" t="s">
        <v>8</v>
      </c>
      <c r="B342" s="3">
        <v>100</v>
      </c>
      <c r="C342" s="3">
        <v>3</v>
      </c>
      <c r="D342" s="3">
        <v>4</v>
      </c>
      <c r="E342" s="3">
        <v>6</v>
      </c>
      <c r="F342" s="3">
        <v>7</v>
      </c>
      <c r="G342" s="3">
        <v>2</v>
      </c>
      <c r="H342" s="3">
        <f t="shared" ref="H342:H348" si="37">SUM(C342:G342)</f>
        <v>22</v>
      </c>
      <c r="I342" s="4"/>
      <c r="J342" s="5"/>
      <c r="K342" s="5"/>
      <c r="L342" s="5"/>
      <c r="N342" s="13"/>
    </row>
    <row r="343" spans="1:14" s="6" customFormat="1" x14ac:dyDescent="0.3">
      <c r="A343" s="1" t="s">
        <v>10</v>
      </c>
      <c r="B343" s="3">
        <v>174</v>
      </c>
      <c r="C343" s="3">
        <v>19</v>
      </c>
      <c r="D343" s="3">
        <v>28</v>
      </c>
      <c r="E343" s="3">
        <v>25</v>
      </c>
      <c r="F343" s="3">
        <v>17</v>
      </c>
      <c r="G343" s="3">
        <v>26</v>
      </c>
      <c r="H343" s="3">
        <f t="shared" si="37"/>
        <v>115</v>
      </c>
      <c r="I343" s="2"/>
      <c r="J343" s="3"/>
      <c r="K343" s="4"/>
      <c r="L343" s="4"/>
      <c r="N343" s="13"/>
    </row>
    <row r="344" spans="1:14" s="6" customFormat="1" x14ac:dyDescent="0.3">
      <c r="A344" s="1" t="s">
        <v>10</v>
      </c>
      <c r="B344" s="3">
        <v>172</v>
      </c>
      <c r="C344" s="3">
        <v>15</v>
      </c>
      <c r="D344" s="3">
        <v>13</v>
      </c>
      <c r="E344" s="3">
        <v>22</v>
      </c>
      <c r="F344" s="3">
        <v>21</v>
      </c>
      <c r="G344" s="3">
        <v>20</v>
      </c>
      <c r="H344" s="3">
        <f t="shared" si="37"/>
        <v>91</v>
      </c>
      <c r="I344" s="2"/>
      <c r="J344" s="3"/>
      <c r="K344" s="4"/>
      <c r="L344" s="4"/>
    </row>
    <row r="345" spans="1:14" s="6" customFormat="1" x14ac:dyDescent="0.3">
      <c r="A345" s="1" t="s">
        <v>11</v>
      </c>
      <c r="B345" s="3">
        <v>178</v>
      </c>
      <c r="C345" s="3">
        <v>15</v>
      </c>
      <c r="D345" s="3">
        <v>19</v>
      </c>
      <c r="E345" s="3">
        <v>29</v>
      </c>
      <c r="F345" s="3">
        <v>12</v>
      </c>
      <c r="G345" s="3">
        <v>17</v>
      </c>
      <c r="H345" s="3">
        <f t="shared" si="37"/>
        <v>92</v>
      </c>
      <c r="I345" s="2"/>
      <c r="J345" s="3"/>
      <c r="K345" s="4"/>
      <c r="L345" s="4"/>
    </row>
    <row r="346" spans="1:14" s="6" customFormat="1" x14ac:dyDescent="0.3">
      <c r="A346" s="1" t="s">
        <v>11</v>
      </c>
      <c r="B346" s="3">
        <v>170</v>
      </c>
      <c r="C346" s="3">
        <v>14</v>
      </c>
      <c r="D346" s="3">
        <v>18</v>
      </c>
      <c r="E346" s="3">
        <v>20</v>
      </c>
      <c r="F346" s="3">
        <v>15</v>
      </c>
      <c r="G346" s="3">
        <v>29</v>
      </c>
      <c r="H346" s="3">
        <f t="shared" si="37"/>
        <v>96</v>
      </c>
      <c r="I346" s="2"/>
      <c r="J346" s="3"/>
      <c r="K346" s="4"/>
      <c r="L346" s="4"/>
    </row>
    <row r="347" spans="1:14" s="6" customFormat="1" x14ac:dyDescent="0.3">
      <c r="A347" s="1" t="s">
        <v>12</v>
      </c>
      <c r="B347" s="3">
        <v>192</v>
      </c>
      <c r="C347" s="3">
        <v>26</v>
      </c>
      <c r="D347" s="3">
        <v>17</v>
      </c>
      <c r="E347" s="3">
        <v>21</v>
      </c>
      <c r="F347" s="3">
        <v>27</v>
      </c>
      <c r="G347" s="3">
        <v>28</v>
      </c>
      <c r="H347" s="3">
        <f t="shared" si="37"/>
        <v>119</v>
      </c>
      <c r="I347" s="2"/>
      <c r="J347" s="3"/>
      <c r="K347" s="4"/>
      <c r="L347" s="4"/>
    </row>
    <row r="348" spans="1:14" s="6" customFormat="1" x14ac:dyDescent="0.3">
      <c r="A348" s="1" t="s">
        <v>12</v>
      </c>
      <c r="B348" s="3">
        <v>188</v>
      </c>
      <c r="C348" s="3">
        <v>18</v>
      </c>
      <c r="D348" s="3">
        <v>24</v>
      </c>
      <c r="E348" s="3">
        <v>25</v>
      </c>
      <c r="F348" s="3">
        <v>17</v>
      </c>
      <c r="G348" s="3">
        <v>31</v>
      </c>
      <c r="H348" s="3">
        <f t="shared" si="37"/>
        <v>115</v>
      </c>
      <c r="I348" s="2"/>
      <c r="J348" s="3"/>
      <c r="K348" s="4"/>
      <c r="L348" s="4"/>
    </row>
    <row r="352" spans="1:14" s="6" customFormat="1" x14ac:dyDescent="0.3">
      <c r="A352" s="8" t="s">
        <v>51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4" spans="1:14" s="6" customFormat="1" x14ac:dyDescent="0.3">
      <c r="A354" s="8" t="s">
        <v>8</v>
      </c>
      <c r="B354" s="8"/>
      <c r="C354" s="8"/>
      <c r="D354" s="8"/>
      <c r="E354" s="8"/>
      <c r="F354" s="8"/>
      <c r="G354" s="8"/>
      <c r="H354" s="8"/>
      <c r="K354" s="5"/>
      <c r="N354" s="1"/>
    </row>
    <row r="355" spans="1:14" s="6" customFormat="1" x14ac:dyDescent="0.3">
      <c r="A355" s="1" t="s">
        <v>52</v>
      </c>
      <c r="B355" s="1" t="s">
        <v>9</v>
      </c>
      <c r="C355" s="1">
        <v>1</v>
      </c>
      <c r="D355" s="1">
        <v>2</v>
      </c>
      <c r="E355" s="1">
        <v>3</v>
      </c>
      <c r="F355" s="1">
        <v>4</v>
      </c>
      <c r="G355" s="1">
        <v>5</v>
      </c>
      <c r="H355" s="1" t="s">
        <v>0</v>
      </c>
      <c r="I355" s="14"/>
      <c r="J355" s="5"/>
      <c r="N355" s="13"/>
    </row>
    <row r="356" spans="1:14" s="6" customFormat="1" x14ac:dyDescent="0.3">
      <c r="A356" s="1" t="s">
        <v>8</v>
      </c>
      <c r="B356" s="3">
        <v>100</v>
      </c>
      <c r="C356" s="3">
        <v>3</v>
      </c>
      <c r="D356" s="3">
        <v>1</v>
      </c>
      <c r="E356" s="3">
        <v>4</v>
      </c>
      <c r="F356" s="3">
        <v>4</v>
      </c>
      <c r="G356" s="3">
        <v>6</v>
      </c>
      <c r="H356" s="3">
        <f>SUM(C356:G356)</f>
        <v>18</v>
      </c>
      <c r="I356" s="15"/>
      <c r="J356" s="7"/>
      <c r="K356" s="7"/>
      <c r="N356" s="13"/>
    </row>
    <row r="357" spans="1:14" s="6" customFormat="1" x14ac:dyDescent="0.3">
      <c r="A357" s="1" t="s">
        <v>8</v>
      </c>
      <c r="B357" s="3">
        <v>100</v>
      </c>
      <c r="C357" s="3">
        <v>0</v>
      </c>
      <c r="D357" s="3">
        <v>1</v>
      </c>
      <c r="E357" s="3">
        <v>6</v>
      </c>
      <c r="F357" s="3">
        <v>11</v>
      </c>
      <c r="G357" s="3">
        <v>5</v>
      </c>
      <c r="H357" s="3">
        <f t="shared" ref="H357:H360" si="38">SUM(C357:G357)</f>
        <v>23</v>
      </c>
      <c r="I357" s="16"/>
      <c r="J357" s="7"/>
      <c r="K357" s="7"/>
      <c r="N357" s="13"/>
    </row>
    <row r="358" spans="1:14" s="6" customFormat="1" x14ac:dyDescent="0.3">
      <c r="A358" s="1" t="s">
        <v>10</v>
      </c>
      <c r="B358" s="3">
        <v>168</v>
      </c>
      <c r="C358" s="3">
        <v>0</v>
      </c>
      <c r="D358" s="3">
        <v>0</v>
      </c>
      <c r="E358" s="3">
        <v>0</v>
      </c>
      <c r="F358" s="3">
        <v>1</v>
      </c>
      <c r="G358" s="3">
        <v>2</v>
      </c>
      <c r="H358" s="3">
        <f t="shared" si="38"/>
        <v>3</v>
      </c>
      <c r="J358" s="3"/>
    </row>
    <row r="359" spans="1:14" s="6" customFormat="1" x14ac:dyDescent="0.3">
      <c r="A359" s="1" t="s">
        <v>11</v>
      </c>
      <c r="B359" s="3">
        <v>172</v>
      </c>
      <c r="C359" s="3">
        <v>1</v>
      </c>
      <c r="D359" s="3">
        <v>2</v>
      </c>
      <c r="E359" s="3">
        <v>3</v>
      </c>
      <c r="F359" s="3">
        <v>3</v>
      </c>
      <c r="G359" s="3">
        <v>2</v>
      </c>
      <c r="H359" s="3">
        <f t="shared" si="38"/>
        <v>11</v>
      </c>
      <c r="J359" s="3"/>
    </row>
    <row r="360" spans="1:14" s="6" customFormat="1" x14ac:dyDescent="0.3">
      <c r="A360" s="1" t="s">
        <v>12</v>
      </c>
      <c r="B360" s="3">
        <v>174</v>
      </c>
      <c r="C360" s="3">
        <v>0</v>
      </c>
      <c r="D360" s="3">
        <v>1</v>
      </c>
      <c r="E360" s="3">
        <v>0</v>
      </c>
      <c r="F360" s="3">
        <v>0</v>
      </c>
      <c r="G360" s="3">
        <v>3</v>
      </c>
      <c r="H360" s="3">
        <f t="shared" si="38"/>
        <v>4</v>
      </c>
      <c r="J360" s="3"/>
    </row>
    <row r="363" spans="1:14" s="6" customFormat="1" x14ac:dyDescent="0.3">
      <c r="A363" s="1" t="s">
        <v>53</v>
      </c>
      <c r="B363" s="1" t="s">
        <v>9</v>
      </c>
      <c r="C363" s="1">
        <v>1</v>
      </c>
      <c r="D363" s="1">
        <v>2</v>
      </c>
      <c r="E363" s="1">
        <v>3</v>
      </c>
      <c r="F363" s="1">
        <v>4</v>
      </c>
      <c r="G363" s="1">
        <v>5</v>
      </c>
      <c r="H363" s="1" t="s">
        <v>0</v>
      </c>
      <c r="I363" s="1"/>
      <c r="J363" s="2"/>
      <c r="K363" s="2"/>
      <c r="L363" s="2"/>
      <c r="N363" s="1"/>
    </row>
    <row r="364" spans="1:14" s="6" customFormat="1" x14ac:dyDescent="0.3">
      <c r="A364" s="1" t="s">
        <v>37</v>
      </c>
      <c r="B364" s="3">
        <v>100</v>
      </c>
      <c r="C364" s="3">
        <v>51</v>
      </c>
      <c r="D364" s="3">
        <v>54</v>
      </c>
      <c r="E364" s="3">
        <v>58</v>
      </c>
      <c r="F364" s="3">
        <v>59</v>
      </c>
      <c r="G364" s="3">
        <v>62</v>
      </c>
      <c r="H364" s="3">
        <f>SUM(C364:G364)</f>
        <v>284</v>
      </c>
      <c r="I364" s="4"/>
      <c r="J364" s="2"/>
      <c r="K364" s="2"/>
      <c r="L364" s="2"/>
      <c r="N364" s="13"/>
    </row>
    <row r="365" spans="1:14" s="6" customFormat="1" x14ac:dyDescent="0.3">
      <c r="A365" s="1" t="s">
        <v>37</v>
      </c>
      <c r="B365" s="3">
        <v>100</v>
      </c>
      <c r="C365" s="3">
        <v>77</v>
      </c>
      <c r="D365" s="3">
        <v>67</v>
      </c>
      <c r="E365" s="3">
        <v>68</v>
      </c>
      <c r="F365" s="3">
        <v>55</v>
      </c>
      <c r="G365" s="3">
        <v>43</v>
      </c>
      <c r="H365" s="3">
        <f t="shared" ref="H365:H371" si="39">SUM(C365:G365)</f>
        <v>310</v>
      </c>
      <c r="I365" s="4"/>
      <c r="J365" s="5"/>
      <c r="K365" s="5"/>
      <c r="L365" s="5"/>
      <c r="N365" s="13"/>
    </row>
    <row r="366" spans="1:14" s="6" customFormat="1" x14ac:dyDescent="0.3">
      <c r="A366" s="1" t="s">
        <v>10</v>
      </c>
      <c r="B366" s="3">
        <v>182</v>
      </c>
      <c r="C366" s="3">
        <v>51</v>
      </c>
      <c r="D366" s="3">
        <v>43</v>
      </c>
      <c r="E366" s="3">
        <v>43</v>
      </c>
      <c r="F366" s="3">
        <v>49</v>
      </c>
      <c r="G366" s="3">
        <v>44</v>
      </c>
      <c r="H366" s="3">
        <f t="shared" si="39"/>
        <v>230</v>
      </c>
      <c r="I366" s="2"/>
      <c r="J366" s="3"/>
      <c r="K366" s="4"/>
      <c r="L366" s="4"/>
      <c r="N366" s="13"/>
    </row>
    <row r="367" spans="1:14" s="6" customFormat="1" x14ac:dyDescent="0.3">
      <c r="A367" s="1" t="s">
        <v>10</v>
      </c>
      <c r="B367" s="3">
        <v>180</v>
      </c>
      <c r="C367" s="3">
        <v>50</v>
      </c>
      <c r="D367" s="3">
        <v>37</v>
      </c>
      <c r="E367" s="3">
        <v>41</v>
      </c>
      <c r="F367" s="3">
        <v>30</v>
      </c>
      <c r="G367" s="3">
        <v>45</v>
      </c>
      <c r="H367" s="3">
        <f t="shared" si="39"/>
        <v>203</v>
      </c>
      <c r="I367" s="2"/>
      <c r="J367" s="3"/>
      <c r="K367" s="4"/>
      <c r="L367" s="4"/>
    </row>
    <row r="368" spans="1:14" s="6" customFormat="1" x14ac:dyDescent="0.3">
      <c r="A368" s="1" t="s">
        <v>11</v>
      </c>
      <c r="B368" s="3">
        <v>172</v>
      </c>
      <c r="C368" s="3">
        <v>38</v>
      </c>
      <c r="D368" s="3">
        <v>40</v>
      </c>
      <c r="E368" s="3">
        <v>31</v>
      </c>
      <c r="F368" s="3">
        <v>29</v>
      </c>
      <c r="G368" s="3">
        <v>40</v>
      </c>
      <c r="H368" s="3">
        <f t="shared" si="39"/>
        <v>178</v>
      </c>
      <c r="I368" s="2"/>
      <c r="J368" s="3"/>
      <c r="K368" s="4"/>
      <c r="L368" s="4"/>
    </row>
    <row r="369" spans="1:14" s="6" customFormat="1" x14ac:dyDescent="0.3">
      <c r="A369" s="1" t="s">
        <v>11</v>
      </c>
      <c r="B369" s="3">
        <v>170</v>
      </c>
      <c r="C369" s="3">
        <v>33</v>
      </c>
      <c r="D369" s="3">
        <v>29</v>
      </c>
      <c r="E369" s="3">
        <v>41</v>
      </c>
      <c r="F369" s="3">
        <v>40</v>
      </c>
      <c r="G369" s="3">
        <v>24</v>
      </c>
      <c r="H369" s="3">
        <f t="shared" si="39"/>
        <v>167</v>
      </c>
      <c r="I369" s="2"/>
      <c r="J369" s="3"/>
      <c r="K369" s="4"/>
      <c r="L369" s="4"/>
    </row>
    <row r="370" spans="1:14" s="6" customFormat="1" x14ac:dyDescent="0.3">
      <c r="A370" s="1" t="s">
        <v>12</v>
      </c>
      <c r="B370" s="3">
        <v>184</v>
      </c>
      <c r="C370" s="3">
        <v>23</v>
      </c>
      <c r="D370" s="3">
        <v>39</v>
      </c>
      <c r="E370" s="3">
        <v>40</v>
      </c>
      <c r="F370" s="3">
        <v>25</v>
      </c>
      <c r="G370" s="3">
        <v>42</v>
      </c>
      <c r="H370" s="3">
        <f t="shared" si="39"/>
        <v>169</v>
      </c>
      <c r="I370" s="2"/>
      <c r="J370" s="3"/>
      <c r="K370" s="4"/>
      <c r="L370" s="4"/>
    </row>
    <row r="371" spans="1:14" s="6" customFormat="1" x14ac:dyDescent="0.3">
      <c r="A371" s="1" t="s">
        <v>12</v>
      </c>
      <c r="B371" s="3">
        <v>192</v>
      </c>
      <c r="C371" s="3">
        <v>29</v>
      </c>
      <c r="D371" s="3">
        <v>32</v>
      </c>
      <c r="E371" s="3">
        <v>19</v>
      </c>
      <c r="F371" s="3">
        <v>22</v>
      </c>
      <c r="G371" s="3">
        <v>20</v>
      </c>
      <c r="H371" s="3">
        <f t="shared" si="39"/>
        <v>122</v>
      </c>
      <c r="I371" s="2"/>
      <c r="J371" s="3"/>
      <c r="K371" s="4"/>
      <c r="L371" s="4"/>
    </row>
    <row r="374" spans="1:14" s="6" customFormat="1" x14ac:dyDescent="0.3">
      <c r="A374" s="1" t="s">
        <v>6</v>
      </c>
      <c r="B374" s="1" t="s">
        <v>9</v>
      </c>
      <c r="C374" s="1">
        <v>1</v>
      </c>
      <c r="D374" s="1">
        <v>2</v>
      </c>
      <c r="E374" s="1">
        <v>3</v>
      </c>
      <c r="F374" s="1">
        <v>4</v>
      </c>
      <c r="G374" s="1">
        <v>5</v>
      </c>
      <c r="H374" s="1" t="s">
        <v>0</v>
      </c>
      <c r="I374" s="1"/>
      <c r="J374" s="2"/>
      <c r="K374" s="2"/>
      <c r="L374" s="2"/>
      <c r="N374" s="1"/>
    </row>
    <row r="375" spans="1:14" s="6" customFormat="1" x14ac:dyDescent="0.3">
      <c r="A375" s="1" t="s">
        <v>37</v>
      </c>
      <c r="B375" s="3">
        <v>100</v>
      </c>
      <c r="C375" s="3">
        <v>55</v>
      </c>
      <c r="D375" s="3">
        <v>68</v>
      </c>
      <c r="E375" s="3">
        <v>65</v>
      </c>
      <c r="F375" s="3">
        <v>64</v>
      </c>
      <c r="G375" s="3">
        <v>43</v>
      </c>
      <c r="H375" s="3">
        <f>SUM(C375:G375)</f>
        <v>295</v>
      </c>
      <c r="I375" s="4"/>
      <c r="J375" s="2"/>
      <c r="K375" s="2"/>
      <c r="L375" s="2"/>
      <c r="N375" s="13"/>
    </row>
    <row r="376" spans="1:14" s="6" customFormat="1" x14ac:dyDescent="0.3">
      <c r="A376" s="1" t="s">
        <v>37</v>
      </c>
      <c r="B376" s="3">
        <v>100</v>
      </c>
      <c r="C376" s="3">
        <v>65</v>
      </c>
      <c r="D376" s="3">
        <v>49</v>
      </c>
      <c r="E376" s="3">
        <v>46</v>
      </c>
      <c r="F376" s="3">
        <v>54</v>
      </c>
      <c r="G376" s="3">
        <v>58</v>
      </c>
      <c r="H376" s="3">
        <f t="shared" ref="H376:H382" si="40">SUM(C376:G376)</f>
        <v>272</v>
      </c>
      <c r="I376" s="4"/>
      <c r="J376" s="5"/>
      <c r="K376" s="5"/>
      <c r="L376" s="5"/>
      <c r="N376" s="13"/>
    </row>
    <row r="377" spans="1:14" s="6" customFormat="1" x14ac:dyDescent="0.3">
      <c r="A377" s="1" t="s">
        <v>10</v>
      </c>
      <c r="B377" s="3">
        <v>178</v>
      </c>
      <c r="C377" s="3">
        <v>41</v>
      </c>
      <c r="D377" s="3">
        <v>38</v>
      </c>
      <c r="E377" s="3">
        <v>45</v>
      </c>
      <c r="F377" s="3">
        <v>51</v>
      </c>
      <c r="G377" s="3">
        <v>50</v>
      </c>
      <c r="H377" s="3">
        <f t="shared" si="40"/>
        <v>225</v>
      </c>
      <c r="I377" s="2"/>
      <c r="J377" s="3"/>
      <c r="K377" s="4"/>
      <c r="L377" s="4"/>
      <c r="N377" s="13"/>
    </row>
    <row r="378" spans="1:14" s="6" customFormat="1" x14ac:dyDescent="0.3">
      <c r="A378" s="1" t="s">
        <v>10</v>
      </c>
      <c r="B378" s="3">
        <v>180</v>
      </c>
      <c r="C378" s="3">
        <v>37</v>
      </c>
      <c r="D378" s="3">
        <v>42</v>
      </c>
      <c r="E378" s="3">
        <v>44</v>
      </c>
      <c r="F378" s="3">
        <v>44</v>
      </c>
      <c r="G378" s="3">
        <v>40</v>
      </c>
      <c r="H378" s="3">
        <f t="shared" si="40"/>
        <v>207</v>
      </c>
      <c r="I378" s="2"/>
      <c r="J378" s="3"/>
      <c r="K378" s="4"/>
      <c r="L378" s="4"/>
    </row>
    <row r="379" spans="1:14" s="6" customFormat="1" x14ac:dyDescent="0.3">
      <c r="A379" s="1" t="s">
        <v>11</v>
      </c>
      <c r="B379" s="3">
        <v>172</v>
      </c>
      <c r="C379" s="3">
        <v>14</v>
      </c>
      <c r="D379" s="3">
        <v>18</v>
      </c>
      <c r="E379" s="3">
        <v>19</v>
      </c>
      <c r="F379" s="3">
        <v>23</v>
      </c>
      <c r="G379" s="3">
        <v>21</v>
      </c>
      <c r="H379" s="3">
        <f t="shared" si="40"/>
        <v>95</v>
      </c>
      <c r="I379" s="2"/>
      <c r="J379" s="3"/>
      <c r="K379" s="4"/>
      <c r="L379" s="4"/>
    </row>
    <row r="380" spans="1:14" s="6" customFormat="1" x14ac:dyDescent="0.3">
      <c r="A380" s="1" t="s">
        <v>11</v>
      </c>
      <c r="B380" s="3">
        <v>176</v>
      </c>
      <c r="C380" s="3">
        <v>54</v>
      </c>
      <c r="D380" s="3">
        <v>48</v>
      </c>
      <c r="E380" s="3">
        <v>49</v>
      </c>
      <c r="F380" s="3">
        <v>42</v>
      </c>
      <c r="G380" s="3">
        <v>34</v>
      </c>
      <c r="H380" s="3">
        <f t="shared" si="40"/>
        <v>227</v>
      </c>
      <c r="I380" s="2"/>
      <c r="J380" s="3"/>
      <c r="K380" s="4"/>
      <c r="L380" s="4"/>
    </row>
    <row r="381" spans="1:14" s="6" customFormat="1" x14ac:dyDescent="0.3">
      <c r="A381" s="1" t="s">
        <v>12</v>
      </c>
      <c r="B381" s="3">
        <v>174</v>
      </c>
      <c r="C381" s="3">
        <v>17</v>
      </c>
      <c r="D381" s="3">
        <v>24</v>
      </c>
      <c r="E381" s="3">
        <v>22</v>
      </c>
      <c r="F381" s="3">
        <v>15</v>
      </c>
      <c r="G381" s="3">
        <v>19</v>
      </c>
      <c r="H381" s="3">
        <f t="shared" si="40"/>
        <v>97</v>
      </c>
      <c r="I381" s="2"/>
      <c r="J381" s="3"/>
      <c r="K381" s="4"/>
      <c r="L381" s="4"/>
    </row>
    <row r="382" spans="1:14" s="6" customFormat="1" x14ac:dyDescent="0.3">
      <c r="A382" s="1" t="s">
        <v>12</v>
      </c>
      <c r="B382" s="3">
        <v>178</v>
      </c>
      <c r="C382" s="3">
        <v>22</v>
      </c>
      <c r="D382" s="3">
        <v>22</v>
      </c>
      <c r="E382" s="3">
        <v>21</v>
      </c>
      <c r="F382" s="3">
        <v>15</v>
      </c>
      <c r="G382" s="3">
        <v>18</v>
      </c>
      <c r="H382" s="3">
        <f t="shared" si="40"/>
        <v>98</v>
      </c>
      <c r="I382" s="2"/>
      <c r="J382" s="3"/>
      <c r="K382" s="4"/>
      <c r="L382" s="4"/>
    </row>
    <row r="384" spans="1:14" s="6" customFormat="1" x14ac:dyDescent="0.3"/>
    <row r="385" spans="1:14" s="6" customFormat="1" x14ac:dyDescent="0.3">
      <c r="A385" s="1" t="s">
        <v>54</v>
      </c>
      <c r="B385" s="1" t="s">
        <v>9</v>
      </c>
      <c r="C385" s="1">
        <v>1</v>
      </c>
      <c r="D385" s="1">
        <v>2</v>
      </c>
      <c r="E385" s="1">
        <v>3</v>
      </c>
      <c r="F385" s="1">
        <v>4</v>
      </c>
      <c r="G385" s="1">
        <v>5</v>
      </c>
      <c r="H385" s="1" t="s">
        <v>0</v>
      </c>
      <c r="I385" s="1"/>
      <c r="J385" s="2"/>
      <c r="K385" s="2"/>
      <c r="L385" s="2"/>
      <c r="N385" s="1"/>
    </row>
    <row r="386" spans="1:14" s="6" customFormat="1" x14ac:dyDescent="0.3">
      <c r="A386" s="1" t="s">
        <v>37</v>
      </c>
      <c r="B386" s="3">
        <v>100</v>
      </c>
      <c r="C386" s="3">
        <v>57</v>
      </c>
      <c r="D386" s="3">
        <v>55</v>
      </c>
      <c r="E386" s="3">
        <v>58</v>
      </c>
      <c r="F386" s="3">
        <v>71</v>
      </c>
      <c r="G386" s="3">
        <v>61</v>
      </c>
      <c r="H386" s="3">
        <f>SUM(C386:G386)</f>
        <v>302</v>
      </c>
      <c r="I386" s="4"/>
      <c r="J386" s="2"/>
      <c r="K386" s="2"/>
      <c r="L386" s="2"/>
      <c r="N386" s="13"/>
    </row>
    <row r="387" spans="1:14" s="6" customFormat="1" x14ac:dyDescent="0.3">
      <c r="A387" s="1" t="s">
        <v>37</v>
      </c>
      <c r="B387" s="3">
        <v>100</v>
      </c>
      <c r="C387" s="3">
        <v>71</v>
      </c>
      <c r="D387" s="3">
        <v>62</v>
      </c>
      <c r="E387" s="3">
        <v>57</v>
      </c>
      <c r="F387" s="3">
        <v>55</v>
      </c>
      <c r="G387" s="3">
        <v>62</v>
      </c>
      <c r="H387" s="3">
        <f t="shared" ref="H387:H393" si="41">SUM(C387:G387)</f>
        <v>307</v>
      </c>
      <c r="I387" s="4"/>
      <c r="J387" s="5"/>
      <c r="K387" s="5"/>
      <c r="L387" s="5"/>
      <c r="N387" s="13"/>
    </row>
    <row r="388" spans="1:14" s="6" customFormat="1" x14ac:dyDescent="0.3">
      <c r="A388" s="1" t="s">
        <v>10</v>
      </c>
      <c r="B388" s="3">
        <v>184</v>
      </c>
      <c r="C388" s="3">
        <v>20</v>
      </c>
      <c r="D388" s="3">
        <v>30</v>
      </c>
      <c r="E388" s="3">
        <v>23</v>
      </c>
      <c r="F388" s="3">
        <v>24</v>
      </c>
      <c r="G388" s="3">
        <v>29</v>
      </c>
      <c r="H388" s="3">
        <f t="shared" si="41"/>
        <v>126</v>
      </c>
      <c r="I388" s="2"/>
      <c r="J388" s="3"/>
      <c r="K388" s="4"/>
      <c r="L388" s="4"/>
      <c r="N388" s="13"/>
    </row>
    <row r="389" spans="1:14" s="6" customFormat="1" x14ac:dyDescent="0.3">
      <c r="A389" s="1" t="s">
        <v>10</v>
      </c>
      <c r="B389" s="3">
        <v>178</v>
      </c>
      <c r="C389" s="3">
        <v>40</v>
      </c>
      <c r="D389" s="3">
        <v>22</v>
      </c>
      <c r="E389" s="3">
        <v>38</v>
      </c>
      <c r="F389" s="3">
        <v>37</v>
      </c>
      <c r="G389" s="3">
        <v>33</v>
      </c>
      <c r="H389" s="3">
        <f t="shared" si="41"/>
        <v>170</v>
      </c>
      <c r="I389" s="2"/>
      <c r="J389" s="3"/>
      <c r="K389" s="4"/>
      <c r="L389" s="4"/>
    </row>
    <row r="390" spans="1:14" s="6" customFormat="1" x14ac:dyDescent="0.3">
      <c r="A390" s="1" t="s">
        <v>11</v>
      </c>
      <c r="B390" s="3">
        <v>168</v>
      </c>
      <c r="C390" s="3">
        <v>22</v>
      </c>
      <c r="D390" s="3">
        <v>35</v>
      </c>
      <c r="E390" s="3">
        <v>28</v>
      </c>
      <c r="F390" s="3">
        <v>27</v>
      </c>
      <c r="G390" s="3">
        <v>33</v>
      </c>
      <c r="H390" s="3">
        <f t="shared" si="41"/>
        <v>145</v>
      </c>
      <c r="I390" s="2"/>
      <c r="J390" s="3"/>
      <c r="K390" s="4"/>
      <c r="L390" s="4"/>
    </row>
    <row r="391" spans="1:14" s="6" customFormat="1" x14ac:dyDescent="0.3">
      <c r="A391" s="1" t="s">
        <v>11</v>
      </c>
      <c r="B391" s="3">
        <v>174</v>
      </c>
      <c r="C391" s="3">
        <v>20</v>
      </c>
      <c r="D391" s="3">
        <v>11</v>
      </c>
      <c r="E391" s="3">
        <v>19</v>
      </c>
      <c r="F391" s="3">
        <v>11</v>
      </c>
      <c r="G391" s="3">
        <v>11</v>
      </c>
      <c r="H391" s="3">
        <f t="shared" si="41"/>
        <v>72</v>
      </c>
      <c r="I391" s="2"/>
      <c r="J391" s="3"/>
      <c r="K391" s="4"/>
      <c r="L391" s="4"/>
    </row>
    <row r="392" spans="1:14" s="6" customFormat="1" x14ac:dyDescent="0.3">
      <c r="A392" s="1" t="s">
        <v>12</v>
      </c>
      <c r="B392" s="3">
        <v>182</v>
      </c>
      <c r="C392" s="3">
        <v>32</v>
      </c>
      <c r="D392" s="3">
        <v>25</v>
      </c>
      <c r="E392" s="3">
        <v>20</v>
      </c>
      <c r="F392" s="3">
        <v>28</v>
      </c>
      <c r="G392" s="3">
        <v>22</v>
      </c>
      <c r="H392" s="3">
        <f t="shared" si="41"/>
        <v>127</v>
      </c>
      <c r="I392" s="2"/>
      <c r="J392" s="3"/>
      <c r="K392" s="4"/>
      <c r="L392" s="4"/>
    </row>
    <row r="393" spans="1:14" s="6" customFormat="1" x14ac:dyDescent="0.3">
      <c r="A393" s="1" t="s">
        <v>12</v>
      </c>
      <c r="B393" s="3">
        <v>184</v>
      </c>
      <c r="C393" s="3">
        <v>31</v>
      </c>
      <c r="D393" s="3">
        <v>34</v>
      </c>
      <c r="E393" s="3">
        <v>33</v>
      </c>
      <c r="F393" s="3">
        <v>26</v>
      </c>
      <c r="G393" s="3">
        <v>27</v>
      </c>
      <c r="H393" s="3">
        <f t="shared" si="41"/>
        <v>151</v>
      </c>
      <c r="I393" s="2"/>
      <c r="J393" s="3"/>
      <c r="K393" s="4"/>
      <c r="L393" s="4"/>
    </row>
    <row r="396" spans="1:14" s="6" customFormat="1" x14ac:dyDescent="0.3">
      <c r="A396" s="8" t="s">
        <v>8</v>
      </c>
      <c r="B396" s="8"/>
      <c r="C396" s="8"/>
      <c r="D396" s="8"/>
      <c r="E396" s="8"/>
      <c r="F396" s="8"/>
      <c r="G396" s="8"/>
      <c r="H396" s="8"/>
      <c r="K396" s="5"/>
      <c r="N396" s="1"/>
    </row>
    <row r="397" spans="1:14" s="6" customFormat="1" x14ac:dyDescent="0.3">
      <c r="A397" s="1" t="s">
        <v>55</v>
      </c>
      <c r="B397" s="1" t="s">
        <v>9</v>
      </c>
      <c r="C397" s="1">
        <v>1</v>
      </c>
      <c r="D397" s="1">
        <v>2</v>
      </c>
      <c r="E397" s="1">
        <v>3</v>
      </c>
      <c r="F397" s="1">
        <v>4</v>
      </c>
      <c r="G397" s="1">
        <v>5</v>
      </c>
      <c r="H397" s="1" t="s">
        <v>0</v>
      </c>
      <c r="I397" s="5"/>
      <c r="J397" s="5"/>
      <c r="N397" s="13"/>
    </row>
    <row r="398" spans="1:14" s="6" customFormat="1" x14ac:dyDescent="0.3">
      <c r="A398" s="1" t="s">
        <v>8</v>
      </c>
      <c r="B398" s="3">
        <v>100</v>
      </c>
      <c r="C398" s="3">
        <v>8</v>
      </c>
      <c r="D398" s="3">
        <v>15</v>
      </c>
      <c r="E398" s="3">
        <v>14</v>
      </c>
      <c r="F398" s="3">
        <v>13</v>
      </c>
      <c r="G398" s="3">
        <v>17</v>
      </c>
      <c r="H398" s="3">
        <f>SUM(C398:G398)</f>
        <v>67</v>
      </c>
      <c r="I398" s="17"/>
      <c r="N398" s="13"/>
    </row>
    <row r="399" spans="1:14" s="6" customFormat="1" x14ac:dyDescent="0.3">
      <c r="A399" s="1" t="s">
        <v>8</v>
      </c>
      <c r="B399" s="3">
        <v>100</v>
      </c>
      <c r="C399" s="3">
        <v>17</v>
      </c>
      <c r="D399" s="3">
        <v>9</v>
      </c>
      <c r="E399" s="3">
        <v>17</v>
      </c>
      <c r="F399" s="3">
        <v>12</v>
      </c>
      <c r="G399" s="3">
        <v>20</v>
      </c>
      <c r="H399" s="3">
        <f t="shared" ref="H399:H402" si="42">SUM(C399:G399)</f>
        <v>75</v>
      </c>
      <c r="I399" s="17"/>
      <c r="N399" s="13"/>
    </row>
    <row r="400" spans="1:14" s="6" customFormat="1" x14ac:dyDescent="0.3">
      <c r="A400" s="1" t="s">
        <v>10</v>
      </c>
      <c r="B400" s="3">
        <v>180</v>
      </c>
      <c r="C400" s="3">
        <v>10</v>
      </c>
      <c r="D400" s="3">
        <v>19</v>
      </c>
      <c r="E400" s="3">
        <v>20</v>
      </c>
      <c r="F400" s="3">
        <v>31</v>
      </c>
      <c r="G400" s="3">
        <v>34</v>
      </c>
      <c r="H400" s="3">
        <f t="shared" si="42"/>
        <v>114</v>
      </c>
      <c r="J400" s="3"/>
    </row>
    <row r="401" spans="1:14" s="6" customFormat="1" x14ac:dyDescent="0.3">
      <c r="A401" s="1" t="s">
        <v>11</v>
      </c>
      <c r="B401" s="3">
        <v>172</v>
      </c>
      <c r="C401" s="3">
        <v>25</v>
      </c>
      <c r="D401" s="3">
        <v>28</v>
      </c>
      <c r="E401" s="3">
        <v>24</v>
      </c>
      <c r="F401" s="3">
        <v>33</v>
      </c>
      <c r="G401" s="3">
        <v>26</v>
      </c>
      <c r="H401" s="3">
        <f t="shared" si="42"/>
        <v>136</v>
      </c>
      <c r="J401" s="3"/>
    </row>
    <row r="402" spans="1:14" s="6" customFormat="1" x14ac:dyDescent="0.3">
      <c r="A402" s="1" t="s">
        <v>12</v>
      </c>
      <c r="B402" s="3">
        <v>180</v>
      </c>
      <c r="C402" s="3">
        <v>12</v>
      </c>
      <c r="D402" s="3">
        <v>17</v>
      </c>
      <c r="E402" s="3">
        <v>26</v>
      </c>
      <c r="F402" s="3">
        <v>29</v>
      </c>
      <c r="G402" s="3">
        <v>30</v>
      </c>
      <c r="H402" s="3">
        <f t="shared" si="42"/>
        <v>114</v>
      </c>
      <c r="J402" s="3"/>
    </row>
    <row r="405" spans="1:14" s="6" customFormat="1" x14ac:dyDescent="0.3">
      <c r="A405" s="1" t="s">
        <v>56</v>
      </c>
      <c r="B405" s="1" t="s">
        <v>9</v>
      </c>
      <c r="C405" s="1">
        <v>1</v>
      </c>
      <c r="D405" s="1">
        <v>2</v>
      </c>
      <c r="E405" s="1">
        <v>3</v>
      </c>
      <c r="F405" s="1">
        <v>4</v>
      </c>
      <c r="G405" s="1">
        <v>5</v>
      </c>
      <c r="H405" s="1" t="s">
        <v>0</v>
      </c>
      <c r="I405" s="1"/>
      <c r="J405" s="2"/>
      <c r="K405" s="2"/>
      <c r="L405" s="2"/>
      <c r="N405" s="1"/>
    </row>
    <row r="406" spans="1:14" s="6" customFormat="1" x14ac:dyDescent="0.3">
      <c r="A406" s="1" t="s">
        <v>8</v>
      </c>
      <c r="B406" s="3">
        <v>100</v>
      </c>
      <c r="C406" s="3">
        <v>4</v>
      </c>
      <c r="D406" s="3">
        <v>11</v>
      </c>
      <c r="E406" s="3">
        <v>12</v>
      </c>
      <c r="F406" s="3">
        <v>12</v>
      </c>
      <c r="G406" s="3">
        <v>9</v>
      </c>
      <c r="H406" s="3">
        <f>SUM(C406:G406)</f>
        <v>48</v>
      </c>
      <c r="I406" s="4"/>
      <c r="J406" s="2"/>
      <c r="K406" s="2"/>
      <c r="L406" s="2"/>
      <c r="N406" s="13"/>
    </row>
    <row r="407" spans="1:14" s="6" customFormat="1" x14ac:dyDescent="0.3">
      <c r="A407" s="1" t="s">
        <v>8</v>
      </c>
      <c r="B407" s="3">
        <v>100</v>
      </c>
      <c r="C407" s="3">
        <v>12</v>
      </c>
      <c r="D407" s="3">
        <v>13</v>
      </c>
      <c r="E407" s="3">
        <v>13</v>
      </c>
      <c r="F407" s="3">
        <v>9</v>
      </c>
      <c r="G407" s="3">
        <v>17</v>
      </c>
      <c r="H407" s="3">
        <f t="shared" ref="H407:H413" si="43">SUM(C407:G407)</f>
        <v>64</v>
      </c>
      <c r="I407" s="4"/>
      <c r="J407" s="5"/>
      <c r="K407" s="5"/>
      <c r="L407" s="5"/>
      <c r="N407" s="13"/>
    </row>
    <row r="408" spans="1:14" s="6" customFormat="1" x14ac:dyDescent="0.3">
      <c r="A408" s="1" t="s">
        <v>10</v>
      </c>
      <c r="B408" s="3">
        <v>178</v>
      </c>
      <c r="C408" s="3">
        <v>20</v>
      </c>
      <c r="D408" s="3">
        <v>26</v>
      </c>
      <c r="E408" s="3">
        <v>15</v>
      </c>
      <c r="F408" s="3">
        <v>63</v>
      </c>
      <c r="G408" s="3">
        <v>21</v>
      </c>
      <c r="H408" s="3">
        <f t="shared" si="43"/>
        <v>145</v>
      </c>
      <c r="I408" s="2"/>
      <c r="J408" s="3"/>
      <c r="K408" s="4"/>
      <c r="L408" s="4"/>
      <c r="N408" s="13"/>
    </row>
    <row r="409" spans="1:14" s="6" customFormat="1" x14ac:dyDescent="0.3">
      <c r="A409" s="1" t="s">
        <v>10</v>
      </c>
      <c r="B409" s="3">
        <v>186</v>
      </c>
      <c r="C409" s="3">
        <v>36</v>
      </c>
      <c r="D409" s="3">
        <v>27</v>
      </c>
      <c r="E409" s="3">
        <v>32</v>
      </c>
      <c r="F409" s="3">
        <v>26</v>
      </c>
      <c r="G409" s="3">
        <v>23</v>
      </c>
      <c r="H409" s="3">
        <f t="shared" si="43"/>
        <v>144</v>
      </c>
      <c r="I409" s="2"/>
      <c r="J409" s="3"/>
      <c r="K409" s="4"/>
      <c r="L409" s="4"/>
    </row>
    <row r="410" spans="1:14" s="6" customFormat="1" x14ac:dyDescent="0.3">
      <c r="A410" s="1" t="s">
        <v>11</v>
      </c>
      <c r="B410" s="3">
        <v>178</v>
      </c>
      <c r="C410" s="3">
        <v>20</v>
      </c>
      <c r="D410" s="3">
        <v>28</v>
      </c>
      <c r="E410" s="3">
        <v>16</v>
      </c>
      <c r="F410" s="3">
        <v>40</v>
      </c>
      <c r="G410" s="3">
        <v>14</v>
      </c>
      <c r="H410" s="3">
        <f t="shared" si="43"/>
        <v>118</v>
      </c>
      <c r="I410" s="2"/>
      <c r="J410" s="3"/>
      <c r="K410" s="4"/>
      <c r="L410" s="4"/>
    </row>
    <row r="411" spans="1:14" s="6" customFormat="1" x14ac:dyDescent="0.3">
      <c r="A411" s="1" t="s">
        <v>11</v>
      </c>
      <c r="B411" s="3">
        <v>176</v>
      </c>
      <c r="C411" s="3">
        <v>34</v>
      </c>
      <c r="D411" s="3">
        <v>29</v>
      </c>
      <c r="E411" s="3">
        <v>21</v>
      </c>
      <c r="F411" s="3">
        <v>16</v>
      </c>
      <c r="G411" s="3">
        <v>29</v>
      </c>
      <c r="H411" s="3">
        <f t="shared" si="43"/>
        <v>129</v>
      </c>
      <c r="I411" s="2"/>
      <c r="J411" s="3"/>
      <c r="K411" s="4"/>
      <c r="L411" s="4"/>
    </row>
    <row r="412" spans="1:14" s="6" customFormat="1" x14ac:dyDescent="0.3">
      <c r="A412" s="1" t="s">
        <v>12</v>
      </c>
      <c r="B412" s="3">
        <v>186</v>
      </c>
      <c r="C412" s="3">
        <v>29</v>
      </c>
      <c r="D412" s="3">
        <v>30</v>
      </c>
      <c r="E412" s="3">
        <v>27</v>
      </c>
      <c r="F412" s="3">
        <v>21</v>
      </c>
      <c r="G412" s="3">
        <v>37</v>
      </c>
      <c r="H412" s="3">
        <f t="shared" si="43"/>
        <v>144</v>
      </c>
      <c r="I412" s="2"/>
      <c r="J412" s="3"/>
      <c r="K412" s="4"/>
      <c r="L412" s="4"/>
    </row>
    <row r="413" spans="1:14" s="6" customFormat="1" x14ac:dyDescent="0.3">
      <c r="A413" s="1" t="s">
        <v>12</v>
      </c>
      <c r="B413" s="3">
        <v>186</v>
      </c>
      <c r="C413" s="3">
        <v>35</v>
      </c>
      <c r="D413" s="3">
        <v>54</v>
      </c>
      <c r="E413" s="3">
        <v>28</v>
      </c>
      <c r="F413" s="3">
        <v>27</v>
      </c>
      <c r="G413" s="3">
        <v>31</v>
      </c>
      <c r="H413" s="3">
        <f t="shared" si="43"/>
        <v>175</v>
      </c>
      <c r="I413" s="2"/>
      <c r="J413" s="3"/>
      <c r="K413" s="4"/>
      <c r="L413" s="4"/>
    </row>
    <row r="416" spans="1:14" s="6" customFormat="1" x14ac:dyDescent="0.3">
      <c r="A416" s="8" t="s">
        <v>8</v>
      </c>
      <c r="B416" s="8"/>
      <c r="C416" s="8"/>
      <c r="D416" s="8"/>
      <c r="E416" s="8"/>
      <c r="F416" s="8"/>
      <c r="G416" s="8"/>
      <c r="H416" s="8"/>
      <c r="K416" s="5"/>
      <c r="N416" s="1"/>
    </row>
    <row r="417" spans="1:14" s="6" customFormat="1" x14ac:dyDescent="0.3">
      <c r="A417" s="1" t="s">
        <v>57</v>
      </c>
      <c r="B417" s="1" t="s">
        <v>9</v>
      </c>
      <c r="C417" s="1">
        <v>1</v>
      </c>
      <c r="D417" s="1">
        <v>2</v>
      </c>
      <c r="E417" s="1">
        <v>3</v>
      </c>
      <c r="F417" s="1">
        <v>4</v>
      </c>
      <c r="G417" s="1">
        <v>5</v>
      </c>
      <c r="H417" s="1" t="s">
        <v>0</v>
      </c>
      <c r="I417" s="5"/>
      <c r="J417" s="5"/>
      <c r="N417" s="13"/>
    </row>
    <row r="418" spans="1:14" s="6" customFormat="1" x14ac:dyDescent="0.3">
      <c r="A418" s="1" t="s">
        <v>8</v>
      </c>
      <c r="B418" s="3">
        <v>100</v>
      </c>
      <c r="C418" s="3">
        <v>14</v>
      </c>
      <c r="D418" s="3">
        <v>6</v>
      </c>
      <c r="E418" s="3">
        <v>7</v>
      </c>
      <c r="F418" s="3">
        <v>8</v>
      </c>
      <c r="G418" s="3">
        <v>4</v>
      </c>
      <c r="H418" s="3">
        <f>SUM(C418:G418)</f>
        <v>39</v>
      </c>
      <c r="I418" s="16"/>
      <c r="J418" s="7"/>
      <c r="K418" s="7"/>
      <c r="N418" s="13"/>
    </row>
    <row r="419" spans="1:14" s="6" customFormat="1" x14ac:dyDescent="0.3">
      <c r="A419" s="1" t="s">
        <v>8</v>
      </c>
      <c r="B419" s="3">
        <v>100</v>
      </c>
      <c r="C419" s="3">
        <v>3</v>
      </c>
      <c r="D419" s="3">
        <v>5</v>
      </c>
      <c r="E419" s="3">
        <v>4</v>
      </c>
      <c r="F419" s="3">
        <v>4</v>
      </c>
      <c r="G419" s="3">
        <v>1</v>
      </c>
      <c r="H419" s="3">
        <f t="shared" ref="H419:H422" si="44">SUM(C419:G419)</f>
        <v>17</v>
      </c>
      <c r="I419" s="16"/>
      <c r="J419" s="7"/>
      <c r="K419" s="7"/>
      <c r="N419" s="13"/>
    </row>
    <row r="420" spans="1:14" s="6" customFormat="1" x14ac:dyDescent="0.3">
      <c r="A420" s="1" t="s">
        <v>10</v>
      </c>
      <c r="B420" s="3">
        <v>216</v>
      </c>
      <c r="C420" s="3">
        <v>18</v>
      </c>
      <c r="D420" s="3">
        <v>20</v>
      </c>
      <c r="E420" s="3">
        <v>25</v>
      </c>
      <c r="F420" s="3">
        <v>24</v>
      </c>
      <c r="G420" s="3">
        <v>35</v>
      </c>
      <c r="H420" s="3">
        <f t="shared" si="44"/>
        <v>122</v>
      </c>
      <c r="J420" s="3"/>
    </row>
    <row r="421" spans="1:14" s="6" customFormat="1" x14ac:dyDescent="0.3">
      <c r="A421" s="1" t="s">
        <v>11</v>
      </c>
      <c r="B421" s="3">
        <v>188</v>
      </c>
      <c r="C421" s="3">
        <v>20</v>
      </c>
      <c r="D421" s="3">
        <v>19</v>
      </c>
      <c r="E421" s="3">
        <v>17</v>
      </c>
      <c r="F421" s="3">
        <v>10</v>
      </c>
      <c r="G421" s="3">
        <v>12</v>
      </c>
      <c r="H421" s="3">
        <f t="shared" si="44"/>
        <v>78</v>
      </c>
      <c r="J421" s="3"/>
    </row>
    <row r="422" spans="1:14" s="6" customFormat="1" x14ac:dyDescent="0.3">
      <c r="A422" s="1" t="s">
        <v>12</v>
      </c>
      <c r="B422" s="3">
        <v>206</v>
      </c>
      <c r="C422" s="3">
        <v>6</v>
      </c>
      <c r="D422" s="3">
        <v>12</v>
      </c>
      <c r="E422" s="3">
        <v>18</v>
      </c>
      <c r="F422" s="3">
        <v>14</v>
      </c>
      <c r="G422" s="3">
        <v>23</v>
      </c>
      <c r="H422" s="3">
        <f t="shared" si="44"/>
        <v>73</v>
      </c>
      <c r="J422" s="3"/>
    </row>
    <row r="425" spans="1:14" s="6" customFormat="1" x14ac:dyDescent="0.3">
      <c r="A425" s="1" t="s">
        <v>58</v>
      </c>
      <c r="B425" s="1" t="s">
        <v>9</v>
      </c>
      <c r="C425" s="1">
        <v>1</v>
      </c>
      <c r="D425" s="1">
        <v>2</v>
      </c>
      <c r="E425" s="1">
        <v>3</v>
      </c>
      <c r="F425" s="1">
        <v>4</v>
      </c>
      <c r="G425" s="1">
        <v>5</v>
      </c>
      <c r="H425" s="1" t="s">
        <v>0</v>
      </c>
      <c r="I425" s="1"/>
      <c r="J425" s="2"/>
      <c r="K425" s="2"/>
      <c r="L425" s="2"/>
      <c r="N425" s="1"/>
    </row>
    <row r="426" spans="1:14" s="6" customFormat="1" x14ac:dyDescent="0.3">
      <c r="A426" s="1" t="s">
        <v>8</v>
      </c>
      <c r="B426" s="3">
        <v>100</v>
      </c>
      <c r="C426" s="3">
        <v>5</v>
      </c>
      <c r="D426" s="3">
        <v>11</v>
      </c>
      <c r="E426" s="3">
        <v>11</v>
      </c>
      <c r="F426" s="3">
        <v>16</v>
      </c>
      <c r="G426" s="3">
        <v>17</v>
      </c>
      <c r="H426" s="3">
        <f>SUM(C426:G426)</f>
        <v>60</v>
      </c>
      <c r="I426" s="4"/>
      <c r="J426" s="2"/>
      <c r="K426" s="2"/>
      <c r="L426" s="2"/>
      <c r="N426" s="13"/>
    </row>
    <row r="427" spans="1:14" s="6" customFormat="1" x14ac:dyDescent="0.3">
      <c r="A427" s="1" t="s">
        <v>8</v>
      </c>
      <c r="B427" s="3">
        <v>100</v>
      </c>
      <c r="C427" s="3">
        <v>6</v>
      </c>
      <c r="D427" s="3">
        <v>6</v>
      </c>
      <c r="E427" s="3">
        <v>23</v>
      </c>
      <c r="F427" s="3">
        <v>32</v>
      </c>
      <c r="G427" s="3">
        <v>2</v>
      </c>
      <c r="H427" s="3">
        <f t="shared" ref="H427:H433" si="45">SUM(C427:G427)</f>
        <v>69</v>
      </c>
      <c r="I427" s="4"/>
      <c r="J427" s="5"/>
      <c r="K427" s="5"/>
      <c r="L427" s="5"/>
      <c r="N427" s="13"/>
    </row>
    <row r="428" spans="1:14" s="6" customFormat="1" x14ac:dyDescent="0.3">
      <c r="A428" s="1" t="s">
        <v>10</v>
      </c>
      <c r="B428" s="3">
        <v>174</v>
      </c>
      <c r="C428" s="3">
        <v>9</v>
      </c>
      <c r="D428" s="3">
        <v>32</v>
      </c>
      <c r="E428" s="3">
        <v>29</v>
      </c>
      <c r="F428" s="3">
        <v>23</v>
      </c>
      <c r="G428" s="3">
        <v>25</v>
      </c>
      <c r="H428" s="3">
        <f t="shared" si="45"/>
        <v>118</v>
      </c>
      <c r="I428" s="2"/>
      <c r="J428" s="3"/>
      <c r="K428" s="4"/>
      <c r="L428" s="4"/>
      <c r="N428" s="13"/>
    </row>
    <row r="429" spans="1:14" s="6" customFormat="1" x14ac:dyDescent="0.3">
      <c r="A429" s="1" t="s">
        <v>10</v>
      </c>
      <c r="B429" s="3">
        <v>190</v>
      </c>
      <c r="C429" s="3">
        <v>25</v>
      </c>
      <c r="D429" s="3">
        <v>19</v>
      </c>
      <c r="E429" s="3">
        <v>34</v>
      </c>
      <c r="F429" s="3">
        <v>19</v>
      </c>
      <c r="G429" s="3">
        <v>20</v>
      </c>
      <c r="H429" s="3">
        <f t="shared" si="45"/>
        <v>117</v>
      </c>
      <c r="I429" s="2"/>
      <c r="J429" s="3"/>
      <c r="K429" s="4"/>
      <c r="L429" s="4"/>
    </row>
    <row r="430" spans="1:14" s="6" customFormat="1" x14ac:dyDescent="0.3">
      <c r="A430" s="1" t="s">
        <v>11</v>
      </c>
      <c r="B430" s="3">
        <v>178</v>
      </c>
      <c r="C430" s="3">
        <v>17</v>
      </c>
      <c r="D430" s="3">
        <v>19</v>
      </c>
      <c r="E430" s="3">
        <v>22</v>
      </c>
      <c r="F430" s="3">
        <v>21</v>
      </c>
      <c r="G430" s="3">
        <v>22</v>
      </c>
      <c r="H430" s="3">
        <f t="shared" si="45"/>
        <v>101</v>
      </c>
      <c r="I430" s="2"/>
      <c r="J430" s="3"/>
      <c r="K430" s="4"/>
      <c r="L430" s="4"/>
    </row>
    <row r="431" spans="1:14" s="6" customFormat="1" x14ac:dyDescent="0.3">
      <c r="A431" s="1" t="s">
        <v>11</v>
      </c>
      <c r="B431" s="3">
        <v>178</v>
      </c>
      <c r="C431" s="3">
        <v>25</v>
      </c>
      <c r="D431" s="3">
        <v>24</v>
      </c>
      <c r="E431" s="3">
        <v>23</v>
      </c>
      <c r="F431" s="3">
        <v>37</v>
      </c>
      <c r="G431" s="3">
        <v>23</v>
      </c>
      <c r="H431" s="3">
        <f t="shared" si="45"/>
        <v>132</v>
      </c>
      <c r="I431" s="2"/>
      <c r="J431" s="3"/>
      <c r="K431" s="4"/>
      <c r="L431" s="4"/>
    </row>
    <row r="432" spans="1:14" s="6" customFormat="1" x14ac:dyDescent="0.3">
      <c r="A432" s="1" t="s">
        <v>12</v>
      </c>
      <c r="B432" s="3">
        <v>182</v>
      </c>
      <c r="C432" s="3">
        <v>19</v>
      </c>
      <c r="D432" s="3">
        <v>20</v>
      </c>
      <c r="E432" s="3">
        <v>25</v>
      </c>
      <c r="F432" s="3">
        <v>27</v>
      </c>
      <c r="G432" s="3">
        <v>36</v>
      </c>
      <c r="H432" s="3">
        <f t="shared" si="45"/>
        <v>127</v>
      </c>
      <c r="I432" s="2"/>
      <c r="J432" s="3"/>
      <c r="K432" s="4"/>
      <c r="L432" s="4"/>
    </row>
    <row r="433" spans="1:12" s="6" customFormat="1" x14ac:dyDescent="0.3">
      <c r="A433" s="1" t="s">
        <v>12</v>
      </c>
      <c r="B433" s="3">
        <v>186</v>
      </c>
      <c r="C433" s="3">
        <v>27</v>
      </c>
      <c r="D433" s="3">
        <v>22</v>
      </c>
      <c r="E433" s="3">
        <v>25</v>
      </c>
      <c r="F433" s="3">
        <v>17</v>
      </c>
      <c r="G433" s="3">
        <v>17</v>
      </c>
      <c r="H433" s="3">
        <f t="shared" si="45"/>
        <v>108</v>
      </c>
      <c r="I433" s="2"/>
      <c r="J433" s="3"/>
      <c r="K433" s="4"/>
      <c r="L433" s="4"/>
    </row>
    <row r="434" spans="1:12" s="6" customFormat="1" x14ac:dyDescent="0.3"/>
  </sheetData>
  <mergeCells count="213">
    <mergeCell ref="L206:L207"/>
    <mergeCell ref="M205:N206"/>
    <mergeCell ref="L186:L187"/>
    <mergeCell ref="M185:N186"/>
    <mergeCell ref="N172:N173"/>
    <mergeCell ref="N170:N171"/>
    <mergeCell ref="N168:N169"/>
    <mergeCell ref="K168:K173"/>
    <mergeCell ref="L168:L173"/>
    <mergeCell ref="L284:L285"/>
    <mergeCell ref="K284:K285"/>
    <mergeCell ref="L282:L283"/>
    <mergeCell ref="K282:K283"/>
    <mergeCell ref="I282:I287"/>
    <mergeCell ref="I280:I281"/>
    <mergeCell ref="J279:L280"/>
    <mergeCell ref="N210:N211"/>
    <mergeCell ref="N208:N209"/>
    <mergeCell ref="K208:K213"/>
    <mergeCell ref="L208:L213"/>
    <mergeCell ref="L370:L371"/>
    <mergeCell ref="K370:K371"/>
    <mergeCell ref="L368:L369"/>
    <mergeCell ref="K368:K369"/>
    <mergeCell ref="L366:L367"/>
    <mergeCell ref="K366:K367"/>
    <mergeCell ref="I366:I371"/>
    <mergeCell ref="I364:I365"/>
    <mergeCell ref="J363:L364"/>
    <mergeCell ref="I14:I19"/>
    <mergeCell ref="J14:J19"/>
    <mergeCell ref="L14:L15"/>
    <mergeCell ref="M14:M15"/>
    <mergeCell ref="L16:L17"/>
    <mergeCell ref="M16:M17"/>
    <mergeCell ref="L18:L19"/>
    <mergeCell ref="M18:M19"/>
    <mergeCell ref="A1:N1"/>
    <mergeCell ref="A2:H2"/>
    <mergeCell ref="K11:M12"/>
    <mergeCell ref="J12:J13"/>
    <mergeCell ref="K31:M32"/>
    <mergeCell ref="J32:J33"/>
    <mergeCell ref="A21:H21"/>
    <mergeCell ref="I34:I39"/>
    <mergeCell ref="J34:J39"/>
    <mergeCell ref="L34:L35"/>
    <mergeCell ref="M34:M35"/>
    <mergeCell ref="L36:L37"/>
    <mergeCell ref="M36:M37"/>
    <mergeCell ref="L38:L39"/>
    <mergeCell ref="M38:M39"/>
    <mergeCell ref="M56:M57"/>
    <mergeCell ref="L58:L59"/>
    <mergeCell ref="M58:M59"/>
    <mergeCell ref="A60:C60"/>
    <mergeCell ref="A62:N62"/>
    <mergeCell ref="A63:H63"/>
    <mergeCell ref="A42:H42"/>
    <mergeCell ref="K51:M52"/>
    <mergeCell ref="J52:J53"/>
    <mergeCell ref="I54:I59"/>
    <mergeCell ref="J54:J59"/>
    <mergeCell ref="L54:L55"/>
    <mergeCell ref="M54:M55"/>
    <mergeCell ref="L56:L57"/>
    <mergeCell ref="K92:M93"/>
    <mergeCell ref="J93:J94"/>
    <mergeCell ref="K72:M73"/>
    <mergeCell ref="J73:J74"/>
    <mergeCell ref="I75:I80"/>
    <mergeCell ref="J75:J80"/>
    <mergeCell ref="L75:L76"/>
    <mergeCell ref="M75:M76"/>
    <mergeCell ref="L77:L78"/>
    <mergeCell ref="M77:M78"/>
    <mergeCell ref="M95:M96"/>
    <mergeCell ref="L97:L98"/>
    <mergeCell ref="M97:M98"/>
    <mergeCell ref="L99:L100"/>
    <mergeCell ref="M99:M100"/>
    <mergeCell ref="L79:L80"/>
    <mergeCell ref="M79:M80"/>
    <mergeCell ref="A83:H83"/>
    <mergeCell ref="I95:I100"/>
    <mergeCell ref="J95:J100"/>
    <mergeCell ref="L95:L96"/>
    <mergeCell ref="K118:K123"/>
    <mergeCell ref="L118:L123"/>
    <mergeCell ref="N118:N119"/>
    <mergeCell ref="N120:N121"/>
    <mergeCell ref="N122:N123"/>
    <mergeCell ref="A105:N105"/>
    <mergeCell ref="A106:H106"/>
    <mergeCell ref="M115:N116"/>
    <mergeCell ref="L116:L117"/>
    <mergeCell ref="N142:N143"/>
    <mergeCell ref="A145:J145"/>
    <mergeCell ref="M135:N136"/>
    <mergeCell ref="L136:L137"/>
    <mergeCell ref="K138:K143"/>
    <mergeCell ref="L138:L143"/>
    <mergeCell ref="N138:N139"/>
    <mergeCell ref="N140:N141"/>
    <mergeCell ref="A155:N155"/>
    <mergeCell ref="A156:J156"/>
    <mergeCell ref="L166:L167"/>
    <mergeCell ref="M165:N166"/>
    <mergeCell ref="A176:J176"/>
    <mergeCell ref="K188:K193"/>
    <mergeCell ref="L188:L193"/>
    <mergeCell ref="N188:N189"/>
    <mergeCell ref="N190:N191"/>
    <mergeCell ref="N192:N193"/>
    <mergeCell ref="A196:J196"/>
    <mergeCell ref="A217:N217"/>
    <mergeCell ref="A218:H218"/>
    <mergeCell ref="N212:N213"/>
    <mergeCell ref="J237:L238"/>
    <mergeCell ref="I238:I239"/>
    <mergeCell ref="I240:I245"/>
    <mergeCell ref="K240:K241"/>
    <mergeCell ref="L240:L241"/>
    <mergeCell ref="K242:K243"/>
    <mergeCell ref="L242:L243"/>
    <mergeCell ref="K244:K245"/>
    <mergeCell ref="L244:L245"/>
    <mergeCell ref="A228:H228"/>
    <mergeCell ref="I262:I267"/>
    <mergeCell ref="K262:K263"/>
    <mergeCell ref="L262:L263"/>
    <mergeCell ref="K264:K265"/>
    <mergeCell ref="L264:L265"/>
    <mergeCell ref="K266:K267"/>
    <mergeCell ref="L266:L267"/>
    <mergeCell ref="A246:C246"/>
    <mergeCell ref="A249:N249"/>
    <mergeCell ref="A250:H250"/>
    <mergeCell ref="J259:L260"/>
    <mergeCell ref="I260:I261"/>
    <mergeCell ref="A290:H290"/>
    <mergeCell ref="A270:H270"/>
    <mergeCell ref="I302:I307"/>
    <mergeCell ref="K302:K303"/>
    <mergeCell ref="L302:L303"/>
    <mergeCell ref="K304:K305"/>
    <mergeCell ref="L304:L305"/>
    <mergeCell ref="K306:K307"/>
    <mergeCell ref="L306:L307"/>
    <mergeCell ref="K286:K287"/>
    <mergeCell ref="L286:L287"/>
    <mergeCell ref="J299:L300"/>
    <mergeCell ref="I300:I301"/>
    <mergeCell ref="K326:K327"/>
    <mergeCell ref="L326:L327"/>
    <mergeCell ref="A331:H331"/>
    <mergeCell ref="J340:L341"/>
    <mergeCell ref="I341:I342"/>
    <mergeCell ref="A310:H310"/>
    <mergeCell ref="J319:L320"/>
    <mergeCell ref="I320:I321"/>
    <mergeCell ref="I322:I327"/>
    <mergeCell ref="K322:K323"/>
    <mergeCell ref="L322:L323"/>
    <mergeCell ref="K324:K325"/>
    <mergeCell ref="L324:L325"/>
    <mergeCell ref="A352:N352"/>
    <mergeCell ref="I343:I348"/>
    <mergeCell ref="K343:K344"/>
    <mergeCell ref="L343:L344"/>
    <mergeCell ref="K345:K346"/>
    <mergeCell ref="L345:L346"/>
    <mergeCell ref="K347:K348"/>
    <mergeCell ref="L347:L348"/>
    <mergeCell ref="A354:H354"/>
    <mergeCell ref="J374:L375"/>
    <mergeCell ref="I375:I376"/>
    <mergeCell ref="I377:I382"/>
    <mergeCell ref="K377:K378"/>
    <mergeCell ref="L377:L378"/>
    <mergeCell ref="K379:K380"/>
    <mergeCell ref="L379:L380"/>
    <mergeCell ref="A396:H396"/>
    <mergeCell ref="I406:I407"/>
    <mergeCell ref="K381:K382"/>
    <mergeCell ref="L381:L382"/>
    <mergeCell ref="J385:L386"/>
    <mergeCell ref="I386:I387"/>
    <mergeCell ref="I388:I393"/>
    <mergeCell ref="K388:K389"/>
    <mergeCell ref="L388:L389"/>
    <mergeCell ref="K390:K391"/>
    <mergeCell ref="L390:L391"/>
    <mergeCell ref="I408:I413"/>
    <mergeCell ref="K408:K409"/>
    <mergeCell ref="L408:L409"/>
    <mergeCell ref="K410:K411"/>
    <mergeCell ref="L410:L411"/>
    <mergeCell ref="K412:K413"/>
    <mergeCell ref="L412:L413"/>
    <mergeCell ref="K392:K393"/>
    <mergeCell ref="L392:L393"/>
    <mergeCell ref="J405:L406"/>
    <mergeCell ref="K432:K433"/>
    <mergeCell ref="L432:L433"/>
    <mergeCell ref="A416:H416"/>
    <mergeCell ref="J425:L426"/>
    <mergeCell ref="I426:I427"/>
    <mergeCell ref="I428:I433"/>
    <mergeCell ref="K428:K429"/>
    <mergeCell ref="L428:L429"/>
    <mergeCell ref="K430:K431"/>
    <mergeCell ref="L430:L4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E9A7-118C-422C-9133-2A5165F1BD8D}">
  <dimension ref="A1:K385"/>
  <sheetViews>
    <sheetView zoomScale="90" zoomScaleNormal="90" workbookViewId="0">
      <selection activeCell="L13" sqref="L13"/>
    </sheetView>
  </sheetViews>
  <sheetFormatPr defaultColWidth="9.08984375" defaultRowHeight="12" x14ac:dyDescent="0.3"/>
  <cols>
    <col min="1" max="1" width="10.54296875" style="3" bestFit="1" customWidth="1"/>
    <col min="2" max="8" width="9.08984375" style="3"/>
    <col min="9" max="9" width="10.453125" style="3" customWidth="1"/>
    <col min="10" max="10" width="11.08984375" style="3" customWidth="1"/>
    <col min="11" max="16384" width="9.08984375" style="3"/>
  </cols>
  <sheetData>
    <row r="1" spans="1:11" s="3" customFormat="1" x14ac:dyDescent="0.3">
      <c r="A1" s="8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3" customFormat="1" x14ac:dyDescent="0.3">
      <c r="A2" s="8" t="s">
        <v>8</v>
      </c>
      <c r="B2" s="8"/>
      <c r="C2" s="8"/>
      <c r="D2" s="8"/>
      <c r="E2" s="8"/>
      <c r="F2" s="8"/>
      <c r="G2" s="8"/>
      <c r="H2" s="8"/>
      <c r="I2" s="1"/>
      <c r="J2" s="1"/>
      <c r="K2" s="1"/>
    </row>
    <row r="3" spans="1:11" s="3" customFormat="1" x14ac:dyDescent="0.3">
      <c r="A3" s="1" t="s">
        <v>1</v>
      </c>
      <c r="B3" s="1" t="s">
        <v>9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 t="s">
        <v>0</v>
      </c>
      <c r="I3" s="1"/>
      <c r="J3" s="1"/>
      <c r="K3" s="1"/>
    </row>
    <row r="4" spans="1:11" s="3" customFormat="1" x14ac:dyDescent="0.3">
      <c r="A4" s="1" t="s">
        <v>8</v>
      </c>
      <c r="B4" s="1">
        <v>100</v>
      </c>
      <c r="C4" s="3">
        <v>0</v>
      </c>
      <c r="D4" s="3">
        <v>0</v>
      </c>
      <c r="E4" s="3">
        <v>0</v>
      </c>
      <c r="F4" s="3">
        <v>1</v>
      </c>
      <c r="G4" s="3">
        <v>0</v>
      </c>
      <c r="H4" s="3">
        <f>SUM(C4:G4)</f>
        <v>1</v>
      </c>
    </row>
    <row r="5" spans="1:11" s="3" customFormat="1" x14ac:dyDescent="0.3">
      <c r="A5" s="1" t="s">
        <v>8</v>
      </c>
      <c r="B5" s="1">
        <v>100</v>
      </c>
      <c r="C5" s="3">
        <v>0</v>
      </c>
      <c r="D5" s="3">
        <v>0</v>
      </c>
      <c r="E5" s="3">
        <v>0</v>
      </c>
      <c r="F5" s="3">
        <v>2</v>
      </c>
      <c r="G5" s="3">
        <v>0</v>
      </c>
      <c r="H5" s="3">
        <f t="shared" ref="H5:H8" si="0">SUM(C5:G5)</f>
        <v>2</v>
      </c>
    </row>
    <row r="6" spans="1:11" s="3" customFormat="1" x14ac:dyDescent="0.3">
      <c r="A6" s="1" t="s">
        <v>10</v>
      </c>
      <c r="B6" s="1">
        <v>198</v>
      </c>
      <c r="C6" s="3">
        <v>1</v>
      </c>
      <c r="D6" s="3">
        <v>3</v>
      </c>
      <c r="E6" s="3">
        <v>3</v>
      </c>
      <c r="F6" s="3">
        <v>2</v>
      </c>
      <c r="G6" s="3">
        <v>1</v>
      </c>
      <c r="H6" s="3">
        <f t="shared" si="0"/>
        <v>10</v>
      </c>
    </row>
    <row r="7" spans="1:11" s="3" customFormat="1" x14ac:dyDescent="0.3">
      <c r="A7" s="1" t="s">
        <v>11</v>
      </c>
      <c r="B7" s="1">
        <v>178</v>
      </c>
      <c r="C7" s="3">
        <v>1</v>
      </c>
      <c r="D7" s="3">
        <v>3</v>
      </c>
      <c r="E7" s="3">
        <v>2</v>
      </c>
      <c r="F7" s="3">
        <v>2</v>
      </c>
      <c r="G7" s="3">
        <v>2</v>
      </c>
      <c r="H7" s="3">
        <f t="shared" si="0"/>
        <v>10</v>
      </c>
    </row>
    <row r="8" spans="1:11" s="3" customFormat="1" x14ac:dyDescent="0.3">
      <c r="A8" s="1" t="s">
        <v>12</v>
      </c>
      <c r="B8" s="1">
        <v>188</v>
      </c>
      <c r="C8" s="3">
        <v>1</v>
      </c>
      <c r="D8" s="3">
        <v>1</v>
      </c>
      <c r="E8" s="3">
        <v>1</v>
      </c>
      <c r="F8" s="3">
        <v>2</v>
      </c>
      <c r="G8" s="3">
        <v>3</v>
      </c>
      <c r="H8" s="3">
        <f t="shared" si="0"/>
        <v>8</v>
      </c>
    </row>
    <row r="10" spans="1:11" s="3" customFormat="1" x14ac:dyDescent="0.3">
      <c r="A10" s="1" t="s">
        <v>13</v>
      </c>
      <c r="B10" s="1" t="s">
        <v>9</v>
      </c>
      <c r="C10" s="1">
        <v>1</v>
      </c>
      <c r="D10" s="1">
        <v>2</v>
      </c>
      <c r="E10" s="1">
        <v>3</v>
      </c>
      <c r="F10" s="1">
        <v>4</v>
      </c>
      <c r="G10" s="1">
        <v>5</v>
      </c>
      <c r="H10" s="1" t="s">
        <v>0</v>
      </c>
      <c r="I10" s="1"/>
      <c r="J10" s="2"/>
      <c r="K10" s="2"/>
    </row>
    <row r="11" spans="1:11" s="3" customFormat="1" x14ac:dyDescent="0.3">
      <c r="A11" s="1" t="s">
        <v>37</v>
      </c>
      <c r="B11" s="3">
        <v>100</v>
      </c>
      <c r="C11" s="3">
        <v>53</v>
      </c>
      <c r="D11" s="3">
        <v>39</v>
      </c>
      <c r="E11" s="3">
        <v>47</v>
      </c>
      <c r="F11" s="3">
        <v>41</v>
      </c>
      <c r="G11" s="3">
        <v>43</v>
      </c>
      <c r="H11" s="3">
        <f>SUM(C11:G11)</f>
        <v>223</v>
      </c>
      <c r="I11" s="4"/>
      <c r="J11" s="2"/>
      <c r="K11" s="2"/>
    </row>
    <row r="12" spans="1:11" s="3" customFormat="1" x14ac:dyDescent="0.3">
      <c r="A12" s="1" t="s">
        <v>37</v>
      </c>
      <c r="B12" s="3">
        <v>100</v>
      </c>
      <c r="C12" s="3">
        <v>54</v>
      </c>
      <c r="D12" s="3">
        <v>47</v>
      </c>
      <c r="E12" s="3">
        <v>39</v>
      </c>
      <c r="F12" s="3">
        <v>56</v>
      </c>
      <c r="G12" s="3">
        <v>48</v>
      </c>
      <c r="H12" s="3">
        <f t="shared" ref="H12:H18" si="1">SUM(C12:G12)</f>
        <v>244</v>
      </c>
      <c r="I12" s="4"/>
      <c r="J12" s="1"/>
      <c r="K12" s="1"/>
    </row>
    <row r="13" spans="1:11" s="3" customFormat="1" x14ac:dyDescent="0.3">
      <c r="A13" s="1" t="s">
        <v>10</v>
      </c>
      <c r="B13" s="3">
        <v>180</v>
      </c>
      <c r="C13" s="3">
        <v>14</v>
      </c>
      <c r="D13" s="3">
        <v>18</v>
      </c>
      <c r="E13" s="3">
        <v>16</v>
      </c>
      <c r="F13" s="3">
        <v>15</v>
      </c>
      <c r="G13" s="3">
        <v>16</v>
      </c>
      <c r="H13" s="3">
        <f t="shared" si="1"/>
        <v>79</v>
      </c>
      <c r="I13" s="2"/>
      <c r="K13" s="4"/>
    </row>
    <row r="14" spans="1:11" s="3" customFormat="1" x14ac:dyDescent="0.3">
      <c r="A14" s="1" t="s">
        <v>10</v>
      </c>
      <c r="B14" s="3">
        <v>182</v>
      </c>
      <c r="C14" s="3">
        <v>16</v>
      </c>
      <c r="D14" s="3">
        <v>20</v>
      </c>
      <c r="E14" s="3">
        <v>28</v>
      </c>
      <c r="F14" s="3">
        <v>26</v>
      </c>
      <c r="G14" s="3">
        <v>32</v>
      </c>
      <c r="H14" s="3">
        <f t="shared" si="1"/>
        <v>122</v>
      </c>
      <c r="I14" s="2"/>
      <c r="K14" s="4"/>
    </row>
    <row r="15" spans="1:11" s="3" customFormat="1" x14ac:dyDescent="0.3">
      <c r="A15" s="1" t="s">
        <v>11</v>
      </c>
      <c r="B15" s="3">
        <v>166</v>
      </c>
      <c r="C15" s="3">
        <v>17</v>
      </c>
      <c r="D15" s="3">
        <v>21</v>
      </c>
      <c r="E15" s="3">
        <v>16</v>
      </c>
      <c r="F15" s="3">
        <v>30</v>
      </c>
      <c r="G15" s="3">
        <v>27</v>
      </c>
      <c r="H15" s="3">
        <f t="shared" si="1"/>
        <v>111</v>
      </c>
      <c r="I15" s="2"/>
      <c r="K15" s="4"/>
    </row>
    <row r="16" spans="1:11" s="3" customFormat="1" x14ac:dyDescent="0.3">
      <c r="A16" s="1" t="s">
        <v>11</v>
      </c>
      <c r="B16" s="3">
        <v>180</v>
      </c>
      <c r="C16" s="3">
        <v>25</v>
      </c>
      <c r="D16" s="3">
        <v>23</v>
      </c>
      <c r="E16" s="3">
        <v>29</v>
      </c>
      <c r="F16" s="3">
        <v>23</v>
      </c>
      <c r="G16" s="3">
        <v>24</v>
      </c>
      <c r="H16" s="3">
        <f t="shared" si="1"/>
        <v>124</v>
      </c>
      <c r="I16" s="2"/>
      <c r="K16" s="4"/>
    </row>
    <row r="17" spans="1:11" s="3" customFormat="1" x14ac:dyDescent="0.3">
      <c r="A17" s="1" t="s">
        <v>12</v>
      </c>
      <c r="B17" s="3">
        <v>184</v>
      </c>
      <c r="C17" s="3">
        <v>14</v>
      </c>
      <c r="D17" s="3">
        <v>21</v>
      </c>
      <c r="E17" s="3">
        <v>17</v>
      </c>
      <c r="F17" s="3">
        <v>15</v>
      </c>
      <c r="G17" s="3">
        <v>19</v>
      </c>
      <c r="H17" s="3">
        <f t="shared" si="1"/>
        <v>86</v>
      </c>
      <c r="I17" s="2"/>
      <c r="K17" s="4"/>
    </row>
    <row r="18" spans="1:11" s="3" customFormat="1" x14ac:dyDescent="0.3">
      <c r="A18" s="1" t="s">
        <v>12</v>
      </c>
      <c r="B18" s="3">
        <v>184</v>
      </c>
      <c r="C18" s="3">
        <v>23</v>
      </c>
      <c r="D18" s="3">
        <v>28</v>
      </c>
      <c r="E18" s="3">
        <v>24</v>
      </c>
      <c r="F18" s="3">
        <v>12</v>
      </c>
      <c r="G18" s="3">
        <v>17</v>
      </c>
      <c r="H18" s="3">
        <f t="shared" si="1"/>
        <v>104</v>
      </c>
      <c r="I18" s="2"/>
      <c r="K18" s="4"/>
    </row>
    <row r="19" spans="1:11" s="3" customFormat="1" x14ac:dyDescent="0.3">
      <c r="A19" s="1"/>
    </row>
    <row r="20" spans="1:11" s="3" customFormat="1" x14ac:dyDescent="0.3">
      <c r="A20" s="8" t="s">
        <v>8</v>
      </c>
      <c r="B20" s="8"/>
      <c r="C20" s="8"/>
      <c r="D20" s="8"/>
      <c r="E20" s="8"/>
      <c r="F20" s="8"/>
      <c r="G20" s="8"/>
      <c r="H20" s="8"/>
      <c r="I20" s="1"/>
      <c r="J20" s="1"/>
      <c r="K20" s="1"/>
    </row>
    <row r="21" spans="1:11" s="3" customFormat="1" x14ac:dyDescent="0.3">
      <c r="A21" s="1" t="s">
        <v>14</v>
      </c>
      <c r="B21" s="1" t="s">
        <v>9</v>
      </c>
      <c r="C21" s="1">
        <v>1</v>
      </c>
      <c r="D21" s="1">
        <v>2</v>
      </c>
      <c r="E21" s="1">
        <v>3</v>
      </c>
      <c r="F21" s="1">
        <v>4</v>
      </c>
      <c r="G21" s="1">
        <v>5</v>
      </c>
      <c r="H21" s="1" t="s">
        <v>0</v>
      </c>
      <c r="I21" s="1"/>
      <c r="J21" s="1"/>
      <c r="K21" s="1"/>
    </row>
    <row r="22" spans="1:11" s="3" customFormat="1" x14ac:dyDescent="0.3">
      <c r="A22" s="1" t="s">
        <v>8</v>
      </c>
      <c r="B22" s="1">
        <v>100</v>
      </c>
      <c r="C22" s="3">
        <v>2</v>
      </c>
      <c r="D22" s="3">
        <v>0</v>
      </c>
      <c r="E22" s="3">
        <v>0</v>
      </c>
      <c r="F22" s="3">
        <v>0</v>
      </c>
      <c r="G22" s="3">
        <v>0</v>
      </c>
      <c r="H22" s="3">
        <f>SUM(C22:G22)</f>
        <v>2</v>
      </c>
    </row>
    <row r="23" spans="1:11" s="3" customFormat="1" x14ac:dyDescent="0.3">
      <c r="A23" s="1" t="s">
        <v>8</v>
      </c>
      <c r="B23" s="1">
        <v>100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f t="shared" ref="H23:H26" si="2">SUM(C23:G23)</f>
        <v>0</v>
      </c>
    </row>
    <row r="24" spans="1:11" s="3" customFormat="1" x14ac:dyDescent="0.3">
      <c r="A24" s="1" t="s">
        <v>10</v>
      </c>
      <c r="B24" s="1">
        <v>198</v>
      </c>
      <c r="C24" s="3">
        <v>2</v>
      </c>
      <c r="D24" s="3">
        <v>1</v>
      </c>
      <c r="E24" s="3">
        <v>1</v>
      </c>
      <c r="F24" s="3">
        <v>0</v>
      </c>
      <c r="G24" s="3">
        <v>1</v>
      </c>
      <c r="H24" s="3">
        <f t="shared" si="2"/>
        <v>5</v>
      </c>
    </row>
    <row r="25" spans="1:11" s="3" customFormat="1" x14ac:dyDescent="0.3">
      <c r="A25" s="1" t="s">
        <v>11</v>
      </c>
      <c r="B25" s="1">
        <v>178</v>
      </c>
      <c r="C25" s="3">
        <v>2</v>
      </c>
      <c r="D25" s="3">
        <v>3</v>
      </c>
      <c r="E25" s="3">
        <v>1</v>
      </c>
      <c r="F25" s="3">
        <v>0</v>
      </c>
      <c r="G25" s="3">
        <v>1</v>
      </c>
      <c r="H25" s="3">
        <f t="shared" si="2"/>
        <v>7</v>
      </c>
    </row>
    <row r="26" spans="1:11" s="3" customFormat="1" x14ac:dyDescent="0.3">
      <c r="A26" s="1" t="s">
        <v>12</v>
      </c>
      <c r="B26" s="1">
        <v>188</v>
      </c>
      <c r="C26" s="3">
        <v>2</v>
      </c>
      <c r="D26" s="3">
        <v>1</v>
      </c>
      <c r="E26" s="3">
        <v>1</v>
      </c>
      <c r="F26" s="3">
        <v>1</v>
      </c>
      <c r="G26" s="3">
        <v>2</v>
      </c>
      <c r="H26" s="3">
        <f t="shared" si="2"/>
        <v>7</v>
      </c>
    </row>
    <row r="29" spans="1:11" s="3" customFormat="1" x14ac:dyDescent="0.3">
      <c r="A29" s="1" t="s">
        <v>59</v>
      </c>
      <c r="B29" s="1" t="s">
        <v>9</v>
      </c>
      <c r="C29" s="1">
        <v>1</v>
      </c>
      <c r="D29" s="1">
        <v>2</v>
      </c>
      <c r="E29" s="1">
        <v>3</v>
      </c>
      <c r="F29" s="1">
        <v>4</v>
      </c>
      <c r="G29" s="1">
        <v>5</v>
      </c>
      <c r="H29" s="1" t="s">
        <v>0</v>
      </c>
      <c r="I29" s="1"/>
      <c r="J29" s="2"/>
      <c r="K29" s="2"/>
    </row>
    <row r="30" spans="1:11" s="3" customFormat="1" x14ac:dyDescent="0.3">
      <c r="A30" s="1" t="s">
        <v>37</v>
      </c>
      <c r="B30" s="3">
        <v>100</v>
      </c>
      <c r="C30" s="3">
        <v>35</v>
      </c>
      <c r="D30" s="3">
        <v>42</v>
      </c>
      <c r="E30" s="3">
        <v>46</v>
      </c>
      <c r="F30" s="3">
        <v>47</v>
      </c>
      <c r="G30" s="3">
        <v>46</v>
      </c>
      <c r="H30" s="3">
        <f>SUM(C30:G30)</f>
        <v>216</v>
      </c>
      <c r="I30" s="4"/>
      <c r="J30" s="2"/>
      <c r="K30" s="2"/>
    </row>
    <row r="31" spans="1:11" s="3" customFormat="1" x14ac:dyDescent="0.3">
      <c r="A31" s="1" t="s">
        <v>37</v>
      </c>
      <c r="B31" s="3">
        <v>100</v>
      </c>
      <c r="C31" s="3">
        <v>38</v>
      </c>
      <c r="D31" s="3">
        <v>49</v>
      </c>
      <c r="E31" s="3">
        <v>47</v>
      </c>
      <c r="F31" s="3">
        <v>37</v>
      </c>
      <c r="G31" s="3">
        <v>31</v>
      </c>
      <c r="H31" s="3">
        <f t="shared" ref="H31:H37" si="3">SUM(C31:G31)</f>
        <v>202</v>
      </c>
      <c r="I31" s="4"/>
      <c r="J31" s="1"/>
      <c r="K31" s="1"/>
    </row>
    <row r="32" spans="1:11" s="3" customFormat="1" x14ac:dyDescent="0.3">
      <c r="A32" s="1" t="s">
        <v>10</v>
      </c>
      <c r="B32" s="3">
        <v>180</v>
      </c>
      <c r="C32" s="3">
        <v>8</v>
      </c>
      <c r="D32" s="3">
        <v>11</v>
      </c>
      <c r="E32" s="3">
        <v>10</v>
      </c>
      <c r="F32" s="3">
        <v>17</v>
      </c>
      <c r="G32" s="3">
        <v>19</v>
      </c>
      <c r="H32" s="3">
        <f t="shared" si="3"/>
        <v>65</v>
      </c>
      <c r="I32" s="2"/>
      <c r="K32" s="4"/>
    </row>
    <row r="33" spans="1:11" s="3" customFormat="1" x14ac:dyDescent="0.3">
      <c r="A33" s="1" t="s">
        <v>10</v>
      </c>
      <c r="B33" s="3">
        <v>182</v>
      </c>
      <c r="C33" s="3">
        <v>23</v>
      </c>
      <c r="D33" s="3">
        <v>20</v>
      </c>
      <c r="E33" s="3">
        <v>27</v>
      </c>
      <c r="F33" s="3">
        <v>16</v>
      </c>
      <c r="G33" s="3">
        <v>17</v>
      </c>
      <c r="H33" s="3">
        <f t="shared" si="3"/>
        <v>103</v>
      </c>
      <c r="I33" s="2"/>
      <c r="K33" s="4"/>
    </row>
    <row r="34" spans="1:11" s="3" customFormat="1" x14ac:dyDescent="0.3">
      <c r="A34" s="1" t="s">
        <v>11</v>
      </c>
      <c r="B34" s="3">
        <v>166</v>
      </c>
      <c r="C34" s="3">
        <v>6</v>
      </c>
      <c r="D34" s="3">
        <v>11</v>
      </c>
      <c r="E34" s="3">
        <v>6</v>
      </c>
      <c r="F34" s="3">
        <v>9</v>
      </c>
      <c r="G34" s="3">
        <v>5</v>
      </c>
      <c r="H34" s="3">
        <f t="shared" si="3"/>
        <v>37</v>
      </c>
      <c r="I34" s="2"/>
      <c r="K34" s="4"/>
    </row>
    <row r="35" spans="1:11" s="3" customFormat="1" x14ac:dyDescent="0.3">
      <c r="A35" s="1" t="s">
        <v>11</v>
      </c>
      <c r="B35" s="3">
        <v>180</v>
      </c>
      <c r="C35" s="3">
        <v>13</v>
      </c>
      <c r="D35" s="3">
        <v>16</v>
      </c>
      <c r="E35" s="3">
        <v>21</v>
      </c>
      <c r="F35" s="3">
        <v>13</v>
      </c>
      <c r="G35" s="3">
        <v>15</v>
      </c>
      <c r="H35" s="3">
        <f t="shared" si="3"/>
        <v>78</v>
      </c>
      <c r="I35" s="2"/>
      <c r="K35" s="4"/>
    </row>
    <row r="36" spans="1:11" s="3" customFormat="1" x14ac:dyDescent="0.3">
      <c r="A36" s="1" t="s">
        <v>12</v>
      </c>
      <c r="B36" s="3">
        <v>184</v>
      </c>
      <c r="C36" s="3">
        <v>7</v>
      </c>
      <c r="D36" s="3">
        <v>11</v>
      </c>
      <c r="E36" s="3">
        <v>5</v>
      </c>
      <c r="F36" s="3">
        <v>8</v>
      </c>
      <c r="G36" s="3">
        <v>7</v>
      </c>
      <c r="H36" s="3">
        <f t="shared" si="3"/>
        <v>38</v>
      </c>
      <c r="I36" s="2"/>
      <c r="K36" s="4"/>
    </row>
    <row r="37" spans="1:11" s="3" customFormat="1" x14ac:dyDescent="0.3">
      <c r="A37" s="1" t="s">
        <v>12</v>
      </c>
      <c r="B37" s="3">
        <v>184</v>
      </c>
      <c r="C37" s="3">
        <v>19</v>
      </c>
      <c r="D37" s="3">
        <v>11</v>
      </c>
      <c r="E37" s="3">
        <v>20</v>
      </c>
      <c r="F37" s="3">
        <v>16</v>
      </c>
      <c r="G37" s="3">
        <v>13</v>
      </c>
      <c r="H37" s="3">
        <f t="shared" si="3"/>
        <v>79</v>
      </c>
      <c r="I37" s="2"/>
      <c r="K37" s="4"/>
    </row>
    <row r="38" spans="1:11" s="3" customFormat="1" x14ac:dyDescent="0.3">
      <c r="A38" s="1"/>
    </row>
    <row r="40" spans="1:11" s="3" customFormat="1" x14ac:dyDescent="0.3">
      <c r="A40" s="8" t="s">
        <v>8</v>
      </c>
      <c r="B40" s="8"/>
      <c r="C40" s="8"/>
      <c r="D40" s="8"/>
      <c r="E40" s="8"/>
      <c r="F40" s="8"/>
      <c r="G40" s="8"/>
      <c r="H40" s="8"/>
      <c r="I40" s="1"/>
      <c r="J40" s="1"/>
      <c r="K40" s="1"/>
    </row>
    <row r="41" spans="1:11" s="3" customFormat="1" x14ac:dyDescent="0.3">
      <c r="A41" s="1" t="s">
        <v>15</v>
      </c>
      <c r="B41" s="1" t="s">
        <v>9</v>
      </c>
      <c r="C41" s="1">
        <v>1</v>
      </c>
      <c r="D41" s="1">
        <v>2</v>
      </c>
      <c r="E41" s="1">
        <v>3</v>
      </c>
      <c r="F41" s="1">
        <v>4</v>
      </c>
      <c r="G41" s="1">
        <v>5</v>
      </c>
      <c r="H41" s="1" t="s">
        <v>0</v>
      </c>
      <c r="I41" s="1"/>
      <c r="J41" s="1"/>
      <c r="K41" s="1"/>
    </row>
    <row r="42" spans="1:11" s="3" customFormat="1" x14ac:dyDescent="0.3">
      <c r="A42" s="1" t="s">
        <v>8</v>
      </c>
      <c r="B42" s="1">
        <v>100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f>SUM(C42:G42)</f>
        <v>0</v>
      </c>
    </row>
    <row r="43" spans="1:11" s="3" customFormat="1" x14ac:dyDescent="0.3">
      <c r="A43" s="1" t="s">
        <v>8</v>
      </c>
      <c r="B43" s="1">
        <v>100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f t="shared" ref="H43:H46" si="4">SUM(C43:G43)</f>
        <v>0</v>
      </c>
    </row>
    <row r="44" spans="1:11" s="3" customFormat="1" x14ac:dyDescent="0.3">
      <c r="A44" s="1" t="s">
        <v>10</v>
      </c>
      <c r="B44" s="1">
        <v>172</v>
      </c>
      <c r="C44" s="3">
        <v>2</v>
      </c>
      <c r="D44" s="3">
        <v>0</v>
      </c>
      <c r="E44" s="3">
        <v>0</v>
      </c>
      <c r="F44" s="3">
        <v>0</v>
      </c>
      <c r="G44" s="3">
        <v>1</v>
      </c>
      <c r="H44" s="3">
        <f t="shared" si="4"/>
        <v>3</v>
      </c>
    </row>
    <row r="45" spans="1:11" s="3" customFormat="1" x14ac:dyDescent="0.3">
      <c r="A45" s="1" t="s">
        <v>11</v>
      </c>
      <c r="B45" s="1">
        <v>176</v>
      </c>
      <c r="C45" s="3">
        <v>1</v>
      </c>
      <c r="D45" s="3">
        <v>0</v>
      </c>
      <c r="E45" s="3">
        <v>3</v>
      </c>
      <c r="F45" s="3">
        <v>0</v>
      </c>
      <c r="G45" s="3">
        <v>1</v>
      </c>
      <c r="H45" s="3">
        <f t="shared" si="4"/>
        <v>5</v>
      </c>
    </row>
    <row r="46" spans="1:11" s="3" customFormat="1" x14ac:dyDescent="0.3">
      <c r="A46" s="1" t="s">
        <v>12</v>
      </c>
      <c r="B46" s="1">
        <v>174</v>
      </c>
      <c r="C46" s="3">
        <v>1</v>
      </c>
      <c r="D46" s="3">
        <v>2</v>
      </c>
      <c r="E46" s="3">
        <v>0</v>
      </c>
      <c r="F46" s="3">
        <v>2</v>
      </c>
      <c r="G46" s="3">
        <v>0</v>
      </c>
      <c r="H46" s="3">
        <f t="shared" si="4"/>
        <v>5</v>
      </c>
    </row>
    <row r="49" spans="1:11" s="3" customFormat="1" x14ac:dyDescent="0.3">
      <c r="A49" s="1" t="s">
        <v>16</v>
      </c>
      <c r="B49" s="1" t="s">
        <v>9</v>
      </c>
      <c r="C49" s="1">
        <v>1</v>
      </c>
      <c r="D49" s="1">
        <v>2</v>
      </c>
      <c r="E49" s="1">
        <v>3</v>
      </c>
      <c r="F49" s="1">
        <v>4</v>
      </c>
      <c r="G49" s="1">
        <v>5</v>
      </c>
      <c r="H49" s="1" t="s">
        <v>0</v>
      </c>
      <c r="I49" s="1"/>
      <c r="J49" s="2"/>
      <c r="K49" s="2"/>
    </row>
    <row r="50" spans="1:11" s="3" customFormat="1" x14ac:dyDescent="0.3">
      <c r="A50" s="1" t="s">
        <v>37</v>
      </c>
      <c r="B50" s="3">
        <v>100</v>
      </c>
      <c r="C50" s="3">
        <v>33</v>
      </c>
      <c r="D50" s="3">
        <v>40</v>
      </c>
      <c r="E50" s="3">
        <v>50</v>
      </c>
      <c r="F50" s="3">
        <v>34</v>
      </c>
      <c r="G50" s="3">
        <v>47</v>
      </c>
      <c r="H50" s="3">
        <f>SUM(C50:G50)</f>
        <v>204</v>
      </c>
      <c r="I50" s="4"/>
      <c r="J50" s="2"/>
      <c r="K50" s="2"/>
    </row>
    <row r="51" spans="1:11" s="3" customFormat="1" x14ac:dyDescent="0.3">
      <c r="A51" s="1" t="s">
        <v>37</v>
      </c>
      <c r="B51" s="3">
        <v>100</v>
      </c>
      <c r="C51" s="3">
        <v>52</v>
      </c>
      <c r="D51" s="3">
        <v>42</v>
      </c>
      <c r="E51" s="3">
        <v>44</v>
      </c>
      <c r="F51" s="3">
        <v>30</v>
      </c>
      <c r="G51" s="3">
        <v>55</v>
      </c>
      <c r="H51" s="3">
        <f t="shared" ref="H51:H57" si="5">SUM(C51:G51)</f>
        <v>223</v>
      </c>
      <c r="I51" s="4"/>
      <c r="J51" s="1"/>
      <c r="K51" s="1"/>
    </row>
    <row r="52" spans="1:11" s="3" customFormat="1" x14ac:dyDescent="0.3">
      <c r="A52" s="1" t="s">
        <v>10</v>
      </c>
      <c r="B52" s="3">
        <v>180</v>
      </c>
      <c r="C52" s="3">
        <v>25</v>
      </c>
      <c r="D52" s="3">
        <v>24</v>
      </c>
      <c r="E52" s="3">
        <v>10</v>
      </c>
      <c r="F52" s="3">
        <v>17</v>
      </c>
      <c r="G52" s="3">
        <v>20</v>
      </c>
      <c r="H52" s="3">
        <f t="shared" si="5"/>
        <v>96</v>
      </c>
      <c r="I52" s="2"/>
      <c r="K52" s="4"/>
    </row>
    <row r="53" spans="1:11" s="3" customFormat="1" x14ac:dyDescent="0.3">
      <c r="A53" s="1" t="s">
        <v>10</v>
      </c>
      <c r="B53" s="3">
        <v>180</v>
      </c>
      <c r="C53" s="3">
        <v>16</v>
      </c>
      <c r="D53" s="3">
        <v>13</v>
      </c>
      <c r="E53" s="3">
        <v>15</v>
      </c>
      <c r="F53" s="3">
        <v>13</v>
      </c>
      <c r="G53" s="3">
        <v>19</v>
      </c>
      <c r="H53" s="3">
        <f t="shared" si="5"/>
        <v>76</v>
      </c>
      <c r="I53" s="2"/>
      <c r="K53" s="4"/>
    </row>
    <row r="54" spans="1:11" s="3" customFormat="1" x14ac:dyDescent="0.3">
      <c r="A54" s="1" t="s">
        <v>11</v>
      </c>
      <c r="B54" s="3">
        <v>184</v>
      </c>
      <c r="C54" s="3">
        <v>21</v>
      </c>
      <c r="D54" s="3">
        <v>22</v>
      </c>
      <c r="E54" s="3">
        <v>16</v>
      </c>
      <c r="F54" s="3">
        <v>6</v>
      </c>
      <c r="G54" s="3">
        <v>17</v>
      </c>
      <c r="H54" s="3">
        <f t="shared" si="5"/>
        <v>82</v>
      </c>
      <c r="I54" s="2"/>
      <c r="K54" s="4"/>
    </row>
    <row r="55" spans="1:11" s="3" customFormat="1" x14ac:dyDescent="0.3">
      <c r="A55" s="1" t="s">
        <v>11</v>
      </c>
      <c r="B55" s="3">
        <v>178</v>
      </c>
      <c r="C55" s="3">
        <v>15</v>
      </c>
      <c r="D55" s="3">
        <v>16</v>
      </c>
      <c r="E55" s="3">
        <v>10</v>
      </c>
      <c r="F55" s="3">
        <v>18</v>
      </c>
      <c r="G55" s="3">
        <v>14</v>
      </c>
      <c r="H55" s="3">
        <f t="shared" si="5"/>
        <v>73</v>
      </c>
      <c r="I55" s="2"/>
      <c r="K55" s="4"/>
    </row>
    <row r="56" spans="1:11" s="3" customFormat="1" x14ac:dyDescent="0.3">
      <c r="A56" s="1" t="s">
        <v>12</v>
      </c>
      <c r="B56" s="3">
        <v>31</v>
      </c>
      <c r="C56" s="3">
        <v>4</v>
      </c>
      <c r="D56" s="3">
        <v>12</v>
      </c>
      <c r="E56" s="3">
        <v>10</v>
      </c>
      <c r="F56" s="3">
        <v>8</v>
      </c>
      <c r="G56" s="3">
        <v>8</v>
      </c>
      <c r="H56" s="3">
        <f t="shared" si="5"/>
        <v>42</v>
      </c>
      <c r="I56" s="2"/>
      <c r="K56" s="4"/>
    </row>
    <row r="57" spans="1:11" s="3" customFormat="1" x14ac:dyDescent="0.3">
      <c r="A57" s="1" t="s">
        <v>12</v>
      </c>
      <c r="B57" s="3">
        <v>180</v>
      </c>
      <c r="C57" s="3">
        <v>11</v>
      </c>
      <c r="D57" s="3">
        <v>12</v>
      </c>
      <c r="E57" s="3">
        <v>12</v>
      </c>
      <c r="F57" s="3">
        <v>13</v>
      </c>
      <c r="G57" s="3">
        <v>9</v>
      </c>
      <c r="H57" s="3">
        <f t="shared" si="5"/>
        <v>57</v>
      </c>
      <c r="I57" s="2"/>
      <c r="K57" s="4"/>
    </row>
    <row r="60" spans="1:11" s="3" customFormat="1" x14ac:dyDescent="0.3">
      <c r="A60" s="8" t="s">
        <v>17</v>
      </c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s="3" customFormat="1" x14ac:dyDescent="0.3">
      <c r="A61" s="8" t="s">
        <v>8</v>
      </c>
      <c r="B61" s="8"/>
      <c r="C61" s="8"/>
      <c r="D61" s="8"/>
      <c r="E61" s="8"/>
      <c r="F61" s="8"/>
      <c r="G61" s="8"/>
      <c r="H61" s="8"/>
    </row>
    <row r="62" spans="1:11" s="3" customFormat="1" x14ac:dyDescent="0.3">
      <c r="A62" s="1" t="s">
        <v>2</v>
      </c>
      <c r="B62" s="1" t="s">
        <v>9</v>
      </c>
      <c r="C62" s="1">
        <v>1</v>
      </c>
      <c r="D62" s="1">
        <v>2</v>
      </c>
      <c r="E62" s="1">
        <v>3</v>
      </c>
      <c r="F62" s="1">
        <v>4</v>
      </c>
      <c r="G62" s="1">
        <v>5</v>
      </c>
      <c r="H62" s="1" t="s">
        <v>0</v>
      </c>
    </row>
    <row r="63" spans="1:11" s="3" customFormat="1" x14ac:dyDescent="0.3">
      <c r="A63" s="1" t="s">
        <v>8</v>
      </c>
      <c r="B63" s="3">
        <v>100</v>
      </c>
      <c r="C63" s="3">
        <v>0</v>
      </c>
      <c r="D63" s="3">
        <v>0</v>
      </c>
      <c r="E63" s="3">
        <v>0</v>
      </c>
      <c r="F63" s="3">
        <v>0</v>
      </c>
      <c r="G63" s="3">
        <v>1</v>
      </c>
      <c r="H63" s="3">
        <f>SUM(C63:G63)</f>
        <v>1</v>
      </c>
    </row>
    <row r="64" spans="1:11" s="3" customFormat="1" x14ac:dyDescent="0.3">
      <c r="A64" s="1" t="s">
        <v>8</v>
      </c>
      <c r="B64" s="3">
        <v>100</v>
      </c>
      <c r="C64" s="3">
        <v>0</v>
      </c>
      <c r="D64" s="3">
        <v>2</v>
      </c>
      <c r="E64" s="3">
        <v>2</v>
      </c>
      <c r="F64" s="3">
        <v>1</v>
      </c>
      <c r="G64" s="3">
        <v>0</v>
      </c>
      <c r="H64" s="3">
        <f t="shared" ref="H64:H67" si="6">SUM(C64:G64)</f>
        <v>5</v>
      </c>
    </row>
    <row r="65" spans="1:11" s="3" customFormat="1" x14ac:dyDescent="0.3">
      <c r="A65" s="1" t="s">
        <v>10</v>
      </c>
      <c r="B65" s="3">
        <v>186</v>
      </c>
      <c r="C65" s="3">
        <v>3</v>
      </c>
      <c r="D65" s="3">
        <v>3</v>
      </c>
      <c r="E65" s="3">
        <v>0</v>
      </c>
      <c r="F65" s="3">
        <v>2</v>
      </c>
      <c r="G65" s="3">
        <v>3</v>
      </c>
      <c r="H65" s="3">
        <f t="shared" si="6"/>
        <v>11</v>
      </c>
    </row>
    <row r="66" spans="1:11" s="3" customFormat="1" x14ac:dyDescent="0.3">
      <c r="A66" s="1" t="s">
        <v>11</v>
      </c>
      <c r="B66" s="3">
        <v>178</v>
      </c>
      <c r="C66" s="3">
        <v>1</v>
      </c>
      <c r="D66" s="3">
        <v>1</v>
      </c>
      <c r="E66" s="3">
        <v>4</v>
      </c>
      <c r="F66" s="3">
        <v>3</v>
      </c>
      <c r="G66" s="3">
        <v>3</v>
      </c>
      <c r="H66" s="3">
        <f t="shared" si="6"/>
        <v>12</v>
      </c>
    </row>
    <row r="67" spans="1:11" s="3" customFormat="1" x14ac:dyDescent="0.3">
      <c r="A67" s="1" t="s">
        <v>12</v>
      </c>
      <c r="B67" s="3">
        <v>178</v>
      </c>
      <c r="C67" s="3">
        <v>7</v>
      </c>
      <c r="D67" s="3">
        <v>2</v>
      </c>
      <c r="E67" s="3">
        <v>3</v>
      </c>
      <c r="F67" s="3">
        <v>3</v>
      </c>
      <c r="G67" s="3">
        <v>3</v>
      </c>
      <c r="H67" s="3">
        <f t="shared" si="6"/>
        <v>18</v>
      </c>
    </row>
    <row r="70" spans="1:11" s="3" customFormat="1" x14ac:dyDescent="0.3">
      <c r="A70" s="1" t="s">
        <v>18</v>
      </c>
      <c r="B70" s="1" t="s">
        <v>9</v>
      </c>
      <c r="C70" s="1">
        <v>1</v>
      </c>
      <c r="D70" s="1">
        <v>2</v>
      </c>
      <c r="E70" s="1">
        <v>3</v>
      </c>
      <c r="F70" s="1">
        <v>4</v>
      </c>
      <c r="G70" s="1">
        <v>5</v>
      </c>
      <c r="H70" s="1" t="s">
        <v>0</v>
      </c>
      <c r="I70" s="1"/>
      <c r="J70" s="2"/>
      <c r="K70" s="2"/>
    </row>
    <row r="71" spans="1:11" s="3" customFormat="1" x14ac:dyDescent="0.3">
      <c r="A71" s="1" t="s">
        <v>37</v>
      </c>
      <c r="B71" s="3">
        <v>100</v>
      </c>
      <c r="C71" s="3">
        <v>31</v>
      </c>
      <c r="D71" s="3">
        <v>31</v>
      </c>
      <c r="E71" s="3">
        <v>29</v>
      </c>
      <c r="F71" s="3">
        <v>28</v>
      </c>
      <c r="G71" s="3">
        <v>17</v>
      </c>
      <c r="H71" s="3">
        <f>SUM(C71:G71)</f>
        <v>136</v>
      </c>
      <c r="I71" s="4"/>
      <c r="J71" s="2"/>
      <c r="K71" s="2"/>
    </row>
    <row r="72" spans="1:11" s="3" customFormat="1" x14ac:dyDescent="0.3">
      <c r="A72" s="1" t="s">
        <v>37</v>
      </c>
      <c r="B72" s="3">
        <v>100</v>
      </c>
      <c r="C72" s="3">
        <v>15</v>
      </c>
      <c r="D72" s="3">
        <v>21</v>
      </c>
      <c r="E72" s="3">
        <v>10</v>
      </c>
      <c r="F72" s="3">
        <v>24</v>
      </c>
      <c r="G72" s="3">
        <v>26</v>
      </c>
      <c r="H72" s="3">
        <f t="shared" ref="H72:H78" si="7">SUM(C72:G72)</f>
        <v>96</v>
      </c>
      <c r="I72" s="4"/>
      <c r="J72" s="1"/>
      <c r="K72" s="1"/>
    </row>
    <row r="73" spans="1:11" s="3" customFormat="1" x14ac:dyDescent="0.3">
      <c r="A73" s="1" t="s">
        <v>10</v>
      </c>
      <c r="B73" s="3">
        <v>152</v>
      </c>
      <c r="C73" s="3">
        <v>12</v>
      </c>
      <c r="D73" s="3">
        <v>8</v>
      </c>
      <c r="E73" s="3">
        <v>6</v>
      </c>
      <c r="F73" s="3">
        <v>9</v>
      </c>
      <c r="G73" s="3">
        <v>14</v>
      </c>
      <c r="H73" s="3">
        <f t="shared" si="7"/>
        <v>49</v>
      </c>
      <c r="I73" s="2"/>
      <c r="K73" s="4"/>
    </row>
    <row r="74" spans="1:11" s="3" customFormat="1" x14ac:dyDescent="0.3">
      <c r="A74" s="1" t="s">
        <v>10</v>
      </c>
      <c r="B74" s="3">
        <v>168</v>
      </c>
      <c r="C74" s="3">
        <v>6</v>
      </c>
      <c r="D74" s="3">
        <v>3</v>
      </c>
      <c r="E74" s="3">
        <v>8</v>
      </c>
      <c r="F74" s="3">
        <v>6</v>
      </c>
      <c r="G74" s="3">
        <v>9</v>
      </c>
      <c r="H74" s="3">
        <f t="shared" si="7"/>
        <v>32</v>
      </c>
      <c r="I74" s="2"/>
      <c r="K74" s="4"/>
    </row>
    <row r="75" spans="1:11" s="3" customFormat="1" x14ac:dyDescent="0.3">
      <c r="A75" s="1" t="s">
        <v>11</v>
      </c>
      <c r="B75" s="3">
        <v>180</v>
      </c>
      <c r="C75" s="3">
        <v>8</v>
      </c>
      <c r="D75" s="3">
        <v>8</v>
      </c>
      <c r="E75" s="3">
        <v>13</v>
      </c>
      <c r="F75" s="3">
        <v>9</v>
      </c>
      <c r="G75" s="3">
        <v>15</v>
      </c>
      <c r="H75" s="3">
        <f t="shared" si="7"/>
        <v>53</v>
      </c>
      <c r="I75" s="2"/>
      <c r="K75" s="4"/>
    </row>
    <row r="76" spans="1:11" s="3" customFormat="1" x14ac:dyDescent="0.3">
      <c r="A76" s="1" t="s">
        <v>11</v>
      </c>
      <c r="B76" s="3">
        <v>178</v>
      </c>
      <c r="C76" s="3">
        <v>18</v>
      </c>
      <c r="D76" s="3">
        <v>17</v>
      </c>
      <c r="E76" s="3">
        <v>12</v>
      </c>
      <c r="F76" s="3">
        <v>18</v>
      </c>
      <c r="G76" s="3">
        <v>17</v>
      </c>
      <c r="H76" s="3">
        <f t="shared" si="7"/>
        <v>82</v>
      </c>
      <c r="I76" s="2"/>
      <c r="K76" s="4"/>
    </row>
    <row r="77" spans="1:11" s="3" customFormat="1" x14ac:dyDescent="0.3">
      <c r="A77" s="1" t="s">
        <v>12</v>
      </c>
      <c r="B77" s="3">
        <v>180</v>
      </c>
      <c r="C77" s="3">
        <v>6</v>
      </c>
      <c r="D77" s="3">
        <v>12</v>
      </c>
      <c r="E77" s="3">
        <v>7</v>
      </c>
      <c r="F77" s="3">
        <v>10</v>
      </c>
      <c r="G77" s="3">
        <v>9</v>
      </c>
      <c r="H77" s="3">
        <f t="shared" si="7"/>
        <v>44</v>
      </c>
      <c r="I77" s="2"/>
      <c r="K77" s="4"/>
    </row>
    <row r="78" spans="1:11" s="3" customFormat="1" x14ac:dyDescent="0.3">
      <c r="A78" s="1" t="s">
        <v>12</v>
      </c>
      <c r="B78" s="3">
        <v>174</v>
      </c>
      <c r="C78" s="3">
        <v>6</v>
      </c>
      <c r="D78" s="3">
        <v>9</v>
      </c>
      <c r="E78" s="3">
        <v>13</v>
      </c>
      <c r="F78" s="3">
        <v>8</v>
      </c>
      <c r="G78" s="3">
        <v>10</v>
      </c>
      <c r="H78" s="3">
        <f t="shared" si="7"/>
        <v>46</v>
      </c>
      <c r="I78" s="2"/>
      <c r="K78" s="4"/>
    </row>
    <row r="81" spans="1:11" s="3" customFormat="1" x14ac:dyDescent="0.3">
      <c r="A81" s="8" t="s">
        <v>8</v>
      </c>
      <c r="B81" s="8"/>
      <c r="C81" s="8"/>
      <c r="D81" s="8"/>
      <c r="E81" s="8"/>
      <c r="F81" s="8"/>
      <c r="G81" s="8"/>
      <c r="H81" s="8"/>
    </row>
    <row r="82" spans="1:11" s="3" customFormat="1" x14ac:dyDescent="0.3">
      <c r="A82" s="1" t="s">
        <v>19</v>
      </c>
      <c r="B82" s="1" t="s">
        <v>9</v>
      </c>
      <c r="C82" s="1">
        <v>1</v>
      </c>
      <c r="D82" s="1">
        <v>2</v>
      </c>
      <c r="E82" s="1">
        <v>3</v>
      </c>
      <c r="F82" s="1">
        <v>4</v>
      </c>
      <c r="G82" s="1">
        <v>5</v>
      </c>
      <c r="H82" s="1" t="s">
        <v>0</v>
      </c>
    </row>
    <row r="83" spans="1:11" s="3" customFormat="1" x14ac:dyDescent="0.3">
      <c r="A83" s="1" t="s">
        <v>8</v>
      </c>
      <c r="B83" s="3">
        <v>100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f>SUM(C83:G83)</f>
        <v>0</v>
      </c>
    </row>
    <row r="84" spans="1:11" s="3" customFormat="1" x14ac:dyDescent="0.3">
      <c r="A84" s="1" t="s">
        <v>8</v>
      </c>
      <c r="B84" s="3">
        <v>100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f t="shared" ref="H84:H87" si="8">SUM(C84:G84)</f>
        <v>0</v>
      </c>
    </row>
    <row r="85" spans="1:11" s="3" customFormat="1" x14ac:dyDescent="0.3">
      <c r="A85" s="1" t="s">
        <v>10</v>
      </c>
      <c r="B85" s="3">
        <v>178</v>
      </c>
      <c r="C85" s="3">
        <v>0</v>
      </c>
      <c r="D85" s="3">
        <v>1</v>
      </c>
      <c r="E85" s="3">
        <v>1</v>
      </c>
      <c r="F85" s="3">
        <v>2</v>
      </c>
      <c r="G85" s="3">
        <v>1</v>
      </c>
      <c r="H85" s="3">
        <f t="shared" si="8"/>
        <v>5</v>
      </c>
    </row>
    <row r="86" spans="1:11" s="3" customFormat="1" x14ac:dyDescent="0.3">
      <c r="A86" s="1" t="s">
        <v>11</v>
      </c>
      <c r="B86" s="3">
        <v>168</v>
      </c>
      <c r="C86" s="3">
        <v>1</v>
      </c>
      <c r="D86" s="3">
        <v>1</v>
      </c>
      <c r="E86" s="3">
        <v>0</v>
      </c>
      <c r="F86" s="3">
        <v>0</v>
      </c>
      <c r="G86" s="3">
        <v>0</v>
      </c>
      <c r="H86" s="3">
        <f t="shared" si="8"/>
        <v>2</v>
      </c>
    </row>
    <row r="87" spans="1:11" s="3" customFormat="1" x14ac:dyDescent="0.3">
      <c r="A87" s="1" t="s">
        <v>12</v>
      </c>
      <c r="B87" s="3">
        <v>178</v>
      </c>
      <c r="C87" s="3">
        <v>0</v>
      </c>
      <c r="D87" s="3">
        <v>0</v>
      </c>
      <c r="E87" s="3">
        <v>1</v>
      </c>
      <c r="F87" s="3">
        <v>3</v>
      </c>
      <c r="G87" s="3">
        <v>3</v>
      </c>
      <c r="H87" s="3">
        <f t="shared" si="8"/>
        <v>7</v>
      </c>
    </row>
    <row r="90" spans="1:11" s="3" customFormat="1" x14ac:dyDescent="0.3">
      <c r="A90" s="1" t="s">
        <v>20</v>
      </c>
      <c r="B90" s="1" t="s">
        <v>9</v>
      </c>
      <c r="C90" s="1">
        <v>1</v>
      </c>
      <c r="D90" s="1">
        <v>2</v>
      </c>
      <c r="E90" s="1">
        <v>3</v>
      </c>
      <c r="F90" s="1">
        <v>4</v>
      </c>
      <c r="G90" s="1">
        <v>5</v>
      </c>
      <c r="H90" s="1" t="s">
        <v>0</v>
      </c>
      <c r="I90" s="1"/>
      <c r="J90" s="2"/>
      <c r="K90" s="2"/>
    </row>
    <row r="91" spans="1:11" s="3" customFormat="1" x14ac:dyDescent="0.3">
      <c r="A91" s="1" t="s">
        <v>37</v>
      </c>
      <c r="B91" s="3">
        <v>100</v>
      </c>
      <c r="C91" s="3">
        <v>19</v>
      </c>
      <c r="D91" s="3">
        <v>34</v>
      </c>
      <c r="E91" s="3">
        <v>20</v>
      </c>
      <c r="F91" s="3">
        <v>28</v>
      </c>
      <c r="G91" s="3">
        <v>17</v>
      </c>
      <c r="H91" s="3">
        <f>SUM(C91:G91)</f>
        <v>118</v>
      </c>
      <c r="I91" s="4"/>
      <c r="J91" s="2"/>
      <c r="K91" s="2"/>
    </row>
    <row r="92" spans="1:11" s="3" customFormat="1" x14ac:dyDescent="0.3">
      <c r="A92" s="1" t="s">
        <v>37</v>
      </c>
      <c r="B92" s="3">
        <v>100</v>
      </c>
      <c r="C92" s="3">
        <v>23</v>
      </c>
      <c r="D92" s="3">
        <v>36</v>
      </c>
      <c r="E92" s="3">
        <v>22</v>
      </c>
      <c r="F92" s="3">
        <v>21</v>
      </c>
      <c r="G92" s="3">
        <v>25</v>
      </c>
      <c r="H92" s="3">
        <f t="shared" ref="H92:H98" si="9">SUM(C92:G92)</f>
        <v>127</v>
      </c>
      <c r="I92" s="4"/>
      <c r="J92" s="1"/>
      <c r="K92" s="1"/>
    </row>
    <row r="93" spans="1:11" s="3" customFormat="1" x14ac:dyDescent="0.3">
      <c r="A93" s="1" t="s">
        <v>10</v>
      </c>
      <c r="B93" s="3">
        <v>187</v>
      </c>
      <c r="C93" s="3">
        <v>20</v>
      </c>
      <c r="D93" s="3">
        <v>9</v>
      </c>
      <c r="E93" s="3">
        <v>17</v>
      </c>
      <c r="F93" s="3">
        <v>9</v>
      </c>
      <c r="G93" s="3">
        <v>25</v>
      </c>
      <c r="H93" s="3">
        <f t="shared" si="9"/>
        <v>80</v>
      </c>
      <c r="I93" s="2"/>
      <c r="K93" s="4"/>
    </row>
    <row r="94" spans="1:11" s="3" customFormat="1" x14ac:dyDescent="0.3">
      <c r="A94" s="1" t="s">
        <v>10</v>
      </c>
      <c r="B94" s="3">
        <f>91*2</f>
        <v>182</v>
      </c>
      <c r="C94" s="3">
        <v>23</v>
      </c>
      <c r="D94" s="3">
        <v>19</v>
      </c>
      <c r="E94" s="3">
        <v>13</v>
      </c>
      <c r="F94" s="3">
        <v>18</v>
      </c>
      <c r="G94" s="3">
        <v>24</v>
      </c>
      <c r="H94" s="3">
        <f t="shared" si="9"/>
        <v>97</v>
      </c>
      <c r="I94" s="2"/>
      <c r="K94" s="4"/>
    </row>
    <row r="95" spans="1:11" s="3" customFormat="1" x14ac:dyDescent="0.3">
      <c r="A95" s="1" t="s">
        <v>11</v>
      </c>
      <c r="B95" s="3">
        <v>176</v>
      </c>
      <c r="C95" s="3">
        <v>3</v>
      </c>
      <c r="D95" s="3">
        <v>6</v>
      </c>
      <c r="E95" s="3">
        <v>2</v>
      </c>
      <c r="F95" s="3">
        <v>4</v>
      </c>
      <c r="G95" s="3">
        <v>4</v>
      </c>
      <c r="H95" s="3">
        <f t="shared" si="9"/>
        <v>19</v>
      </c>
      <c r="I95" s="2"/>
      <c r="K95" s="4"/>
    </row>
    <row r="96" spans="1:11" s="3" customFormat="1" x14ac:dyDescent="0.3">
      <c r="A96" s="1" t="s">
        <v>11</v>
      </c>
      <c r="B96" s="3">
        <v>175</v>
      </c>
      <c r="C96" s="3">
        <v>1</v>
      </c>
      <c r="D96" s="3">
        <v>6</v>
      </c>
      <c r="E96" s="3">
        <v>11</v>
      </c>
      <c r="F96" s="3">
        <v>8</v>
      </c>
      <c r="G96" s="3">
        <v>7</v>
      </c>
      <c r="H96" s="3">
        <f t="shared" si="9"/>
        <v>33</v>
      </c>
      <c r="I96" s="2"/>
      <c r="K96" s="4"/>
    </row>
    <row r="97" spans="1:11" s="3" customFormat="1" x14ac:dyDescent="0.3">
      <c r="A97" s="1" t="s">
        <v>12</v>
      </c>
      <c r="B97" s="3">
        <f>92*2</f>
        <v>184</v>
      </c>
      <c r="C97" s="3">
        <v>6</v>
      </c>
      <c r="D97" s="3">
        <v>8</v>
      </c>
      <c r="E97" s="3">
        <v>10</v>
      </c>
      <c r="F97" s="3">
        <v>4</v>
      </c>
      <c r="G97" s="3">
        <v>11</v>
      </c>
      <c r="H97" s="3">
        <f t="shared" si="9"/>
        <v>39</v>
      </c>
      <c r="I97" s="2"/>
      <c r="K97" s="4"/>
    </row>
    <row r="98" spans="1:11" s="3" customFormat="1" x14ac:dyDescent="0.3">
      <c r="A98" s="1" t="s">
        <v>12</v>
      </c>
      <c r="B98" s="3">
        <f>89*2</f>
        <v>178</v>
      </c>
      <c r="C98" s="3">
        <v>9</v>
      </c>
      <c r="D98" s="3">
        <v>11</v>
      </c>
      <c r="E98" s="3">
        <v>10</v>
      </c>
      <c r="F98" s="3">
        <v>6</v>
      </c>
      <c r="G98" s="3">
        <v>6</v>
      </c>
      <c r="H98" s="3">
        <f t="shared" si="9"/>
        <v>42</v>
      </c>
      <c r="I98" s="2"/>
      <c r="K98" s="4"/>
    </row>
    <row r="102" spans="1:11" s="3" customFormat="1" x14ac:dyDescent="0.3">
      <c r="A102" s="8" t="s">
        <v>22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s="3" customFormat="1" x14ac:dyDescent="0.3">
      <c r="A103" s="8" t="s">
        <v>8</v>
      </c>
      <c r="B103" s="8"/>
      <c r="C103" s="8"/>
      <c r="D103" s="8"/>
      <c r="E103" s="8"/>
      <c r="F103" s="8"/>
      <c r="G103" s="8"/>
      <c r="H103" s="8"/>
      <c r="I103" s="6"/>
      <c r="J103" s="6"/>
      <c r="K103" s="6"/>
    </row>
    <row r="104" spans="1:11" s="3" customFormat="1" x14ac:dyDescent="0.3">
      <c r="A104" s="1" t="s">
        <v>3</v>
      </c>
      <c r="B104" s="1" t="s">
        <v>9</v>
      </c>
      <c r="C104" s="1">
        <v>1</v>
      </c>
      <c r="D104" s="1">
        <v>2</v>
      </c>
      <c r="E104" s="1">
        <v>3</v>
      </c>
      <c r="F104" s="1">
        <v>4</v>
      </c>
      <c r="G104" s="1">
        <v>5</v>
      </c>
      <c r="H104" s="1" t="s">
        <v>0</v>
      </c>
      <c r="I104" s="6"/>
      <c r="J104" s="6"/>
      <c r="K104" s="6"/>
    </row>
    <row r="105" spans="1:11" s="3" customFormat="1" x14ac:dyDescent="0.3">
      <c r="A105" s="1" t="s">
        <v>8</v>
      </c>
      <c r="B105" s="3">
        <v>100</v>
      </c>
      <c r="C105" s="3">
        <v>141</v>
      </c>
      <c r="D105" s="3">
        <v>318</v>
      </c>
      <c r="E105" s="3">
        <v>309</v>
      </c>
      <c r="F105" s="3">
        <v>349</v>
      </c>
      <c r="G105" s="3">
        <v>324</v>
      </c>
      <c r="H105" s="3">
        <f>SUM(C105:G105)</f>
        <v>1441</v>
      </c>
      <c r="I105" s="6"/>
      <c r="J105" s="6"/>
      <c r="K105" s="6"/>
    </row>
    <row r="106" spans="1:11" s="3" customFormat="1" x14ac:dyDescent="0.3">
      <c r="A106" s="1" t="s">
        <v>8</v>
      </c>
      <c r="B106" s="3">
        <v>100</v>
      </c>
      <c r="C106" s="3">
        <f>104*4</f>
        <v>416</v>
      </c>
      <c r="D106" s="3">
        <f>90*4</f>
        <v>360</v>
      </c>
      <c r="E106" s="3">
        <f>115*4</f>
        <v>460</v>
      </c>
      <c r="F106" s="3">
        <f>94*4</f>
        <v>376</v>
      </c>
      <c r="G106" s="3">
        <f>108*4</f>
        <v>432</v>
      </c>
      <c r="H106" s="3">
        <f t="shared" ref="H106:H109" si="10">SUM(C106:G106)</f>
        <v>2044</v>
      </c>
      <c r="I106" s="6"/>
      <c r="J106" s="6"/>
      <c r="K106" s="6"/>
    </row>
    <row r="107" spans="1:11" s="3" customFormat="1" x14ac:dyDescent="0.3">
      <c r="A107" s="1" t="s">
        <v>10</v>
      </c>
      <c r="B107" s="3">
        <v>174</v>
      </c>
      <c r="C107" s="3">
        <v>916</v>
      </c>
      <c r="D107" s="3">
        <v>820</v>
      </c>
      <c r="E107" s="3">
        <v>956</v>
      </c>
      <c r="F107" s="3">
        <v>1020</v>
      </c>
      <c r="G107" s="3">
        <v>1112</v>
      </c>
      <c r="H107" s="3">
        <f t="shared" si="10"/>
        <v>4824</v>
      </c>
      <c r="I107" s="6"/>
      <c r="J107" s="6"/>
      <c r="K107" s="6"/>
    </row>
    <row r="108" spans="1:11" s="3" customFormat="1" x14ac:dyDescent="0.3">
      <c r="A108" s="1" t="s">
        <v>11</v>
      </c>
      <c r="B108" s="3">
        <v>179</v>
      </c>
      <c r="C108" s="3">
        <f>119*4</f>
        <v>476</v>
      </c>
      <c r="D108" s="3">
        <f>109*4</f>
        <v>436</v>
      </c>
      <c r="E108" s="3">
        <v>440</v>
      </c>
      <c r="F108" s="3">
        <f>107*4</f>
        <v>428</v>
      </c>
      <c r="G108" s="3">
        <f>119*4</f>
        <v>476</v>
      </c>
      <c r="H108" s="3">
        <f t="shared" si="10"/>
        <v>2256</v>
      </c>
      <c r="I108" s="6"/>
      <c r="J108" s="6"/>
      <c r="K108" s="6"/>
    </row>
    <row r="109" spans="1:11" s="3" customFormat="1" x14ac:dyDescent="0.3">
      <c r="A109" s="1" t="s">
        <v>12</v>
      </c>
      <c r="B109" s="3">
        <v>148</v>
      </c>
      <c r="C109" s="3">
        <f>264*4</f>
        <v>1056</v>
      </c>
      <c r="D109" s="3">
        <f>223*4</f>
        <v>892</v>
      </c>
      <c r="E109" s="3">
        <f>210*4</f>
        <v>840</v>
      </c>
      <c r="F109" s="3">
        <f>235*4</f>
        <v>940</v>
      </c>
      <c r="G109" s="3">
        <f>196*4</f>
        <v>784</v>
      </c>
      <c r="H109" s="3">
        <f t="shared" si="10"/>
        <v>4512</v>
      </c>
      <c r="I109" s="6"/>
      <c r="J109" s="6"/>
      <c r="K109" s="6"/>
    </row>
    <row r="110" spans="1:11" s="3" customForma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s="3" customForma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s="3" customFormat="1" x14ac:dyDescent="0.3">
      <c r="A112" s="1" t="s">
        <v>23</v>
      </c>
      <c r="B112" s="1" t="s">
        <v>9</v>
      </c>
      <c r="C112" s="1" t="s">
        <v>24</v>
      </c>
      <c r="D112" s="1">
        <v>1</v>
      </c>
      <c r="E112" s="1">
        <v>2</v>
      </c>
      <c r="F112" s="1">
        <v>3</v>
      </c>
      <c r="G112" s="1">
        <v>4</v>
      </c>
      <c r="H112" s="1">
        <v>5</v>
      </c>
      <c r="I112" s="1" t="s">
        <v>0</v>
      </c>
      <c r="J112" s="1" t="s">
        <v>25</v>
      </c>
      <c r="K112" s="1"/>
    </row>
    <row r="113" spans="1:11" s="3" customFormat="1" x14ac:dyDescent="0.3">
      <c r="A113" s="1" t="s">
        <v>8</v>
      </c>
      <c r="B113" s="3">
        <v>100</v>
      </c>
      <c r="C113" s="3">
        <v>10</v>
      </c>
      <c r="D113" s="3">
        <v>18</v>
      </c>
      <c r="E113" s="3">
        <v>17</v>
      </c>
      <c r="F113" s="3">
        <v>23</v>
      </c>
      <c r="G113" s="3">
        <v>14</v>
      </c>
      <c r="H113" s="3">
        <v>17</v>
      </c>
      <c r="I113" s="3">
        <f>SUM(D113:H113)</f>
        <v>89</v>
      </c>
      <c r="J113" s="3">
        <f>I113/((100/B113)/100)</f>
        <v>8900</v>
      </c>
    </row>
    <row r="114" spans="1:11" s="3" customFormat="1" x14ac:dyDescent="0.3">
      <c r="A114" s="1" t="s">
        <v>8</v>
      </c>
      <c r="B114" s="3">
        <v>100</v>
      </c>
      <c r="C114" s="3">
        <v>10</v>
      </c>
      <c r="D114" s="3">
        <v>11</v>
      </c>
      <c r="E114" s="3">
        <v>23</v>
      </c>
      <c r="F114" s="3">
        <v>20</v>
      </c>
      <c r="G114" s="3">
        <v>13</v>
      </c>
      <c r="H114" s="3">
        <v>17</v>
      </c>
      <c r="I114" s="3">
        <f t="shared" ref="I114:I119" si="11">SUM(D114:H114)</f>
        <v>84</v>
      </c>
      <c r="J114" s="3">
        <f>I114/((100/B114)/100)</f>
        <v>8400</v>
      </c>
    </row>
    <row r="115" spans="1:11" s="3" customFormat="1" x14ac:dyDescent="0.3">
      <c r="A115" s="1" t="s">
        <v>10</v>
      </c>
      <c r="B115" s="3">
        <v>175</v>
      </c>
      <c r="C115" s="3">
        <v>8.75</v>
      </c>
      <c r="D115" s="3">
        <v>67</v>
      </c>
      <c r="E115" s="3">
        <v>50</v>
      </c>
      <c r="F115" s="3">
        <v>58</v>
      </c>
      <c r="G115" s="3">
        <v>50</v>
      </c>
      <c r="H115" s="3">
        <v>51</v>
      </c>
      <c r="I115" s="3">
        <f t="shared" si="11"/>
        <v>276</v>
      </c>
      <c r="J115" s="3">
        <v>2684.5</v>
      </c>
    </row>
    <row r="116" spans="1:11" s="3" customFormat="1" x14ac:dyDescent="0.3">
      <c r="A116" s="1" t="s">
        <v>10</v>
      </c>
      <c r="B116" s="3">
        <v>181</v>
      </c>
      <c r="C116" s="3">
        <v>9.5</v>
      </c>
      <c r="D116" s="3">
        <v>53</v>
      </c>
      <c r="E116" s="3">
        <v>46</v>
      </c>
      <c r="F116" s="3">
        <v>49</v>
      </c>
      <c r="G116" s="3">
        <v>41</v>
      </c>
      <c r="H116" s="3">
        <v>48</v>
      </c>
      <c r="I116" s="3">
        <f t="shared" si="11"/>
        <v>237</v>
      </c>
      <c r="J116" s="3">
        <v>2145</v>
      </c>
    </row>
    <row r="117" spans="1:11" s="3" customFormat="1" x14ac:dyDescent="0.3">
      <c r="A117" s="1" t="s">
        <v>11</v>
      </c>
      <c r="B117" s="3">
        <v>145</v>
      </c>
      <c r="C117" s="3">
        <v>7.2</v>
      </c>
      <c r="D117" s="3">
        <v>35</v>
      </c>
      <c r="E117" s="3">
        <v>41</v>
      </c>
      <c r="F117" s="3">
        <v>39</v>
      </c>
      <c r="G117" s="3">
        <v>36</v>
      </c>
      <c r="H117" s="3">
        <v>45</v>
      </c>
      <c r="I117" s="3">
        <f t="shared" si="11"/>
        <v>196</v>
      </c>
      <c r="J117" s="3">
        <v>2030</v>
      </c>
    </row>
    <row r="118" spans="1:11" s="3" customFormat="1" x14ac:dyDescent="0.3">
      <c r="A118" s="1" t="s">
        <v>12</v>
      </c>
      <c r="B118" s="3">
        <v>162</v>
      </c>
      <c r="C118" s="3">
        <v>8.1</v>
      </c>
      <c r="D118" s="3">
        <v>68</v>
      </c>
      <c r="E118" s="3">
        <v>65</v>
      </c>
      <c r="F118" s="3">
        <v>79</v>
      </c>
      <c r="G118" s="3">
        <v>74</v>
      </c>
      <c r="H118" s="3">
        <v>55</v>
      </c>
      <c r="I118" s="3">
        <f t="shared" si="11"/>
        <v>341</v>
      </c>
      <c r="J118" s="3">
        <v>3452.5</v>
      </c>
    </row>
    <row r="119" spans="1:11" s="3" customFormat="1" x14ac:dyDescent="0.3">
      <c r="A119" s="1" t="s">
        <v>12</v>
      </c>
      <c r="B119" s="3">
        <v>169</v>
      </c>
      <c r="C119" s="3">
        <v>8.4</v>
      </c>
      <c r="D119" s="3">
        <v>63</v>
      </c>
      <c r="E119" s="3">
        <v>67</v>
      </c>
      <c r="F119" s="3">
        <v>68</v>
      </c>
      <c r="G119" s="3">
        <v>71</v>
      </c>
      <c r="H119" s="3">
        <v>84</v>
      </c>
      <c r="I119" s="3">
        <f t="shared" si="11"/>
        <v>353</v>
      </c>
      <c r="J119" s="3">
        <v>3729</v>
      </c>
    </row>
    <row r="122" spans="1:11" s="3" customFormat="1" x14ac:dyDescent="0.3">
      <c r="A122" s="8" t="s">
        <v>8</v>
      </c>
      <c r="B122" s="8"/>
      <c r="C122" s="8"/>
      <c r="D122" s="8"/>
      <c r="E122" s="8"/>
      <c r="F122" s="8"/>
      <c r="G122" s="8"/>
      <c r="H122" s="8"/>
      <c r="I122" s="8"/>
      <c r="J122" s="8"/>
      <c r="K122" s="6"/>
    </row>
    <row r="123" spans="1:11" s="3" customFormat="1" x14ac:dyDescent="0.3">
      <c r="A123" s="1" t="s">
        <v>26</v>
      </c>
      <c r="B123" s="1" t="s">
        <v>9</v>
      </c>
      <c r="C123" s="1" t="s">
        <v>24</v>
      </c>
      <c r="D123" s="1">
        <v>1</v>
      </c>
      <c r="E123" s="1">
        <v>2</v>
      </c>
      <c r="F123" s="1">
        <v>3</v>
      </c>
      <c r="G123" s="1">
        <v>4</v>
      </c>
      <c r="H123" s="1">
        <v>5</v>
      </c>
      <c r="I123" s="1" t="s">
        <v>0</v>
      </c>
      <c r="J123" s="1" t="s">
        <v>25</v>
      </c>
      <c r="K123" s="1"/>
    </row>
    <row r="124" spans="1:11" s="3" customFormat="1" x14ac:dyDescent="0.3">
      <c r="A124" s="1" t="s">
        <v>8</v>
      </c>
      <c r="B124" s="3">
        <v>100</v>
      </c>
      <c r="C124" s="3">
        <v>10</v>
      </c>
      <c r="D124" s="3">
        <v>17</v>
      </c>
      <c r="E124" s="3">
        <v>19</v>
      </c>
      <c r="F124" s="3">
        <v>16</v>
      </c>
      <c r="G124" s="3">
        <v>19</v>
      </c>
      <c r="H124" s="3">
        <v>15</v>
      </c>
      <c r="I124" s="3">
        <f>SUM(D124:H124)</f>
        <v>86</v>
      </c>
      <c r="J124" s="3">
        <f>I124/C124*B124</f>
        <v>860</v>
      </c>
      <c r="K124" s="10"/>
    </row>
    <row r="125" spans="1:11" s="3" customFormat="1" x14ac:dyDescent="0.3">
      <c r="A125" s="1" t="s">
        <v>8</v>
      </c>
      <c r="B125" s="3">
        <v>100</v>
      </c>
      <c r="C125" s="3">
        <v>10</v>
      </c>
      <c r="D125" s="3">
        <v>11</v>
      </c>
      <c r="E125" s="3">
        <v>13</v>
      </c>
      <c r="F125" s="3">
        <v>15</v>
      </c>
      <c r="G125" s="3">
        <v>20</v>
      </c>
      <c r="H125" s="3">
        <v>16</v>
      </c>
      <c r="I125" s="3">
        <f t="shared" ref="I125:I128" si="12">SUM(D125:H125)</f>
        <v>75</v>
      </c>
      <c r="J125" s="3">
        <f>I125/C125*B125</f>
        <v>750</v>
      </c>
    </row>
    <row r="126" spans="1:11" s="3" customFormat="1" x14ac:dyDescent="0.3">
      <c r="A126" s="1" t="s">
        <v>10</v>
      </c>
      <c r="B126" s="3">
        <v>168</v>
      </c>
      <c r="C126" s="3">
        <f>(B126/2)*0.1</f>
        <v>8.4</v>
      </c>
      <c r="D126" s="3">
        <v>54</v>
      </c>
      <c r="E126" s="3">
        <v>49</v>
      </c>
      <c r="F126" s="3">
        <v>49</v>
      </c>
      <c r="G126" s="3">
        <v>37</v>
      </c>
      <c r="H126" s="3">
        <v>30</v>
      </c>
      <c r="I126" s="3">
        <f>SUM(D126:H126)</f>
        <v>219</v>
      </c>
      <c r="J126" s="3">
        <f>I126/C126*(B126/2)</f>
        <v>2190</v>
      </c>
    </row>
    <row r="127" spans="1:11" s="3" customFormat="1" x14ac:dyDescent="0.3">
      <c r="A127" s="1" t="s">
        <v>11</v>
      </c>
      <c r="B127" s="3">
        <v>164</v>
      </c>
      <c r="C127" s="3">
        <f>B127/2*0.1</f>
        <v>8.2000000000000011</v>
      </c>
      <c r="D127" s="3">
        <v>33</v>
      </c>
      <c r="E127" s="3">
        <v>31</v>
      </c>
      <c r="F127" s="3">
        <v>23</v>
      </c>
      <c r="G127" s="3">
        <v>25</v>
      </c>
      <c r="H127" s="3">
        <v>46</v>
      </c>
      <c r="I127" s="3">
        <f t="shared" si="12"/>
        <v>158</v>
      </c>
      <c r="J127" s="3">
        <f t="shared" ref="J127:J128" si="13">I127/C127*(B127/2)</f>
        <v>1579.9999999999998</v>
      </c>
    </row>
    <row r="128" spans="1:11" s="3" customFormat="1" x14ac:dyDescent="0.3">
      <c r="A128" s="1" t="s">
        <v>12</v>
      </c>
      <c r="B128" s="3">
        <v>168</v>
      </c>
      <c r="C128" s="3">
        <f>B128/2*0.1</f>
        <v>8.4</v>
      </c>
      <c r="D128" s="3">
        <v>76</v>
      </c>
      <c r="E128" s="3">
        <v>63</v>
      </c>
      <c r="F128" s="3">
        <v>54</v>
      </c>
      <c r="G128" s="3">
        <v>59</v>
      </c>
      <c r="H128" s="3">
        <v>68</v>
      </c>
      <c r="I128" s="3">
        <f t="shared" si="12"/>
        <v>320</v>
      </c>
      <c r="J128" s="3">
        <f t="shared" si="13"/>
        <v>3200</v>
      </c>
    </row>
    <row r="129" spans="1:11" s="3" customForma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 s="3" customForma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 s="3" customFormat="1" x14ac:dyDescent="0.3">
      <c r="A131" s="1" t="s">
        <v>27</v>
      </c>
      <c r="B131" s="1" t="s">
        <v>9</v>
      </c>
      <c r="C131" s="1" t="s">
        <v>24</v>
      </c>
      <c r="D131" s="1">
        <v>1</v>
      </c>
      <c r="E131" s="1">
        <v>2</v>
      </c>
      <c r="F131" s="1">
        <v>3</v>
      </c>
      <c r="G131" s="1">
        <v>4</v>
      </c>
      <c r="H131" s="1">
        <v>5</v>
      </c>
      <c r="I131" s="1" t="s">
        <v>0</v>
      </c>
      <c r="J131" s="1" t="s">
        <v>25</v>
      </c>
      <c r="K131" s="1"/>
    </row>
    <row r="132" spans="1:11" s="3" customFormat="1" x14ac:dyDescent="0.3">
      <c r="A132" s="1" t="s">
        <v>8</v>
      </c>
      <c r="B132" s="3">
        <v>100</v>
      </c>
      <c r="C132" s="3">
        <v>10</v>
      </c>
      <c r="D132" s="3">
        <v>17</v>
      </c>
      <c r="E132" s="3">
        <v>16</v>
      </c>
      <c r="F132" s="3">
        <v>14</v>
      </c>
      <c r="G132" s="3">
        <v>18</v>
      </c>
      <c r="H132" s="3">
        <v>14</v>
      </c>
      <c r="I132" s="3">
        <f>SUM(D132:H132)</f>
        <v>79</v>
      </c>
      <c r="J132" s="3">
        <f>I132/((100/B132)/100)</f>
        <v>7900</v>
      </c>
    </row>
    <row r="133" spans="1:11" s="3" customFormat="1" x14ac:dyDescent="0.3">
      <c r="A133" s="1" t="s">
        <v>8</v>
      </c>
      <c r="B133" s="3">
        <v>100</v>
      </c>
      <c r="C133" s="3">
        <v>10</v>
      </c>
      <c r="D133" s="3">
        <v>11</v>
      </c>
      <c r="E133" s="3">
        <v>9</v>
      </c>
      <c r="F133" s="3">
        <v>14</v>
      </c>
      <c r="G133" s="3">
        <v>16</v>
      </c>
      <c r="H133" s="3">
        <v>6</v>
      </c>
      <c r="I133" s="3">
        <f t="shared" ref="I133:I139" si="14">SUM(D133:H133)</f>
        <v>56</v>
      </c>
      <c r="J133" s="3">
        <f>I133/((100/B133)/100)</f>
        <v>5600</v>
      </c>
    </row>
    <row r="134" spans="1:11" s="3" customFormat="1" x14ac:dyDescent="0.3">
      <c r="A134" s="1" t="s">
        <v>10</v>
      </c>
      <c r="B134" s="3">
        <v>144</v>
      </c>
      <c r="C134" s="3">
        <f>B134/2*0.1</f>
        <v>7.2</v>
      </c>
      <c r="D134" s="3">
        <v>36</v>
      </c>
      <c r="E134" s="3">
        <v>45</v>
      </c>
      <c r="F134" s="3">
        <v>44</v>
      </c>
      <c r="G134" s="3">
        <v>48</v>
      </c>
      <c r="H134" s="3">
        <v>37</v>
      </c>
      <c r="I134" s="3">
        <f t="shared" si="14"/>
        <v>210</v>
      </c>
      <c r="J134" s="3">
        <v>2160</v>
      </c>
      <c r="K134" s="2"/>
    </row>
    <row r="135" spans="1:11" s="3" customFormat="1" x14ac:dyDescent="0.3">
      <c r="A135" s="1" t="s">
        <v>10</v>
      </c>
      <c r="B135" s="3">
        <v>174</v>
      </c>
      <c r="C135" s="3">
        <f>B135/2*0.1</f>
        <v>8.7000000000000011</v>
      </c>
      <c r="D135" s="3">
        <v>26</v>
      </c>
      <c r="E135" s="3">
        <v>31</v>
      </c>
      <c r="F135" s="3">
        <v>20</v>
      </c>
      <c r="G135" s="3">
        <v>27</v>
      </c>
      <c r="H135" s="3">
        <v>31</v>
      </c>
      <c r="I135" s="3">
        <f t="shared" si="14"/>
        <v>135</v>
      </c>
      <c r="J135" s="3">
        <v>1305.5</v>
      </c>
      <c r="K135" s="2"/>
    </row>
    <row r="136" spans="1:11" s="3" customFormat="1" x14ac:dyDescent="0.3">
      <c r="A136" s="1" t="s">
        <v>11</v>
      </c>
      <c r="B136" s="3">
        <v>162</v>
      </c>
      <c r="C136" s="3">
        <f>162/2*0.1</f>
        <v>8.1</v>
      </c>
      <c r="D136" s="3">
        <v>74</v>
      </c>
      <c r="E136" s="3">
        <v>54</v>
      </c>
      <c r="F136" s="3">
        <v>62</v>
      </c>
      <c r="G136" s="3">
        <v>63</v>
      </c>
      <c r="H136" s="3">
        <v>46</v>
      </c>
      <c r="I136" s="3">
        <f t="shared" si="14"/>
        <v>299</v>
      </c>
      <c r="J136" s="3">
        <v>3026</v>
      </c>
      <c r="K136" s="2"/>
    </row>
    <row r="137" spans="1:11" s="3" customFormat="1" x14ac:dyDescent="0.3">
      <c r="A137" s="1" t="s">
        <v>11</v>
      </c>
      <c r="B137" s="3">
        <v>162</v>
      </c>
      <c r="C137" s="3">
        <f>B137/2*0.1</f>
        <v>8.1</v>
      </c>
      <c r="D137" s="3">
        <v>67</v>
      </c>
      <c r="E137" s="3">
        <v>69</v>
      </c>
      <c r="F137" s="3">
        <v>53</v>
      </c>
      <c r="G137" s="3">
        <v>54</v>
      </c>
      <c r="H137" s="3">
        <v>62</v>
      </c>
      <c r="I137" s="3">
        <f t="shared" si="14"/>
        <v>305</v>
      </c>
      <c r="J137" s="3">
        <v>3087</v>
      </c>
      <c r="K137" s="2"/>
    </row>
    <row r="138" spans="1:11" s="3" customFormat="1" x14ac:dyDescent="0.3">
      <c r="A138" s="1" t="s">
        <v>12</v>
      </c>
      <c r="B138" s="3">
        <v>172</v>
      </c>
      <c r="C138" s="3">
        <f>B138/2*0.1</f>
        <v>8.6</v>
      </c>
      <c r="D138" s="3">
        <v>59</v>
      </c>
      <c r="E138" s="3">
        <v>74</v>
      </c>
      <c r="F138" s="3">
        <v>47</v>
      </c>
      <c r="G138" s="3">
        <v>55</v>
      </c>
      <c r="H138" s="3" t="s">
        <v>60</v>
      </c>
      <c r="I138" s="3">
        <f t="shared" si="14"/>
        <v>235</v>
      </c>
      <c r="J138" s="3">
        <v>2246.5</v>
      </c>
      <c r="K138" s="2"/>
    </row>
    <row r="139" spans="1:11" s="3" customFormat="1" x14ac:dyDescent="0.3">
      <c r="A139" s="1" t="s">
        <v>12</v>
      </c>
      <c r="B139" s="3">
        <v>170</v>
      </c>
      <c r="C139" s="3">
        <f>B139/2*0.1</f>
        <v>8.5</v>
      </c>
      <c r="D139" s="3">
        <v>48</v>
      </c>
      <c r="E139" s="3">
        <v>45</v>
      </c>
      <c r="F139" s="3">
        <v>54</v>
      </c>
      <c r="G139" s="3">
        <v>56</v>
      </c>
      <c r="H139" s="3">
        <v>59</v>
      </c>
      <c r="I139" s="3">
        <f t="shared" si="14"/>
        <v>262</v>
      </c>
      <c r="J139" s="3">
        <v>2476</v>
      </c>
      <c r="K139" s="2"/>
    </row>
    <row r="140" spans="1:11" s="3" customForma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3" customForma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3" customFormat="1" x14ac:dyDescent="0.3">
      <c r="A142" s="8" t="s">
        <v>8</v>
      </c>
      <c r="B142" s="8"/>
      <c r="C142" s="8"/>
      <c r="D142" s="8"/>
      <c r="E142" s="8"/>
      <c r="F142" s="8"/>
      <c r="G142" s="8"/>
      <c r="H142" s="8"/>
      <c r="I142" s="8"/>
      <c r="J142" s="8"/>
      <c r="K142" s="5"/>
    </row>
    <row r="143" spans="1:11" s="3" customFormat="1" x14ac:dyDescent="0.3">
      <c r="A143" s="1" t="s">
        <v>28</v>
      </c>
      <c r="B143" s="1" t="s">
        <v>9</v>
      </c>
      <c r="C143" s="1" t="s">
        <v>24</v>
      </c>
      <c r="D143" s="1">
        <v>1</v>
      </c>
      <c r="E143" s="1">
        <v>2</v>
      </c>
      <c r="F143" s="1">
        <v>3</v>
      </c>
      <c r="G143" s="1">
        <v>4</v>
      </c>
      <c r="H143" s="1">
        <v>5</v>
      </c>
      <c r="I143" s="1" t="s">
        <v>0</v>
      </c>
      <c r="J143" s="1" t="s">
        <v>25</v>
      </c>
      <c r="K143" s="1"/>
    </row>
    <row r="144" spans="1:11" s="3" customFormat="1" x14ac:dyDescent="0.3">
      <c r="A144" s="1" t="s">
        <v>8</v>
      </c>
      <c r="B144" s="3">
        <v>100</v>
      </c>
      <c r="C144" s="3">
        <v>10</v>
      </c>
      <c r="D144" s="3">
        <v>6</v>
      </c>
      <c r="E144" s="3">
        <v>9</v>
      </c>
      <c r="F144" s="3">
        <v>4</v>
      </c>
      <c r="G144" s="3">
        <v>8</v>
      </c>
      <c r="H144" s="3">
        <v>5</v>
      </c>
      <c r="I144" s="3">
        <f>SUM(D144:H144)</f>
        <v>32</v>
      </c>
      <c r="J144" s="3">
        <f>I144/((100/B144)/100)</f>
        <v>3200</v>
      </c>
    </row>
    <row r="145" spans="1:11" s="3" customFormat="1" x14ac:dyDescent="0.3">
      <c r="A145" s="1" t="s">
        <v>8</v>
      </c>
      <c r="B145" s="3">
        <v>100</v>
      </c>
      <c r="C145" s="3">
        <v>10</v>
      </c>
      <c r="D145" s="3">
        <v>8</v>
      </c>
      <c r="E145" s="3">
        <v>8</v>
      </c>
      <c r="F145" s="3">
        <v>5</v>
      </c>
      <c r="G145" s="3">
        <v>5</v>
      </c>
      <c r="H145" s="3">
        <v>9</v>
      </c>
      <c r="I145" s="3">
        <f t="shared" ref="I145:I148" si="15">SUM(D145:H145)</f>
        <v>35</v>
      </c>
      <c r="J145" s="3">
        <f t="shared" ref="J145" si="16">I145/((100/B145)/100)</f>
        <v>3500</v>
      </c>
    </row>
    <row r="146" spans="1:11" s="3" customFormat="1" x14ac:dyDescent="0.3">
      <c r="A146" s="1" t="s">
        <v>10</v>
      </c>
      <c r="B146" s="3">
        <v>164</v>
      </c>
      <c r="C146" s="3">
        <f>(B146/2)*0.1</f>
        <v>8.2000000000000011</v>
      </c>
      <c r="D146" s="3">
        <v>38</v>
      </c>
      <c r="E146" s="3">
        <v>35</v>
      </c>
      <c r="F146" s="3">
        <v>24</v>
      </c>
      <c r="G146" s="3">
        <v>32</v>
      </c>
      <c r="H146" s="3">
        <v>29</v>
      </c>
      <c r="I146" s="3">
        <f t="shared" si="15"/>
        <v>158</v>
      </c>
      <c r="J146" s="3">
        <v>1619.5</v>
      </c>
    </row>
    <row r="147" spans="1:11" s="3" customFormat="1" x14ac:dyDescent="0.3">
      <c r="A147" s="1" t="s">
        <v>11</v>
      </c>
      <c r="B147" s="3">
        <v>154</v>
      </c>
      <c r="C147" s="3">
        <f>B147/2*0.1</f>
        <v>7.7</v>
      </c>
      <c r="D147" s="3">
        <v>18</v>
      </c>
      <c r="E147" s="3">
        <v>16</v>
      </c>
      <c r="F147" s="3">
        <v>15</v>
      </c>
      <c r="G147" s="3">
        <v>14</v>
      </c>
      <c r="H147" s="3">
        <v>27</v>
      </c>
      <c r="I147" s="3">
        <f t="shared" si="15"/>
        <v>90</v>
      </c>
      <c r="J147" s="3">
        <v>867</v>
      </c>
    </row>
    <row r="148" spans="1:11" s="3" customFormat="1" x14ac:dyDescent="0.3">
      <c r="A148" s="1" t="s">
        <v>12</v>
      </c>
      <c r="B148" s="3">
        <v>162</v>
      </c>
      <c r="C148" s="3">
        <f>B148/2*0.1</f>
        <v>8.1</v>
      </c>
      <c r="D148" s="3">
        <v>51</v>
      </c>
      <c r="E148" s="3">
        <v>38</v>
      </c>
      <c r="F148" s="3">
        <v>45</v>
      </c>
      <c r="G148" s="3">
        <v>60</v>
      </c>
      <c r="H148" s="3">
        <v>38</v>
      </c>
      <c r="I148" s="3">
        <f t="shared" si="15"/>
        <v>232</v>
      </c>
      <c r="J148" s="3">
        <v>2349</v>
      </c>
    </row>
    <row r="149" spans="1:11" s="3" customForma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 spans="1:11" s="3" customForma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 spans="1:11" s="3" customFormat="1" x14ac:dyDescent="0.3">
      <c r="A151" s="1" t="s">
        <v>61</v>
      </c>
      <c r="B151" s="1" t="s">
        <v>9</v>
      </c>
      <c r="C151" s="1" t="s">
        <v>24</v>
      </c>
      <c r="D151" s="1">
        <v>1</v>
      </c>
      <c r="E151" s="1">
        <v>2</v>
      </c>
      <c r="F151" s="1">
        <v>3</v>
      </c>
      <c r="G151" s="1">
        <v>4</v>
      </c>
      <c r="H151" s="1">
        <v>5</v>
      </c>
      <c r="I151" s="1" t="s">
        <v>0</v>
      </c>
      <c r="J151" s="1" t="s">
        <v>25</v>
      </c>
      <c r="K151" s="1"/>
    </row>
    <row r="152" spans="1:11" s="3" customFormat="1" x14ac:dyDescent="0.3">
      <c r="A152" s="1" t="s">
        <v>8</v>
      </c>
      <c r="B152" s="3">
        <v>100</v>
      </c>
      <c r="C152" s="3">
        <v>10</v>
      </c>
      <c r="D152" s="3">
        <v>15</v>
      </c>
      <c r="E152" s="3">
        <v>7</v>
      </c>
      <c r="F152" s="3">
        <v>9</v>
      </c>
      <c r="G152" s="3">
        <v>12</v>
      </c>
      <c r="H152" s="3">
        <v>12</v>
      </c>
      <c r="I152" s="3">
        <f>SUM(D152:H152)</f>
        <v>55</v>
      </c>
      <c r="J152" s="3">
        <f>I152/((100/B152)/100)</f>
        <v>5500</v>
      </c>
    </row>
    <row r="153" spans="1:11" s="3" customFormat="1" x14ac:dyDescent="0.3">
      <c r="A153" s="1" t="s">
        <v>8</v>
      </c>
      <c r="B153" s="3">
        <v>100</v>
      </c>
      <c r="C153" s="3">
        <v>10</v>
      </c>
      <c r="D153" s="3">
        <v>12</v>
      </c>
      <c r="E153" s="3">
        <v>13</v>
      </c>
      <c r="F153" s="3">
        <v>9</v>
      </c>
      <c r="G153" s="3">
        <v>5</v>
      </c>
      <c r="H153" s="3">
        <v>12</v>
      </c>
      <c r="I153" s="3">
        <f t="shared" ref="I153:I159" si="17">SUM(D153:H153)</f>
        <v>51</v>
      </c>
      <c r="J153" s="3">
        <f>I153/((100/B153)/100)</f>
        <v>5100</v>
      </c>
    </row>
    <row r="154" spans="1:11" s="3" customFormat="1" x14ac:dyDescent="0.3">
      <c r="A154" s="1" t="s">
        <v>10</v>
      </c>
      <c r="B154" s="3">
        <v>168</v>
      </c>
      <c r="C154" s="3">
        <f t="shared" ref="C154:C159" si="18">B154/2*0.1</f>
        <v>8.4</v>
      </c>
      <c r="D154" s="3">
        <v>86</v>
      </c>
      <c r="E154" s="3">
        <v>65</v>
      </c>
      <c r="F154" s="3">
        <v>67</v>
      </c>
      <c r="G154" s="3">
        <v>53</v>
      </c>
      <c r="H154" s="3">
        <v>69</v>
      </c>
      <c r="I154" s="3">
        <f t="shared" si="17"/>
        <v>340</v>
      </c>
      <c r="J154" s="3">
        <v>3571</v>
      </c>
      <c r="K154" s="2"/>
    </row>
    <row r="155" spans="1:11" s="3" customFormat="1" x14ac:dyDescent="0.3">
      <c r="A155" s="1" t="s">
        <v>10</v>
      </c>
      <c r="B155" s="3">
        <v>166</v>
      </c>
      <c r="C155" s="3">
        <f t="shared" si="18"/>
        <v>8.3000000000000007</v>
      </c>
      <c r="D155" s="3">
        <v>50</v>
      </c>
      <c r="E155" s="3">
        <v>44</v>
      </c>
      <c r="F155" s="3">
        <v>46</v>
      </c>
      <c r="G155" s="3">
        <v>61</v>
      </c>
      <c r="H155" s="3">
        <v>52</v>
      </c>
      <c r="I155" s="3">
        <f t="shared" si="17"/>
        <v>253</v>
      </c>
      <c r="J155" s="3">
        <v>2624</v>
      </c>
      <c r="K155" s="2"/>
    </row>
    <row r="156" spans="1:11" s="3" customFormat="1" x14ac:dyDescent="0.3">
      <c r="A156" s="1" t="s">
        <v>11</v>
      </c>
      <c r="B156" s="3">
        <v>160</v>
      </c>
      <c r="C156" s="3">
        <f t="shared" si="18"/>
        <v>8</v>
      </c>
      <c r="D156" s="3">
        <v>62</v>
      </c>
      <c r="E156" s="3">
        <v>61</v>
      </c>
      <c r="F156" s="3">
        <v>55</v>
      </c>
      <c r="G156" s="3">
        <v>41</v>
      </c>
      <c r="H156" s="3">
        <v>51</v>
      </c>
      <c r="I156" s="3">
        <f t="shared" si="17"/>
        <v>270</v>
      </c>
      <c r="J156" s="3">
        <v>2700</v>
      </c>
      <c r="K156" s="2"/>
    </row>
    <row r="157" spans="1:11" s="3" customFormat="1" x14ac:dyDescent="0.3">
      <c r="A157" s="1" t="s">
        <v>11</v>
      </c>
      <c r="B157" s="3">
        <v>150</v>
      </c>
      <c r="C157" s="3">
        <f t="shared" si="18"/>
        <v>7.5</v>
      </c>
      <c r="D157" s="3">
        <v>15</v>
      </c>
      <c r="E157" s="3">
        <v>23</v>
      </c>
      <c r="F157" s="3">
        <v>19</v>
      </c>
      <c r="G157" s="3">
        <v>29</v>
      </c>
      <c r="H157" s="3">
        <v>17</v>
      </c>
      <c r="I157" s="3">
        <f t="shared" si="17"/>
        <v>103</v>
      </c>
      <c r="J157" s="3">
        <v>966</v>
      </c>
      <c r="K157" s="2"/>
    </row>
    <row r="158" spans="1:11" s="3" customFormat="1" x14ac:dyDescent="0.3">
      <c r="A158" s="1" t="s">
        <v>12</v>
      </c>
      <c r="B158" s="3">
        <v>190</v>
      </c>
      <c r="C158" s="3">
        <f t="shared" si="18"/>
        <v>9.5</v>
      </c>
      <c r="D158" s="3">
        <v>87</v>
      </c>
      <c r="E158" s="3">
        <v>62</v>
      </c>
      <c r="F158" s="3">
        <v>75</v>
      </c>
      <c r="G158" s="3">
        <v>56</v>
      </c>
      <c r="H158" s="3">
        <v>57</v>
      </c>
      <c r="I158" s="3">
        <f t="shared" si="17"/>
        <v>337</v>
      </c>
      <c r="J158" s="3">
        <v>3203</v>
      </c>
      <c r="K158" s="2"/>
    </row>
    <row r="159" spans="1:11" s="3" customFormat="1" x14ac:dyDescent="0.3">
      <c r="A159" s="1" t="s">
        <v>12</v>
      </c>
      <c r="B159" s="3">
        <v>172</v>
      </c>
      <c r="C159" s="3">
        <f t="shared" si="18"/>
        <v>8.6</v>
      </c>
      <c r="D159" s="3">
        <v>63</v>
      </c>
      <c r="E159" s="3">
        <v>64</v>
      </c>
      <c r="F159" s="3">
        <v>44</v>
      </c>
      <c r="G159" s="3">
        <v>76</v>
      </c>
      <c r="H159" s="3">
        <v>60</v>
      </c>
      <c r="I159" s="3">
        <f t="shared" si="17"/>
        <v>307</v>
      </c>
      <c r="J159" s="3">
        <v>2934.5</v>
      </c>
      <c r="K159" s="2"/>
    </row>
    <row r="163" spans="1:11" s="3" customFormat="1" x14ac:dyDescent="0.3">
      <c r="A163" s="8" t="s">
        <v>62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 s="3" customFormat="1" x14ac:dyDescent="0.3">
      <c r="A164" s="8" t="s">
        <v>8</v>
      </c>
      <c r="B164" s="8"/>
      <c r="C164" s="8"/>
      <c r="D164" s="8"/>
      <c r="E164" s="8"/>
      <c r="F164" s="8"/>
      <c r="G164" s="8"/>
      <c r="H164" s="8"/>
      <c r="I164" s="8"/>
      <c r="J164" s="8"/>
      <c r="K164" s="6"/>
    </row>
    <row r="165" spans="1:11" s="3" customFormat="1" x14ac:dyDescent="0.3">
      <c r="A165" s="1" t="s">
        <v>30</v>
      </c>
      <c r="B165" s="1" t="s">
        <v>9</v>
      </c>
      <c r="C165" s="1" t="s">
        <v>24</v>
      </c>
      <c r="D165" s="1">
        <v>1</v>
      </c>
      <c r="E165" s="1">
        <v>2</v>
      </c>
      <c r="F165" s="1">
        <v>3</v>
      </c>
      <c r="G165" s="1">
        <v>4</v>
      </c>
      <c r="H165" s="1">
        <v>5</v>
      </c>
      <c r="I165" s="1" t="s">
        <v>0</v>
      </c>
      <c r="J165" s="1" t="s">
        <v>25</v>
      </c>
      <c r="K165" s="6"/>
    </row>
    <row r="166" spans="1:11" s="3" customFormat="1" x14ac:dyDescent="0.3">
      <c r="A166" s="1" t="s">
        <v>8</v>
      </c>
      <c r="B166" s="3">
        <v>100</v>
      </c>
      <c r="C166" s="3">
        <v>10</v>
      </c>
      <c r="D166" s="3">
        <v>121</v>
      </c>
      <c r="E166" s="3">
        <v>114</v>
      </c>
      <c r="F166" s="3">
        <v>118</v>
      </c>
      <c r="G166" s="3">
        <v>120</v>
      </c>
      <c r="H166" s="3">
        <v>116</v>
      </c>
      <c r="I166" s="3">
        <f>SUM(D166:H166)</f>
        <v>589</v>
      </c>
      <c r="J166" s="3">
        <f>I166/((100/B166)/100)</f>
        <v>58900</v>
      </c>
      <c r="K166" s="6"/>
    </row>
    <row r="167" spans="1:11" s="3" customFormat="1" x14ac:dyDescent="0.3">
      <c r="A167" s="1" t="s">
        <v>8</v>
      </c>
      <c r="B167" s="3">
        <v>100</v>
      </c>
      <c r="C167" s="3">
        <v>10</v>
      </c>
      <c r="D167" s="3">
        <v>132</v>
      </c>
      <c r="E167" s="3">
        <v>113</v>
      </c>
      <c r="F167" s="3">
        <v>126</v>
      </c>
      <c r="G167" s="3">
        <v>136</v>
      </c>
      <c r="H167" s="3">
        <v>135</v>
      </c>
      <c r="I167" s="3">
        <f t="shared" ref="I167" si="19">SUM(D167:H167)</f>
        <v>642</v>
      </c>
      <c r="J167" s="3">
        <f>I167/((100/B167)/100)</f>
        <v>64200</v>
      </c>
      <c r="K167" s="6"/>
    </row>
    <row r="168" spans="1:11" s="3" customFormat="1" x14ac:dyDescent="0.3">
      <c r="A168" s="1" t="s">
        <v>10</v>
      </c>
      <c r="B168" s="3">
        <v>178</v>
      </c>
      <c r="C168" s="3">
        <f>B168/2*0.1</f>
        <v>8.9</v>
      </c>
      <c r="D168" s="3">
        <v>497</v>
      </c>
      <c r="E168" s="3">
        <v>481</v>
      </c>
      <c r="F168" s="3">
        <v>475</v>
      </c>
      <c r="G168" s="3">
        <v>473</v>
      </c>
      <c r="H168" s="3">
        <v>435</v>
      </c>
      <c r="I168" s="3">
        <v>4298</v>
      </c>
      <c r="J168" s="3">
        <f>I168/((2000/B168)/100)</f>
        <v>38252.199999999997</v>
      </c>
      <c r="K168" s="6"/>
    </row>
    <row r="169" spans="1:11" s="3" customFormat="1" x14ac:dyDescent="0.3">
      <c r="A169" s="1" t="s">
        <v>11</v>
      </c>
      <c r="B169" s="3">
        <v>180</v>
      </c>
      <c r="C169" s="3">
        <f>B169/2*0.1</f>
        <v>9</v>
      </c>
      <c r="D169" s="3">
        <v>386</v>
      </c>
      <c r="E169" s="3">
        <v>322</v>
      </c>
      <c r="F169" s="3">
        <v>349</v>
      </c>
      <c r="G169" s="3">
        <v>360</v>
      </c>
      <c r="H169" s="3">
        <v>343</v>
      </c>
      <c r="I169" s="3">
        <v>3430</v>
      </c>
      <c r="J169" s="3">
        <f t="shared" ref="J169:J170" si="20">I169/((2000/B169)/100)</f>
        <v>30870</v>
      </c>
      <c r="K169" s="6"/>
    </row>
    <row r="170" spans="1:11" s="3" customFormat="1" x14ac:dyDescent="0.3">
      <c r="A170" s="1" t="s">
        <v>12</v>
      </c>
      <c r="B170" s="3">
        <v>180</v>
      </c>
      <c r="C170" s="3">
        <f>B170/2*0.1</f>
        <v>9</v>
      </c>
      <c r="D170" s="3">
        <v>413</v>
      </c>
      <c r="E170" s="3">
        <v>391</v>
      </c>
      <c r="F170" s="3">
        <v>372</v>
      </c>
      <c r="G170" s="3">
        <v>334</v>
      </c>
      <c r="H170" s="3">
        <v>350</v>
      </c>
      <c r="I170" s="3">
        <v>3500</v>
      </c>
      <c r="J170" s="3">
        <f t="shared" si="20"/>
        <v>31500</v>
      </c>
      <c r="K170" s="6"/>
    </row>
    <row r="171" spans="1:11" s="3" customForma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1:11" s="3" customForma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 spans="1:11" s="3" customFormat="1" x14ac:dyDescent="0.3">
      <c r="A173" s="1" t="s">
        <v>31</v>
      </c>
      <c r="B173" s="1" t="s">
        <v>9</v>
      </c>
      <c r="C173" s="1" t="s">
        <v>24</v>
      </c>
      <c r="D173" s="1">
        <v>1</v>
      </c>
      <c r="E173" s="1">
        <v>2</v>
      </c>
      <c r="F173" s="1">
        <v>3</v>
      </c>
      <c r="G173" s="1">
        <v>4</v>
      </c>
      <c r="H173" s="1">
        <v>5</v>
      </c>
      <c r="I173" s="1" t="s">
        <v>0</v>
      </c>
      <c r="J173" s="1" t="s">
        <v>25</v>
      </c>
      <c r="K173" s="1"/>
    </row>
    <row r="174" spans="1:11" s="3" customFormat="1" x14ac:dyDescent="0.3">
      <c r="A174" s="1" t="s">
        <v>8</v>
      </c>
      <c r="B174" s="3">
        <v>100</v>
      </c>
      <c r="C174" s="3">
        <v>10</v>
      </c>
      <c r="D174" s="3">
        <v>105</v>
      </c>
      <c r="E174" s="3">
        <v>94</v>
      </c>
      <c r="F174" s="3">
        <v>87</v>
      </c>
      <c r="G174" s="3">
        <v>82</v>
      </c>
      <c r="H174" s="3">
        <v>89</v>
      </c>
      <c r="I174" s="3">
        <f>SUM(D174:H174)</f>
        <v>457</v>
      </c>
      <c r="J174" s="3">
        <f>I174/((100/B174)/100)</f>
        <v>45700</v>
      </c>
    </row>
    <row r="175" spans="1:11" s="3" customFormat="1" x14ac:dyDescent="0.3">
      <c r="A175" s="1" t="s">
        <v>8</v>
      </c>
      <c r="B175" s="3">
        <v>100</v>
      </c>
      <c r="C175" s="3">
        <v>10</v>
      </c>
      <c r="D175" s="3">
        <v>80</v>
      </c>
      <c r="E175" s="3">
        <v>102</v>
      </c>
      <c r="F175" s="3">
        <v>99</v>
      </c>
      <c r="G175" s="3">
        <v>107</v>
      </c>
      <c r="H175" s="3">
        <v>113</v>
      </c>
      <c r="I175" s="3">
        <f t="shared" ref="I175:I181" si="21">SUM(D175:H175)</f>
        <v>501</v>
      </c>
      <c r="J175" s="3">
        <f>I175/((100/B175)/100)</f>
        <v>50100</v>
      </c>
    </row>
    <row r="176" spans="1:11" s="3" customFormat="1" x14ac:dyDescent="0.3">
      <c r="A176" s="1" t="s">
        <v>10</v>
      </c>
      <c r="B176" s="3">
        <v>182</v>
      </c>
      <c r="C176" s="3">
        <f t="shared" ref="C176:C181" si="22">B176/2*0.1</f>
        <v>9.1</v>
      </c>
      <c r="D176" s="3">
        <v>419</v>
      </c>
      <c r="E176" s="3">
        <v>423</v>
      </c>
      <c r="F176" s="3">
        <v>439</v>
      </c>
      <c r="G176" s="3">
        <v>364</v>
      </c>
      <c r="H176" s="3">
        <v>347</v>
      </c>
      <c r="I176" s="3">
        <f t="shared" si="21"/>
        <v>1992</v>
      </c>
      <c r="J176" s="3">
        <v>20121</v>
      </c>
      <c r="K176" s="2"/>
    </row>
    <row r="177" spans="1:11" s="3" customFormat="1" x14ac:dyDescent="0.3">
      <c r="A177" s="1" t="s">
        <v>10</v>
      </c>
      <c r="B177" s="3">
        <v>174</v>
      </c>
      <c r="C177" s="3">
        <f t="shared" si="22"/>
        <v>8.7000000000000011</v>
      </c>
      <c r="D177" s="3">
        <v>232</v>
      </c>
      <c r="E177" s="3">
        <v>213</v>
      </c>
      <c r="F177" s="3">
        <v>202</v>
      </c>
      <c r="G177" s="3">
        <v>240</v>
      </c>
      <c r="H177" s="3">
        <f>446-G177</f>
        <v>206</v>
      </c>
      <c r="I177" s="3">
        <f t="shared" si="21"/>
        <v>1093</v>
      </c>
      <c r="J177" s="3">
        <v>10570.5</v>
      </c>
      <c r="K177" s="2"/>
    </row>
    <row r="178" spans="1:11" s="3" customFormat="1" x14ac:dyDescent="0.3">
      <c r="A178" s="1" t="s">
        <v>11</v>
      </c>
      <c r="B178" s="3">
        <v>170</v>
      </c>
      <c r="C178" s="3">
        <f t="shared" si="22"/>
        <v>8.5</v>
      </c>
      <c r="D178" s="3">
        <v>506</v>
      </c>
      <c r="E178" s="3">
        <v>415</v>
      </c>
      <c r="F178" s="3">
        <v>361</v>
      </c>
      <c r="G178" s="3">
        <v>359</v>
      </c>
      <c r="H178" s="3">
        <v>330</v>
      </c>
      <c r="I178" s="3">
        <f t="shared" si="21"/>
        <v>1971</v>
      </c>
      <c r="J178" s="3">
        <v>18630</v>
      </c>
      <c r="K178" s="2"/>
    </row>
    <row r="179" spans="1:11" s="3" customFormat="1" x14ac:dyDescent="0.3">
      <c r="A179" s="1" t="s">
        <v>11</v>
      </c>
      <c r="B179" s="3">
        <v>172</v>
      </c>
      <c r="C179" s="3">
        <f t="shared" si="22"/>
        <v>8.6</v>
      </c>
      <c r="D179" s="3">
        <v>303</v>
      </c>
      <c r="E179" s="3">
        <v>286</v>
      </c>
      <c r="F179" s="3">
        <v>323</v>
      </c>
      <c r="G179" s="3">
        <v>343</v>
      </c>
      <c r="H179" s="3">
        <v>350</v>
      </c>
      <c r="I179" s="3">
        <f t="shared" si="21"/>
        <v>1605</v>
      </c>
      <c r="J179" s="3">
        <v>15344</v>
      </c>
      <c r="K179" s="2"/>
    </row>
    <row r="180" spans="1:11" s="3" customFormat="1" x14ac:dyDescent="0.3">
      <c r="A180" s="1" t="s">
        <v>12</v>
      </c>
      <c r="B180" s="3">
        <v>190</v>
      </c>
      <c r="C180" s="3">
        <f t="shared" si="22"/>
        <v>9.5</v>
      </c>
      <c r="D180" s="3">
        <v>394</v>
      </c>
      <c r="E180" s="3">
        <v>342</v>
      </c>
      <c r="F180" s="3">
        <v>309</v>
      </c>
      <c r="G180" s="3">
        <v>289</v>
      </c>
      <c r="H180" s="3">
        <v>303</v>
      </c>
      <c r="I180" s="3">
        <f t="shared" si="21"/>
        <v>1637</v>
      </c>
      <c r="J180" s="3">
        <v>15560.5</v>
      </c>
      <c r="K180" s="2"/>
    </row>
    <row r="181" spans="1:11" s="3" customFormat="1" x14ac:dyDescent="0.3">
      <c r="A181" s="1" t="s">
        <v>12</v>
      </c>
      <c r="B181" s="3">
        <v>180</v>
      </c>
      <c r="C181" s="3">
        <f t="shared" si="22"/>
        <v>9</v>
      </c>
      <c r="D181" s="3">
        <v>295</v>
      </c>
      <c r="E181" s="3">
        <f>566-D181</f>
        <v>271</v>
      </c>
      <c r="F181" s="3">
        <v>285</v>
      </c>
      <c r="G181" s="3">
        <v>300</v>
      </c>
      <c r="H181" s="3">
        <v>343</v>
      </c>
      <c r="I181" s="3">
        <f t="shared" si="21"/>
        <v>1494</v>
      </c>
      <c r="J181" s="3">
        <v>14940</v>
      </c>
      <c r="K181" s="2"/>
    </row>
    <row r="182" spans="1:11" s="3" customForma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1:11" s="3" customForma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 s="3" customFormat="1" x14ac:dyDescent="0.3">
      <c r="A184" s="8" t="s">
        <v>8</v>
      </c>
      <c r="B184" s="8"/>
      <c r="C184" s="8"/>
      <c r="D184" s="8"/>
      <c r="E184" s="8"/>
      <c r="F184" s="8"/>
      <c r="G184" s="8"/>
      <c r="H184" s="8"/>
      <c r="I184" s="8"/>
      <c r="J184" s="8"/>
      <c r="K184" s="6"/>
    </row>
    <row r="185" spans="1:11" s="3" customFormat="1" x14ac:dyDescent="0.3">
      <c r="A185" s="1" t="s">
        <v>32</v>
      </c>
      <c r="B185" s="1" t="s">
        <v>9</v>
      </c>
      <c r="C185" s="1" t="s">
        <v>24</v>
      </c>
      <c r="D185" s="1">
        <v>1</v>
      </c>
      <c r="E185" s="1">
        <v>2</v>
      </c>
      <c r="F185" s="1">
        <v>3</v>
      </c>
      <c r="G185" s="1">
        <v>4</v>
      </c>
      <c r="H185" s="1">
        <v>5</v>
      </c>
      <c r="I185" s="1" t="s">
        <v>0</v>
      </c>
      <c r="J185" s="1" t="s">
        <v>25</v>
      </c>
      <c r="K185" s="6"/>
    </row>
    <row r="186" spans="1:11" s="3" customFormat="1" x14ac:dyDescent="0.3">
      <c r="A186" s="1" t="s">
        <v>8</v>
      </c>
      <c r="B186" s="3">
        <v>100</v>
      </c>
      <c r="C186" s="3">
        <v>10</v>
      </c>
      <c r="D186" s="3">
        <v>69</v>
      </c>
      <c r="E186" s="3">
        <v>66</v>
      </c>
      <c r="F186" s="3">
        <v>77</v>
      </c>
      <c r="G186" s="3">
        <v>90</v>
      </c>
      <c r="H186" s="3">
        <v>61</v>
      </c>
      <c r="I186" s="3">
        <f>SUM(D186:H186)</f>
        <v>363</v>
      </c>
      <c r="J186" s="3">
        <f>I186/((100/B186)/100)</f>
        <v>36300</v>
      </c>
      <c r="K186" s="6"/>
    </row>
    <row r="187" spans="1:11" s="3" customFormat="1" x14ac:dyDescent="0.3">
      <c r="A187" s="1" t="s">
        <v>8</v>
      </c>
      <c r="B187" s="3">
        <v>100</v>
      </c>
      <c r="C187" s="3">
        <v>10</v>
      </c>
      <c r="D187" s="3">
        <v>98</v>
      </c>
      <c r="E187" s="3">
        <v>83</v>
      </c>
      <c r="F187" s="3">
        <v>86</v>
      </c>
      <c r="G187" s="3">
        <v>89</v>
      </c>
      <c r="H187" s="3">
        <v>84</v>
      </c>
      <c r="I187" s="3">
        <f t="shared" ref="I187:I190" si="23">SUM(D187:H187)</f>
        <v>440</v>
      </c>
      <c r="J187" s="3">
        <f>I187/((100/B187)/100)</f>
        <v>44000</v>
      </c>
      <c r="K187" s="6"/>
    </row>
    <row r="188" spans="1:11" s="3" customFormat="1" x14ac:dyDescent="0.3">
      <c r="A188" s="1" t="s">
        <v>10</v>
      </c>
      <c r="B188" s="3">
        <v>180</v>
      </c>
      <c r="C188" s="3">
        <f>B188/2*0.05</f>
        <v>4.5</v>
      </c>
      <c r="D188" s="3">
        <v>145</v>
      </c>
      <c r="E188" s="3">
        <v>119</v>
      </c>
      <c r="F188" s="3">
        <v>114</v>
      </c>
      <c r="G188" s="3">
        <v>108</v>
      </c>
      <c r="H188" s="3">
        <v>115</v>
      </c>
      <c r="I188" s="3">
        <f t="shared" si="23"/>
        <v>601</v>
      </c>
      <c r="J188" s="3">
        <v>10821</v>
      </c>
      <c r="K188" s="6"/>
    </row>
    <row r="189" spans="1:11" s="3" customFormat="1" x14ac:dyDescent="0.3">
      <c r="A189" s="1" t="s">
        <v>11</v>
      </c>
      <c r="B189" s="3">
        <v>168</v>
      </c>
      <c r="C189" s="3">
        <f>B189/2*0.05</f>
        <v>4.2</v>
      </c>
      <c r="D189" s="3">
        <v>102</v>
      </c>
      <c r="E189" s="3">
        <v>106</v>
      </c>
      <c r="F189" s="3">
        <v>104</v>
      </c>
      <c r="G189" s="3">
        <v>122</v>
      </c>
      <c r="H189" s="3">
        <v>108</v>
      </c>
      <c r="I189" s="3">
        <f t="shared" si="23"/>
        <v>542</v>
      </c>
      <c r="J189" s="3">
        <v>11386.5</v>
      </c>
      <c r="K189" s="6"/>
    </row>
    <row r="190" spans="1:11" s="3" customFormat="1" x14ac:dyDescent="0.3">
      <c r="A190" s="1" t="s">
        <v>12</v>
      </c>
      <c r="B190" s="3">
        <v>180</v>
      </c>
      <c r="C190" s="3">
        <f>B190/2*0.05</f>
        <v>4.5</v>
      </c>
      <c r="D190" s="3">
        <v>131</v>
      </c>
      <c r="E190" s="3">
        <v>125</v>
      </c>
      <c r="F190" s="3">
        <v>118</v>
      </c>
      <c r="G190" s="3">
        <v>111</v>
      </c>
      <c r="H190" s="3">
        <v>110</v>
      </c>
      <c r="I190" s="3">
        <f t="shared" si="23"/>
        <v>595</v>
      </c>
      <c r="J190" s="3">
        <v>10712.5</v>
      </c>
      <c r="K190" s="6"/>
    </row>
    <row r="191" spans="1:11" s="3" customForma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 spans="1:11" s="3" customForma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 spans="1:11" s="3" customFormat="1" x14ac:dyDescent="0.3">
      <c r="A193" s="1" t="s">
        <v>33</v>
      </c>
      <c r="B193" s="1" t="s">
        <v>9</v>
      </c>
      <c r="C193" s="1" t="s">
        <v>24</v>
      </c>
      <c r="D193" s="1">
        <v>1</v>
      </c>
      <c r="E193" s="1">
        <v>2</v>
      </c>
      <c r="F193" s="1">
        <v>3</v>
      </c>
      <c r="G193" s="1">
        <v>4</v>
      </c>
      <c r="H193" s="1">
        <v>5</v>
      </c>
      <c r="I193" s="1" t="s">
        <v>0</v>
      </c>
      <c r="J193" s="1" t="s">
        <v>25</v>
      </c>
      <c r="K193" s="1"/>
    </row>
    <row r="194" spans="1:11" s="3" customFormat="1" x14ac:dyDescent="0.3">
      <c r="A194" s="1" t="s">
        <v>8</v>
      </c>
      <c r="B194" s="3">
        <v>100</v>
      </c>
      <c r="C194" s="3">
        <v>10</v>
      </c>
      <c r="D194" s="3">
        <v>71</v>
      </c>
      <c r="E194" s="3">
        <v>75</v>
      </c>
      <c r="F194" s="3">
        <v>64</v>
      </c>
      <c r="G194" s="3">
        <v>76</v>
      </c>
      <c r="H194" s="3">
        <v>55</v>
      </c>
      <c r="I194" s="3">
        <f>SUM(D194:H194)</f>
        <v>341</v>
      </c>
      <c r="J194" s="3">
        <f>I194/((100/B194)/100)</f>
        <v>34100</v>
      </c>
    </row>
    <row r="195" spans="1:11" s="3" customFormat="1" x14ac:dyDescent="0.3">
      <c r="A195" s="1" t="s">
        <v>8</v>
      </c>
      <c r="B195" s="3">
        <v>100</v>
      </c>
      <c r="C195" s="3">
        <v>10</v>
      </c>
      <c r="D195" s="3">
        <v>70</v>
      </c>
      <c r="E195" s="3">
        <v>57</v>
      </c>
      <c r="F195" s="3">
        <v>58</v>
      </c>
      <c r="G195" s="3">
        <v>64</v>
      </c>
      <c r="H195" s="3">
        <v>84</v>
      </c>
      <c r="I195" s="3">
        <f t="shared" ref="I195:I201" si="24">SUM(D195:H195)</f>
        <v>333</v>
      </c>
      <c r="J195" s="3">
        <f>I195/((100/B195)/100)</f>
        <v>33300</v>
      </c>
    </row>
    <row r="196" spans="1:11" s="3" customFormat="1" x14ac:dyDescent="0.3">
      <c r="A196" s="1" t="s">
        <v>10</v>
      </c>
      <c r="B196" s="3">
        <v>180</v>
      </c>
      <c r="C196" s="3">
        <f>B196/2*0.05</f>
        <v>4.5</v>
      </c>
      <c r="D196" s="3">
        <v>95</v>
      </c>
      <c r="E196" s="3">
        <v>88</v>
      </c>
      <c r="F196" s="3">
        <v>81</v>
      </c>
      <c r="G196" s="3">
        <v>60</v>
      </c>
      <c r="H196" s="3">
        <v>76</v>
      </c>
      <c r="I196" s="3">
        <f t="shared" si="24"/>
        <v>400</v>
      </c>
      <c r="J196" s="3">
        <v>7202</v>
      </c>
      <c r="K196" s="2"/>
    </row>
    <row r="197" spans="1:11" s="3" customFormat="1" x14ac:dyDescent="0.3">
      <c r="A197" s="1" t="s">
        <v>10</v>
      </c>
      <c r="B197" s="3">
        <v>178</v>
      </c>
      <c r="C197" s="3">
        <f t="shared" ref="C197:C201" si="25">B197/2*0.05</f>
        <v>4.45</v>
      </c>
      <c r="D197" s="3">
        <v>47</v>
      </c>
      <c r="E197" s="3">
        <v>52</v>
      </c>
      <c r="F197" s="3">
        <v>36</v>
      </c>
      <c r="G197" s="3">
        <v>42</v>
      </c>
      <c r="H197" s="3">
        <v>60</v>
      </c>
      <c r="I197" s="3">
        <f t="shared" si="24"/>
        <v>237</v>
      </c>
      <c r="J197" s="3">
        <v>5273.5</v>
      </c>
      <c r="K197" s="2"/>
    </row>
    <row r="198" spans="1:11" s="3" customFormat="1" x14ac:dyDescent="0.3">
      <c r="A198" s="1" t="s">
        <v>11</v>
      </c>
      <c r="B198" s="3">
        <v>160</v>
      </c>
      <c r="C198" s="3">
        <f t="shared" si="25"/>
        <v>4</v>
      </c>
      <c r="D198" s="3">
        <v>137</v>
      </c>
      <c r="E198" s="3">
        <v>108</v>
      </c>
      <c r="F198" s="3">
        <v>100</v>
      </c>
      <c r="G198" s="3">
        <v>107</v>
      </c>
      <c r="H198" s="3">
        <v>106</v>
      </c>
      <c r="I198" s="3">
        <f t="shared" si="24"/>
        <v>558</v>
      </c>
      <c r="J198" s="3">
        <v>11160</v>
      </c>
      <c r="K198" s="2"/>
    </row>
    <row r="199" spans="1:11" s="3" customFormat="1" x14ac:dyDescent="0.3">
      <c r="A199" s="1" t="s">
        <v>11</v>
      </c>
      <c r="B199" s="3">
        <v>172</v>
      </c>
      <c r="C199" s="3">
        <f t="shared" si="25"/>
        <v>4.3</v>
      </c>
      <c r="D199" s="3">
        <v>84</v>
      </c>
      <c r="E199" s="3">
        <v>87</v>
      </c>
      <c r="F199" s="3">
        <v>94</v>
      </c>
      <c r="G199" s="3">
        <v>79</v>
      </c>
      <c r="H199" s="3">
        <v>107</v>
      </c>
      <c r="I199" s="3">
        <f t="shared" si="24"/>
        <v>451</v>
      </c>
      <c r="J199" s="3">
        <v>9719.5</v>
      </c>
      <c r="K199" s="2"/>
    </row>
    <row r="200" spans="1:11" s="3" customFormat="1" x14ac:dyDescent="0.3">
      <c r="A200" s="1" t="s">
        <v>12</v>
      </c>
      <c r="B200" s="3">
        <v>184</v>
      </c>
      <c r="C200" s="3">
        <f t="shared" si="25"/>
        <v>4.6000000000000005</v>
      </c>
      <c r="D200" s="3">
        <v>155</v>
      </c>
      <c r="E200" s="3">
        <v>167</v>
      </c>
      <c r="F200" s="3">
        <v>131</v>
      </c>
      <c r="G200" s="3">
        <v>113</v>
      </c>
      <c r="H200" s="3">
        <v>126</v>
      </c>
      <c r="I200" s="3">
        <f t="shared" si="24"/>
        <v>692</v>
      </c>
      <c r="J200" s="3">
        <v>12734.5</v>
      </c>
      <c r="K200" s="2"/>
    </row>
    <row r="201" spans="1:11" s="3" customFormat="1" x14ac:dyDescent="0.3">
      <c r="A201" s="1" t="s">
        <v>12</v>
      </c>
      <c r="B201" s="3">
        <v>170</v>
      </c>
      <c r="C201" s="3">
        <f t="shared" si="25"/>
        <v>4.25</v>
      </c>
      <c r="D201" s="3">
        <v>110</v>
      </c>
      <c r="E201" s="3">
        <v>143</v>
      </c>
      <c r="F201" s="3">
        <v>102</v>
      </c>
      <c r="G201" s="3">
        <v>126</v>
      </c>
      <c r="H201" s="3">
        <v>134</v>
      </c>
      <c r="I201" s="3">
        <f t="shared" si="24"/>
        <v>615</v>
      </c>
      <c r="J201" s="3">
        <v>13085</v>
      </c>
      <c r="K201" s="2"/>
    </row>
    <row r="202" spans="1:11" s="3" customForma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1:11" s="3" customFormat="1" x14ac:dyDescent="0.3">
      <c r="A203" s="6"/>
      <c r="B203" s="6"/>
      <c r="C203" s="6"/>
      <c r="D203" s="6"/>
      <c r="E203" s="6"/>
      <c r="F203" s="6"/>
      <c r="G203" s="6" t="s">
        <v>43</v>
      </c>
      <c r="H203" s="6"/>
      <c r="I203" s="6"/>
      <c r="J203" s="6"/>
      <c r="K203" s="6"/>
    </row>
    <row r="206" spans="1:11" s="3" customFormat="1" x14ac:dyDescent="0.3">
      <c r="A206" s="8" t="s">
        <v>40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1:11" s="3" customFormat="1" x14ac:dyDescent="0.3">
      <c r="A207" s="8" t="s">
        <v>8</v>
      </c>
      <c r="B207" s="8"/>
      <c r="C207" s="8"/>
      <c r="D207" s="8"/>
      <c r="E207" s="8"/>
      <c r="F207" s="8"/>
      <c r="G207" s="8"/>
      <c r="H207" s="8"/>
      <c r="I207" s="5"/>
      <c r="J207" s="5"/>
      <c r="K207" s="5"/>
    </row>
    <row r="208" spans="1:11" s="3" customFormat="1" x14ac:dyDescent="0.3">
      <c r="A208" s="1" t="s">
        <v>5</v>
      </c>
      <c r="B208" s="1" t="s">
        <v>9</v>
      </c>
      <c r="C208" s="1">
        <v>1</v>
      </c>
      <c r="D208" s="1">
        <v>2</v>
      </c>
      <c r="E208" s="1">
        <v>3</v>
      </c>
      <c r="F208" s="1">
        <v>4</v>
      </c>
      <c r="G208" s="1">
        <v>5</v>
      </c>
      <c r="H208" s="1" t="s">
        <v>0</v>
      </c>
      <c r="I208" s="1"/>
      <c r="J208" s="6"/>
      <c r="K208" s="6"/>
    </row>
    <row r="209" spans="1:11" s="3" customFormat="1" x14ac:dyDescent="0.3">
      <c r="A209" s="1" t="s">
        <v>8</v>
      </c>
      <c r="B209" s="3">
        <v>100</v>
      </c>
      <c r="C209" s="3">
        <v>3</v>
      </c>
      <c r="D209" s="3">
        <v>4</v>
      </c>
      <c r="E209" s="3">
        <v>1</v>
      </c>
      <c r="F209" s="3">
        <v>5</v>
      </c>
      <c r="G209" s="3">
        <v>2</v>
      </c>
      <c r="H209" s="3">
        <f>SUM(C209:G209)</f>
        <v>15</v>
      </c>
      <c r="J209" s="6"/>
      <c r="K209" s="6"/>
    </row>
    <row r="210" spans="1:11" s="3" customFormat="1" x14ac:dyDescent="0.3">
      <c r="A210" s="1" t="s">
        <v>8</v>
      </c>
      <c r="B210" s="3">
        <v>100</v>
      </c>
      <c r="C210" s="3">
        <v>0</v>
      </c>
      <c r="D210" s="3">
        <v>0</v>
      </c>
      <c r="E210" s="3">
        <v>0</v>
      </c>
      <c r="F210" s="3">
        <v>2</v>
      </c>
      <c r="G210" s="3">
        <v>4</v>
      </c>
      <c r="H210" s="3">
        <f t="shared" ref="H210:H213" si="26">SUM(C210:G210)</f>
        <v>6</v>
      </c>
      <c r="J210" s="6"/>
      <c r="K210" s="6"/>
    </row>
    <row r="211" spans="1:11" s="3" customFormat="1" x14ac:dyDescent="0.3">
      <c r="A211" s="1" t="s">
        <v>10</v>
      </c>
      <c r="B211" s="3">
        <v>172</v>
      </c>
      <c r="C211" s="3">
        <v>1</v>
      </c>
      <c r="D211" s="3">
        <v>0</v>
      </c>
      <c r="E211" s="3">
        <v>0</v>
      </c>
      <c r="F211" s="3">
        <v>0</v>
      </c>
      <c r="G211" s="3">
        <v>1</v>
      </c>
      <c r="H211" s="3">
        <f t="shared" si="26"/>
        <v>2</v>
      </c>
      <c r="J211" s="6"/>
      <c r="K211" s="6"/>
    </row>
    <row r="212" spans="1:11" s="3" customFormat="1" x14ac:dyDescent="0.3">
      <c r="A212" s="1" t="s">
        <v>11</v>
      </c>
      <c r="B212" s="3">
        <v>170</v>
      </c>
      <c r="C212" s="3">
        <v>2</v>
      </c>
      <c r="D212" s="3">
        <v>1</v>
      </c>
      <c r="E212" s="3">
        <v>0</v>
      </c>
      <c r="F212" s="3">
        <v>1</v>
      </c>
      <c r="G212" s="3">
        <v>0</v>
      </c>
      <c r="H212" s="3">
        <f t="shared" si="26"/>
        <v>4</v>
      </c>
      <c r="J212" s="6"/>
      <c r="K212" s="6"/>
    </row>
    <row r="213" spans="1:11" s="3" customFormat="1" x14ac:dyDescent="0.3">
      <c r="A213" s="1" t="s">
        <v>12</v>
      </c>
      <c r="B213" s="3">
        <v>184</v>
      </c>
      <c r="C213" s="3">
        <v>0</v>
      </c>
      <c r="D213" s="3">
        <v>1</v>
      </c>
      <c r="E213" s="3">
        <v>0</v>
      </c>
      <c r="F213" s="3">
        <v>0</v>
      </c>
      <c r="G213" s="3">
        <v>2</v>
      </c>
      <c r="H213" s="3">
        <f t="shared" si="26"/>
        <v>3</v>
      </c>
      <c r="J213" s="6"/>
      <c r="K213" s="6"/>
    </row>
    <row r="214" spans="1:11" s="3" customForma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 spans="1:11" s="3" customForma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 spans="1:11" s="3" customFormat="1" x14ac:dyDescent="0.3">
      <c r="A216" s="1" t="s">
        <v>41</v>
      </c>
      <c r="B216" s="1" t="s">
        <v>9</v>
      </c>
      <c r="C216" s="1">
        <v>1</v>
      </c>
      <c r="D216" s="1">
        <v>2</v>
      </c>
      <c r="E216" s="1">
        <v>3</v>
      </c>
      <c r="F216" s="1">
        <v>4</v>
      </c>
      <c r="G216" s="1">
        <v>5</v>
      </c>
      <c r="H216" s="1" t="s">
        <v>0</v>
      </c>
      <c r="I216" s="1"/>
      <c r="J216" s="2"/>
      <c r="K216" s="2"/>
    </row>
    <row r="217" spans="1:11" s="3" customFormat="1" x14ac:dyDescent="0.3">
      <c r="A217" s="1" t="s">
        <v>37</v>
      </c>
      <c r="B217" s="3">
        <v>100</v>
      </c>
      <c r="C217" s="3">
        <v>40</v>
      </c>
      <c r="D217" s="3">
        <v>32</v>
      </c>
      <c r="E217" s="3">
        <v>42</v>
      </c>
      <c r="F217" s="3">
        <v>42</v>
      </c>
      <c r="G217" s="3">
        <v>44</v>
      </c>
      <c r="H217" s="3">
        <f>SUM(C217:G217)</f>
        <v>200</v>
      </c>
      <c r="I217" s="4"/>
      <c r="J217" s="2"/>
      <c r="K217" s="2"/>
    </row>
    <row r="218" spans="1:11" s="3" customFormat="1" x14ac:dyDescent="0.3">
      <c r="A218" s="1" t="s">
        <v>37</v>
      </c>
      <c r="B218" s="3">
        <v>100</v>
      </c>
      <c r="C218" s="3">
        <v>36</v>
      </c>
      <c r="D218" s="3">
        <v>39</v>
      </c>
      <c r="E218" s="3">
        <v>45</v>
      </c>
      <c r="F218" s="3">
        <v>41</v>
      </c>
      <c r="G218" s="3">
        <v>39</v>
      </c>
      <c r="H218" s="3">
        <f t="shared" ref="H218:H224" si="27">SUM(C218:G218)</f>
        <v>200</v>
      </c>
      <c r="I218" s="4"/>
      <c r="J218" s="5"/>
      <c r="K218" s="5"/>
    </row>
    <row r="219" spans="1:11" s="3" customFormat="1" x14ac:dyDescent="0.3">
      <c r="A219" s="1" t="s">
        <v>10</v>
      </c>
      <c r="B219" s="3">
        <v>184</v>
      </c>
      <c r="C219" s="3">
        <v>22</v>
      </c>
      <c r="D219" s="3">
        <v>22</v>
      </c>
      <c r="E219" s="3">
        <v>23</v>
      </c>
      <c r="F219" s="3">
        <v>23</v>
      </c>
      <c r="G219" s="3">
        <v>32</v>
      </c>
      <c r="H219" s="3">
        <f t="shared" si="27"/>
        <v>122</v>
      </c>
      <c r="I219" s="2"/>
      <c r="K219" s="4"/>
    </row>
    <row r="220" spans="1:11" s="3" customFormat="1" x14ac:dyDescent="0.3">
      <c r="A220" s="1" t="s">
        <v>10</v>
      </c>
      <c r="B220" s="3">
        <v>180</v>
      </c>
      <c r="C220" s="3">
        <v>20</v>
      </c>
      <c r="D220" s="3">
        <v>27</v>
      </c>
      <c r="E220" s="3">
        <v>23</v>
      </c>
      <c r="F220" s="3">
        <v>14</v>
      </c>
      <c r="G220" s="3">
        <v>16</v>
      </c>
      <c r="H220" s="3">
        <f t="shared" si="27"/>
        <v>100</v>
      </c>
      <c r="I220" s="2"/>
      <c r="K220" s="4"/>
    </row>
    <row r="221" spans="1:11" s="3" customFormat="1" x14ac:dyDescent="0.3">
      <c r="A221" s="1" t="s">
        <v>11</v>
      </c>
      <c r="B221" s="3">
        <v>166</v>
      </c>
      <c r="C221" s="3">
        <v>12</v>
      </c>
      <c r="D221" s="3">
        <v>7</v>
      </c>
      <c r="E221" s="3">
        <v>12</v>
      </c>
      <c r="F221" s="3">
        <v>15</v>
      </c>
      <c r="G221" s="3">
        <v>10</v>
      </c>
      <c r="H221" s="3">
        <f t="shared" si="27"/>
        <v>56</v>
      </c>
      <c r="I221" s="2"/>
      <c r="K221" s="4"/>
    </row>
    <row r="222" spans="1:11" s="3" customFormat="1" x14ac:dyDescent="0.3">
      <c r="A222" s="1" t="s">
        <v>11</v>
      </c>
      <c r="B222" s="3">
        <v>172</v>
      </c>
      <c r="C222" s="3">
        <v>8</v>
      </c>
      <c r="D222" s="3">
        <v>12</v>
      </c>
      <c r="E222" s="3">
        <v>12</v>
      </c>
      <c r="F222" s="3">
        <v>20</v>
      </c>
      <c r="G222" s="3">
        <v>7</v>
      </c>
      <c r="H222" s="3">
        <f t="shared" si="27"/>
        <v>59</v>
      </c>
      <c r="I222" s="2"/>
      <c r="K222" s="4"/>
    </row>
    <row r="223" spans="1:11" s="3" customFormat="1" x14ac:dyDescent="0.3">
      <c r="A223" s="1" t="s">
        <v>12</v>
      </c>
      <c r="B223" s="3">
        <v>190</v>
      </c>
      <c r="C223" s="3">
        <v>3</v>
      </c>
      <c r="D223" s="3">
        <v>10</v>
      </c>
      <c r="E223" s="3">
        <v>10</v>
      </c>
      <c r="F223" s="3">
        <v>15</v>
      </c>
      <c r="G223" s="3">
        <v>14</v>
      </c>
      <c r="H223" s="3">
        <f t="shared" si="27"/>
        <v>52</v>
      </c>
      <c r="I223" s="2"/>
      <c r="K223" s="4"/>
    </row>
    <row r="224" spans="1:11" s="3" customFormat="1" x14ac:dyDescent="0.3">
      <c r="A224" s="1" t="s">
        <v>12</v>
      </c>
      <c r="B224" s="3">
        <v>188</v>
      </c>
      <c r="C224" s="3">
        <v>14</v>
      </c>
      <c r="D224" s="3">
        <v>8</v>
      </c>
      <c r="E224" s="3">
        <v>11</v>
      </c>
      <c r="F224" s="3">
        <v>10</v>
      </c>
      <c r="G224" s="3">
        <v>11</v>
      </c>
      <c r="H224" s="3">
        <f t="shared" si="27"/>
        <v>54</v>
      </c>
      <c r="I224" s="2"/>
      <c r="K224" s="4"/>
    </row>
    <row r="227" spans="1:11" s="3" customFormat="1" x14ac:dyDescent="0.3">
      <c r="A227" s="8" t="s">
        <v>8</v>
      </c>
      <c r="B227" s="8"/>
      <c r="C227" s="8"/>
      <c r="D227" s="8"/>
      <c r="E227" s="8"/>
      <c r="F227" s="8"/>
      <c r="G227" s="8"/>
      <c r="H227" s="8"/>
      <c r="I227" s="5"/>
      <c r="J227" s="5"/>
      <c r="K227" s="5"/>
    </row>
    <row r="228" spans="1:11" s="3" customFormat="1" x14ac:dyDescent="0.3">
      <c r="A228" s="1" t="s">
        <v>42</v>
      </c>
      <c r="B228" s="1" t="s">
        <v>9</v>
      </c>
      <c r="C228" s="1">
        <v>1</v>
      </c>
      <c r="D228" s="1">
        <v>2</v>
      </c>
      <c r="E228" s="1">
        <v>3</v>
      </c>
      <c r="F228" s="1">
        <v>4</v>
      </c>
      <c r="G228" s="1">
        <v>5</v>
      </c>
      <c r="H228" s="1" t="s">
        <v>0</v>
      </c>
      <c r="I228" s="1"/>
      <c r="J228" s="6"/>
      <c r="K228" s="6"/>
    </row>
    <row r="229" spans="1:11" s="3" customFormat="1" x14ac:dyDescent="0.3">
      <c r="A229" s="1" t="s">
        <v>8</v>
      </c>
      <c r="B229" s="3">
        <v>100</v>
      </c>
      <c r="C229" s="3">
        <v>6</v>
      </c>
      <c r="D229" s="3">
        <v>8</v>
      </c>
      <c r="E229" s="3">
        <v>4</v>
      </c>
      <c r="F229" s="3">
        <v>4</v>
      </c>
      <c r="G229" s="3">
        <v>6</v>
      </c>
      <c r="H229" s="3">
        <f>SUM(C229:G229)</f>
        <v>28</v>
      </c>
      <c r="J229" s="6"/>
      <c r="K229" s="6"/>
    </row>
    <row r="230" spans="1:11" s="3" customFormat="1" x14ac:dyDescent="0.3">
      <c r="A230" s="1" t="s">
        <v>8</v>
      </c>
      <c r="B230" s="3">
        <v>100</v>
      </c>
      <c r="C230" s="3">
        <v>1</v>
      </c>
      <c r="D230" s="3">
        <v>1</v>
      </c>
      <c r="E230" s="3">
        <v>3</v>
      </c>
      <c r="F230" s="3">
        <v>10</v>
      </c>
      <c r="G230" s="3">
        <v>3</v>
      </c>
      <c r="H230" s="3">
        <f t="shared" ref="H230:H233" si="28">SUM(C230:G230)</f>
        <v>18</v>
      </c>
      <c r="J230" s="6"/>
      <c r="K230" s="6"/>
    </row>
    <row r="231" spans="1:11" s="3" customFormat="1" x14ac:dyDescent="0.3">
      <c r="A231" s="1" t="s">
        <v>10</v>
      </c>
      <c r="B231" s="3">
        <v>174</v>
      </c>
      <c r="C231" s="3">
        <v>0</v>
      </c>
      <c r="D231" s="3">
        <v>8</v>
      </c>
      <c r="E231" s="3">
        <v>2</v>
      </c>
      <c r="F231" s="3">
        <v>1</v>
      </c>
      <c r="G231" s="3">
        <v>5</v>
      </c>
      <c r="H231" s="3">
        <f t="shared" si="28"/>
        <v>16</v>
      </c>
      <c r="J231" s="6"/>
      <c r="K231" s="6"/>
    </row>
    <row r="232" spans="1:11" s="3" customFormat="1" x14ac:dyDescent="0.3">
      <c r="A232" s="1" t="s">
        <v>11</v>
      </c>
      <c r="B232" s="3">
        <v>178</v>
      </c>
      <c r="C232" s="3">
        <v>3</v>
      </c>
      <c r="D232" s="3">
        <v>8</v>
      </c>
      <c r="E232" s="3">
        <v>9</v>
      </c>
      <c r="F232" s="3">
        <v>0</v>
      </c>
      <c r="G232" s="3">
        <v>1</v>
      </c>
      <c r="H232" s="3">
        <f t="shared" si="28"/>
        <v>21</v>
      </c>
      <c r="J232" s="6"/>
      <c r="K232" s="6"/>
    </row>
    <row r="233" spans="1:11" s="3" customFormat="1" x14ac:dyDescent="0.3">
      <c r="A233" s="1" t="s">
        <v>12</v>
      </c>
      <c r="B233" s="3">
        <v>184</v>
      </c>
      <c r="C233" s="3">
        <v>0</v>
      </c>
      <c r="D233" s="3">
        <v>0</v>
      </c>
      <c r="E233" s="3">
        <v>4</v>
      </c>
      <c r="F233" s="3">
        <v>2</v>
      </c>
      <c r="G233" s="3">
        <v>4</v>
      </c>
      <c r="H233" s="3">
        <f t="shared" si="28"/>
        <v>10</v>
      </c>
      <c r="J233" s="6"/>
      <c r="K233" s="6"/>
    </row>
    <row r="234" spans="1:11" s="3" customForma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 spans="1:11" s="3" customForma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 spans="1:11" s="3" customFormat="1" x14ac:dyDescent="0.3">
      <c r="A236" s="1" t="s">
        <v>44</v>
      </c>
      <c r="B236" s="1" t="s">
        <v>9</v>
      </c>
      <c r="C236" s="1">
        <v>1</v>
      </c>
      <c r="D236" s="1">
        <v>2</v>
      </c>
      <c r="E236" s="1">
        <v>3</v>
      </c>
      <c r="F236" s="1">
        <v>4</v>
      </c>
      <c r="G236" s="1">
        <v>5</v>
      </c>
      <c r="H236" s="1" t="s">
        <v>0</v>
      </c>
      <c r="I236" s="1"/>
      <c r="J236" s="2"/>
      <c r="K236" s="2"/>
    </row>
    <row r="237" spans="1:11" s="3" customFormat="1" x14ac:dyDescent="0.3">
      <c r="A237" s="1" t="s">
        <v>37</v>
      </c>
      <c r="B237" s="3">
        <v>100</v>
      </c>
      <c r="C237" s="3">
        <v>39</v>
      </c>
      <c r="D237" s="3">
        <v>33</v>
      </c>
      <c r="E237" s="3">
        <v>35</v>
      </c>
      <c r="F237" s="3">
        <v>29</v>
      </c>
      <c r="G237" s="3">
        <f>65-F237</f>
        <v>36</v>
      </c>
      <c r="H237" s="3">
        <f>SUM(C237:G237)</f>
        <v>172</v>
      </c>
      <c r="I237" s="4"/>
      <c r="J237" s="2"/>
      <c r="K237" s="2"/>
    </row>
    <row r="238" spans="1:11" s="3" customFormat="1" x14ac:dyDescent="0.3">
      <c r="A238" s="1" t="s">
        <v>37</v>
      </c>
      <c r="B238" s="3">
        <v>100</v>
      </c>
      <c r="C238" s="3">
        <v>41</v>
      </c>
      <c r="D238" s="3">
        <v>42</v>
      </c>
      <c r="E238" s="3">
        <v>29</v>
      </c>
      <c r="F238" s="3">
        <v>31</v>
      </c>
      <c r="G238" s="3">
        <f>58-F238</f>
        <v>27</v>
      </c>
      <c r="H238" s="3">
        <f t="shared" ref="H238:H244" si="29">SUM(C238:G238)</f>
        <v>170</v>
      </c>
      <c r="I238" s="4"/>
      <c r="J238" s="5"/>
      <c r="K238" s="5"/>
    </row>
    <row r="239" spans="1:11" s="3" customFormat="1" x14ac:dyDescent="0.3">
      <c r="A239" s="1" t="s">
        <v>10</v>
      </c>
      <c r="B239" s="3">
        <v>180</v>
      </c>
      <c r="C239" s="3">
        <v>27</v>
      </c>
      <c r="D239" s="3">
        <v>21</v>
      </c>
      <c r="E239" s="3">
        <v>13</v>
      </c>
      <c r="F239" s="3">
        <v>16</v>
      </c>
      <c r="G239" s="3">
        <v>17</v>
      </c>
      <c r="H239" s="3">
        <f t="shared" si="29"/>
        <v>94</v>
      </c>
      <c r="I239" s="2"/>
      <c r="K239" s="4"/>
    </row>
    <row r="240" spans="1:11" s="3" customFormat="1" x14ac:dyDescent="0.3">
      <c r="A240" s="1" t="s">
        <v>10</v>
      </c>
      <c r="B240" s="3">
        <v>180</v>
      </c>
      <c r="C240" s="3">
        <v>11</v>
      </c>
      <c r="D240" s="3">
        <v>4</v>
      </c>
      <c r="E240" s="3">
        <v>11</v>
      </c>
      <c r="F240" s="3">
        <v>7</v>
      </c>
      <c r="G240" s="3">
        <v>5</v>
      </c>
      <c r="H240" s="3">
        <f t="shared" si="29"/>
        <v>38</v>
      </c>
      <c r="I240" s="2"/>
      <c r="K240" s="4"/>
    </row>
    <row r="241" spans="1:11" s="3" customFormat="1" x14ac:dyDescent="0.3">
      <c r="A241" s="1" t="s">
        <v>11</v>
      </c>
      <c r="B241" s="3">
        <v>172</v>
      </c>
      <c r="C241" s="3">
        <v>15</v>
      </c>
      <c r="D241" s="3">
        <v>8</v>
      </c>
      <c r="E241" s="3">
        <v>9</v>
      </c>
      <c r="F241" s="3">
        <v>20</v>
      </c>
      <c r="G241" s="3">
        <v>15</v>
      </c>
      <c r="H241" s="3">
        <f t="shared" si="29"/>
        <v>67</v>
      </c>
      <c r="I241" s="2"/>
      <c r="K241" s="4"/>
    </row>
    <row r="242" spans="1:11" s="3" customFormat="1" x14ac:dyDescent="0.3">
      <c r="A242" s="1" t="s">
        <v>11</v>
      </c>
      <c r="B242" s="3">
        <v>170</v>
      </c>
      <c r="C242" s="3">
        <v>22</v>
      </c>
      <c r="D242" s="3">
        <v>10</v>
      </c>
      <c r="E242" s="3">
        <v>14</v>
      </c>
      <c r="F242" s="3">
        <v>11</v>
      </c>
      <c r="G242" s="3">
        <v>16</v>
      </c>
      <c r="H242" s="3">
        <f t="shared" si="29"/>
        <v>73</v>
      </c>
      <c r="I242" s="2"/>
      <c r="K242" s="4"/>
    </row>
    <row r="243" spans="1:11" s="3" customFormat="1" x14ac:dyDescent="0.3">
      <c r="A243" s="1" t="s">
        <v>12</v>
      </c>
      <c r="B243" s="3">
        <v>182</v>
      </c>
      <c r="C243" s="3">
        <v>15</v>
      </c>
      <c r="D243" s="3">
        <v>9</v>
      </c>
      <c r="E243" s="3">
        <v>16</v>
      </c>
      <c r="F243" s="3">
        <v>11</v>
      </c>
      <c r="G243" s="3">
        <v>13</v>
      </c>
      <c r="H243" s="3">
        <f t="shared" si="29"/>
        <v>64</v>
      </c>
      <c r="I243" s="2"/>
      <c r="K243" s="4"/>
    </row>
    <row r="244" spans="1:11" s="3" customFormat="1" x14ac:dyDescent="0.3">
      <c r="A244" s="1" t="s">
        <v>12</v>
      </c>
      <c r="B244" s="3">
        <v>160</v>
      </c>
      <c r="C244" s="3">
        <v>11</v>
      </c>
      <c r="D244" s="3">
        <v>9</v>
      </c>
      <c r="E244" s="3">
        <v>8</v>
      </c>
      <c r="F244" s="3">
        <v>10</v>
      </c>
      <c r="G244" s="3">
        <v>11</v>
      </c>
      <c r="H244" s="3">
        <f t="shared" si="29"/>
        <v>49</v>
      </c>
      <c r="I244" s="2"/>
      <c r="K244" s="4"/>
    </row>
    <row r="247" spans="1:11" s="3" customFormat="1" x14ac:dyDescent="0.3">
      <c r="A247" s="8" t="s">
        <v>8</v>
      </c>
      <c r="B247" s="8"/>
      <c r="C247" s="8"/>
      <c r="D247" s="8"/>
      <c r="E247" s="8"/>
      <c r="F247" s="8"/>
      <c r="G247" s="8"/>
      <c r="H247" s="8"/>
      <c r="I247" s="5"/>
      <c r="J247" s="5"/>
      <c r="K247" s="5"/>
    </row>
    <row r="248" spans="1:11" s="3" customFormat="1" x14ac:dyDescent="0.3">
      <c r="A248" s="1" t="s">
        <v>45</v>
      </c>
      <c r="B248" s="1" t="s">
        <v>9</v>
      </c>
      <c r="C248" s="1">
        <v>1</v>
      </c>
      <c r="D248" s="1">
        <v>2</v>
      </c>
      <c r="E248" s="1">
        <v>3</v>
      </c>
      <c r="F248" s="1">
        <v>4</v>
      </c>
      <c r="G248" s="1">
        <v>5</v>
      </c>
      <c r="H248" s="1" t="s">
        <v>0</v>
      </c>
      <c r="I248" s="1"/>
      <c r="J248" s="6"/>
      <c r="K248" s="6"/>
    </row>
    <row r="249" spans="1:11" s="3" customFormat="1" x14ac:dyDescent="0.3">
      <c r="A249" s="1" t="s">
        <v>8</v>
      </c>
      <c r="B249" s="3">
        <v>100</v>
      </c>
      <c r="C249" s="3">
        <v>3</v>
      </c>
      <c r="D249" s="3">
        <v>0</v>
      </c>
      <c r="E249" s="3">
        <v>2</v>
      </c>
      <c r="F249" s="3">
        <v>1</v>
      </c>
      <c r="G249" s="3">
        <v>4</v>
      </c>
      <c r="H249" s="3">
        <f>SUM(C249:G249)</f>
        <v>10</v>
      </c>
      <c r="J249" s="6"/>
      <c r="K249" s="6"/>
    </row>
    <row r="250" spans="1:11" s="3" customFormat="1" x14ac:dyDescent="0.3">
      <c r="A250" s="1" t="s">
        <v>8</v>
      </c>
      <c r="B250" s="3">
        <v>100</v>
      </c>
      <c r="C250" s="3">
        <v>7</v>
      </c>
      <c r="D250" s="3">
        <v>5</v>
      </c>
      <c r="E250" s="3">
        <v>3</v>
      </c>
      <c r="F250" s="3">
        <v>2</v>
      </c>
      <c r="G250" s="3">
        <v>0</v>
      </c>
      <c r="H250" s="3">
        <f t="shared" ref="H250:H253" si="30">SUM(C250:G250)</f>
        <v>17</v>
      </c>
      <c r="J250" s="6"/>
      <c r="K250" s="6"/>
    </row>
    <row r="251" spans="1:11" s="3" customFormat="1" x14ac:dyDescent="0.3">
      <c r="A251" s="1" t="s">
        <v>10</v>
      </c>
      <c r="B251" s="3">
        <v>182</v>
      </c>
      <c r="C251" s="3">
        <v>1</v>
      </c>
      <c r="D251" s="3">
        <v>0</v>
      </c>
      <c r="E251" s="3">
        <v>0</v>
      </c>
      <c r="F251" s="3">
        <v>1</v>
      </c>
      <c r="G251" s="3">
        <v>3</v>
      </c>
      <c r="H251" s="3">
        <f t="shared" si="30"/>
        <v>5</v>
      </c>
      <c r="J251" s="6"/>
      <c r="K251" s="6"/>
    </row>
    <row r="252" spans="1:11" s="3" customFormat="1" x14ac:dyDescent="0.3">
      <c r="A252" s="1" t="s">
        <v>11</v>
      </c>
      <c r="B252" s="3">
        <v>172</v>
      </c>
      <c r="C252" s="3">
        <v>0</v>
      </c>
      <c r="D252" s="3">
        <v>3</v>
      </c>
      <c r="E252" s="3">
        <v>2</v>
      </c>
      <c r="F252" s="3">
        <v>3</v>
      </c>
      <c r="G252" s="3">
        <v>4</v>
      </c>
      <c r="H252" s="3">
        <f t="shared" si="30"/>
        <v>12</v>
      </c>
      <c r="J252" s="6"/>
      <c r="K252" s="6"/>
    </row>
    <row r="253" spans="1:11" s="3" customFormat="1" x14ac:dyDescent="0.3">
      <c r="A253" s="1" t="s">
        <v>12</v>
      </c>
      <c r="B253" s="3">
        <v>188</v>
      </c>
      <c r="C253" s="3">
        <v>0</v>
      </c>
      <c r="D253" s="3">
        <v>0</v>
      </c>
      <c r="E253" s="3">
        <v>7</v>
      </c>
      <c r="F253" s="3">
        <v>5</v>
      </c>
      <c r="G253" s="3">
        <v>4</v>
      </c>
      <c r="H253" s="3">
        <f t="shared" si="30"/>
        <v>16</v>
      </c>
      <c r="J253" s="6"/>
      <c r="K253" s="6"/>
    </row>
    <row r="256" spans="1:11" s="3" customFormat="1" x14ac:dyDescent="0.3">
      <c r="A256" s="1" t="s">
        <v>46</v>
      </c>
      <c r="B256" s="1" t="s">
        <v>9</v>
      </c>
      <c r="C256" s="1">
        <v>1</v>
      </c>
      <c r="D256" s="1">
        <v>2</v>
      </c>
      <c r="E256" s="1">
        <v>3</v>
      </c>
      <c r="F256" s="1">
        <v>4</v>
      </c>
      <c r="G256" s="1">
        <v>5</v>
      </c>
      <c r="H256" s="1" t="s">
        <v>0</v>
      </c>
      <c r="I256" s="1"/>
      <c r="J256" s="2"/>
      <c r="K256" s="2"/>
    </row>
    <row r="257" spans="1:11" s="3" customFormat="1" x14ac:dyDescent="0.3">
      <c r="A257" s="1" t="s">
        <v>37</v>
      </c>
      <c r="B257" s="3">
        <v>100</v>
      </c>
      <c r="C257" s="3">
        <v>26</v>
      </c>
      <c r="D257" s="3">
        <f>60-C257</f>
        <v>34</v>
      </c>
      <c r="E257" s="3">
        <v>40</v>
      </c>
      <c r="F257" s="3">
        <v>27</v>
      </c>
      <c r="G257" s="3">
        <v>36</v>
      </c>
      <c r="H257" s="3">
        <f>SUM(C257:G257)</f>
        <v>163</v>
      </c>
      <c r="I257" s="4"/>
      <c r="J257" s="2"/>
      <c r="K257" s="2"/>
    </row>
    <row r="258" spans="1:11" s="3" customFormat="1" x14ac:dyDescent="0.3">
      <c r="A258" s="1" t="s">
        <v>37</v>
      </c>
      <c r="B258" s="3">
        <v>100</v>
      </c>
      <c r="C258" s="3">
        <v>35</v>
      </c>
      <c r="D258" s="3">
        <v>39</v>
      </c>
      <c r="E258" s="3">
        <v>30</v>
      </c>
      <c r="F258" s="3">
        <v>38</v>
      </c>
      <c r="G258" s="3">
        <v>30</v>
      </c>
      <c r="H258" s="3">
        <f>SUM(C258:G258)</f>
        <v>172</v>
      </c>
      <c r="I258" s="4"/>
      <c r="J258" s="5"/>
      <c r="K258" s="5"/>
    </row>
    <row r="259" spans="1:11" s="3" customFormat="1" x14ac:dyDescent="0.3">
      <c r="A259" s="1" t="s">
        <v>10</v>
      </c>
      <c r="B259" s="3">
        <v>180</v>
      </c>
      <c r="C259" s="3">
        <v>13</v>
      </c>
      <c r="D259" s="3">
        <v>14</v>
      </c>
      <c r="E259" s="3">
        <v>14</v>
      </c>
      <c r="F259" s="3">
        <v>18</v>
      </c>
      <c r="G259" s="3">
        <v>17</v>
      </c>
      <c r="H259" s="3">
        <f t="shared" ref="H259:H264" si="31">SUM(C259:G259)</f>
        <v>76</v>
      </c>
      <c r="I259" s="2"/>
      <c r="K259" s="4"/>
    </row>
    <row r="260" spans="1:11" s="3" customFormat="1" x14ac:dyDescent="0.3">
      <c r="A260" s="1" t="s">
        <v>10</v>
      </c>
      <c r="B260" s="3">
        <v>182</v>
      </c>
      <c r="C260" s="3">
        <v>14</v>
      </c>
      <c r="D260" s="3">
        <v>12</v>
      </c>
      <c r="E260" s="3">
        <v>14</v>
      </c>
      <c r="F260" s="3">
        <v>15</v>
      </c>
      <c r="G260" s="3">
        <v>16</v>
      </c>
      <c r="H260" s="3">
        <f t="shared" si="31"/>
        <v>71</v>
      </c>
      <c r="I260" s="2"/>
      <c r="K260" s="4"/>
    </row>
    <row r="261" spans="1:11" s="3" customFormat="1" x14ac:dyDescent="0.3">
      <c r="A261" s="1" t="s">
        <v>11</v>
      </c>
      <c r="B261" s="3">
        <v>180</v>
      </c>
      <c r="C261" s="3">
        <v>15</v>
      </c>
      <c r="D261" s="3">
        <v>8</v>
      </c>
      <c r="E261" s="3">
        <v>12</v>
      </c>
      <c r="F261" s="3">
        <v>9</v>
      </c>
      <c r="G261" s="3">
        <v>14</v>
      </c>
      <c r="H261" s="3">
        <f t="shared" si="31"/>
        <v>58</v>
      </c>
      <c r="I261" s="2"/>
      <c r="K261" s="4"/>
    </row>
    <row r="262" spans="1:11" s="3" customFormat="1" x14ac:dyDescent="0.3">
      <c r="A262" s="1" t="s">
        <v>11</v>
      </c>
      <c r="B262" s="3">
        <v>174</v>
      </c>
      <c r="C262" s="3">
        <v>20</v>
      </c>
      <c r="D262" s="3">
        <v>21</v>
      </c>
      <c r="E262" s="3">
        <v>22</v>
      </c>
      <c r="F262" s="3">
        <v>20</v>
      </c>
      <c r="G262" s="3">
        <v>25</v>
      </c>
      <c r="H262" s="3">
        <f t="shared" si="31"/>
        <v>108</v>
      </c>
      <c r="I262" s="2"/>
      <c r="K262" s="4"/>
    </row>
    <row r="263" spans="1:11" s="3" customFormat="1" x14ac:dyDescent="0.3">
      <c r="A263" s="1" t="s">
        <v>12</v>
      </c>
      <c r="B263" s="3">
        <v>186</v>
      </c>
      <c r="C263" s="3">
        <v>16</v>
      </c>
      <c r="D263" s="3">
        <v>21</v>
      </c>
      <c r="E263" s="3">
        <v>10</v>
      </c>
      <c r="F263" s="3">
        <v>11</v>
      </c>
      <c r="G263" s="3">
        <v>16</v>
      </c>
      <c r="H263" s="3">
        <f t="shared" si="31"/>
        <v>74</v>
      </c>
      <c r="I263" s="2"/>
      <c r="K263" s="4"/>
    </row>
    <row r="264" spans="1:11" s="3" customFormat="1" x14ac:dyDescent="0.3">
      <c r="A264" s="1" t="s">
        <v>12</v>
      </c>
      <c r="B264" s="3">
        <v>188</v>
      </c>
      <c r="C264" s="3">
        <v>25</v>
      </c>
      <c r="D264" s="3">
        <v>19</v>
      </c>
      <c r="E264" s="3">
        <v>18</v>
      </c>
      <c r="F264" s="3">
        <v>12</v>
      </c>
      <c r="G264" s="3">
        <v>15</v>
      </c>
      <c r="H264" s="3">
        <f t="shared" si="31"/>
        <v>89</v>
      </c>
      <c r="I264" s="2"/>
      <c r="K264" s="4"/>
    </row>
    <row r="268" spans="1:11" s="3" customFormat="1" x14ac:dyDescent="0.3">
      <c r="A268" s="8" t="s">
        <v>8</v>
      </c>
      <c r="B268" s="8"/>
      <c r="C268" s="8"/>
      <c r="D268" s="8"/>
      <c r="E268" s="8"/>
      <c r="F268" s="8"/>
      <c r="G268" s="8"/>
      <c r="H268" s="8"/>
      <c r="I268" s="5"/>
      <c r="J268" s="5"/>
      <c r="K268" s="5"/>
    </row>
    <row r="271" spans="1:11" s="3" customFormat="1" x14ac:dyDescent="0.3">
      <c r="A271" s="1" t="s">
        <v>63</v>
      </c>
      <c r="B271" s="1" t="s">
        <v>9</v>
      </c>
      <c r="C271" s="1">
        <v>1</v>
      </c>
      <c r="D271" s="1">
        <v>2</v>
      </c>
      <c r="E271" s="1">
        <v>3</v>
      </c>
      <c r="F271" s="1">
        <v>4</v>
      </c>
      <c r="G271" s="1">
        <v>5</v>
      </c>
      <c r="H271" s="1" t="s">
        <v>0</v>
      </c>
      <c r="I271" s="1"/>
      <c r="J271" s="2"/>
      <c r="K271" s="2"/>
    </row>
    <row r="272" spans="1:11" s="3" customFormat="1" x14ac:dyDescent="0.3">
      <c r="A272" s="1" t="s">
        <v>37</v>
      </c>
      <c r="B272" s="3">
        <v>100</v>
      </c>
      <c r="C272" s="3">
        <v>49</v>
      </c>
      <c r="D272" s="3">
        <v>43</v>
      </c>
      <c r="E272" s="3">
        <v>34</v>
      </c>
      <c r="F272" s="3">
        <v>40</v>
      </c>
      <c r="G272" s="3">
        <v>34</v>
      </c>
      <c r="H272" s="3">
        <f>SUM(C272:G272)</f>
        <v>200</v>
      </c>
      <c r="I272" s="4"/>
      <c r="J272" s="2"/>
      <c r="K272" s="2"/>
    </row>
    <row r="273" spans="1:11" s="3" customFormat="1" x14ac:dyDescent="0.3">
      <c r="A273" s="1" t="s">
        <v>37</v>
      </c>
      <c r="B273" s="3">
        <v>100</v>
      </c>
      <c r="C273" s="3">
        <v>51</v>
      </c>
      <c r="D273" s="3">
        <v>50</v>
      </c>
      <c r="E273" s="3">
        <v>35</v>
      </c>
      <c r="F273" s="3">
        <v>40</v>
      </c>
      <c r="G273" s="3">
        <v>36</v>
      </c>
      <c r="H273" s="3">
        <f t="shared" ref="H273:H279" si="32">SUM(C273:G273)</f>
        <v>212</v>
      </c>
      <c r="I273" s="4"/>
      <c r="J273" s="5"/>
      <c r="K273" s="5"/>
    </row>
    <row r="274" spans="1:11" s="3" customFormat="1" x14ac:dyDescent="0.3">
      <c r="A274" s="1" t="s">
        <v>10</v>
      </c>
      <c r="B274" s="3">
        <v>180</v>
      </c>
      <c r="C274" s="3">
        <v>23</v>
      </c>
      <c r="D274" s="3">
        <v>15</v>
      </c>
      <c r="E274" s="3">
        <v>20</v>
      </c>
      <c r="F274" s="3">
        <v>18</v>
      </c>
      <c r="G274" s="3">
        <v>18</v>
      </c>
      <c r="H274" s="3">
        <f t="shared" si="32"/>
        <v>94</v>
      </c>
      <c r="I274" s="2"/>
      <c r="K274" s="4"/>
    </row>
    <row r="275" spans="1:11" s="3" customFormat="1" x14ac:dyDescent="0.3">
      <c r="A275" s="1" t="s">
        <v>10</v>
      </c>
      <c r="B275" s="3">
        <v>180</v>
      </c>
      <c r="C275" s="3">
        <v>16</v>
      </c>
      <c r="D275" s="3">
        <v>21</v>
      </c>
      <c r="E275" s="3">
        <v>22</v>
      </c>
      <c r="F275" s="3">
        <v>21</v>
      </c>
      <c r="G275" s="3">
        <v>20</v>
      </c>
      <c r="H275" s="3">
        <f t="shared" si="32"/>
        <v>100</v>
      </c>
      <c r="I275" s="2"/>
      <c r="K275" s="4"/>
    </row>
    <row r="276" spans="1:11" s="3" customFormat="1" x14ac:dyDescent="0.3">
      <c r="A276" s="1" t="s">
        <v>11</v>
      </c>
      <c r="B276" s="3">
        <v>182</v>
      </c>
      <c r="C276" s="3">
        <v>24</v>
      </c>
      <c r="D276" s="3">
        <v>15</v>
      </c>
      <c r="E276" s="3">
        <v>19</v>
      </c>
      <c r="F276" s="3">
        <v>22</v>
      </c>
      <c r="G276" s="3">
        <v>20</v>
      </c>
      <c r="H276" s="3">
        <f t="shared" si="32"/>
        <v>100</v>
      </c>
      <c r="I276" s="2"/>
      <c r="K276" s="4"/>
    </row>
    <row r="277" spans="1:11" s="3" customFormat="1" x14ac:dyDescent="0.3">
      <c r="A277" s="1" t="s">
        <v>11</v>
      </c>
      <c r="B277" s="3">
        <v>192</v>
      </c>
      <c r="C277" s="3">
        <v>20</v>
      </c>
      <c r="D277" s="3">
        <v>17</v>
      </c>
      <c r="E277" s="3">
        <v>21</v>
      </c>
      <c r="F277" s="3">
        <v>20</v>
      </c>
      <c r="G277" s="3">
        <v>15</v>
      </c>
      <c r="H277" s="3">
        <f t="shared" si="32"/>
        <v>93</v>
      </c>
      <c r="I277" s="2"/>
      <c r="K277" s="4"/>
    </row>
    <row r="278" spans="1:11" s="3" customFormat="1" x14ac:dyDescent="0.3">
      <c r="A278" s="1" t="s">
        <v>12</v>
      </c>
      <c r="B278" s="3">
        <v>188</v>
      </c>
      <c r="C278" s="3">
        <v>21</v>
      </c>
      <c r="D278" s="3">
        <v>25</v>
      </c>
      <c r="E278" s="3">
        <v>24</v>
      </c>
      <c r="F278" s="3">
        <v>32</v>
      </c>
      <c r="G278" s="3">
        <v>21</v>
      </c>
      <c r="H278" s="3">
        <f t="shared" si="32"/>
        <v>123</v>
      </c>
      <c r="I278" s="2"/>
      <c r="K278" s="4"/>
    </row>
    <row r="279" spans="1:11" s="3" customFormat="1" x14ac:dyDescent="0.3">
      <c r="A279" s="1" t="s">
        <v>12</v>
      </c>
      <c r="B279" s="3">
        <v>180</v>
      </c>
      <c r="C279" s="3">
        <v>34</v>
      </c>
      <c r="D279" s="3">
        <v>25</v>
      </c>
      <c r="E279" s="3">
        <v>26</v>
      </c>
      <c r="F279" s="3">
        <v>37</v>
      </c>
      <c r="G279" s="3">
        <v>33</v>
      </c>
      <c r="H279" s="3">
        <f t="shared" si="32"/>
        <v>155</v>
      </c>
      <c r="I279" s="2"/>
      <c r="K279" s="4"/>
    </row>
    <row r="282" spans="1:11" s="3" customFormat="1" x14ac:dyDescent="0.3">
      <c r="A282" s="8" t="s">
        <v>8</v>
      </c>
      <c r="B282" s="8"/>
      <c r="C282" s="8"/>
      <c r="D282" s="8"/>
      <c r="E282" s="8"/>
      <c r="F282" s="8"/>
      <c r="G282" s="8"/>
      <c r="H282" s="8"/>
      <c r="I282" s="5"/>
      <c r="J282" s="5"/>
      <c r="K282" s="5"/>
    </row>
    <row r="283" spans="1:11" s="3" customFormat="1" x14ac:dyDescent="0.3">
      <c r="A283" s="1" t="s">
        <v>47</v>
      </c>
      <c r="B283" s="1" t="s">
        <v>9</v>
      </c>
      <c r="C283" s="1">
        <v>1</v>
      </c>
      <c r="D283" s="1">
        <v>2</v>
      </c>
      <c r="E283" s="1">
        <v>3</v>
      </c>
      <c r="F283" s="1">
        <v>4</v>
      </c>
      <c r="G283" s="1">
        <v>5</v>
      </c>
      <c r="H283" s="1" t="s">
        <v>0</v>
      </c>
      <c r="I283" s="1"/>
      <c r="J283" s="6"/>
      <c r="K283" s="6"/>
    </row>
    <row r="284" spans="1:11" s="3" customFormat="1" x14ac:dyDescent="0.3">
      <c r="A284" s="1" t="s">
        <v>8</v>
      </c>
      <c r="B284" s="3">
        <v>100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f>SUM(C284:G284)</f>
        <v>0</v>
      </c>
      <c r="J284" s="6"/>
      <c r="K284" s="6"/>
    </row>
    <row r="285" spans="1:11" s="3" customFormat="1" x14ac:dyDescent="0.3">
      <c r="A285" s="1" t="s">
        <v>8</v>
      </c>
      <c r="B285" s="3">
        <v>100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f t="shared" ref="H285:H288" si="33">SUM(C285:G285)</f>
        <v>0</v>
      </c>
      <c r="J285" s="6"/>
      <c r="K285" s="6"/>
    </row>
    <row r="286" spans="1:11" s="3" customFormat="1" x14ac:dyDescent="0.3">
      <c r="A286" s="1" t="s">
        <v>10</v>
      </c>
      <c r="B286" s="3">
        <v>186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f t="shared" si="33"/>
        <v>0</v>
      </c>
      <c r="J286" s="6"/>
      <c r="K286" s="6"/>
    </row>
    <row r="287" spans="1:11" s="3" customFormat="1" x14ac:dyDescent="0.3">
      <c r="A287" s="1" t="s">
        <v>11</v>
      </c>
      <c r="B287" s="3">
        <v>174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f t="shared" si="33"/>
        <v>0</v>
      </c>
      <c r="J287" s="6"/>
      <c r="K287" s="6"/>
    </row>
    <row r="288" spans="1:11" s="3" customFormat="1" x14ac:dyDescent="0.3">
      <c r="A288" s="1" t="s">
        <v>12</v>
      </c>
      <c r="B288" s="3">
        <v>188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f t="shared" si="33"/>
        <v>0</v>
      </c>
      <c r="J288" s="6"/>
      <c r="K288" s="6"/>
    </row>
    <row r="289" spans="1:11" s="3" customForma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 spans="1:11" s="3" customForma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 spans="1:11" s="3" customFormat="1" x14ac:dyDescent="0.3">
      <c r="A291" s="1" t="s">
        <v>48</v>
      </c>
      <c r="B291" s="1" t="s">
        <v>9</v>
      </c>
      <c r="C291" s="1">
        <v>1</v>
      </c>
      <c r="D291" s="1">
        <v>2</v>
      </c>
      <c r="E291" s="1">
        <v>3</v>
      </c>
      <c r="F291" s="1">
        <v>4</v>
      </c>
      <c r="G291" s="1">
        <v>5</v>
      </c>
      <c r="H291" s="1" t="s">
        <v>0</v>
      </c>
      <c r="I291" s="1"/>
      <c r="J291" s="2"/>
      <c r="K291" s="2"/>
    </row>
    <row r="292" spans="1:11" s="3" customFormat="1" x14ac:dyDescent="0.3">
      <c r="A292" s="1" t="s">
        <v>37</v>
      </c>
      <c r="B292" s="3">
        <v>100</v>
      </c>
      <c r="C292" s="3">
        <v>34</v>
      </c>
      <c r="D292" s="3">
        <v>44</v>
      </c>
      <c r="E292" s="3">
        <v>34</v>
      </c>
      <c r="F292" s="3">
        <v>30</v>
      </c>
      <c r="G292" s="3">
        <v>41</v>
      </c>
      <c r="H292" s="3">
        <f>SUM(C292:G292)</f>
        <v>183</v>
      </c>
      <c r="I292" s="4"/>
      <c r="J292" s="2"/>
      <c r="K292" s="2"/>
    </row>
    <row r="293" spans="1:11" s="3" customFormat="1" x14ac:dyDescent="0.3">
      <c r="A293" s="1" t="s">
        <v>37</v>
      </c>
      <c r="B293" s="3">
        <v>100</v>
      </c>
      <c r="C293" s="3">
        <v>36</v>
      </c>
      <c r="D293" s="3">
        <v>41</v>
      </c>
      <c r="E293" s="3">
        <v>40</v>
      </c>
      <c r="F293" s="3">
        <v>42</v>
      </c>
      <c r="G293" s="3">
        <v>40</v>
      </c>
      <c r="H293" s="3">
        <f t="shared" ref="H293:H299" si="34">SUM(C293:G293)</f>
        <v>199</v>
      </c>
      <c r="I293" s="4"/>
      <c r="J293" s="5"/>
      <c r="K293" s="5"/>
    </row>
    <row r="294" spans="1:11" s="3" customFormat="1" x14ac:dyDescent="0.3">
      <c r="A294" s="1" t="s">
        <v>10</v>
      </c>
      <c r="B294" s="3">
        <v>186</v>
      </c>
      <c r="C294" s="3">
        <v>23</v>
      </c>
      <c r="D294" s="3">
        <v>17</v>
      </c>
      <c r="E294" s="3">
        <v>23</v>
      </c>
      <c r="F294" s="3">
        <v>16</v>
      </c>
      <c r="G294" s="3">
        <v>27</v>
      </c>
      <c r="H294" s="3">
        <f t="shared" si="34"/>
        <v>106</v>
      </c>
      <c r="I294" s="2"/>
      <c r="K294" s="4"/>
    </row>
    <row r="295" spans="1:11" s="3" customFormat="1" x14ac:dyDescent="0.3">
      <c r="A295" s="1" t="s">
        <v>10</v>
      </c>
      <c r="B295" s="3">
        <v>176</v>
      </c>
      <c r="C295" s="3">
        <v>12</v>
      </c>
      <c r="D295" s="3">
        <v>16</v>
      </c>
      <c r="E295" s="3">
        <v>15</v>
      </c>
      <c r="F295" s="3">
        <v>23</v>
      </c>
      <c r="G295" s="3">
        <v>17</v>
      </c>
      <c r="H295" s="3">
        <f t="shared" si="34"/>
        <v>83</v>
      </c>
      <c r="I295" s="2"/>
      <c r="K295" s="4"/>
    </row>
    <row r="296" spans="1:11" s="3" customFormat="1" x14ac:dyDescent="0.3">
      <c r="A296" s="1" t="s">
        <v>11</v>
      </c>
      <c r="B296" s="3">
        <v>178</v>
      </c>
      <c r="C296" s="3">
        <v>29</v>
      </c>
      <c r="D296" s="3">
        <v>21</v>
      </c>
      <c r="E296" s="3">
        <v>11</v>
      </c>
      <c r="F296" s="3">
        <v>19</v>
      </c>
      <c r="G296" s="3">
        <v>29</v>
      </c>
      <c r="H296" s="3">
        <f t="shared" si="34"/>
        <v>109</v>
      </c>
      <c r="I296" s="2"/>
      <c r="K296" s="4"/>
    </row>
    <row r="297" spans="1:11" s="3" customFormat="1" x14ac:dyDescent="0.3">
      <c r="A297" s="1" t="s">
        <v>11</v>
      </c>
      <c r="B297" s="3">
        <v>188</v>
      </c>
      <c r="C297" s="3">
        <v>17</v>
      </c>
      <c r="D297" s="3">
        <v>21</v>
      </c>
      <c r="E297" s="3">
        <v>22</v>
      </c>
      <c r="F297" s="3">
        <v>28</v>
      </c>
      <c r="G297" s="3">
        <v>34</v>
      </c>
      <c r="H297" s="3">
        <f t="shared" si="34"/>
        <v>122</v>
      </c>
      <c r="I297" s="2"/>
      <c r="K297" s="4"/>
    </row>
    <row r="298" spans="1:11" s="3" customFormat="1" x14ac:dyDescent="0.3">
      <c r="A298" s="1" t="s">
        <v>12</v>
      </c>
      <c r="B298" s="3">
        <v>182</v>
      </c>
      <c r="C298" s="3">
        <v>20</v>
      </c>
      <c r="D298" s="3">
        <v>26</v>
      </c>
      <c r="E298" s="3">
        <v>25</v>
      </c>
      <c r="F298" s="3">
        <v>22</v>
      </c>
      <c r="G298" s="3">
        <v>26</v>
      </c>
      <c r="H298" s="3">
        <f t="shared" si="34"/>
        <v>119</v>
      </c>
      <c r="I298" s="2"/>
      <c r="K298" s="4"/>
    </row>
    <row r="299" spans="1:11" s="3" customFormat="1" x14ac:dyDescent="0.3">
      <c r="A299" s="1" t="s">
        <v>12</v>
      </c>
      <c r="B299" s="3">
        <v>186</v>
      </c>
      <c r="C299" s="3">
        <v>22</v>
      </c>
      <c r="D299" s="3">
        <v>22</v>
      </c>
      <c r="E299" s="3">
        <v>21</v>
      </c>
      <c r="F299" s="3">
        <v>19</v>
      </c>
      <c r="G299" s="3">
        <v>16</v>
      </c>
      <c r="H299" s="3">
        <f t="shared" si="34"/>
        <v>100</v>
      </c>
      <c r="I299" s="2"/>
      <c r="K299" s="4"/>
    </row>
    <row r="300" spans="1:11" s="3" customFormat="1" x14ac:dyDescent="0.3">
      <c r="A300" s="1"/>
      <c r="K300" s="12"/>
    </row>
    <row r="301" spans="1:11" s="3" customFormat="1" x14ac:dyDescent="0.3">
      <c r="A301" s="1"/>
      <c r="K301" s="12"/>
    </row>
    <row r="304" spans="1:11" s="3" customFormat="1" x14ac:dyDescent="0.3">
      <c r="A304" s="8" t="s">
        <v>51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s="3" customForma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 spans="1:11" s="3" customFormat="1" x14ac:dyDescent="0.3">
      <c r="A306" s="8" t="s">
        <v>8</v>
      </c>
      <c r="B306" s="8"/>
      <c r="C306" s="8"/>
      <c r="D306" s="8"/>
      <c r="E306" s="8"/>
      <c r="F306" s="8"/>
      <c r="G306" s="8"/>
      <c r="H306" s="8"/>
      <c r="I306" s="5"/>
      <c r="J306" s="5"/>
      <c r="K306" s="5"/>
    </row>
    <row r="307" spans="1:11" s="3" customFormat="1" x14ac:dyDescent="0.3">
      <c r="A307" s="1" t="s">
        <v>52</v>
      </c>
      <c r="B307" s="1" t="s">
        <v>9</v>
      </c>
      <c r="C307" s="1">
        <v>1</v>
      </c>
      <c r="D307" s="1">
        <v>2</v>
      </c>
      <c r="E307" s="1">
        <v>3</v>
      </c>
      <c r="F307" s="1">
        <v>4</v>
      </c>
      <c r="G307" s="1">
        <v>5</v>
      </c>
      <c r="H307" s="1" t="s">
        <v>0</v>
      </c>
      <c r="I307" s="5"/>
      <c r="J307" s="5"/>
      <c r="K307" s="6"/>
    </row>
    <row r="308" spans="1:11" s="3" customFormat="1" x14ac:dyDescent="0.3">
      <c r="A308" s="1" t="s">
        <v>8</v>
      </c>
      <c r="B308" s="3">
        <v>100</v>
      </c>
      <c r="C308" s="3">
        <v>2</v>
      </c>
      <c r="D308" s="3">
        <v>6</v>
      </c>
      <c r="E308" s="3">
        <v>4</v>
      </c>
      <c r="F308" s="3">
        <v>0</v>
      </c>
      <c r="G308" s="3">
        <v>1</v>
      </c>
      <c r="H308" s="3">
        <f>SUM(C308:G308)</f>
        <v>13</v>
      </c>
      <c r="I308" s="16"/>
      <c r="J308" s="7"/>
      <c r="K308" s="7"/>
    </row>
    <row r="309" spans="1:11" s="3" customFormat="1" x14ac:dyDescent="0.3">
      <c r="A309" s="1" t="s">
        <v>8</v>
      </c>
      <c r="B309" s="3">
        <v>100</v>
      </c>
      <c r="C309" s="3">
        <v>0</v>
      </c>
      <c r="D309" s="3">
        <v>3</v>
      </c>
      <c r="E309" s="3">
        <v>3</v>
      </c>
      <c r="F309" s="3">
        <v>7</v>
      </c>
      <c r="G309" s="3">
        <v>1</v>
      </c>
      <c r="H309" s="3">
        <f t="shared" ref="H309:H312" si="35">SUM(C309:G309)</f>
        <v>14</v>
      </c>
      <c r="I309" s="16"/>
      <c r="J309" s="7"/>
      <c r="K309" s="7"/>
    </row>
    <row r="310" spans="1:11" s="3" customFormat="1" x14ac:dyDescent="0.3">
      <c r="A310" s="1" t="s">
        <v>10</v>
      </c>
      <c r="B310" s="3">
        <v>168</v>
      </c>
      <c r="C310" s="3">
        <v>0</v>
      </c>
      <c r="D310" s="3">
        <v>1</v>
      </c>
      <c r="E310" s="3">
        <v>1</v>
      </c>
      <c r="F310" s="3">
        <v>5</v>
      </c>
      <c r="G310" s="3">
        <v>1</v>
      </c>
      <c r="H310" s="3">
        <f t="shared" si="35"/>
        <v>8</v>
      </c>
      <c r="I310" s="6"/>
      <c r="K310" s="6"/>
    </row>
    <row r="311" spans="1:11" s="3" customFormat="1" x14ac:dyDescent="0.3">
      <c r="A311" s="1" t="s">
        <v>11</v>
      </c>
      <c r="B311" s="3">
        <v>172</v>
      </c>
      <c r="C311" s="3">
        <v>0</v>
      </c>
      <c r="D311" s="3">
        <v>3</v>
      </c>
      <c r="E311" s="3">
        <v>1</v>
      </c>
      <c r="F311" s="3">
        <v>0</v>
      </c>
      <c r="G311" s="3">
        <v>0</v>
      </c>
      <c r="H311" s="3">
        <f t="shared" si="35"/>
        <v>4</v>
      </c>
      <c r="I311" s="6"/>
      <c r="K311" s="6"/>
    </row>
    <row r="312" spans="1:11" s="3" customFormat="1" x14ac:dyDescent="0.3">
      <c r="A312" s="1" t="s">
        <v>12</v>
      </c>
      <c r="B312" s="3">
        <v>174</v>
      </c>
      <c r="C312" s="3">
        <v>0</v>
      </c>
      <c r="D312" s="3">
        <v>0</v>
      </c>
      <c r="E312" s="3">
        <v>0</v>
      </c>
      <c r="F312" s="3">
        <v>1</v>
      </c>
      <c r="G312" s="3">
        <v>3</v>
      </c>
      <c r="H312" s="3">
        <f t="shared" si="35"/>
        <v>4</v>
      </c>
      <c r="I312" s="6"/>
      <c r="K312" s="6"/>
    </row>
    <row r="315" spans="1:11" s="3" customFormat="1" x14ac:dyDescent="0.3">
      <c r="A315" s="1" t="s">
        <v>53</v>
      </c>
      <c r="B315" s="1" t="s">
        <v>9</v>
      </c>
      <c r="C315" s="1">
        <v>1</v>
      </c>
      <c r="D315" s="1">
        <v>2</v>
      </c>
      <c r="E315" s="1">
        <v>3</v>
      </c>
      <c r="F315" s="1">
        <v>4</v>
      </c>
      <c r="G315" s="1">
        <v>5</v>
      </c>
      <c r="H315" s="1" t="s">
        <v>0</v>
      </c>
      <c r="I315" s="1"/>
      <c r="J315" s="2"/>
      <c r="K315" s="2"/>
    </row>
    <row r="316" spans="1:11" s="3" customFormat="1" x14ac:dyDescent="0.3">
      <c r="A316" s="1" t="s">
        <v>37</v>
      </c>
      <c r="B316" s="3">
        <v>100</v>
      </c>
      <c r="C316" s="3">
        <v>20</v>
      </c>
      <c r="D316" s="3">
        <v>25</v>
      </c>
      <c r="E316" s="3">
        <v>26</v>
      </c>
      <c r="F316" s="3">
        <v>23</v>
      </c>
      <c r="G316" s="3">
        <v>27</v>
      </c>
      <c r="H316" s="3">
        <f>SUM(C316:G316)</f>
        <v>121</v>
      </c>
      <c r="I316" s="4"/>
      <c r="J316" s="2"/>
      <c r="K316" s="2"/>
    </row>
    <row r="317" spans="1:11" s="3" customFormat="1" x14ac:dyDescent="0.3">
      <c r="A317" s="1" t="s">
        <v>37</v>
      </c>
      <c r="B317" s="3">
        <v>100</v>
      </c>
      <c r="C317" s="3">
        <v>24</v>
      </c>
      <c r="D317" s="3">
        <v>38</v>
      </c>
      <c r="E317" s="3">
        <v>38</v>
      </c>
      <c r="F317" s="3">
        <v>25</v>
      </c>
      <c r="G317" s="3">
        <v>33</v>
      </c>
      <c r="H317" s="3">
        <f t="shared" ref="H317:H323" si="36">SUM(C317:G317)</f>
        <v>158</v>
      </c>
      <c r="I317" s="4"/>
      <c r="J317" s="5"/>
      <c r="K317" s="5"/>
    </row>
    <row r="318" spans="1:11" s="3" customFormat="1" x14ac:dyDescent="0.3">
      <c r="A318" s="1" t="s">
        <v>10</v>
      </c>
      <c r="B318" s="3">
        <v>182</v>
      </c>
      <c r="C318" s="3">
        <v>15</v>
      </c>
      <c r="D318" s="3">
        <v>13</v>
      </c>
      <c r="E318" s="3">
        <v>12</v>
      </c>
      <c r="F318" s="3">
        <v>14</v>
      </c>
      <c r="G318" s="3">
        <v>16</v>
      </c>
      <c r="H318" s="3">
        <f t="shared" si="36"/>
        <v>70</v>
      </c>
      <c r="I318" s="2"/>
      <c r="K318" s="4"/>
    </row>
    <row r="319" spans="1:11" s="3" customFormat="1" x14ac:dyDescent="0.3">
      <c r="A319" s="1" t="s">
        <v>10</v>
      </c>
      <c r="B319" s="3">
        <v>180</v>
      </c>
      <c r="C319" s="3">
        <v>5</v>
      </c>
      <c r="D319" s="3">
        <v>19</v>
      </c>
      <c r="E319" s="3">
        <v>16</v>
      </c>
      <c r="F319" s="3">
        <v>13</v>
      </c>
      <c r="G319" s="3">
        <v>11</v>
      </c>
      <c r="H319" s="3">
        <f t="shared" si="36"/>
        <v>64</v>
      </c>
      <c r="I319" s="2"/>
      <c r="K319" s="4"/>
    </row>
    <row r="320" spans="1:11" s="3" customFormat="1" x14ac:dyDescent="0.3">
      <c r="A320" s="1" t="s">
        <v>11</v>
      </c>
      <c r="B320" s="3">
        <v>172</v>
      </c>
      <c r="C320" s="3">
        <v>5</v>
      </c>
      <c r="D320" s="3">
        <v>5</v>
      </c>
      <c r="E320" s="3">
        <v>6</v>
      </c>
      <c r="F320" s="3">
        <v>2</v>
      </c>
      <c r="G320" s="3">
        <v>12</v>
      </c>
      <c r="H320" s="3">
        <f t="shared" si="36"/>
        <v>30</v>
      </c>
      <c r="I320" s="2"/>
      <c r="K320" s="4"/>
    </row>
    <row r="321" spans="1:11" s="3" customFormat="1" x14ac:dyDescent="0.3">
      <c r="A321" s="1" t="s">
        <v>11</v>
      </c>
      <c r="B321" s="3">
        <v>170</v>
      </c>
      <c r="C321" s="3">
        <v>6</v>
      </c>
      <c r="D321" s="3">
        <v>7</v>
      </c>
      <c r="E321" s="3">
        <v>7</v>
      </c>
      <c r="F321" s="3">
        <v>11</v>
      </c>
      <c r="G321" s="3">
        <v>4</v>
      </c>
      <c r="H321" s="3">
        <f t="shared" si="36"/>
        <v>35</v>
      </c>
      <c r="I321" s="2"/>
      <c r="K321" s="4"/>
    </row>
    <row r="322" spans="1:11" s="3" customFormat="1" x14ac:dyDescent="0.3">
      <c r="A322" s="1" t="s">
        <v>12</v>
      </c>
      <c r="B322" s="3">
        <v>184</v>
      </c>
      <c r="C322" s="3">
        <v>12</v>
      </c>
      <c r="D322" s="3">
        <v>6</v>
      </c>
      <c r="E322" s="3">
        <v>9</v>
      </c>
      <c r="F322" s="3">
        <v>10</v>
      </c>
      <c r="G322" s="3">
        <v>6</v>
      </c>
      <c r="H322" s="3">
        <f t="shared" si="36"/>
        <v>43</v>
      </c>
      <c r="I322" s="2"/>
      <c r="K322" s="4"/>
    </row>
    <row r="323" spans="1:11" s="3" customFormat="1" x14ac:dyDescent="0.3">
      <c r="A323" s="1" t="s">
        <v>12</v>
      </c>
      <c r="B323" s="3">
        <v>192</v>
      </c>
      <c r="C323" s="3">
        <v>7</v>
      </c>
      <c r="D323" s="3">
        <v>5</v>
      </c>
      <c r="E323" s="3">
        <v>6</v>
      </c>
      <c r="F323" s="3">
        <v>5</v>
      </c>
      <c r="G323" s="3">
        <v>6</v>
      </c>
      <c r="H323" s="3">
        <f t="shared" si="36"/>
        <v>29</v>
      </c>
      <c r="I323" s="2"/>
      <c r="K323" s="4"/>
    </row>
    <row r="326" spans="1:11" s="3" customFormat="1" x14ac:dyDescent="0.3">
      <c r="A326" s="1" t="s">
        <v>6</v>
      </c>
      <c r="B326" s="1" t="s">
        <v>9</v>
      </c>
      <c r="C326" s="1">
        <v>1</v>
      </c>
      <c r="D326" s="1">
        <v>2</v>
      </c>
      <c r="E326" s="1">
        <v>3</v>
      </c>
      <c r="F326" s="1">
        <v>4</v>
      </c>
      <c r="G326" s="1">
        <v>5</v>
      </c>
      <c r="H326" s="1" t="s">
        <v>0</v>
      </c>
      <c r="I326" s="1"/>
      <c r="J326" s="2"/>
      <c r="K326" s="2"/>
    </row>
    <row r="327" spans="1:11" s="3" customFormat="1" x14ac:dyDescent="0.3">
      <c r="A327" s="1" t="s">
        <v>37</v>
      </c>
      <c r="B327" s="3">
        <v>100</v>
      </c>
      <c r="C327" s="3">
        <v>26</v>
      </c>
      <c r="D327" s="3">
        <v>21</v>
      </c>
      <c r="E327" s="3">
        <v>21</v>
      </c>
      <c r="F327" s="3">
        <v>24</v>
      </c>
      <c r="G327" s="3">
        <v>17</v>
      </c>
      <c r="H327" s="3">
        <f>SUM(C327:G327)</f>
        <v>109</v>
      </c>
      <c r="I327" s="4"/>
      <c r="J327" s="2"/>
      <c r="K327" s="2"/>
    </row>
    <row r="328" spans="1:11" s="3" customFormat="1" x14ac:dyDescent="0.3">
      <c r="A328" s="1" t="s">
        <v>37</v>
      </c>
      <c r="B328" s="3">
        <v>100</v>
      </c>
      <c r="C328" s="3">
        <v>28</v>
      </c>
      <c r="D328" s="3">
        <v>19</v>
      </c>
      <c r="E328" s="3">
        <v>20</v>
      </c>
      <c r="F328" s="3">
        <v>24</v>
      </c>
      <c r="G328" s="3">
        <v>30</v>
      </c>
      <c r="H328" s="3">
        <f t="shared" ref="H328:H334" si="37">SUM(C328:G328)</f>
        <v>121</v>
      </c>
      <c r="I328" s="4"/>
      <c r="J328" s="5"/>
      <c r="K328" s="5"/>
    </row>
    <row r="329" spans="1:11" s="3" customFormat="1" x14ac:dyDescent="0.3">
      <c r="A329" s="1" t="s">
        <v>10</v>
      </c>
      <c r="B329" s="3">
        <v>178</v>
      </c>
      <c r="C329" s="3">
        <v>10</v>
      </c>
      <c r="D329" s="3">
        <v>6</v>
      </c>
      <c r="E329" s="3">
        <v>5</v>
      </c>
      <c r="F329" s="3">
        <v>9</v>
      </c>
      <c r="G329" s="3">
        <v>10</v>
      </c>
      <c r="H329" s="3">
        <f t="shared" si="37"/>
        <v>40</v>
      </c>
      <c r="I329" s="2"/>
      <c r="K329" s="4"/>
    </row>
    <row r="330" spans="1:11" s="3" customFormat="1" x14ac:dyDescent="0.3">
      <c r="A330" s="1" t="s">
        <v>10</v>
      </c>
      <c r="B330" s="3">
        <v>180</v>
      </c>
      <c r="C330" s="3">
        <v>11</v>
      </c>
      <c r="D330" s="3">
        <v>8</v>
      </c>
      <c r="E330" s="3">
        <v>11</v>
      </c>
      <c r="F330" s="3">
        <v>12</v>
      </c>
      <c r="G330" s="3">
        <v>12</v>
      </c>
      <c r="H330" s="3">
        <f t="shared" si="37"/>
        <v>54</v>
      </c>
      <c r="I330" s="2"/>
      <c r="K330" s="4"/>
    </row>
    <row r="331" spans="1:11" s="3" customFormat="1" x14ac:dyDescent="0.3">
      <c r="A331" s="1" t="s">
        <v>11</v>
      </c>
      <c r="B331" s="3">
        <v>172</v>
      </c>
      <c r="C331" s="3">
        <v>3</v>
      </c>
      <c r="D331" s="3">
        <v>3</v>
      </c>
      <c r="E331" s="3">
        <v>4</v>
      </c>
      <c r="F331" s="3">
        <v>14</v>
      </c>
      <c r="G331" s="3">
        <v>8</v>
      </c>
      <c r="H331" s="3">
        <f t="shared" si="37"/>
        <v>32</v>
      </c>
      <c r="I331" s="2"/>
      <c r="K331" s="4"/>
    </row>
    <row r="332" spans="1:11" s="3" customFormat="1" x14ac:dyDescent="0.3">
      <c r="A332" s="1" t="s">
        <v>11</v>
      </c>
      <c r="B332" s="3">
        <v>176</v>
      </c>
      <c r="C332" s="3">
        <v>5</v>
      </c>
      <c r="D332" s="3">
        <v>12</v>
      </c>
      <c r="E332" s="3">
        <v>8</v>
      </c>
      <c r="F332" s="3">
        <v>10</v>
      </c>
      <c r="G332" s="3">
        <v>9</v>
      </c>
      <c r="H332" s="3">
        <f t="shared" si="37"/>
        <v>44</v>
      </c>
      <c r="I332" s="2"/>
      <c r="K332" s="4"/>
    </row>
    <row r="333" spans="1:11" s="3" customFormat="1" x14ac:dyDescent="0.3">
      <c r="A333" s="1" t="s">
        <v>12</v>
      </c>
      <c r="B333" s="3">
        <v>174</v>
      </c>
      <c r="C333" s="3">
        <v>3</v>
      </c>
      <c r="D333" s="3">
        <v>4</v>
      </c>
      <c r="E333" s="3">
        <v>7</v>
      </c>
      <c r="F333" s="3">
        <v>5</v>
      </c>
      <c r="G333" s="3">
        <v>9</v>
      </c>
      <c r="H333" s="3">
        <f t="shared" si="37"/>
        <v>28</v>
      </c>
      <c r="I333" s="2"/>
      <c r="K333" s="4"/>
    </row>
    <row r="334" spans="1:11" s="3" customFormat="1" x14ac:dyDescent="0.3">
      <c r="A334" s="1" t="s">
        <v>12</v>
      </c>
      <c r="B334" s="3">
        <v>178</v>
      </c>
      <c r="C334" s="3">
        <v>9</v>
      </c>
      <c r="D334" s="3">
        <v>8</v>
      </c>
      <c r="E334" s="3">
        <v>3</v>
      </c>
      <c r="F334" s="3">
        <v>5</v>
      </c>
      <c r="G334" s="3">
        <v>9</v>
      </c>
      <c r="H334" s="3">
        <f t="shared" si="37"/>
        <v>34</v>
      </c>
      <c r="I334" s="2"/>
      <c r="K334" s="4"/>
    </row>
    <row r="337" spans="1:11" s="3" customFormat="1" x14ac:dyDescent="0.3">
      <c r="A337" s="1" t="s">
        <v>54</v>
      </c>
      <c r="B337" s="1" t="s">
        <v>9</v>
      </c>
      <c r="C337" s="1">
        <v>1</v>
      </c>
      <c r="D337" s="1">
        <v>2</v>
      </c>
      <c r="E337" s="1">
        <v>3</v>
      </c>
      <c r="F337" s="1">
        <v>4</v>
      </c>
      <c r="G337" s="1">
        <v>5</v>
      </c>
      <c r="H337" s="1" t="s">
        <v>0</v>
      </c>
      <c r="I337" s="1"/>
      <c r="J337" s="2"/>
      <c r="K337" s="2"/>
    </row>
    <row r="338" spans="1:11" s="3" customFormat="1" x14ac:dyDescent="0.3">
      <c r="A338" s="1" t="s">
        <v>37</v>
      </c>
      <c r="B338" s="3">
        <v>100</v>
      </c>
      <c r="C338" s="3">
        <v>25</v>
      </c>
      <c r="D338" s="3">
        <v>30</v>
      </c>
      <c r="E338" s="3">
        <v>32</v>
      </c>
      <c r="F338" s="3">
        <v>31</v>
      </c>
      <c r="G338" s="3">
        <v>22</v>
      </c>
      <c r="H338" s="3">
        <f>SUM(C338:G338)</f>
        <v>140</v>
      </c>
      <c r="I338" s="4"/>
      <c r="J338" s="2"/>
      <c r="K338" s="2"/>
    </row>
    <row r="339" spans="1:11" s="3" customFormat="1" x14ac:dyDescent="0.3">
      <c r="A339" s="1" t="s">
        <v>37</v>
      </c>
      <c r="B339" s="3">
        <v>100</v>
      </c>
      <c r="C339" s="3">
        <v>35</v>
      </c>
      <c r="D339" s="3">
        <v>28</v>
      </c>
      <c r="E339" s="3">
        <v>28</v>
      </c>
      <c r="F339" s="3">
        <v>21</v>
      </c>
      <c r="G339" s="3">
        <v>23</v>
      </c>
      <c r="H339" s="3">
        <f t="shared" ref="H339:H345" si="38">SUM(C339:G339)</f>
        <v>135</v>
      </c>
      <c r="I339" s="4"/>
      <c r="J339" s="5"/>
      <c r="K339" s="5"/>
    </row>
    <row r="340" spans="1:11" s="3" customFormat="1" x14ac:dyDescent="0.3">
      <c r="A340" s="1" t="s">
        <v>10</v>
      </c>
      <c r="B340" s="3">
        <v>184</v>
      </c>
      <c r="C340" s="3">
        <v>14</v>
      </c>
      <c r="D340" s="3">
        <v>8</v>
      </c>
      <c r="E340" s="3">
        <v>3</v>
      </c>
      <c r="F340" s="3">
        <v>9</v>
      </c>
      <c r="G340" s="3">
        <v>11</v>
      </c>
      <c r="H340" s="3">
        <f t="shared" si="38"/>
        <v>45</v>
      </c>
      <c r="I340" s="2"/>
      <c r="K340" s="4"/>
    </row>
    <row r="341" spans="1:11" s="3" customFormat="1" x14ac:dyDescent="0.3">
      <c r="A341" s="1" t="s">
        <v>10</v>
      </c>
      <c r="B341" s="3">
        <v>178</v>
      </c>
      <c r="C341" s="3">
        <v>12</v>
      </c>
      <c r="D341" s="3">
        <v>12</v>
      </c>
      <c r="E341" s="3">
        <v>17</v>
      </c>
      <c r="F341" s="3">
        <v>10</v>
      </c>
      <c r="G341" s="3">
        <v>9</v>
      </c>
      <c r="H341" s="3">
        <f t="shared" si="38"/>
        <v>60</v>
      </c>
      <c r="I341" s="2"/>
      <c r="K341" s="4"/>
    </row>
    <row r="342" spans="1:11" s="3" customFormat="1" x14ac:dyDescent="0.3">
      <c r="A342" s="1" t="s">
        <v>11</v>
      </c>
      <c r="B342" s="3">
        <v>168</v>
      </c>
      <c r="C342" s="3">
        <v>13</v>
      </c>
      <c r="D342" s="3">
        <v>6</v>
      </c>
      <c r="E342" s="3">
        <v>12</v>
      </c>
      <c r="F342" s="3">
        <v>12</v>
      </c>
      <c r="G342" s="3">
        <v>11</v>
      </c>
      <c r="H342" s="3">
        <f t="shared" si="38"/>
        <v>54</v>
      </c>
      <c r="I342" s="2"/>
      <c r="K342" s="4"/>
    </row>
    <row r="343" spans="1:11" s="3" customFormat="1" x14ac:dyDescent="0.3">
      <c r="A343" s="1" t="s">
        <v>11</v>
      </c>
      <c r="B343" s="3">
        <v>174</v>
      </c>
      <c r="C343" s="3">
        <v>2</v>
      </c>
      <c r="D343" s="3">
        <v>7</v>
      </c>
      <c r="E343" s="3">
        <v>8</v>
      </c>
      <c r="F343" s="3">
        <v>4</v>
      </c>
      <c r="G343" s="3">
        <v>9</v>
      </c>
      <c r="H343" s="3">
        <f t="shared" si="38"/>
        <v>30</v>
      </c>
      <c r="I343" s="2"/>
      <c r="K343" s="4"/>
    </row>
    <row r="344" spans="1:11" s="3" customFormat="1" x14ac:dyDescent="0.3">
      <c r="A344" s="1" t="s">
        <v>12</v>
      </c>
      <c r="B344" s="3">
        <v>182</v>
      </c>
      <c r="C344" s="3">
        <v>8</v>
      </c>
      <c r="D344" s="3">
        <v>4</v>
      </c>
      <c r="E344" s="3">
        <v>4</v>
      </c>
      <c r="F344" s="3">
        <v>8</v>
      </c>
      <c r="G344" s="3">
        <v>14</v>
      </c>
      <c r="H344" s="3">
        <f t="shared" si="38"/>
        <v>38</v>
      </c>
      <c r="I344" s="2"/>
      <c r="K344" s="4"/>
    </row>
    <row r="345" spans="1:11" s="3" customFormat="1" x14ac:dyDescent="0.3">
      <c r="A345" s="1" t="s">
        <v>12</v>
      </c>
      <c r="B345" s="3">
        <v>184</v>
      </c>
      <c r="C345" s="3">
        <v>5</v>
      </c>
      <c r="D345" s="3">
        <v>14</v>
      </c>
      <c r="E345" s="3">
        <v>11</v>
      </c>
      <c r="F345" s="3">
        <v>8</v>
      </c>
      <c r="G345" s="3">
        <v>6</v>
      </c>
      <c r="H345" s="3">
        <f t="shared" si="38"/>
        <v>44</v>
      </c>
      <c r="I345" s="2"/>
      <c r="K345" s="4"/>
    </row>
    <row r="348" spans="1:11" s="3" customFormat="1" x14ac:dyDescent="0.3">
      <c r="A348" s="8" t="s">
        <v>8</v>
      </c>
      <c r="B348" s="8"/>
      <c r="C348" s="8"/>
      <c r="D348" s="8"/>
      <c r="E348" s="8"/>
      <c r="F348" s="8"/>
      <c r="G348" s="8"/>
      <c r="H348" s="8"/>
      <c r="I348" s="5"/>
      <c r="J348" s="5"/>
      <c r="K348" s="5"/>
    </row>
    <row r="349" spans="1:11" s="3" customFormat="1" x14ac:dyDescent="0.3">
      <c r="A349" s="1" t="s">
        <v>55</v>
      </c>
      <c r="B349" s="1" t="s">
        <v>9</v>
      </c>
      <c r="C349" s="1">
        <v>1</v>
      </c>
      <c r="D349" s="1">
        <v>2</v>
      </c>
      <c r="E349" s="1">
        <v>3</v>
      </c>
      <c r="F349" s="1">
        <v>4</v>
      </c>
      <c r="G349" s="1">
        <v>5</v>
      </c>
      <c r="H349" s="1" t="s">
        <v>0</v>
      </c>
      <c r="I349" s="5"/>
      <c r="J349" s="5"/>
      <c r="K349" s="6"/>
    </row>
    <row r="350" spans="1:11" s="3" customFormat="1" x14ac:dyDescent="0.3">
      <c r="A350" s="1" t="s">
        <v>8</v>
      </c>
      <c r="B350" s="3">
        <v>100</v>
      </c>
      <c r="C350" s="3">
        <v>0</v>
      </c>
      <c r="D350" s="3">
        <v>4</v>
      </c>
      <c r="E350" s="3">
        <v>2</v>
      </c>
      <c r="F350" s="3">
        <v>4</v>
      </c>
      <c r="G350" s="3">
        <v>0</v>
      </c>
      <c r="H350" s="3">
        <f>SUM(C350:G350)</f>
        <v>10</v>
      </c>
      <c r="I350" s="16"/>
      <c r="J350" s="7"/>
      <c r="K350" s="7"/>
    </row>
    <row r="351" spans="1:11" s="3" customFormat="1" x14ac:dyDescent="0.3">
      <c r="A351" s="1" t="s">
        <v>8</v>
      </c>
      <c r="B351" s="3">
        <v>100</v>
      </c>
      <c r="C351" s="3">
        <v>0</v>
      </c>
      <c r="D351" s="3">
        <v>4</v>
      </c>
      <c r="E351" s="3">
        <v>3</v>
      </c>
      <c r="F351" s="3">
        <v>3</v>
      </c>
      <c r="G351" s="3">
        <v>2</v>
      </c>
      <c r="H351" s="3">
        <f t="shared" ref="H351:H354" si="39">SUM(C351:G351)</f>
        <v>12</v>
      </c>
      <c r="I351" s="16"/>
      <c r="J351" s="7"/>
      <c r="K351" s="7"/>
    </row>
    <row r="352" spans="1:11" s="3" customFormat="1" x14ac:dyDescent="0.3">
      <c r="A352" s="1" t="s">
        <v>10</v>
      </c>
      <c r="B352" s="3">
        <v>180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f t="shared" si="39"/>
        <v>0</v>
      </c>
      <c r="I352" s="6"/>
      <c r="K352" s="6"/>
    </row>
    <row r="353" spans="1:11" s="3" customFormat="1" x14ac:dyDescent="0.3">
      <c r="A353" s="1" t="s">
        <v>11</v>
      </c>
      <c r="B353" s="3">
        <v>172</v>
      </c>
      <c r="C353" s="3">
        <v>2</v>
      </c>
      <c r="D353" s="3">
        <v>0</v>
      </c>
      <c r="E353" s="3">
        <v>1</v>
      </c>
      <c r="F353" s="3">
        <v>0</v>
      </c>
      <c r="G353" s="3">
        <v>1</v>
      </c>
      <c r="H353" s="3">
        <f t="shared" si="39"/>
        <v>4</v>
      </c>
      <c r="I353" s="6"/>
      <c r="K353" s="6"/>
    </row>
    <row r="354" spans="1:11" s="3" customFormat="1" x14ac:dyDescent="0.3">
      <c r="A354" s="1" t="s">
        <v>12</v>
      </c>
      <c r="B354" s="3">
        <v>180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f t="shared" si="39"/>
        <v>0</v>
      </c>
      <c r="I354" s="6"/>
      <c r="K354" s="6"/>
    </row>
    <row r="357" spans="1:11" s="3" customFormat="1" x14ac:dyDescent="0.3">
      <c r="A357" s="1" t="s">
        <v>56</v>
      </c>
      <c r="B357" s="1" t="s">
        <v>9</v>
      </c>
      <c r="C357" s="1">
        <v>1</v>
      </c>
      <c r="D357" s="1">
        <v>2</v>
      </c>
      <c r="E357" s="1">
        <v>3</v>
      </c>
      <c r="F357" s="1">
        <v>4</v>
      </c>
      <c r="G357" s="1">
        <v>5</v>
      </c>
      <c r="H357" s="1" t="s">
        <v>0</v>
      </c>
      <c r="I357" s="1"/>
      <c r="J357" s="2"/>
      <c r="K357" s="2"/>
    </row>
    <row r="358" spans="1:11" s="3" customFormat="1" x14ac:dyDescent="0.3">
      <c r="A358" s="1" t="s">
        <v>37</v>
      </c>
      <c r="B358" s="3">
        <v>100</v>
      </c>
      <c r="C358" s="3">
        <v>36</v>
      </c>
      <c r="D358" s="3">
        <v>44</v>
      </c>
      <c r="E358" s="3">
        <v>35</v>
      </c>
      <c r="F358" s="3">
        <v>38</v>
      </c>
      <c r="G358" s="3">
        <v>36</v>
      </c>
      <c r="H358" s="3">
        <f>SUM(C358:G358)</f>
        <v>189</v>
      </c>
      <c r="I358" s="4"/>
      <c r="J358" s="2"/>
      <c r="K358" s="2"/>
    </row>
    <row r="359" spans="1:11" s="3" customFormat="1" x14ac:dyDescent="0.3">
      <c r="A359" s="1" t="s">
        <v>37</v>
      </c>
      <c r="B359" s="3">
        <v>100</v>
      </c>
      <c r="C359" s="3">
        <v>38</v>
      </c>
      <c r="D359" s="3">
        <v>43</v>
      </c>
      <c r="E359" s="3">
        <v>34</v>
      </c>
      <c r="F359" s="3">
        <v>44</v>
      </c>
      <c r="G359" s="3">
        <v>27</v>
      </c>
      <c r="H359" s="3">
        <f t="shared" ref="H359:H365" si="40">SUM(C359:G359)</f>
        <v>186</v>
      </c>
      <c r="I359" s="4"/>
      <c r="J359" s="5"/>
      <c r="K359" s="5"/>
    </row>
    <row r="360" spans="1:11" s="3" customFormat="1" x14ac:dyDescent="0.3">
      <c r="A360" s="1" t="s">
        <v>10</v>
      </c>
      <c r="B360" s="3">
        <v>178</v>
      </c>
      <c r="C360" s="3">
        <v>25</v>
      </c>
      <c r="D360" s="3">
        <v>14</v>
      </c>
      <c r="E360" s="3">
        <v>25</v>
      </c>
      <c r="F360" s="3">
        <v>24</v>
      </c>
      <c r="G360" s="3">
        <v>18</v>
      </c>
      <c r="H360" s="3">
        <f t="shared" si="40"/>
        <v>106</v>
      </c>
      <c r="I360" s="2"/>
      <c r="K360" s="4"/>
    </row>
    <row r="361" spans="1:11" s="3" customFormat="1" x14ac:dyDescent="0.3">
      <c r="A361" s="1" t="s">
        <v>10</v>
      </c>
      <c r="B361" s="3">
        <v>186</v>
      </c>
      <c r="C361" s="3">
        <v>24</v>
      </c>
      <c r="D361" s="3">
        <v>19</v>
      </c>
      <c r="E361" s="3">
        <v>17</v>
      </c>
      <c r="F361" s="3">
        <v>22</v>
      </c>
      <c r="G361" s="3">
        <v>21</v>
      </c>
      <c r="H361" s="3">
        <f t="shared" si="40"/>
        <v>103</v>
      </c>
      <c r="I361" s="2"/>
      <c r="K361" s="4"/>
    </row>
    <row r="362" spans="1:11" s="3" customFormat="1" x14ac:dyDescent="0.3">
      <c r="A362" s="1" t="s">
        <v>11</v>
      </c>
      <c r="B362" s="3">
        <v>178</v>
      </c>
      <c r="C362" s="3">
        <v>12</v>
      </c>
      <c r="D362" s="3">
        <v>10</v>
      </c>
      <c r="E362" s="3">
        <v>10</v>
      </c>
      <c r="F362" s="3">
        <v>17</v>
      </c>
      <c r="G362" s="3">
        <v>15</v>
      </c>
      <c r="H362" s="3">
        <f t="shared" si="40"/>
        <v>64</v>
      </c>
      <c r="I362" s="2"/>
      <c r="K362" s="4"/>
    </row>
    <row r="363" spans="1:11" s="3" customFormat="1" x14ac:dyDescent="0.3">
      <c r="A363" s="1" t="s">
        <v>11</v>
      </c>
      <c r="B363" s="3">
        <v>176</v>
      </c>
      <c r="C363" s="3">
        <v>13</v>
      </c>
      <c r="D363" s="3">
        <v>14</v>
      </c>
      <c r="E363" s="3">
        <v>12</v>
      </c>
      <c r="F363" s="3">
        <v>12</v>
      </c>
      <c r="G363" s="3">
        <v>18</v>
      </c>
      <c r="H363" s="3">
        <f t="shared" si="40"/>
        <v>69</v>
      </c>
      <c r="I363" s="2"/>
      <c r="K363" s="4"/>
    </row>
    <row r="364" spans="1:11" s="3" customFormat="1" x14ac:dyDescent="0.3">
      <c r="A364" s="1" t="s">
        <v>12</v>
      </c>
      <c r="B364" s="3">
        <v>186</v>
      </c>
      <c r="C364" s="3">
        <v>7</v>
      </c>
      <c r="D364" s="3">
        <v>18</v>
      </c>
      <c r="E364" s="3">
        <v>9</v>
      </c>
      <c r="F364" s="3">
        <v>11</v>
      </c>
      <c r="G364" s="3">
        <v>18</v>
      </c>
      <c r="H364" s="3">
        <f t="shared" si="40"/>
        <v>63</v>
      </c>
      <c r="I364" s="2"/>
      <c r="K364" s="4"/>
    </row>
    <row r="365" spans="1:11" s="3" customFormat="1" x14ac:dyDescent="0.3">
      <c r="A365" s="1" t="s">
        <v>12</v>
      </c>
      <c r="B365" s="3">
        <v>186</v>
      </c>
      <c r="C365" s="3">
        <v>9</v>
      </c>
      <c r="D365" s="3">
        <v>4</v>
      </c>
      <c r="E365" s="3">
        <v>10</v>
      </c>
      <c r="F365" s="3">
        <v>10</v>
      </c>
      <c r="G365" s="3">
        <v>8</v>
      </c>
      <c r="H365" s="3">
        <f t="shared" si="40"/>
        <v>41</v>
      </c>
      <c r="I365" s="2"/>
      <c r="K365" s="4"/>
    </row>
    <row r="368" spans="1:11" s="3" customFormat="1" x14ac:dyDescent="0.3">
      <c r="A368" s="8" t="s">
        <v>8</v>
      </c>
      <c r="B368" s="8"/>
      <c r="C368" s="8"/>
      <c r="D368" s="8"/>
      <c r="E368" s="8"/>
      <c r="F368" s="8"/>
      <c r="G368" s="8"/>
      <c r="H368" s="8"/>
      <c r="I368" s="5"/>
      <c r="J368" s="5"/>
      <c r="K368" s="5"/>
    </row>
    <row r="369" spans="1:11" s="3" customFormat="1" x14ac:dyDescent="0.3">
      <c r="A369" s="1" t="s">
        <v>57</v>
      </c>
      <c r="B369" s="1" t="s">
        <v>9</v>
      </c>
      <c r="C369" s="1">
        <v>1</v>
      </c>
      <c r="D369" s="1">
        <v>2</v>
      </c>
      <c r="E369" s="1">
        <v>3</v>
      </c>
      <c r="F369" s="1">
        <v>4</v>
      </c>
      <c r="G369" s="1">
        <v>5</v>
      </c>
      <c r="H369" s="1" t="s">
        <v>0</v>
      </c>
      <c r="I369" s="5"/>
      <c r="J369" s="5"/>
      <c r="K369" s="6"/>
    </row>
    <row r="370" spans="1:11" s="3" customFormat="1" x14ac:dyDescent="0.3">
      <c r="A370" s="1" t="s">
        <v>8</v>
      </c>
      <c r="B370" s="3">
        <v>100</v>
      </c>
      <c r="C370" s="3">
        <v>0</v>
      </c>
      <c r="D370" s="3">
        <v>0</v>
      </c>
      <c r="E370" s="3">
        <v>2</v>
      </c>
      <c r="F370" s="3">
        <v>1</v>
      </c>
      <c r="G370" s="3">
        <v>4</v>
      </c>
      <c r="H370" s="3">
        <f>SUM(C370:G370)</f>
        <v>7</v>
      </c>
      <c r="I370" s="17"/>
      <c r="J370" s="6"/>
      <c r="K370" s="6"/>
    </row>
    <row r="371" spans="1:11" s="3" customFormat="1" x14ac:dyDescent="0.3">
      <c r="A371" s="1" t="s">
        <v>8</v>
      </c>
      <c r="B371" s="3">
        <v>100</v>
      </c>
      <c r="C371" s="3">
        <v>0</v>
      </c>
      <c r="D371" s="3">
        <v>0</v>
      </c>
      <c r="E371" s="3">
        <v>2</v>
      </c>
      <c r="F371" s="3">
        <v>1</v>
      </c>
      <c r="G371" s="3">
        <v>5</v>
      </c>
      <c r="H371" s="3">
        <f t="shared" ref="H371:H374" si="41">SUM(C371:G371)</f>
        <v>8</v>
      </c>
      <c r="I371" s="17"/>
      <c r="J371" s="6"/>
      <c r="K371" s="6"/>
    </row>
    <row r="372" spans="1:11" s="3" customFormat="1" x14ac:dyDescent="0.3">
      <c r="A372" s="1" t="s">
        <v>10</v>
      </c>
      <c r="B372" s="3">
        <v>216</v>
      </c>
      <c r="C372" s="3">
        <v>1</v>
      </c>
      <c r="D372" s="3">
        <v>1</v>
      </c>
      <c r="E372" s="3">
        <v>0</v>
      </c>
      <c r="F372" s="3">
        <v>2</v>
      </c>
      <c r="G372" s="3">
        <v>0</v>
      </c>
      <c r="H372" s="3">
        <f>SUM(C372:G372)</f>
        <v>4</v>
      </c>
      <c r="I372" s="6"/>
      <c r="K372" s="6"/>
    </row>
    <row r="373" spans="1:11" s="3" customFormat="1" x14ac:dyDescent="0.3">
      <c r="A373" s="1" t="s">
        <v>11</v>
      </c>
      <c r="B373" s="3">
        <v>188</v>
      </c>
      <c r="C373" s="3">
        <v>0</v>
      </c>
      <c r="D373" s="3">
        <v>1</v>
      </c>
      <c r="E373" s="3">
        <v>0</v>
      </c>
      <c r="F373" s="3">
        <v>0</v>
      </c>
      <c r="G373" s="3">
        <v>0</v>
      </c>
      <c r="H373" s="3">
        <f t="shared" si="41"/>
        <v>1</v>
      </c>
      <c r="I373" s="6"/>
      <c r="K373" s="6"/>
    </row>
    <row r="374" spans="1:11" s="3" customFormat="1" x14ac:dyDescent="0.3">
      <c r="A374" s="1" t="s">
        <v>12</v>
      </c>
      <c r="B374" s="3">
        <v>206</v>
      </c>
      <c r="C374" s="3">
        <v>0</v>
      </c>
      <c r="D374" s="3">
        <v>0</v>
      </c>
      <c r="E374" s="3">
        <v>0</v>
      </c>
      <c r="F374" s="3">
        <v>0</v>
      </c>
      <c r="G374" s="3">
        <v>4</v>
      </c>
      <c r="H374" s="3">
        <f t="shared" si="41"/>
        <v>4</v>
      </c>
      <c r="I374" s="6"/>
      <c r="K374" s="6"/>
    </row>
    <row r="377" spans="1:11" s="3" customFormat="1" x14ac:dyDescent="0.3">
      <c r="A377" s="1" t="s">
        <v>58</v>
      </c>
      <c r="B377" s="1" t="s">
        <v>9</v>
      </c>
      <c r="C377" s="1">
        <v>1</v>
      </c>
      <c r="D377" s="1">
        <v>2</v>
      </c>
      <c r="E377" s="1">
        <v>3</v>
      </c>
      <c r="F377" s="1">
        <v>4</v>
      </c>
      <c r="G377" s="1">
        <v>5</v>
      </c>
      <c r="H377" s="1" t="s">
        <v>0</v>
      </c>
      <c r="I377" s="1"/>
      <c r="J377" s="2"/>
      <c r="K377" s="2"/>
    </row>
    <row r="378" spans="1:11" s="3" customFormat="1" x14ac:dyDescent="0.3">
      <c r="A378" s="1" t="s">
        <v>37</v>
      </c>
      <c r="B378" s="3">
        <v>100</v>
      </c>
      <c r="C378" s="3">
        <v>16</v>
      </c>
      <c r="D378" s="3">
        <v>24</v>
      </c>
      <c r="E378" s="3">
        <v>34</v>
      </c>
      <c r="F378" s="3">
        <v>30</v>
      </c>
      <c r="G378" s="3">
        <v>29</v>
      </c>
      <c r="H378" s="3">
        <f>SUM(C378:G378)</f>
        <v>133</v>
      </c>
      <c r="I378" s="4"/>
      <c r="J378" s="2"/>
      <c r="K378" s="2"/>
    </row>
    <row r="379" spans="1:11" s="3" customFormat="1" x14ac:dyDescent="0.3">
      <c r="A379" s="1" t="s">
        <v>37</v>
      </c>
      <c r="B379" s="3">
        <v>100</v>
      </c>
      <c r="C379" s="3">
        <v>19</v>
      </c>
      <c r="D379" s="3">
        <v>25</v>
      </c>
      <c r="E379" s="3">
        <v>20</v>
      </c>
      <c r="F379" s="3">
        <v>25</v>
      </c>
      <c r="G379" s="3">
        <v>26</v>
      </c>
      <c r="H379" s="3">
        <f t="shared" ref="H379:H385" si="42">SUM(C379:G379)</f>
        <v>115</v>
      </c>
      <c r="I379" s="4"/>
      <c r="J379" s="5"/>
      <c r="K379" s="5"/>
    </row>
    <row r="380" spans="1:11" s="3" customFormat="1" x14ac:dyDescent="0.3">
      <c r="A380" s="1" t="s">
        <v>10</v>
      </c>
      <c r="B380" s="3">
        <v>174</v>
      </c>
      <c r="C380" s="3">
        <v>11</v>
      </c>
      <c r="D380" s="3">
        <v>17</v>
      </c>
      <c r="E380" s="3">
        <v>9</v>
      </c>
      <c r="F380" s="3">
        <v>6</v>
      </c>
      <c r="G380" s="3">
        <v>9</v>
      </c>
      <c r="H380" s="3">
        <f t="shared" si="42"/>
        <v>52</v>
      </c>
      <c r="I380" s="2"/>
      <c r="K380" s="4"/>
    </row>
    <row r="381" spans="1:11" s="3" customFormat="1" x14ac:dyDescent="0.3">
      <c r="A381" s="1" t="s">
        <v>10</v>
      </c>
      <c r="B381" s="3">
        <v>190</v>
      </c>
      <c r="C381" s="3">
        <v>17</v>
      </c>
      <c r="D381" s="3">
        <v>14</v>
      </c>
      <c r="E381" s="3">
        <v>7</v>
      </c>
      <c r="F381" s="3">
        <v>15</v>
      </c>
      <c r="G381" s="3">
        <v>9</v>
      </c>
      <c r="H381" s="3">
        <f t="shared" si="42"/>
        <v>62</v>
      </c>
      <c r="I381" s="2"/>
      <c r="K381" s="4"/>
    </row>
    <row r="382" spans="1:11" s="3" customFormat="1" x14ac:dyDescent="0.3">
      <c r="A382" s="1" t="s">
        <v>11</v>
      </c>
      <c r="B382" s="3">
        <v>178</v>
      </c>
      <c r="C382" s="3">
        <v>11</v>
      </c>
      <c r="D382" s="3">
        <v>7</v>
      </c>
      <c r="E382" s="3">
        <v>7</v>
      </c>
      <c r="F382" s="3">
        <v>5</v>
      </c>
      <c r="G382" s="3">
        <v>9</v>
      </c>
      <c r="H382" s="3">
        <f t="shared" si="42"/>
        <v>39</v>
      </c>
      <c r="I382" s="2"/>
      <c r="K382" s="4"/>
    </row>
    <row r="383" spans="1:11" s="3" customFormat="1" x14ac:dyDescent="0.3">
      <c r="A383" s="1" t="s">
        <v>11</v>
      </c>
      <c r="B383" s="3">
        <v>178</v>
      </c>
      <c r="C383" s="3">
        <v>15</v>
      </c>
      <c r="D383" s="3">
        <v>13</v>
      </c>
      <c r="E383" s="3">
        <v>19</v>
      </c>
      <c r="F383" s="3">
        <v>13</v>
      </c>
      <c r="G383" s="3">
        <v>12</v>
      </c>
      <c r="H383" s="3">
        <f t="shared" si="42"/>
        <v>72</v>
      </c>
      <c r="I383" s="2"/>
      <c r="K383" s="4"/>
    </row>
    <row r="384" spans="1:11" s="3" customFormat="1" x14ac:dyDescent="0.3">
      <c r="A384" s="1" t="s">
        <v>12</v>
      </c>
      <c r="B384" s="3">
        <v>182</v>
      </c>
      <c r="C384" s="3">
        <v>0</v>
      </c>
      <c r="D384" s="3">
        <v>5</v>
      </c>
      <c r="E384" s="3">
        <v>5</v>
      </c>
      <c r="F384" s="3">
        <v>4</v>
      </c>
      <c r="G384" s="3">
        <v>13</v>
      </c>
      <c r="H384" s="3">
        <f t="shared" si="42"/>
        <v>27</v>
      </c>
      <c r="I384" s="2"/>
      <c r="K384" s="4"/>
    </row>
    <row r="385" spans="1:11" s="3" customFormat="1" x14ac:dyDescent="0.3">
      <c r="A385" s="1" t="s">
        <v>12</v>
      </c>
      <c r="B385" s="3">
        <v>186</v>
      </c>
      <c r="C385" s="3">
        <v>5</v>
      </c>
      <c r="D385" s="3">
        <v>3</v>
      </c>
      <c r="E385" s="3">
        <v>12</v>
      </c>
      <c r="F385" s="3">
        <v>4</v>
      </c>
      <c r="G385" s="3">
        <v>5</v>
      </c>
      <c r="H385" s="3">
        <f t="shared" si="42"/>
        <v>29</v>
      </c>
      <c r="I385" s="2"/>
      <c r="K385" s="4"/>
    </row>
  </sheetData>
  <mergeCells count="118">
    <mergeCell ref="I13:I18"/>
    <mergeCell ref="K13:K14"/>
    <mergeCell ref="K15:K16"/>
    <mergeCell ref="K17:K18"/>
    <mergeCell ref="A1:K1"/>
    <mergeCell ref="A2:H2"/>
    <mergeCell ref="J10:K11"/>
    <mergeCell ref="I11:I12"/>
    <mergeCell ref="K36:K37"/>
    <mergeCell ref="A40:H40"/>
    <mergeCell ref="J49:K50"/>
    <mergeCell ref="I50:I51"/>
    <mergeCell ref="A20:H20"/>
    <mergeCell ref="J29:K30"/>
    <mergeCell ref="I30:I31"/>
    <mergeCell ref="I32:I37"/>
    <mergeCell ref="K32:K33"/>
    <mergeCell ref="K34:K35"/>
    <mergeCell ref="A60:K60"/>
    <mergeCell ref="A61:H61"/>
    <mergeCell ref="J70:K71"/>
    <mergeCell ref="I71:I72"/>
    <mergeCell ref="I52:I57"/>
    <mergeCell ref="K52:K53"/>
    <mergeCell ref="K54:K55"/>
    <mergeCell ref="K56:K57"/>
    <mergeCell ref="J90:K91"/>
    <mergeCell ref="I91:I92"/>
    <mergeCell ref="I73:I78"/>
    <mergeCell ref="K73:K74"/>
    <mergeCell ref="K75:K76"/>
    <mergeCell ref="K77:K78"/>
    <mergeCell ref="I93:I98"/>
    <mergeCell ref="K93:K94"/>
    <mergeCell ref="K95:K96"/>
    <mergeCell ref="K97:K98"/>
    <mergeCell ref="A81:H81"/>
    <mergeCell ref="A102:K102"/>
    <mergeCell ref="A103:H103"/>
    <mergeCell ref="A122:J122"/>
    <mergeCell ref="A142:J142"/>
    <mergeCell ref="K134:K139"/>
    <mergeCell ref="K154:K159"/>
    <mergeCell ref="K176:K181"/>
    <mergeCell ref="A163:K163"/>
    <mergeCell ref="A164:J164"/>
    <mergeCell ref="A184:J184"/>
    <mergeCell ref="K196:K201"/>
    <mergeCell ref="I219:I224"/>
    <mergeCell ref="K219:K220"/>
    <mergeCell ref="K221:K222"/>
    <mergeCell ref="K223:K224"/>
    <mergeCell ref="A206:K206"/>
    <mergeCell ref="A207:H207"/>
    <mergeCell ref="J216:K217"/>
    <mergeCell ref="I217:I218"/>
    <mergeCell ref="A247:H247"/>
    <mergeCell ref="J256:K257"/>
    <mergeCell ref="I257:I258"/>
    <mergeCell ref="A227:H227"/>
    <mergeCell ref="J236:K237"/>
    <mergeCell ref="I237:I238"/>
    <mergeCell ref="I239:I244"/>
    <mergeCell ref="K239:K240"/>
    <mergeCell ref="K241:K242"/>
    <mergeCell ref="I259:I264"/>
    <mergeCell ref="K259:K260"/>
    <mergeCell ref="K261:K262"/>
    <mergeCell ref="K263:K264"/>
    <mergeCell ref="K243:K244"/>
    <mergeCell ref="A268:H268"/>
    <mergeCell ref="A282:H282"/>
    <mergeCell ref="J291:K292"/>
    <mergeCell ref="I292:I293"/>
    <mergeCell ref="J271:K272"/>
    <mergeCell ref="I272:I273"/>
    <mergeCell ref="I274:I279"/>
    <mergeCell ref="K274:K275"/>
    <mergeCell ref="K276:K277"/>
    <mergeCell ref="K278:K279"/>
    <mergeCell ref="A304:K304"/>
    <mergeCell ref="I294:I299"/>
    <mergeCell ref="K294:K295"/>
    <mergeCell ref="K296:K297"/>
    <mergeCell ref="K298:K299"/>
    <mergeCell ref="A306:H306"/>
    <mergeCell ref="J315:K316"/>
    <mergeCell ref="I316:I317"/>
    <mergeCell ref="I318:I323"/>
    <mergeCell ref="K318:K319"/>
    <mergeCell ref="K320:K321"/>
    <mergeCell ref="K322:K323"/>
    <mergeCell ref="J326:K327"/>
    <mergeCell ref="I327:I328"/>
    <mergeCell ref="I329:I334"/>
    <mergeCell ref="K329:K330"/>
    <mergeCell ref="K331:K332"/>
    <mergeCell ref="J357:K358"/>
    <mergeCell ref="I358:I359"/>
    <mergeCell ref="K333:K334"/>
    <mergeCell ref="J337:K338"/>
    <mergeCell ref="I338:I339"/>
    <mergeCell ref="I340:I345"/>
    <mergeCell ref="K340:K341"/>
    <mergeCell ref="K342:K343"/>
    <mergeCell ref="K384:K385"/>
    <mergeCell ref="A368:H368"/>
    <mergeCell ref="J377:K378"/>
    <mergeCell ref="I378:I379"/>
    <mergeCell ref="I380:I385"/>
    <mergeCell ref="K380:K381"/>
    <mergeCell ref="K382:K383"/>
    <mergeCell ref="I360:I365"/>
    <mergeCell ref="K360:K361"/>
    <mergeCell ref="K362:K363"/>
    <mergeCell ref="K364:K365"/>
    <mergeCell ref="K344:K345"/>
    <mergeCell ref="A348:H3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Somatic</vt:lpstr>
      <vt:lpstr>F+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Kelleher, Julie</dc:creator>
  <cp:lastModifiedBy>Korajkic, Asja</cp:lastModifiedBy>
  <dcterms:created xsi:type="dcterms:W3CDTF">2015-06-05T18:17:20Z</dcterms:created>
  <dcterms:modified xsi:type="dcterms:W3CDTF">2025-03-27T13:15:38Z</dcterms:modified>
</cp:coreProperties>
</file>