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penrose\AppData\Local\Microsoft\Windows\INetCache\Content.Outlook\V89WAHHF\"/>
    </mc:Choice>
  </mc:AlternateContent>
  <xr:revisionPtr revIDLastSave="0" documentId="13_ncr:1_{8C6F7B9F-B451-4F41-9D1E-973AE4208401}" xr6:coauthVersionLast="47" xr6:coauthVersionMax="47" xr10:uidLastSave="{00000000-0000-0000-0000-000000000000}"/>
  <bookViews>
    <workbookView xWindow="-110" yWindow="-110" windowWidth="19420" windowHeight="10300" xr2:uid="{C083F541-3A07-4527-8F86-74922854268A}"/>
  </bookViews>
  <sheets>
    <sheet name="Read Me" sheetId="1" r:id="rId1"/>
    <sheet name="Expected Concentrations Aerobic" sheetId="21" r:id="rId2"/>
    <sheet name="Expected Concentrations Anaero" sheetId="22" r:id="rId3"/>
    <sheet name="Fragmentation Patterns" sheetId="23" r:id="rId4"/>
    <sheet name="TSS and VSS" sheetId="26" r:id="rId5"/>
    <sheet name="WWTP1 Aerobic DOC" sheetId="2" r:id="rId6"/>
    <sheet name="WWTP1 Aerobic Surfactants" sheetId="3" r:id="rId7"/>
    <sheet name="Anaerobic DOC" sheetId="4" r:id="rId8"/>
    <sheet name="Anaerobic Surfactant" sheetId="5" r:id="rId9"/>
    <sheet name="Anaerobic Pressure" sheetId="6" r:id="rId10"/>
    <sheet name="Anaerobic pH" sheetId="7" r:id="rId11"/>
    <sheet name="WWTP 2 DOC" sheetId="9" r:id="rId12"/>
    <sheet name="WWTP 2 Surfactants" sheetId="8" r:id="rId13"/>
    <sheet name="WWTP 3 DOC" sheetId="10" r:id="rId14"/>
    <sheet name="WWTP 3 Surfactants" sheetId="25" r:id="rId15"/>
    <sheet name="enviPath Results" sheetId="11" r:id="rId16"/>
    <sheet name="Expected Fragments for Suspects" sheetId="24" r:id="rId17"/>
    <sheet name="WWTP 1 Suspects Area" sheetId="13" r:id="rId18"/>
    <sheet name="Anaerobic Suspects Area" sheetId="16" r:id="rId19"/>
    <sheet name="WWTP 2 Suspects Area" sheetId="15" r:id="rId20"/>
    <sheet name="Hit MIss Heat Map WWTP 1" sheetId="17" r:id="rId21"/>
    <sheet name="Hit Miss Heat Map WWTP 2" sheetId="18" r:id="rId22"/>
    <sheet name="Hit Miss Heat Map Anaerobic" sheetId="19" r:id="rId23"/>
    <sheet name="Byproduct WWTP 1" sheetId="14" r:id="rId24"/>
    <sheet name="Byproduct Anaerobic" sheetId="20" r:id="rId2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6" l="1"/>
  <c r="G25" i="26"/>
  <c r="D25" i="26"/>
  <c r="H24" i="26"/>
  <c r="G24" i="26"/>
  <c r="D24" i="26"/>
  <c r="H23" i="26"/>
  <c r="G23" i="26"/>
  <c r="D23" i="26"/>
  <c r="I25" i="26" l="1"/>
  <c r="K25" i="26" s="1"/>
  <c r="I23" i="26"/>
  <c r="K23" i="26" s="1"/>
  <c r="I24" i="26"/>
  <c r="K24" i="26" s="1"/>
  <c r="H4" i="26"/>
  <c r="G4" i="26"/>
  <c r="D4" i="26"/>
  <c r="O3" i="26"/>
  <c r="P3" i="26" s="1"/>
  <c r="C3" i="26"/>
  <c r="H3" i="26" s="1"/>
  <c r="F9" i="26"/>
  <c r="G9" i="26" s="1"/>
  <c r="I9" i="26" s="1"/>
  <c r="F10" i="26"/>
  <c r="G10" i="26" s="1"/>
  <c r="I10" i="26" s="1"/>
  <c r="F11" i="26"/>
  <c r="G11" i="26" s="1"/>
  <c r="I11" i="26" s="1"/>
  <c r="L23" i="26" l="1"/>
  <c r="M23" i="26" s="1"/>
  <c r="P23" i="26" s="1"/>
  <c r="Q23" i="26" s="1"/>
  <c r="R23" i="26" s="1"/>
  <c r="I4" i="26"/>
  <c r="K4" i="26" s="1"/>
  <c r="J9" i="26"/>
  <c r="K9" i="26" s="1"/>
  <c r="G3" i="26"/>
  <c r="I3" i="26" s="1"/>
  <c r="K3" i="26" s="1"/>
  <c r="L3" i="26" s="1"/>
  <c r="I18" i="26"/>
  <c r="H18" i="26"/>
  <c r="D18" i="26"/>
  <c r="I17" i="26"/>
  <c r="H17" i="26"/>
  <c r="D17" i="26"/>
  <c r="I16" i="26"/>
  <c r="H16" i="26"/>
  <c r="D16" i="26"/>
  <c r="L9" i="26" l="1"/>
  <c r="M9" i="26" s="1"/>
  <c r="J16" i="26"/>
  <c r="L16" i="26" s="1"/>
  <c r="J17" i="26"/>
  <c r="L17" i="26" s="1"/>
  <c r="J18" i="26"/>
  <c r="L18" i="26" s="1"/>
  <c r="E21" i="24"/>
  <c r="E20" i="24"/>
  <c r="E19" i="24"/>
  <c r="E18" i="24"/>
  <c r="E17" i="24"/>
  <c r="E16" i="24"/>
  <c r="E15" i="24"/>
  <c r="E14" i="24"/>
  <c r="E13" i="24"/>
  <c r="E12" i="24"/>
  <c r="E11" i="24"/>
  <c r="E10" i="24"/>
  <c r="E9" i="24"/>
  <c r="E8" i="24"/>
  <c r="E7" i="24"/>
  <c r="E6" i="24"/>
  <c r="E5" i="24"/>
  <c r="E4" i="24"/>
  <c r="E3" i="24"/>
  <c r="E2" i="24"/>
  <c r="M16" i="26" l="1"/>
  <c r="N16" i="26" s="1"/>
  <c r="O16" i="26" s="1"/>
  <c r="S16" i="26" s="1"/>
  <c r="T16" i="26" s="1"/>
  <c r="U16" i="26" s="1"/>
  <c r="D11" i="22"/>
  <c r="E19" i="22" s="1"/>
  <c r="E24" i="22" s="1"/>
  <c r="D10" i="22"/>
  <c r="C18" i="22" s="1"/>
  <c r="C23" i="22" s="1"/>
  <c r="D15" i="21"/>
  <c r="E20" i="21" s="1"/>
  <c r="E25" i="21" s="1"/>
  <c r="D14" i="21"/>
  <c r="C19" i="21" s="1"/>
  <c r="C24" i="21" s="1"/>
  <c r="E18" i="22" l="1"/>
  <c r="E23" i="22" s="1"/>
  <c r="G19" i="22"/>
  <c r="G24" i="22" s="1"/>
  <c r="D18" i="22"/>
  <c r="D23" i="22" s="1"/>
  <c r="F19" i="22"/>
  <c r="F24" i="22" s="1"/>
  <c r="F18" i="22"/>
  <c r="F23" i="22" s="1"/>
  <c r="H19" i="22"/>
  <c r="H24" i="22" s="1"/>
  <c r="B18" i="22"/>
  <c r="B23" i="22" s="1"/>
  <c r="G18" i="22"/>
  <c r="G23" i="22" s="1"/>
  <c r="H18" i="22"/>
  <c r="H23" i="22" s="1"/>
  <c r="B19" i="22"/>
  <c r="B24" i="22" s="1"/>
  <c r="C19" i="22"/>
  <c r="C24" i="22" s="1"/>
  <c r="H19" i="21"/>
  <c r="H24" i="21" s="1"/>
  <c r="D19" i="21"/>
  <c r="D24" i="21" s="1"/>
  <c r="F20" i="21"/>
  <c r="F25" i="21" s="1"/>
  <c r="E19" i="21"/>
  <c r="E24" i="21" s="1"/>
  <c r="G20" i="21"/>
  <c r="G25" i="21" s="1"/>
  <c r="F19" i="21"/>
  <c r="F24" i="21" s="1"/>
  <c r="H20" i="21"/>
  <c r="H25" i="21" s="1"/>
  <c r="G19" i="21"/>
  <c r="G24" i="21" s="1"/>
  <c r="B19" i="21"/>
  <c r="B24" i="21" s="1"/>
  <c r="C20" i="21"/>
  <c r="C25" i="21" s="1"/>
  <c r="B20" i="21"/>
  <c r="B25" i="21" s="1"/>
  <c r="N26" i="14" l="1"/>
  <c r="M26" i="14"/>
  <c r="L26" i="14"/>
  <c r="K26" i="14"/>
  <c r="J26" i="14"/>
  <c r="G26" i="14"/>
  <c r="F26" i="14"/>
  <c r="E26" i="14"/>
  <c r="D26" i="14"/>
  <c r="C26" i="14"/>
  <c r="N25" i="14"/>
  <c r="M25" i="14"/>
  <c r="L25" i="14"/>
  <c r="K25" i="14"/>
  <c r="J25" i="14"/>
  <c r="G25" i="14"/>
  <c r="F25" i="14"/>
  <c r="E25" i="14"/>
  <c r="D25" i="14"/>
  <c r="C25" i="14"/>
  <c r="N24" i="14"/>
  <c r="M24" i="14"/>
  <c r="L24" i="14"/>
  <c r="K24" i="14"/>
  <c r="J24" i="14"/>
  <c r="G24" i="14"/>
  <c r="F24" i="14"/>
  <c r="E24" i="14"/>
  <c r="D24" i="14"/>
  <c r="C24" i="14"/>
  <c r="N23" i="14"/>
  <c r="M23" i="14"/>
  <c r="L23" i="14"/>
  <c r="K23" i="14"/>
  <c r="J23" i="14"/>
  <c r="G23" i="14"/>
  <c r="F23" i="14"/>
  <c r="E23" i="14"/>
  <c r="D23" i="14"/>
  <c r="C23" i="14"/>
  <c r="N22" i="14"/>
  <c r="M22" i="14"/>
  <c r="L22" i="14"/>
  <c r="K22" i="14"/>
  <c r="J22" i="14"/>
  <c r="G22" i="14"/>
  <c r="F22" i="14"/>
  <c r="E22" i="14"/>
  <c r="D22" i="14"/>
  <c r="C22" i="14"/>
  <c r="N21" i="14"/>
  <c r="M21" i="14"/>
  <c r="L21" i="14"/>
  <c r="K21" i="14"/>
  <c r="J21" i="14"/>
  <c r="G21" i="14"/>
  <c r="F21" i="14"/>
  <c r="E21" i="14"/>
  <c r="D21" i="14"/>
  <c r="C21" i="14"/>
  <c r="N20" i="14"/>
  <c r="M20" i="14"/>
  <c r="L20" i="14"/>
  <c r="K20" i="14"/>
  <c r="J20" i="14"/>
  <c r="G20" i="14"/>
  <c r="F20" i="14"/>
  <c r="E20" i="14"/>
  <c r="D20" i="14"/>
  <c r="C20" i="14"/>
</calcChain>
</file>

<file path=xl/sharedStrings.xml><?xml version="1.0" encoding="utf-8"?>
<sst xmlns="http://schemas.openxmlformats.org/spreadsheetml/2006/main" count="2831" uniqueCount="709">
  <si>
    <t>Area of Product</t>
  </si>
  <si>
    <t>Sample</t>
  </si>
  <si>
    <t>2-(2-dodecoxyethoxy)ethanol </t>
  </si>
  <si>
    <t>diethylene glycol</t>
  </si>
  <si>
    <t>dodecanoate</t>
  </si>
  <si>
    <t>dodecanol</t>
  </si>
  <si>
    <t> 2-dodecyloxyacetaldehyde</t>
  </si>
  <si>
    <t>2-(2-butoxyethoxy)acetaldehyde</t>
  </si>
  <si>
    <t>2-(2-butoxyethoxy)acetate</t>
  </si>
  <si>
    <t>2-(2-hydroxyethoxy)acetate  </t>
  </si>
  <si>
    <t>2-(2-hydroxyethoxy)ethyl acetate</t>
  </si>
  <si>
    <t>2-[2-(2-Hydroxyethoxy)ethoxy]ethyl acetate</t>
  </si>
  <si>
    <t>2-dodecyloxyacetate</t>
  </si>
  <si>
    <t>3-[2-(2-hydroxyethoxy)ethoxy]propan-1-ol  </t>
  </si>
  <si>
    <t>3-butoxy-1-propanol</t>
  </si>
  <si>
    <t>N-methyldodecylamine</t>
  </si>
  <si>
    <t>N-methyltetradecylamine</t>
  </si>
  <si>
    <t>tetradecanal</t>
  </si>
  <si>
    <t>tetradecanoate</t>
  </si>
  <si>
    <t>tetradecylamine</t>
  </si>
  <si>
    <t>tridecanal</t>
  </si>
  <si>
    <t>tridecanol</t>
  </si>
  <si>
    <t>SB1Day 0</t>
  </si>
  <si>
    <t>SB2 Day 0</t>
  </si>
  <si>
    <t>EP1 Day 0</t>
  </si>
  <si>
    <t>EP2 Day 0</t>
  </si>
  <si>
    <t>SB1 Day 1</t>
  </si>
  <si>
    <t>SB2 Day 1</t>
  </si>
  <si>
    <t>EP1 Day 1</t>
  </si>
  <si>
    <t>EP2 Day 1</t>
  </si>
  <si>
    <t>SB1 Day 3</t>
  </si>
  <si>
    <t>SB2 Day 3</t>
  </si>
  <si>
    <t>EP1 Day 3</t>
  </si>
  <si>
    <t>EP2 Day 3</t>
  </si>
  <si>
    <t>SB1 Day 7</t>
  </si>
  <si>
    <t>SB2 Day 7</t>
  </si>
  <si>
    <t>EP1 Day 7</t>
  </si>
  <si>
    <t>EP2 Day 7</t>
  </si>
  <si>
    <t>SB1 Day 14</t>
  </si>
  <si>
    <t>SB2 Day 14</t>
  </si>
  <si>
    <t>EP1 Day 14</t>
  </si>
  <si>
    <t>EP2 Day 14</t>
  </si>
  <si>
    <t>SB1 Day 21</t>
  </si>
  <si>
    <t>SB2 Day 21</t>
  </si>
  <si>
    <t>EP1 Day 21</t>
  </si>
  <si>
    <t>EP2 Day 21</t>
  </si>
  <si>
    <t>SB1 Day 28</t>
  </si>
  <si>
    <t>SB2 Day 28</t>
  </si>
  <si>
    <t>EP1 Day 28</t>
  </si>
  <si>
    <t>EP2 Day 28</t>
  </si>
  <si>
    <t>LM SB1 Day 0</t>
  </si>
  <si>
    <t>LM SB2 Day 0</t>
  </si>
  <si>
    <t>LM EP1 Day 0</t>
  </si>
  <si>
    <t>LM EP2 Day 0</t>
  </si>
  <si>
    <t>LM SB1 Hour 3</t>
  </si>
  <si>
    <t>LM SB2 Hour 3</t>
  </si>
  <si>
    <t>LM EP1 Hour 3</t>
  </si>
  <si>
    <t>LM EP2 Hour 3</t>
  </si>
  <si>
    <t>LM SB1 Day 1</t>
  </si>
  <si>
    <t>LM SB2 Day 1</t>
  </si>
  <si>
    <t>LM EP1 Day 1</t>
  </si>
  <si>
    <t>LM EP2 Day 1</t>
  </si>
  <si>
    <t>LM SB1 Day 3</t>
  </si>
  <si>
    <t>LM SB2 Day 3</t>
  </si>
  <si>
    <t>LM EP1 Day 3</t>
  </si>
  <si>
    <t>LM EP2 Day 3</t>
  </si>
  <si>
    <t>LM SB1 Day 7</t>
  </si>
  <si>
    <t>LM SB2 Day 7</t>
  </si>
  <si>
    <t>LM EP1 Day 7</t>
  </si>
  <si>
    <t>LM EP2 Day 7</t>
  </si>
  <si>
    <t>LM SB1 Day 14</t>
  </si>
  <si>
    <t>LM SB2 Day 14</t>
  </si>
  <si>
    <t>LM EP1 Day 14</t>
  </si>
  <si>
    <t>LM EP2 Day 14</t>
  </si>
  <si>
    <t>LM SB1 Day 28</t>
  </si>
  <si>
    <t>LM SB2 Day 28</t>
  </si>
  <si>
    <t>LM EP1 Day 28</t>
  </si>
  <si>
    <t>LMEP2Day 28</t>
  </si>
  <si>
    <t>AnSBDay0</t>
  </si>
  <si>
    <t>AnEPDay0</t>
  </si>
  <si>
    <t>AnSBDay1</t>
  </si>
  <si>
    <t>AnEPDay1</t>
  </si>
  <si>
    <t>AnSBDay5</t>
  </si>
  <si>
    <t>AnEPDay5</t>
  </si>
  <si>
    <t>AnSBDay10</t>
  </si>
  <si>
    <t>AnEPDay10</t>
  </si>
  <si>
    <t>AnSBDay15</t>
  </si>
  <si>
    <t>AnEPDay15</t>
  </si>
  <si>
    <t>AnSBDay20</t>
  </si>
  <si>
    <t>AnEPDay20</t>
  </si>
  <si>
    <t>AnSBDay60</t>
  </si>
  <si>
    <t>AnEPDay60</t>
  </si>
  <si>
    <t>AnSB100IN</t>
  </si>
  <si>
    <t>AnEP100IN</t>
  </si>
  <si>
    <t>AnSB100NSIN</t>
  </si>
  <si>
    <t>AnEP100NSIN</t>
  </si>
  <si>
    <t>AnSB100FIN</t>
  </si>
  <si>
    <t>AnEP100FIN</t>
  </si>
  <si>
    <t>AnSB100NSFIN</t>
  </si>
  <si>
    <t>AnEP100NSFIN</t>
  </si>
  <si>
    <t>Day</t>
  </si>
  <si>
    <t>Foam</t>
  </si>
  <si>
    <t>EP</t>
  </si>
  <si>
    <t>EP1</t>
  </si>
  <si>
    <t>SB1</t>
  </si>
  <si>
    <t xml:space="preserve">SB1 </t>
  </si>
  <si>
    <t>EP2</t>
  </si>
  <si>
    <t>SB2</t>
  </si>
  <si>
    <t xml:space="preserve">SB2 </t>
  </si>
  <si>
    <t>SB</t>
  </si>
  <si>
    <t>LM EP2 Day 28</t>
  </si>
  <si>
    <t>Area of Product Normalized by IS Solberg</t>
  </si>
  <si>
    <t>Area of Product Normalized by IS Ecopol</t>
  </si>
  <si>
    <t>Day 0</t>
  </si>
  <si>
    <t>Day 60</t>
  </si>
  <si>
    <t>Area Standardized by IS</t>
  </si>
  <si>
    <t>SMILES of enviPath Compounds</t>
  </si>
  <si>
    <t>Product Name</t>
  </si>
  <si>
    <t>Parent Compound</t>
  </si>
  <si>
    <t>C(CO)O</t>
  </si>
  <si>
    <t>ethylene glycol</t>
  </si>
  <si>
    <t>Ethanol, 2-(dodecyloxy)-</t>
  </si>
  <si>
    <t>CCCCCCCCCCCCOCC=O</t>
  </si>
  <si>
    <t>C(CO)=O</t>
  </si>
  <si>
    <t>2-hydroxyacetaldehyde</t>
  </si>
  <si>
    <t>C(C=O)=O</t>
  </si>
  <si>
    <t>oxalaldehyde</t>
  </si>
  <si>
    <t>CCCCCCCCCCCCOCC([O-])=O</t>
  </si>
  <si>
    <t>C([O-])(CO)=O</t>
  </si>
  <si>
    <t>2-hydroxyacetate</t>
  </si>
  <si>
    <t>C([O-])(C=O)=O</t>
  </si>
  <si>
    <t>glyoxylate</t>
  </si>
  <si>
    <t>CCCCCCCCCCCC=O</t>
  </si>
  <si>
    <t>dodecyl aldehyde</t>
  </si>
  <si>
    <t>C([O-])(C([O-])=O)=O</t>
  </si>
  <si>
    <t>oxylate</t>
  </si>
  <si>
    <t>CCCCCCCCCCCCO</t>
  </si>
  <si>
    <t>CCCCCCCCCCCCNC</t>
  </si>
  <si>
    <t>1-dodecanamine, N,N-dimethyl-</t>
  </si>
  <si>
    <t>C=O</t>
  </si>
  <si>
    <t>formaldehyde</t>
  </si>
  <si>
    <t>CNC</t>
  </si>
  <si>
    <t>dimethylamine</t>
  </si>
  <si>
    <t>2-butoxyethanol</t>
  </si>
  <si>
    <t>CCCCOCC=O</t>
  </si>
  <si>
    <t>2-butoxyacetaldahyde</t>
  </si>
  <si>
    <t>CCCCOCC([O-])=O</t>
  </si>
  <si>
    <t>2-butoxyacetate</t>
  </si>
  <si>
    <t>CCCCO</t>
  </si>
  <si>
    <t>butanol</t>
  </si>
  <si>
    <t>C(C([O-])=O)=O</t>
  </si>
  <si>
    <t>CCCC=O</t>
  </si>
  <si>
    <t>butyraldehyde</t>
  </si>
  <si>
    <t>CCCC([O-])=O</t>
  </si>
  <si>
    <t>butyrate</t>
  </si>
  <si>
    <t>C(=O)COCCOCCCC</t>
  </si>
  <si>
    <t>diethylene glycol monobutyl ether</t>
  </si>
  <si>
    <t>C(O)CCC</t>
  </si>
  <si>
    <t>C(=O)CO</t>
  </si>
  <si>
    <t>C(=O)CCC</t>
  </si>
  <si>
    <t>C(O)CCOCCCC</t>
  </si>
  <si>
    <t>C(=O)COCCCC</t>
  </si>
  <si>
    <t>2-butoxyacetaldehyde</t>
  </si>
  <si>
    <t>C(COCCO)O</t>
  </si>
  <si>
    <t>C(COCCO)=O</t>
  </si>
  <si>
    <t>2-(2-hydroxyethoxy)acetaldehyde</t>
  </si>
  <si>
    <t>glyoxal</t>
  </si>
  <si>
    <t>C([O-])(=O)COCCCC</t>
  </si>
  <si>
    <t>CCCCOCCOCC(=O)[O-]</t>
  </si>
  <si>
    <t>C(=O)([O-])CCC</t>
  </si>
  <si>
    <t>butrate</t>
  </si>
  <si>
    <t>C(=O)COCC=O</t>
  </si>
  <si>
    <t>2-(2-oxoethoxy)acetaldehyde</t>
  </si>
  <si>
    <t>S(=O)([O-])([O-])=O</t>
  </si>
  <si>
    <t>sulfate</t>
  </si>
  <si>
    <t>lauryl sulfate</t>
  </si>
  <si>
    <t>C(O)CCCCCCCCCCC</t>
  </si>
  <si>
    <t>C(=O)CCCCCCCCCCC</t>
  </si>
  <si>
    <t>dodecyl aldehyde (dodecanal)</t>
  </si>
  <si>
    <t>C(=O)([O-])CCCCCCCCCCC</t>
  </si>
  <si>
    <t>C(O)CCCCCCCCCCCC</t>
  </si>
  <si>
    <t>tridecyl sulfate</t>
  </si>
  <si>
    <t>C(=O)CCCCCCCCCCCC</t>
  </si>
  <si>
    <t>C(=O)([O-])CCCCCCCCCCCC</t>
  </si>
  <si>
    <t>tridecanoate</t>
  </si>
  <si>
    <t>C(=O)([O-])COCCOCCO</t>
  </si>
  <si>
    <t>2-[2-(2-hydroxyethoxy)ethoxy]acetate </t>
  </si>
  <si>
    <t>triethylene glycol monododecyl ether</t>
  </si>
  <si>
    <t>C(=O)([O-])CO</t>
  </si>
  <si>
    <t>glycolate</t>
  </si>
  <si>
    <t>C(=O)C=O</t>
  </si>
  <si>
    <t>dodecanote</t>
  </si>
  <si>
    <t>C(=O)COCCOCCOCCCCCCCCCCCC</t>
  </si>
  <si>
    <t>2-[2-(2-dodecoxyethoxy)ethoxy]acetaldehyde  </t>
  </si>
  <si>
    <t>C(O)CCOCCOCCO</t>
  </si>
  <si>
    <t>C(O)COCCOCC=O</t>
  </si>
  <si>
    <t>2-[2-(2-hydroxyethoxy)ethoxy]acetaldehyde  </t>
  </si>
  <si>
    <t>C(O)COCCO</t>
  </si>
  <si>
    <t>dietheylene glycol</t>
  </si>
  <si>
    <t>C(=O)([O-])COCCOCCOCCCCCCCCCCCC</t>
  </si>
  <si>
    <t>C(=O)COCCOCC=O</t>
  </si>
  <si>
    <t>2-[2-(2-oxoethoxy)ethoxy]acetaldehyde  </t>
  </si>
  <si>
    <t>C(=O)([O-])COCCOCC=O</t>
  </si>
  <si>
    <t>C(O)COCCOCCCCCCCCCCCC</t>
  </si>
  <si>
    <t>C(=O)COCCOCCCCCCCCCCCC</t>
  </si>
  <si>
    <t> 2-(2-dodecoxyethoxy)acetaldehyde  </t>
  </si>
  <si>
    <t>O=C([O-])COCCOCC(=O)[O-]</t>
  </si>
  <si>
    <t>2-[2-(carboxylatomethoxy)ethoxy]acetate  </t>
  </si>
  <si>
    <t> 2-(2-oxoethoxy)acetaldehyde  </t>
  </si>
  <si>
    <t>C(O)COCC=O</t>
  </si>
  <si>
    <t>2-(2-hydroxyethoxy)acetaldehyde  </t>
  </si>
  <si>
    <t>C(O)COCC([O-])=O</t>
  </si>
  <si>
    <t>C(=O)([O-])COCC=O</t>
  </si>
  <si>
    <t>C(=O)([O-])COCC([O-])=O</t>
  </si>
  <si>
    <t>C(=O)COCCCCCCCCCCCC</t>
  </si>
  <si>
    <t> 2-dodecoxyacetaldehyde  </t>
  </si>
  <si>
    <t>C(O)CO</t>
  </si>
  <si>
    <t>C(O)C=O</t>
  </si>
  <si>
    <t>2-hydroxyacetaldehyde  </t>
  </si>
  <si>
    <t>C(O)C([O-])=O</t>
  </si>
  <si>
    <t>3-hydroxypropanoate</t>
  </si>
  <si>
    <t>C(=O)([O-])C([O-])=O</t>
  </si>
  <si>
    <t>oxalate</t>
  </si>
  <si>
    <t>CNCCCCCCCCCCCCCC</t>
  </si>
  <si>
    <t>N,N-dimethyltetradecylamine-N-oxide</t>
  </si>
  <si>
    <t>CCCCCCCCCCCCCCN</t>
  </si>
  <si>
    <t>CCCCCCCCCCCCCC=O</t>
  </si>
  <si>
    <t>CCCCCCCCCCCCCC([O-])=O</t>
  </si>
  <si>
    <t>Tab</t>
  </si>
  <si>
    <t>Description</t>
  </si>
  <si>
    <t>LC-MS/MS results for the constituent vessels for liquid and sludge.</t>
  </si>
  <si>
    <t>Summary data of the results from the surfactant analysis (constituent biodegradation) test in the first aerobic test in liquid and sludge. Sludge was only taken on the final day once the test vessel was filtered and compared to concentrations in the intial sludge from the WWTP</t>
  </si>
  <si>
    <t>pH data from the anaerobic test in both bulk vessels and constiuent vessels.</t>
  </si>
  <si>
    <t>Pressure data for the bulk biodegradation vessels in the anaerobic test.</t>
  </si>
  <si>
    <t>DOC concentrations for the Little Miami (2nd) aerobic test.</t>
  </si>
  <si>
    <t>DOC results from the Polk Run (3rd) aerobic test.</t>
  </si>
  <si>
    <t>enviPath Results</t>
  </si>
  <si>
    <t>A list of potential degradation products taken from the enviPath software with the associated parent. Compounds with a mass of greater than 90 m/z were included in suspect screening.</t>
  </si>
  <si>
    <t>Anaerobic Suspects Area</t>
  </si>
  <si>
    <t>Hit or Miss Heat Map Anaerobic</t>
  </si>
  <si>
    <t>Byproduct Anaerobic</t>
  </si>
  <si>
    <t>A table of compounds identified as byproducts (formed in the test with higher areas than initial day sample) with areas standardized by positive mode internal standard response for the first aerobic test.</t>
  </si>
  <si>
    <t>A table of compounds identified as byproducts (formed in the test with higher areas than initial day sample) with areas standardized by positive mode internal standard response for the anaerobic test.</t>
  </si>
  <si>
    <t>Areas of suspects seen in full scan MS screenings in the first aerobic test.</t>
  </si>
  <si>
    <t>Areas of suspects seen in full scan MS screenings in the second aerobic test.</t>
  </si>
  <si>
    <t>Areas of suspects seen in full scan MS screenings in the anaerobic test.</t>
  </si>
  <si>
    <t>Heat map showing a hit or miss of a compound in a given sample in the first aerobic test. A hit is shown in green when an area is higher than the method blank, a miss is the absence of the compound or the area is at or lower than the mehtod blanks.</t>
  </si>
  <si>
    <t>Heat map showing a hit or miss of a compound in a given sample in the second aerobic test. A hit is shown in green when an area is higher than the method blank, a miss is the absence of the compound or the area is at or lower than the mehtod blanks.</t>
  </si>
  <si>
    <t>Heat map showing a hit or miss of a compound in a given sample in the anaerobic test. A hit is shown in green when an area is higher than the method blank, a miss is the absence of the compound or the area is at or lower than the mehtod blanks.</t>
  </si>
  <si>
    <t>SB Conc 1</t>
  </si>
  <si>
    <t>SB Conc 2</t>
  </si>
  <si>
    <t>SB Conc 3</t>
  </si>
  <si>
    <t>EP Conc 1</t>
  </si>
  <si>
    <t>EP Conc 2</t>
  </si>
  <si>
    <t>EP Conc 3</t>
  </si>
  <si>
    <t>Ref Conc 1</t>
  </si>
  <si>
    <t>Ref Conc 2</t>
  </si>
  <si>
    <t>Ref Conc 3</t>
  </si>
  <si>
    <t>Abiotic SB</t>
  </si>
  <si>
    <t>Abiotic EP</t>
  </si>
  <si>
    <t>MB</t>
  </si>
  <si>
    <t xml:space="preserve">SB Conc 1 NS </t>
  </si>
  <si>
    <t>SB ConC 2 NS</t>
  </si>
  <si>
    <t>SB Conc 3 NS</t>
  </si>
  <si>
    <t>EP Conc1 NS</t>
  </si>
  <si>
    <t>EP Conc 2 NS</t>
  </si>
  <si>
    <t>EP Conc 3 NS</t>
  </si>
  <si>
    <t>mg DOC/L</t>
  </si>
  <si>
    <t>Summary data of the DOC, both the bulk biodegradation and constituent vessels in the anaerobic test used to create figures in the manuscript.</t>
  </si>
  <si>
    <t>Concentration</t>
  </si>
  <si>
    <t>% Foam Concentrate</t>
  </si>
  <si>
    <t>Expected Concentration Aerobic</t>
  </si>
  <si>
    <t>Expected Concentrations Anaero</t>
  </si>
  <si>
    <t>Surfactant Concentration in foam Concentrate (ug/mL)</t>
  </si>
  <si>
    <t>Ethylene Glycol Butyl Ether</t>
  </si>
  <si>
    <t>Diethylene Glycol Monobutyl Ether</t>
  </si>
  <si>
    <t>Ethylene Glycol Monododecyl Ether</t>
  </si>
  <si>
    <t>Triethylene Glycol Monododecyl Ether</t>
  </si>
  <si>
    <t>Lauryl Sulfate</t>
  </si>
  <si>
    <t>N,N-dimethyltetradecylamine-N-Oxide</t>
  </si>
  <si>
    <t>N,N-dimethyldodeylamine-N-oxide</t>
  </si>
  <si>
    <t>Solberg</t>
  </si>
  <si>
    <t>Ecopol</t>
  </si>
  <si>
    <t>ND</t>
  </si>
  <si>
    <t>In Aerobic Test</t>
  </si>
  <si>
    <t>Volume Used (mL)</t>
  </si>
  <si>
    <t>Final Volume 15000 DOC Stock (mL)</t>
  </si>
  <si>
    <t>Concentration of Stock Used</t>
  </si>
  <si>
    <t>Final Volume Vessel (mL)</t>
  </si>
  <si>
    <t>Dilution Factor</t>
  </si>
  <si>
    <t>Concentration (ug/mL)</t>
  </si>
  <si>
    <t>Expected Concentration in Initial</t>
  </si>
  <si>
    <t>Concentration (ng/mL)</t>
  </si>
  <si>
    <t>Expected Concentrations in Intial</t>
  </si>
  <si>
    <t>In Foam Concentrate</t>
  </si>
  <si>
    <t>In Anaerobic Test</t>
  </si>
  <si>
    <t>Final Volume</t>
  </si>
  <si>
    <t>Volume mL</t>
  </si>
  <si>
    <t>Volume Used</t>
  </si>
  <si>
    <t>Expected Concentration ppb</t>
  </si>
  <si>
    <t>Summary file of the surfactant concentrations in foam concentrates and the expected concentrations in the most concentrated vessels in the aerobic tests.</t>
  </si>
  <si>
    <t>Summary file of the surfactant concentrations in foam concentrates and the expected concentrations in the most concentrated vessels in anaerobic tests.</t>
  </si>
  <si>
    <t>pH Initial</t>
  </si>
  <si>
    <t>pH Day 60</t>
  </si>
  <si>
    <t>Solberg IC 40</t>
  </si>
  <si>
    <t>Solberg IC 70</t>
  </si>
  <si>
    <t>Solberg IC 100</t>
  </si>
  <si>
    <t>Ecopol IC 40</t>
  </si>
  <si>
    <t>Ecopol IC 70</t>
  </si>
  <si>
    <t>Ecopol IC 100</t>
  </si>
  <si>
    <t>Blank 1</t>
  </si>
  <si>
    <t>Blank 2</t>
  </si>
  <si>
    <t>Reference 40</t>
  </si>
  <si>
    <t>Reference 70</t>
  </si>
  <si>
    <t>Reference 100</t>
  </si>
  <si>
    <t>Abiotic Solberg</t>
  </si>
  <si>
    <t>Abiotic Ecopol</t>
  </si>
  <si>
    <t>Solberg IC 40 No Sludge</t>
  </si>
  <si>
    <t>Solberg IC 70 No Sludge</t>
  </si>
  <si>
    <t>Solberg IC 100 No Sludge</t>
  </si>
  <si>
    <t>Ecopol IC 40 No Sludge</t>
  </si>
  <si>
    <t>Ecopol IC 70 No Sludge</t>
  </si>
  <si>
    <t>Ecopol IC 100 No Sludge</t>
  </si>
  <si>
    <t>Bulk Vessels</t>
  </si>
  <si>
    <t>pH</t>
  </si>
  <si>
    <t>SB Day 0</t>
  </si>
  <si>
    <t>EP Day 0</t>
  </si>
  <si>
    <t>SB Day 1</t>
  </si>
  <si>
    <t>EP Day 1</t>
  </si>
  <si>
    <t>SB Day 6</t>
  </si>
  <si>
    <t>EP Day 6</t>
  </si>
  <si>
    <t>SB Day 9</t>
  </si>
  <si>
    <t>EP Day 9</t>
  </si>
  <si>
    <t>SB Day 15</t>
  </si>
  <si>
    <t>EP Day 15</t>
  </si>
  <si>
    <t>SB Day 20</t>
  </si>
  <si>
    <t>EP Day 20</t>
  </si>
  <si>
    <t>SB Day 40</t>
  </si>
  <si>
    <t>EP Day 40</t>
  </si>
  <si>
    <t>SB Day 60</t>
  </si>
  <si>
    <t>EP Day 60</t>
  </si>
  <si>
    <t>Constituent Vessels</t>
  </si>
  <si>
    <t>Compund</t>
  </si>
  <si>
    <t>Type</t>
  </si>
  <si>
    <t>Mode</t>
  </si>
  <si>
    <t>Parent Mass</t>
  </si>
  <si>
    <t>Fragment Quantifier</t>
  </si>
  <si>
    <t>Fragment Qualifier</t>
  </si>
  <si>
    <t>Cone Quantifier (V)</t>
  </si>
  <si>
    <t>Collision Quantifier (V)</t>
  </si>
  <si>
    <t>Cone Qualifier (V)</t>
  </si>
  <si>
    <t>Collision Qualifier (V)</t>
  </si>
  <si>
    <t>TGDE</t>
  </si>
  <si>
    <t>Analyte</t>
  </si>
  <si>
    <t>ESI+</t>
  </si>
  <si>
    <t>DDAO</t>
  </si>
  <si>
    <t>DGBE</t>
  </si>
  <si>
    <t>EGDE</t>
  </si>
  <si>
    <t>EGBE</t>
  </si>
  <si>
    <t>DTDO</t>
  </si>
  <si>
    <t>SLS</t>
  </si>
  <si>
    <t>ESI-</t>
  </si>
  <si>
    <t>STS</t>
  </si>
  <si>
    <t>EGBE-d4</t>
  </si>
  <si>
    <t>IS</t>
  </si>
  <si>
    <t>SDS d-25</t>
  </si>
  <si>
    <t>Fragmentation Patterns</t>
  </si>
  <si>
    <t>Table of fragmentation patterns and voltages for the eight targeted surfactants.</t>
  </si>
  <si>
    <t>Chemical Formula</t>
  </si>
  <si>
    <t>Smiles</t>
  </si>
  <si>
    <t>M+H</t>
  </si>
  <si>
    <t>Transition 1</t>
  </si>
  <si>
    <t>Transition 2</t>
  </si>
  <si>
    <t>RT</t>
  </si>
  <si>
    <t>C16H34O3</t>
  </si>
  <si>
    <t>CCCCCCCCCCCCOCCOCCO</t>
  </si>
  <si>
    <t>275&gt;57</t>
  </si>
  <si>
    <t>275&gt;43</t>
  </si>
  <si>
    <t>C4H10O3</t>
  </si>
  <si>
    <t>107.12&gt;45</t>
  </si>
  <si>
    <t>107.12&gt;31</t>
  </si>
  <si>
    <t>C12H23O2-</t>
  </si>
  <si>
    <t>CCCCCCCCCCCC(=O)[O-]</t>
  </si>
  <si>
    <t>200.31&gt;43</t>
  </si>
  <si>
    <t>200.31&gt;69</t>
  </si>
  <si>
    <t>C12H26O</t>
  </si>
  <si>
    <t>187.33&gt;43</t>
  </si>
  <si>
    <t>187.33&gt;55</t>
  </si>
  <si>
    <t>C16H32O3</t>
  </si>
  <si>
    <t>CCCCCCCCCCCCOCCOCC=O</t>
  </si>
  <si>
    <t>273.42&gt;43</t>
  </si>
  <si>
    <t>273.42&gt;57</t>
  </si>
  <si>
    <t>C8H16O4</t>
  </si>
  <si>
    <t>CCCCOCCOC(C)=O</t>
  </si>
  <si>
    <t>177.21&gt;45</t>
  </si>
  <si>
    <t>177.21&gt;57</t>
  </si>
  <si>
    <t>C10H20O4</t>
  </si>
  <si>
    <t>CCCCOCCOC(=O)C</t>
  </si>
  <si>
    <t>205.26&gt;43.018</t>
  </si>
  <si>
    <t>205.26&gt;87.044</t>
  </si>
  <si>
    <t>C6H12O4</t>
  </si>
  <si>
    <t>CC(=O)OCCOCCO</t>
  </si>
  <si>
    <t>149.16&gt;87</t>
  </si>
  <si>
    <t>149.16&gt;43</t>
  </si>
  <si>
    <t>C8H16O5</t>
  </si>
  <si>
    <t>CC(=O)OCCOCCOCCO</t>
  </si>
  <si>
    <t>193.21&gt;87</t>
  </si>
  <si>
    <t>193.21&gt;43</t>
  </si>
  <si>
    <t>C14H25O4-</t>
  </si>
  <si>
    <t>CCCCCCCCCCCCOC(=O)C(=O)[O-]</t>
  </si>
  <si>
    <t>258.35&gt;44</t>
  </si>
  <si>
    <t>258.35&gt;55</t>
  </si>
  <si>
    <t>C7H16O4</t>
  </si>
  <si>
    <t>C(CO)COCCOCCO</t>
  </si>
  <si>
    <t>165.2&gt;55</t>
  </si>
  <si>
    <t>164.2&gt;44</t>
  </si>
  <si>
    <t>C7H16O2</t>
  </si>
  <si>
    <t>CCCCOCCCO</t>
  </si>
  <si>
    <t>133.2&gt;55</t>
  </si>
  <si>
    <t>133.2&gt;44</t>
  </si>
  <si>
    <t>C13H29N</t>
  </si>
  <si>
    <t>200.38&gt;44</t>
  </si>
  <si>
    <t>200.38&gt;55</t>
  </si>
  <si>
    <t>C15H33N</t>
  </si>
  <si>
    <t>CCCCCCCCCCCCCCNC</t>
  </si>
  <si>
    <t>228.43&gt;44</t>
  </si>
  <si>
    <t>228.43&gt;213</t>
  </si>
  <si>
    <t>C14H28O</t>
  </si>
  <si>
    <t>213.37&gt;44</t>
  </si>
  <si>
    <t>213.37&gt;82</t>
  </si>
  <si>
    <t>C14H27O2-</t>
  </si>
  <si>
    <t>CCCCCCCCCCCCCC(=O)[O-]</t>
  </si>
  <si>
    <t>228.36&gt;132</t>
  </si>
  <si>
    <t>228.36&gt;129</t>
  </si>
  <si>
    <t>C14H31N</t>
  </si>
  <si>
    <t>214.4&gt;30</t>
  </si>
  <si>
    <t>214.4&gt;42</t>
  </si>
  <si>
    <t>C13H26O</t>
  </si>
  <si>
    <t>CCCCCCCCCCCCC=O</t>
  </si>
  <si>
    <t>199.34&gt;57</t>
  </si>
  <si>
    <t>C13H28O</t>
  </si>
  <si>
    <t>CCCCCCCCCCCCCO</t>
  </si>
  <si>
    <t>201.36&gt;69</t>
  </si>
  <si>
    <t>201.36&gt;43</t>
  </si>
  <si>
    <t>Time</t>
  </si>
  <si>
    <t>DOC in Sample (ng/mL)</t>
  </si>
  <si>
    <t>SB3</t>
  </si>
  <si>
    <t>EP3</t>
  </si>
  <si>
    <t>Ref1</t>
  </si>
  <si>
    <t>Ref2</t>
  </si>
  <si>
    <t>SBAbiotic</t>
  </si>
  <si>
    <t>SBAbiotic2</t>
  </si>
  <si>
    <t>EPAbiotic1</t>
  </si>
  <si>
    <t>EPAbiotic2</t>
  </si>
  <si>
    <t>SBNS1</t>
  </si>
  <si>
    <t>SBNS2</t>
  </si>
  <si>
    <t>EPNS1</t>
  </si>
  <si>
    <t>EPNS2</t>
  </si>
  <si>
    <t>B1</t>
  </si>
  <si>
    <t>Hr3</t>
  </si>
  <si>
    <t>B2</t>
  </si>
  <si>
    <t>Ref 1</t>
  </si>
  <si>
    <t>Ref 2</t>
  </si>
  <si>
    <t>SB AB1</t>
  </si>
  <si>
    <t>SB AB2</t>
  </si>
  <si>
    <t>EPAB1</t>
  </si>
  <si>
    <t>EPAB2</t>
  </si>
  <si>
    <t>SB NS</t>
  </si>
  <si>
    <t>SB NS2</t>
  </si>
  <si>
    <t>EPNS</t>
  </si>
  <si>
    <t>Day 1</t>
  </si>
  <si>
    <t>Day 7</t>
  </si>
  <si>
    <t>Day 28</t>
  </si>
  <si>
    <t>DOC</t>
  </si>
  <si>
    <t>Average Method Blank DOC Concentration (mg/L)</t>
  </si>
  <si>
    <t>Average Spike DOC Concentration (mg/L)</t>
  </si>
  <si>
    <t>Expected Spike DOC Concentration (mg/L)</t>
  </si>
  <si>
    <t>BS1</t>
  </si>
  <si>
    <t>MB1</t>
  </si>
  <si>
    <t>Method Blank STDEV</t>
  </si>
  <si>
    <t>Spike STDEV</t>
  </si>
  <si>
    <t>BS2</t>
  </si>
  <si>
    <t>MB2</t>
  </si>
  <si>
    <t>BS3</t>
  </si>
  <si>
    <t>MB3</t>
  </si>
  <si>
    <t>BS4</t>
  </si>
  <si>
    <t>MB4</t>
  </si>
  <si>
    <t>TC</t>
  </si>
  <si>
    <t>IC</t>
  </si>
  <si>
    <t>SB Abiotic 1</t>
  </si>
  <si>
    <t>SB Abiotic 2</t>
  </si>
  <si>
    <t>SB Abiotic 3</t>
  </si>
  <si>
    <t>EP Abiotic 1</t>
  </si>
  <si>
    <t>EP Abiotic 2</t>
  </si>
  <si>
    <t>EP Abiotic 3</t>
  </si>
  <si>
    <t>SB1 NS</t>
  </si>
  <si>
    <t>SB2NS</t>
  </si>
  <si>
    <t>EP1 NS</t>
  </si>
  <si>
    <t>EP2 NS</t>
  </si>
  <si>
    <t>Name</t>
  </si>
  <si>
    <t>Acronym</t>
  </si>
  <si>
    <t>Total Carbon</t>
  </si>
  <si>
    <t>Inorganic  Carbon</t>
  </si>
  <si>
    <t>Dissolved Organinc Carbon</t>
  </si>
  <si>
    <t>Summary data of the results from the DOC (bulk biodegradation) test in the first aerobic test, calculated using TC and IC from a TOC analyzer</t>
  </si>
  <si>
    <t>TSS</t>
  </si>
  <si>
    <t>VSS</t>
  </si>
  <si>
    <t>Total Suspended Solids</t>
  </si>
  <si>
    <t>Volatile Suspended Solids</t>
  </si>
  <si>
    <t>N,N-dimethyldodecylamine N-oxide</t>
  </si>
  <si>
    <t>ethylene glycol monododecyl ether</t>
  </si>
  <si>
    <t>ethylene glycol butyl ether</t>
  </si>
  <si>
    <t>DTAO</t>
  </si>
  <si>
    <t>sodium lauryl sulfate</t>
  </si>
  <si>
    <t>sodium n-tridecyl sulfate</t>
  </si>
  <si>
    <t>Weight of Paper + Tin</t>
  </si>
  <si>
    <t>Weight of Paper + Tin + Solid</t>
  </si>
  <si>
    <t>Weight of Solid</t>
  </si>
  <si>
    <t>Weight After Drying</t>
  </si>
  <si>
    <t>Weight After Incineration</t>
  </si>
  <si>
    <t>Weight Paper (Listed)</t>
  </si>
  <si>
    <t>Weight of Ash</t>
  </si>
  <si>
    <t>Volumes Used</t>
  </si>
  <si>
    <t>VSS Concentration (g/mL)</t>
  </si>
  <si>
    <t>Average VSS Concentration g/mL</t>
  </si>
  <si>
    <t>VSS Concentration in solution (g/L)</t>
  </si>
  <si>
    <t>VSS Concentration (mg/L)</t>
  </si>
  <si>
    <t>VSS Intended (mg/L)</t>
  </si>
  <si>
    <t>Final Volume (L)</t>
  </si>
  <si>
    <t>Sludge Solution Needed (L)</t>
  </si>
  <si>
    <t>Sludge Solution needed (mL)</t>
  </si>
  <si>
    <t>Media Needed</t>
  </si>
  <si>
    <t>Aerobic Sludge 2</t>
  </si>
  <si>
    <t>Weight Filter + Pan</t>
  </si>
  <si>
    <t>Weight Filter</t>
  </si>
  <si>
    <t>Weight After Ignition</t>
  </si>
  <si>
    <t>VSS (g)</t>
  </si>
  <si>
    <t>VSS (g/mL)</t>
  </si>
  <si>
    <t>Average VSS</t>
  </si>
  <si>
    <t>Vss mg/L in sludge solution</t>
  </si>
  <si>
    <t>Slugde Needed (mL)</t>
  </si>
  <si>
    <t>Sludge 1</t>
  </si>
  <si>
    <t>Sludge 2</t>
  </si>
  <si>
    <t>Sludge 3</t>
  </si>
  <si>
    <t>Anaerobic Sludge</t>
  </si>
  <si>
    <t>With Pan</t>
  </si>
  <si>
    <t>Weight Pan</t>
  </si>
  <si>
    <t>Weight on Incineration</t>
  </si>
  <si>
    <t>Weight Ash</t>
  </si>
  <si>
    <t>VSS (mg/mL)</t>
  </si>
  <si>
    <t>VSS mg/L</t>
  </si>
  <si>
    <t>Final Concentration mg/L</t>
  </si>
  <si>
    <t>Volume of concentrated sludge to dilute to 1 L</t>
  </si>
  <si>
    <t>Volume media</t>
  </si>
  <si>
    <t>Aerobic Sludge 1</t>
  </si>
  <si>
    <t>Weight Filter Paper+ Tin</t>
  </si>
  <si>
    <t>Weight Filter Paper</t>
  </si>
  <si>
    <t>Weight Tin</t>
  </si>
  <si>
    <t>Weight Dried</t>
  </si>
  <si>
    <t>Weight Vaporized</t>
  </si>
  <si>
    <t>Ash</t>
  </si>
  <si>
    <t>TSS (g)</t>
  </si>
  <si>
    <t>VSS in Solution (g/mL)</t>
  </si>
  <si>
    <t>VSS Average (g/mL)</t>
  </si>
  <si>
    <t>VSS Conc (mg/L)</t>
  </si>
  <si>
    <t>Volume (L)</t>
  </si>
  <si>
    <t>Sludge Solution Needed (mL)</t>
  </si>
  <si>
    <t>Media Needed (mL)</t>
  </si>
  <si>
    <t>Aerobic Sludge 3</t>
  </si>
  <si>
    <t>TSS and VSS</t>
  </si>
  <si>
    <t>Determination of TSS and VSS for all tests.</t>
  </si>
  <si>
    <t>WWTP2 Surfactants</t>
  </si>
  <si>
    <t>WWTP1 Aerobic DOC</t>
  </si>
  <si>
    <t>WWTP1 Surfactants</t>
  </si>
  <si>
    <t>Anaerobic DOC</t>
  </si>
  <si>
    <t>Anaerobic Surfactants</t>
  </si>
  <si>
    <t>Anaerobic Pressure</t>
  </si>
  <si>
    <t>Anaerobic pH</t>
  </si>
  <si>
    <t>WWTP2 DOC</t>
  </si>
  <si>
    <t>WWTP3 DOC</t>
  </si>
  <si>
    <t>WWTP3 Surfactants</t>
  </si>
  <si>
    <t>WWTP1 Suspects Area</t>
  </si>
  <si>
    <t>WWTP2i Suspects Area</t>
  </si>
  <si>
    <t>Hit or Miss Heat Map WWTP1</t>
  </si>
  <si>
    <t>Hit or Miss Heat Map WWTP2</t>
  </si>
  <si>
    <t>Byproduct WWTP1</t>
  </si>
  <si>
    <t>Concentration in Vessel</t>
  </si>
  <si>
    <t>DOC (mg/L)</t>
  </si>
  <si>
    <t>Ethylene glycol butyl ether</t>
  </si>
  <si>
    <t>Ethylene glycol monododecyl ether</t>
  </si>
  <si>
    <t>N,N-dimethyldodecylamine-N-oxide</t>
  </si>
  <si>
    <t>Triethlyene glycol monododecyl ether</t>
  </si>
  <si>
    <t>Diethylene glycol monobutyl ether</t>
  </si>
  <si>
    <t>Lauryl sulfate</t>
  </si>
  <si>
    <t>Tridecyl sulfate</t>
  </si>
  <si>
    <t>ANSBInitial</t>
  </si>
  <si>
    <t>&lt;25</t>
  </si>
  <si>
    <t>&lt;100</t>
  </si>
  <si>
    <t>ANEPInitial</t>
  </si>
  <si>
    <t>ANSBDay5</t>
  </si>
  <si>
    <t>ANEPDay5</t>
  </si>
  <si>
    <t>ANSBDay10</t>
  </si>
  <si>
    <t>ANEPDay10</t>
  </si>
  <si>
    <t>ANSBDay15</t>
  </si>
  <si>
    <t>ANEPDay15</t>
  </si>
  <si>
    <t>ANSBDay20</t>
  </si>
  <si>
    <t>ANEPDay20</t>
  </si>
  <si>
    <t>ANSBDay40</t>
  </si>
  <si>
    <t>ANEPDay40</t>
  </si>
  <si>
    <t>ANSBDay60</t>
  </si>
  <si>
    <t>ANEPDay60</t>
  </si>
  <si>
    <t>Pressure (mbar)</t>
  </si>
  <si>
    <t xml:space="preserve">Hour 4 </t>
  </si>
  <si>
    <t>Day 5</t>
  </si>
  <si>
    <t>Day 10</t>
  </si>
  <si>
    <t>Day 20</t>
  </si>
  <si>
    <t>Day 40</t>
  </si>
  <si>
    <t>Reference Conc 1</t>
  </si>
  <si>
    <t>Reference Conc 2</t>
  </si>
  <si>
    <t>Reference  Conc 3</t>
  </si>
  <si>
    <t>SB Conc 1 No Sludge</t>
  </si>
  <si>
    <t>SB Conc 2 No Sludge</t>
  </si>
  <si>
    <t>SB Conc 3 No Sludge</t>
  </si>
  <si>
    <t>EP Conc 1 No Sludge</t>
  </si>
  <si>
    <t>EP Conc 2 No Sludge</t>
  </si>
  <si>
    <t>EP Conc 3 No Sludge</t>
  </si>
  <si>
    <t>Bulk Degradation Vessesl</t>
  </si>
  <si>
    <t>SB Cons Day 0</t>
  </si>
  <si>
    <t>EP Cons Day 0</t>
  </si>
  <si>
    <t>SB Cons Day 1</t>
  </si>
  <si>
    <t>EP Cons Day 1</t>
  </si>
  <si>
    <t>SB Cons Day 6</t>
  </si>
  <si>
    <t>EP Cons Day 6</t>
  </si>
  <si>
    <t>SB Cons Day 9</t>
  </si>
  <si>
    <t>EP Cons Day 9</t>
  </si>
  <si>
    <t>Blank</t>
  </si>
  <si>
    <t>SB Cons Day 15</t>
  </si>
  <si>
    <t>EP Cons Day 15</t>
  </si>
  <si>
    <t>SB Cons Day 20</t>
  </si>
  <si>
    <t>EP Cons Day 20</t>
  </si>
  <si>
    <t>SB Cons Day 41</t>
  </si>
  <si>
    <t>EP Cons Day 41</t>
  </si>
  <si>
    <t>N,N-dimethyltretradecylamine-N-oxide</t>
  </si>
  <si>
    <t>Trithylene glycol monododecyl ether</t>
  </si>
  <si>
    <t>Diethylene glycol butyl ether</t>
  </si>
  <si>
    <t>Hr 3</t>
  </si>
  <si>
    <t>Day 3</t>
  </si>
  <si>
    <t>Day 14</t>
  </si>
  <si>
    <t>Sodium tridecyl sulfate</t>
  </si>
  <si>
    <t>Sodium lauryl sulfate</t>
  </si>
  <si>
    <t>Abiotic</t>
  </si>
  <si>
    <t>Reference</t>
  </si>
  <si>
    <t>Spiked Reactors</t>
  </si>
  <si>
    <t>Solberg DOC 30</t>
  </si>
  <si>
    <t>Solberg DOC 52.5</t>
  </si>
  <si>
    <t>Solberg DOC 75</t>
  </si>
  <si>
    <t>Ecopol DOC 30</t>
  </si>
  <si>
    <t>Ecopol DOC 52.5</t>
  </si>
  <si>
    <t>Ecopol DOC 75</t>
  </si>
  <si>
    <t>Duplicate</t>
  </si>
  <si>
    <t>B</t>
  </si>
  <si>
    <t>EC</t>
  </si>
  <si>
    <t>Extremely high</t>
  </si>
  <si>
    <t>Expected Initial</t>
  </si>
  <si>
    <t>ANSB Day 0</t>
  </si>
  <si>
    <t>ANSB Day 1</t>
  </si>
  <si>
    <t>ANSB Day 5</t>
  </si>
  <si>
    <t>ANSB Day 10</t>
  </si>
  <si>
    <t>ANSB Day 14</t>
  </si>
  <si>
    <t>ANSB Day 20</t>
  </si>
  <si>
    <t>ANSB Day 40</t>
  </si>
  <si>
    <t>ANSB Day 60</t>
  </si>
  <si>
    <t>ANEP Day 0</t>
  </si>
  <si>
    <t>ANEP Day 1</t>
  </si>
  <si>
    <t>ANEP Day 5</t>
  </si>
  <si>
    <t>ANEP Day 10</t>
  </si>
  <si>
    <t>ANEP Day 15</t>
  </si>
  <si>
    <t>ANEP Day 20</t>
  </si>
  <si>
    <t>ANEP Day 40</t>
  </si>
  <si>
    <t>ANEP Day 60</t>
  </si>
  <si>
    <t>Ethylene glycol monodecyl ether</t>
  </si>
  <si>
    <t>Triethylene glycol monododecyl ether</t>
  </si>
  <si>
    <t>Dietheylene glycol butyl ether</t>
  </si>
  <si>
    <t>Larul Sulfate</t>
  </si>
  <si>
    <t>Tridecyl Sulfate</t>
  </si>
  <si>
    <t>Intial Sludge</t>
  </si>
  <si>
    <t>&lt;250</t>
  </si>
  <si>
    <t>&lt;1000</t>
  </si>
  <si>
    <t>Intial Sludge 2</t>
  </si>
  <si>
    <t>SB Vessel Sludge</t>
  </si>
  <si>
    <t>SB Vessel Sludge 2</t>
  </si>
  <si>
    <t>SB Abitotic</t>
  </si>
  <si>
    <t>EP Vessel Sludge</t>
  </si>
  <si>
    <t>SB Abitotc 2</t>
  </si>
  <si>
    <t>EP Vessel Sludge 2</t>
  </si>
  <si>
    <t>EP Abiotic</t>
  </si>
  <si>
    <t>Surfactant Concentration in Sludge (ng/g)</t>
  </si>
  <si>
    <t>Surfactant Concentration (ng/mL) in Vessel</t>
  </si>
  <si>
    <t>Surfactant Concentration in Ecopol Vessels (ng/mL)</t>
  </si>
  <si>
    <t>Surfactant Concentrations in Solberg  Vessels (ng/mL)</t>
  </si>
  <si>
    <t>Ecopol Vessel Surfactant Concentration (ng/mL)</t>
  </si>
  <si>
    <t>Solberg Vessel Surfactant Concentration (ng/mL)</t>
  </si>
  <si>
    <t>Sludge Extract Surfactant Concentration (ng/mL)</t>
  </si>
  <si>
    <t xml:space="preserve"> Surfactant Concentration in Constituent Vessels (ng/mL)</t>
  </si>
  <si>
    <t>Expected Fragmentation for Suspects</t>
  </si>
  <si>
    <t>Determined fragmentation patterns and retention times of suspects in the suspect screening</t>
  </si>
  <si>
    <t>LC-MS/MS results from the 3rd aerobic test both liquid and sludge. After dilution factor calculation.</t>
  </si>
  <si>
    <t>LC-MS/MS results from the 2nd aerobic test. After dilution factor calculation.</t>
  </si>
  <si>
    <t>&lt;0.1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</si>
</sst>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6" x14ac:knownFonts="1">
    <font>
      <sz val="11"/>
      <color theme="1"/>
      <name val="Aptos Narrow"/>
      <family val="2"/>
      <scheme val="minor"/>
    </font>
    <font>
      <sz val="11"/>
      <color rgb="FFFF0000"/>
      <name val="Aptos Narrow"/>
      <family val="2"/>
      <scheme val="minor"/>
    </font>
    <font>
      <sz val="11"/>
      <color rgb="FF002060"/>
      <name val="Aptos Narrow"/>
      <family val="2"/>
      <scheme val="minor"/>
    </font>
    <font>
      <sz val="11"/>
      <color rgb="FF212121"/>
      <name val="Segoe UI"/>
      <family val="2"/>
    </font>
    <font>
      <sz val="11"/>
      <color rgb="FF212121"/>
      <name val="Aptos Narrow"/>
      <family val="2"/>
      <scheme val="minor"/>
    </font>
    <font>
      <sz val="8"/>
      <name val="Aptos Narrow"/>
      <family val="2"/>
      <scheme val="minor"/>
    </font>
  </fonts>
  <fills count="4">
    <fill>
      <patternFill patternType="none"/>
    </fill>
    <fill>
      <patternFill patternType="gray125"/>
    </fill>
    <fill>
      <patternFill patternType="solid">
        <fgColor rgb="FFFF0000"/>
        <bgColor indexed="64"/>
      </patternFill>
    </fill>
    <fill>
      <patternFill patternType="solid">
        <fgColor rgb="FF00B050"/>
        <bgColor indexed="64"/>
      </patternFill>
    </fill>
  </fills>
  <borders count="1">
    <border>
      <left/>
      <right/>
      <top/>
      <bottom/>
      <diagonal/>
    </border>
  </borders>
  <cellStyleXfs count="1">
    <xf numFmtId="0" fontId="0" fillId="0" borderId="0"/>
  </cellStyleXfs>
  <cellXfs count="49">
    <xf numFmtId="0" fontId="0" fillId="0" borderId="0" xfId="0"/>
    <xf numFmtId="0" fontId="0" fillId="0" borderId="0" xfId="0" applyAlignment="1">
      <alignment horizontal="center"/>
    </xf>
    <xf numFmtId="0" fontId="2" fillId="0" borderId="0" xfId="0" applyFont="1"/>
    <xf numFmtId="0" fontId="1" fillId="0" borderId="0" xfId="0" applyFont="1"/>
    <xf numFmtId="0" fontId="0" fillId="0" borderId="0" xfId="0"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1" fillId="2" borderId="0" xfId="0" applyFont="1" applyFill="1" applyAlignment="1">
      <alignment horizontal="center" vertical="center"/>
    </xf>
    <xf numFmtId="0" fontId="2" fillId="3" borderId="0" xfId="0" applyFont="1" applyFill="1" applyAlignment="1">
      <alignment horizontal="center" vertical="center"/>
    </xf>
    <xf numFmtId="0" fontId="0" fillId="2" borderId="0" xfId="0" applyFill="1"/>
    <xf numFmtId="0" fontId="0" fillId="3" borderId="0" xfId="0" applyFill="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2" fontId="0" fillId="0" borderId="0" xfId="0" applyNumberFormat="1"/>
    <xf numFmtId="165"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xf numFmtId="0" fontId="0" fillId="0" borderId="0" xfId="0"/>
    <xf numFmtId="0" fontId="0" fillId="0" borderId="0" xfId="0"/>
    <xf numFmtId="2" fontId="0" fillId="0" borderId="0" xfId="0" applyNumberFormat="1"/>
    <xf numFmtId="166" fontId="0" fillId="0" borderId="0" xfId="0" applyNumberFormat="1"/>
    <xf numFmtId="1" fontId="0" fillId="0" borderId="0" xfId="0" applyNumberFormat="1"/>
    <xf numFmtId="0" fontId="0" fillId="0" borderId="0" xfId="0"/>
    <xf numFmtId="166" fontId="0" fillId="0" borderId="0" xfId="0" applyNumberFormat="1"/>
    <xf numFmtId="0" fontId="0" fillId="0" borderId="0" xfId="0"/>
    <xf numFmtId="0" fontId="0" fillId="0" borderId="0" xfId="0" applyAlignment="1">
      <alignment horizontal="center"/>
    </xf>
    <xf numFmtId="0" fontId="0" fillId="0" borderId="0" xfId="0"/>
    <xf numFmtId="2" fontId="0" fillId="0" borderId="0" xfId="0" applyNumberFormat="1"/>
    <xf numFmtId="166" fontId="0" fillId="0" borderId="0" xfId="0" applyNumberFormat="1"/>
    <xf numFmtId="165" fontId="0" fillId="0" borderId="0" xfId="0" applyNumberFormat="1"/>
    <xf numFmtId="0" fontId="0" fillId="0" borderId="0" xfId="0" applyFill="1"/>
    <xf numFmtId="2" fontId="0" fillId="0" borderId="0" xfId="0" applyNumberFormat="1" applyFill="1"/>
    <xf numFmtId="165" fontId="0" fillId="0" borderId="0" xfId="0" applyNumberFormat="1" applyFill="1"/>
    <xf numFmtId="0" fontId="0" fillId="2" borderId="0" xfId="0" applyFill="1"/>
    <xf numFmtId="166" fontId="0" fillId="2" borderId="0" xfId="0" applyNumberFormat="1" applyFill="1"/>
    <xf numFmtId="0" fontId="0" fillId="0" borderId="0" xfId="0"/>
    <xf numFmtId="0" fontId="0" fillId="0" borderId="0" xfId="0"/>
    <xf numFmtId="166" fontId="0" fillId="0" borderId="0" xfId="0" applyNumberFormat="1"/>
    <xf numFmtId="2" fontId="0" fillId="0" borderId="0" xfId="0" applyNumberFormat="1"/>
    <xf numFmtId="1" fontId="0" fillId="0" borderId="0" xfId="0" applyNumberFormat="1"/>
    <xf numFmtId="0" fontId="0" fillId="0" borderId="0" xfId="0"/>
    <xf numFmtId="2" fontId="0" fillId="0" borderId="0" xfId="0" applyNumberFormat="1"/>
    <xf numFmtId="166" fontId="0" fillId="0" borderId="0" xfId="0" applyNumberFormat="1"/>
    <xf numFmtId="1" fontId="0" fillId="0" borderId="0" xfId="0" applyNumberFormat="1"/>
    <xf numFmtId="0" fontId="0" fillId="0" borderId="0" xfId="0" applyFill="1"/>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DA42C-6DB9-452C-AEBB-0BE4EF83DA7B}">
  <dimension ref="A1:F25"/>
  <sheetViews>
    <sheetView tabSelected="1" topLeftCell="B1" zoomScale="60" zoomScaleNormal="60" workbookViewId="0">
      <selection activeCell="B29" sqref="B29"/>
    </sheetView>
  </sheetViews>
  <sheetFormatPr defaultRowHeight="14.5" x14ac:dyDescent="0.35"/>
  <cols>
    <col min="1" max="1" width="30.1796875" bestFit="1" customWidth="1"/>
    <col min="2" max="2" width="222.26953125" bestFit="1" customWidth="1"/>
    <col min="5" max="5" width="23.08984375" bestFit="1" customWidth="1"/>
  </cols>
  <sheetData>
    <row r="1" spans="1:6" x14ac:dyDescent="0.35">
      <c r="A1" t="s">
        <v>228</v>
      </c>
      <c r="B1" t="s">
        <v>229</v>
      </c>
      <c r="E1" t="s">
        <v>499</v>
      </c>
      <c r="F1" t="s">
        <v>500</v>
      </c>
    </row>
    <row r="2" spans="1:6" x14ac:dyDescent="0.35">
      <c r="A2" t="s">
        <v>271</v>
      </c>
      <c r="B2" t="s">
        <v>300</v>
      </c>
      <c r="E2" t="s">
        <v>501</v>
      </c>
      <c r="F2" t="s">
        <v>487</v>
      </c>
    </row>
    <row r="3" spans="1:6" x14ac:dyDescent="0.35">
      <c r="A3" t="s">
        <v>272</v>
      </c>
      <c r="B3" t="s">
        <v>301</v>
      </c>
      <c r="E3" t="s">
        <v>502</v>
      </c>
      <c r="F3" t="s">
        <v>488</v>
      </c>
    </row>
    <row r="4" spans="1:6" x14ac:dyDescent="0.35">
      <c r="A4" t="s">
        <v>366</v>
      </c>
      <c r="B4" t="s">
        <v>367</v>
      </c>
      <c r="E4" t="s">
        <v>503</v>
      </c>
      <c r="F4" t="s">
        <v>473</v>
      </c>
    </row>
    <row r="5" spans="1:6" x14ac:dyDescent="0.35">
      <c r="A5" t="s">
        <v>569</v>
      </c>
      <c r="B5" t="s">
        <v>570</v>
      </c>
      <c r="E5" t="s">
        <v>507</v>
      </c>
      <c r="F5" t="s">
        <v>505</v>
      </c>
    </row>
    <row r="6" spans="1:6" x14ac:dyDescent="0.35">
      <c r="A6" t="s">
        <v>572</v>
      </c>
      <c r="B6" t="s">
        <v>504</v>
      </c>
      <c r="E6" t="s">
        <v>508</v>
      </c>
      <c r="F6" t="s">
        <v>506</v>
      </c>
    </row>
    <row r="7" spans="1:6" x14ac:dyDescent="0.35">
      <c r="A7" t="s">
        <v>573</v>
      </c>
      <c r="B7" t="s">
        <v>231</v>
      </c>
      <c r="E7" t="s">
        <v>187</v>
      </c>
      <c r="F7" t="s">
        <v>352</v>
      </c>
    </row>
    <row r="8" spans="1:6" x14ac:dyDescent="0.35">
      <c r="A8" t="s">
        <v>574</v>
      </c>
      <c r="B8" t="s">
        <v>268</v>
      </c>
      <c r="E8" t="s">
        <v>509</v>
      </c>
      <c r="F8" t="s">
        <v>355</v>
      </c>
    </row>
    <row r="9" spans="1:6" x14ac:dyDescent="0.35">
      <c r="A9" t="s">
        <v>575</v>
      </c>
      <c r="B9" t="s">
        <v>230</v>
      </c>
      <c r="E9" t="s">
        <v>156</v>
      </c>
      <c r="F9" t="s">
        <v>356</v>
      </c>
    </row>
    <row r="10" spans="1:6" x14ac:dyDescent="0.35">
      <c r="A10" t="s">
        <v>576</v>
      </c>
      <c r="B10" t="s">
        <v>233</v>
      </c>
      <c r="E10" t="s">
        <v>510</v>
      </c>
      <c r="F10" t="s">
        <v>357</v>
      </c>
    </row>
    <row r="11" spans="1:6" x14ac:dyDescent="0.35">
      <c r="A11" t="s">
        <v>577</v>
      </c>
      <c r="B11" t="s">
        <v>232</v>
      </c>
      <c r="E11" t="s">
        <v>511</v>
      </c>
      <c r="F11" t="s">
        <v>358</v>
      </c>
    </row>
    <row r="12" spans="1:6" x14ac:dyDescent="0.35">
      <c r="A12" t="s">
        <v>578</v>
      </c>
      <c r="B12" t="s">
        <v>234</v>
      </c>
      <c r="E12" t="s">
        <v>224</v>
      </c>
      <c r="F12" t="s">
        <v>512</v>
      </c>
    </row>
    <row r="13" spans="1:6" x14ac:dyDescent="0.35">
      <c r="A13" t="s">
        <v>571</v>
      </c>
      <c r="B13" t="s">
        <v>707</v>
      </c>
      <c r="E13" t="s">
        <v>513</v>
      </c>
      <c r="F13" t="s">
        <v>360</v>
      </c>
    </row>
    <row r="14" spans="1:6" x14ac:dyDescent="0.35">
      <c r="A14" t="s">
        <v>579</v>
      </c>
      <c r="B14" t="s">
        <v>235</v>
      </c>
      <c r="E14" t="s">
        <v>514</v>
      </c>
      <c r="F14" t="s">
        <v>362</v>
      </c>
    </row>
    <row r="15" spans="1:6" x14ac:dyDescent="0.35">
      <c r="A15" t="s">
        <v>580</v>
      </c>
      <c r="B15" t="s">
        <v>706</v>
      </c>
    </row>
    <row r="16" spans="1:6" x14ac:dyDescent="0.35">
      <c r="A16" t="s">
        <v>236</v>
      </c>
      <c r="B16" t="s">
        <v>237</v>
      </c>
    </row>
    <row r="17" spans="1:2" s="41" customFormat="1" x14ac:dyDescent="0.35">
      <c r="A17" s="41" t="s">
        <v>704</v>
      </c>
      <c r="B17" s="41" t="s">
        <v>705</v>
      </c>
    </row>
    <row r="18" spans="1:2" x14ac:dyDescent="0.35">
      <c r="A18" t="s">
        <v>581</v>
      </c>
      <c r="B18" t="s">
        <v>243</v>
      </c>
    </row>
    <row r="19" spans="1:2" x14ac:dyDescent="0.35">
      <c r="A19" t="s">
        <v>582</v>
      </c>
      <c r="B19" t="s">
        <v>244</v>
      </c>
    </row>
    <row r="20" spans="1:2" x14ac:dyDescent="0.35">
      <c r="A20" t="s">
        <v>238</v>
      </c>
      <c r="B20" t="s">
        <v>245</v>
      </c>
    </row>
    <row r="21" spans="1:2" x14ac:dyDescent="0.35">
      <c r="A21" t="s">
        <v>583</v>
      </c>
      <c r="B21" t="s">
        <v>246</v>
      </c>
    </row>
    <row r="22" spans="1:2" x14ac:dyDescent="0.35">
      <c r="A22" t="s">
        <v>584</v>
      </c>
      <c r="B22" t="s">
        <v>247</v>
      </c>
    </row>
    <row r="23" spans="1:2" x14ac:dyDescent="0.35">
      <c r="A23" t="s">
        <v>239</v>
      </c>
      <c r="B23" t="s">
        <v>248</v>
      </c>
    </row>
    <row r="24" spans="1:2" x14ac:dyDescent="0.35">
      <c r="A24" t="s">
        <v>585</v>
      </c>
      <c r="B24" t="s">
        <v>241</v>
      </c>
    </row>
    <row r="25" spans="1:2" x14ac:dyDescent="0.35">
      <c r="A25" t="s">
        <v>240</v>
      </c>
      <c r="B25" t="s">
        <v>242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BE654-69AC-4380-B13B-C417C115BB68}">
  <dimension ref="A1:H21"/>
  <sheetViews>
    <sheetView workbookViewId="0">
      <selection activeCell="H21" sqref="H21"/>
    </sheetView>
  </sheetViews>
  <sheetFormatPr defaultRowHeight="14.5" x14ac:dyDescent="0.35"/>
  <sheetData>
    <row r="1" spans="1:8" x14ac:dyDescent="0.35">
      <c r="B1" s="46" t="s">
        <v>611</v>
      </c>
      <c r="C1" s="46"/>
      <c r="D1" s="46"/>
      <c r="E1" s="46"/>
      <c r="F1" s="46"/>
      <c r="G1" s="46"/>
      <c r="H1" s="46"/>
    </row>
    <row r="2" spans="1:8" x14ac:dyDescent="0.35">
      <c r="A2" t="s">
        <v>1</v>
      </c>
      <c r="B2" t="s">
        <v>612</v>
      </c>
      <c r="C2" t="s">
        <v>470</v>
      </c>
      <c r="D2" t="s">
        <v>613</v>
      </c>
      <c r="E2" t="s">
        <v>614</v>
      </c>
      <c r="F2" t="s">
        <v>615</v>
      </c>
      <c r="G2" t="s">
        <v>616</v>
      </c>
      <c r="H2" t="s">
        <v>114</v>
      </c>
    </row>
    <row r="3" spans="1:8" x14ac:dyDescent="0.35">
      <c r="A3" t="s">
        <v>249</v>
      </c>
      <c r="B3">
        <v>1</v>
      </c>
      <c r="C3">
        <v>2</v>
      </c>
      <c r="D3">
        <v>1</v>
      </c>
      <c r="E3">
        <v>1</v>
      </c>
      <c r="F3">
        <v>1</v>
      </c>
      <c r="G3">
        <v>4</v>
      </c>
      <c r="H3">
        <v>1</v>
      </c>
    </row>
    <row r="4" spans="1:8" x14ac:dyDescent="0.35">
      <c r="A4" t="s">
        <v>250</v>
      </c>
      <c r="B4">
        <v>1</v>
      </c>
      <c r="C4">
        <v>2</v>
      </c>
      <c r="D4">
        <v>0</v>
      </c>
      <c r="E4">
        <v>1</v>
      </c>
      <c r="F4">
        <v>2</v>
      </c>
      <c r="G4">
        <v>4</v>
      </c>
      <c r="H4">
        <v>2</v>
      </c>
    </row>
    <row r="5" spans="1:8" x14ac:dyDescent="0.35">
      <c r="A5" t="s">
        <v>251</v>
      </c>
      <c r="B5">
        <v>3</v>
      </c>
      <c r="C5">
        <v>2</v>
      </c>
      <c r="D5">
        <v>1</v>
      </c>
      <c r="E5">
        <v>1</v>
      </c>
      <c r="F5">
        <v>3</v>
      </c>
      <c r="G5">
        <v>4</v>
      </c>
      <c r="H5">
        <v>2</v>
      </c>
    </row>
    <row r="6" spans="1:8" x14ac:dyDescent="0.35">
      <c r="A6" t="s">
        <v>252</v>
      </c>
      <c r="B6">
        <v>1</v>
      </c>
      <c r="C6">
        <v>1</v>
      </c>
      <c r="D6">
        <v>0</v>
      </c>
      <c r="E6">
        <v>1</v>
      </c>
      <c r="F6">
        <v>0</v>
      </c>
      <c r="G6">
        <v>2</v>
      </c>
      <c r="H6">
        <v>0</v>
      </c>
    </row>
    <row r="7" spans="1:8" x14ac:dyDescent="0.35">
      <c r="A7" t="s">
        <v>253</v>
      </c>
      <c r="B7">
        <v>3</v>
      </c>
      <c r="C7">
        <v>2</v>
      </c>
      <c r="D7">
        <v>0</v>
      </c>
      <c r="E7">
        <v>1</v>
      </c>
      <c r="F7">
        <v>1</v>
      </c>
      <c r="G7">
        <v>4</v>
      </c>
      <c r="H7">
        <v>0</v>
      </c>
    </row>
    <row r="8" spans="1:8" x14ac:dyDescent="0.35">
      <c r="A8" t="s">
        <v>254</v>
      </c>
      <c r="B8">
        <v>1</v>
      </c>
      <c r="C8">
        <v>2</v>
      </c>
      <c r="D8">
        <v>1</v>
      </c>
      <c r="E8">
        <v>2</v>
      </c>
      <c r="F8">
        <v>3</v>
      </c>
      <c r="G8">
        <v>4</v>
      </c>
      <c r="H8">
        <v>1</v>
      </c>
    </row>
    <row r="9" spans="1:8" x14ac:dyDescent="0.35">
      <c r="A9" t="s">
        <v>310</v>
      </c>
      <c r="B9">
        <v>1</v>
      </c>
      <c r="C9">
        <v>1</v>
      </c>
      <c r="D9">
        <v>0</v>
      </c>
      <c r="E9">
        <v>0</v>
      </c>
      <c r="F9">
        <v>0</v>
      </c>
      <c r="G9">
        <v>0</v>
      </c>
      <c r="H9">
        <v>0</v>
      </c>
    </row>
    <row r="10" spans="1:8" x14ac:dyDescent="0.35">
      <c r="A10" t="s">
        <v>311</v>
      </c>
      <c r="B10">
        <v>1</v>
      </c>
      <c r="C10">
        <v>1</v>
      </c>
      <c r="D10">
        <v>0</v>
      </c>
      <c r="E10">
        <v>0</v>
      </c>
      <c r="F10">
        <v>0</v>
      </c>
      <c r="G10">
        <v>0</v>
      </c>
      <c r="H10">
        <v>0</v>
      </c>
    </row>
    <row r="11" spans="1:8" x14ac:dyDescent="0.35">
      <c r="A11" t="s">
        <v>617</v>
      </c>
      <c r="B11">
        <v>1</v>
      </c>
      <c r="C11">
        <v>20</v>
      </c>
      <c r="D11">
        <v>16</v>
      </c>
      <c r="E11">
        <v>11</v>
      </c>
      <c r="F11">
        <v>1</v>
      </c>
      <c r="G11">
        <v>5</v>
      </c>
      <c r="H11">
        <v>2</v>
      </c>
    </row>
    <row r="12" spans="1:8" x14ac:dyDescent="0.35">
      <c r="A12" t="s">
        <v>618</v>
      </c>
      <c r="B12">
        <v>2</v>
      </c>
      <c r="C12">
        <v>20</v>
      </c>
      <c r="D12">
        <v>25</v>
      </c>
      <c r="E12">
        <v>17</v>
      </c>
      <c r="F12">
        <v>1</v>
      </c>
      <c r="G12">
        <v>7</v>
      </c>
      <c r="H12">
        <v>3</v>
      </c>
    </row>
    <row r="13" spans="1:8" x14ac:dyDescent="0.35">
      <c r="A13" t="s">
        <v>619</v>
      </c>
      <c r="B13">
        <v>2</v>
      </c>
      <c r="C13">
        <v>20</v>
      </c>
      <c r="D13">
        <v>20</v>
      </c>
      <c r="E13">
        <v>22</v>
      </c>
      <c r="F13">
        <v>2</v>
      </c>
      <c r="G13">
        <v>10</v>
      </c>
      <c r="H13">
        <v>5</v>
      </c>
    </row>
    <row r="14" spans="1:8" x14ac:dyDescent="0.35">
      <c r="A14" t="s">
        <v>315</v>
      </c>
      <c r="B14">
        <v>2</v>
      </c>
      <c r="C14">
        <v>0</v>
      </c>
      <c r="D14">
        <v>0</v>
      </c>
      <c r="E14">
        <v>1</v>
      </c>
      <c r="F14">
        <v>0</v>
      </c>
      <c r="G14">
        <v>0</v>
      </c>
      <c r="H14">
        <v>0</v>
      </c>
    </row>
    <row r="15" spans="1:8" x14ac:dyDescent="0.35">
      <c r="A15" t="s">
        <v>316</v>
      </c>
      <c r="B15">
        <v>1</v>
      </c>
      <c r="C15">
        <v>0</v>
      </c>
      <c r="D15">
        <v>0</v>
      </c>
      <c r="E15">
        <v>0</v>
      </c>
      <c r="F15">
        <v>0</v>
      </c>
      <c r="G15">
        <v>0</v>
      </c>
      <c r="H15">
        <v>0</v>
      </c>
    </row>
    <row r="16" spans="1:8" x14ac:dyDescent="0.35">
      <c r="A16" t="s">
        <v>620</v>
      </c>
      <c r="B16">
        <v>1</v>
      </c>
      <c r="C16">
        <v>0</v>
      </c>
      <c r="D16">
        <v>0</v>
      </c>
      <c r="E16">
        <v>0</v>
      </c>
      <c r="F16">
        <v>0</v>
      </c>
      <c r="G16">
        <v>1</v>
      </c>
      <c r="H16">
        <v>0</v>
      </c>
    </row>
    <row r="17" spans="1:8" x14ac:dyDescent="0.35">
      <c r="A17" t="s">
        <v>621</v>
      </c>
      <c r="B17">
        <v>1</v>
      </c>
      <c r="C17">
        <v>0</v>
      </c>
      <c r="D17">
        <v>0</v>
      </c>
      <c r="E17">
        <v>0</v>
      </c>
      <c r="F17">
        <v>0</v>
      </c>
      <c r="G17">
        <v>1</v>
      </c>
      <c r="H17">
        <v>0</v>
      </c>
    </row>
    <row r="18" spans="1:8" x14ac:dyDescent="0.35">
      <c r="A18" t="s">
        <v>622</v>
      </c>
      <c r="B18">
        <v>1</v>
      </c>
      <c r="C18">
        <v>0</v>
      </c>
      <c r="D18">
        <v>0</v>
      </c>
      <c r="E18">
        <v>0</v>
      </c>
      <c r="F18">
        <v>0</v>
      </c>
      <c r="G18">
        <v>1</v>
      </c>
      <c r="H18">
        <v>0</v>
      </c>
    </row>
    <row r="19" spans="1:8" x14ac:dyDescent="0.35">
      <c r="A19" t="s">
        <v>623</v>
      </c>
      <c r="B19">
        <v>1</v>
      </c>
      <c r="C19">
        <v>0</v>
      </c>
      <c r="D19">
        <v>0</v>
      </c>
      <c r="E19">
        <v>0</v>
      </c>
      <c r="F19">
        <v>0</v>
      </c>
      <c r="G19">
        <v>1</v>
      </c>
      <c r="H19">
        <v>0</v>
      </c>
    </row>
    <row r="20" spans="1:8" x14ac:dyDescent="0.35">
      <c r="A20" t="s">
        <v>624</v>
      </c>
      <c r="B20">
        <v>1</v>
      </c>
      <c r="C20">
        <v>0</v>
      </c>
      <c r="D20">
        <v>0</v>
      </c>
      <c r="E20">
        <v>0</v>
      </c>
      <c r="F20">
        <v>0</v>
      </c>
      <c r="G20">
        <v>1</v>
      </c>
      <c r="H20">
        <v>0</v>
      </c>
    </row>
    <row r="21" spans="1:8" x14ac:dyDescent="0.35">
      <c r="A21" t="s">
        <v>625</v>
      </c>
      <c r="B21">
        <v>1</v>
      </c>
      <c r="C21">
        <v>0</v>
      </c>
      <c r="D21">
        <v>0</v>
      </c>
      <c r="E21">
        <v>0</v>
      </c>
      <c r="F21">
        <v>0</v>
      </c>
      <c r="G21">
        <v>1</v>
      </c>
      <c r="H21">
        <v>0</v>
      </c>
    </row>
  </sheetData>
  <mergeCells count="1">
    <mergeCell ref="B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02C1-1787-469E-A9EA-15B6D56A890E}">
  <dimension ref="A1:F21"/>
  <sheetViews>
    <sheetView workbookViewId="0">
      <selection activeCell="I9" sqref="I9"/>
    </sheetView>
  </sheetViews>
  <sheetFormatPr defaultRowHeight="14.5" x14ac:dyDescent="0.35"/>
  <cols>
    <col min="1" max="5" width="8.7265625" style="1"/>
    <col min="6" max="6" width="17.1796875" style="1" bestFit="1" customWidth="1"/>
    <col min="7" max="16384" width="8.7265625" style="1"/>
  </cols>
  <sheetData>
    <row r="1" spans="1:6" x14ac:dyDescent="0.35">
      <c r="B1" s="46" t="s">
        <v>323</v>
      </c>
      <c r="C1" s="46"/>
      <c r="F1" s="1" t="s">
        <v>341</v>
      </c>
    </row>
    <row r="2" spans="1:6" x14ac:dyDescent="0.35">
      <c r="A2" s="1" t="s">
        <v>1</v>
      </c>
      <c r="B2" s="1" t="s">
        <v>302</v>
      </c>
      <c r="C2" s="1" t="s">
        <v>303</v>
      </c>
      <c r="E2" s="1" t="s">
        <v>1</v>
      </c>
      <c r="F2" s="1" t="s">
        <v>324</v>
      </c>
    </row>
    <row r="3" spans="1:6" x14ac:dyDescent="0.35">
      <c r="A3" s="1" t="s">
        <v>304</v>
      </c>
      <c r="B3" s="1">
        <v>7.24</v>
      </c>
      <c r="C3" s="1">
        <v>6.9809999999999999</v>
      </c>
      <c r="E3" s="1" t="s">
        <v>325</v>
      </c>
      <c r="F3" s="1">
        <v>7.0039999999999996</v>
      </c>
    </row>
    <row r="4" spans="1:6" x14ac:dyDescent="0.35">
      <c r="A4" s="1" t="s">
        <v>305</v>
      </c>
      <c r="B4" s="1">
        <v>7.34</v>
      </c>
      <c r="C4" s="1">
        <v>5.718</v>
      </c>
      <c r="E4" s="1" t="s">
        <v>326</v>
      </c>
      <c r="F4" s="1">
        <v>7.008</v>
      </c>
    </row>
    <row r="5" spans="1:6" x14ac:dyDescent="0.35">
      <c r="A5" s="1" t="s">
        <v>306</v>
      </c>
      <c r="B5" s="1">
        <v>7.29</v>
      </c>
      <c r="C5" s="1">
        <v>5.1470000000000002</v>
      </c>
      <c r="E5" s="1" t="s">
        <v>327</v>
      </c>
      <c r="F5" s="1">
        <v>6.7539999999999996</v>
      </c>
    </row>
    <row r="6" spans="1:6" x14ac:dyDescent="0.35">
      <c r="A6" s="1" t="s">
        <v>307</v>
      </c>
      <c r="B6" s="1">
        <v>7.04</v>
      </c>
      <c r="C6" s="1">
        <v>6.9329999999999998</v>
      </c>
      <c r="E6" s="1" t="s">
        <v>328</v>
      </c>
      <c r="F6" s="1">
        <v>6.9749999999999996</v>
      </c>
    </row>
    <row r="7" spans="1:6" x14ac:dyDescent="0.35">
      <c r="A7" s="1" t="s">
        <v>308</v>
      </c>
      <c r="B7" s="1">
        <v>7.09</v>
      </c>
      <c r="C7" s="1">
        <v>6.1980000000000004</v>
      </c>
      <c r="E7" s="1" t="s">
        <v>329</v>
      </c>
      <c r="F7" s="1">
        <v>6.5869999999999997</v>
      </c>
    </row>
    <row r="8" spans="1:6" x14ac:dyDescent="0.35">
      <c r="A8" s="1" t="s">
        <v>309</v>
      </c>
      <c r="B8" s="1">
        <v>7.13</v>
      </c>
      <c r="C8" s="1">
        <v>4.7770000000000001</v>
      </c>
      <c r="E8" s="1" t="s">
        <v>330</v>
      </c>
      <c r="F8" s="1">
        <v>6.2469999999999999</v>
      </c>
    </row>
    <row r="9" spans="1:6" x14ac:dyDescent="0.35">
      <c r="A9" s="1" t="s">
        <v>310</v>
      </c>
      <c r="B9" s="1">
        <v>7.08</v>
      </c>
      <c r="C9" s="1">
        <v>6.9240000000000004</v>
      </c>
      <c r="E9" s="1" t="s">
        <v>331</v>
      </c>
      <c r="F9" s="1">
        <v>6.0129999999999999</v>
      </c>
    </row>
    <row r="10" spans="1:6" x14ac:dyDescent="0.35">
      <c r="A10" s="1" t="s">
        <v>311</v>
      </c>
      <c r="B10" s="1">
        <v>7.15</v>
      </c>
      <c r="C10" s="1">
        <v>6.92</v>
      </c>
      <c r="E10" s="1" t="s">
        <v>332</v>
      </c>
      <c r="F10" s="1">
        <v>6.1849999999999996</v>
      </c>
    </row>
    <row r="11" spans="1:6" x14ac:dyDescent="0.35">
      <c r="A11" s="1" t="s">
        <v>312</v>
      </c>
      <c r="B11" s="1">
        <v>7.01</v>
      </c>
      <c r="C11" s="1">
        <v>6.8140000000000001</v>
      </c>
      <c r="E11" s="1" t="s">
        <v>333</v>
      </c>
      <c r="F11" s="1">
        <v>6.1319999999999997</v>
      </c>
    </row>
    <row r="12" spans="1:6" x14ac:dyDescent="0.35">
      <c r="A12" s="1" t="s">
        <v>313</v>
      </c>
      <c r="B12" s="1">
        <v>7.15</v>
      </c>
      <c r="C12" s="1">
        <v>6.7439999999999998</v>
      </c>
      <c r="E12" s="1" t="s">
        <v>334</v>
      </c>
      <c r="F12" s="1">
        <v>6.149</v>
      </c>
    </row>
    <row r="13" spans="1:6" x14ac:dyDescent="0.35">
      <c r="A13" s="1" t="s">
        <v>314</v>
      </c>
      <c r="B13" s="1">
        <v>7.14</v>
      </c>
      <c r="C13" s="1">
        <v>6.1580000000000004</v>
      </c>
      <c r="E13" s="1" t="s">
        <v>335</v>
      </c>
      <c r="F13" s="1">
        <v>6.3929999999999998</v>
      </c>
    </row>
    <row r="14" spans="1:6" x14ac:dyDescent="0.35">
      <c r="A14" s="1" t="s">
        <v>315</v>
      </c>
      <c r="B14" s="1">
        <v>7.25</v>
      </c>
      <c r="C14" s="1">
        <v>6.9870000000000001</v>
      </c>
      <c r="E14" s="1" t="s">
        <v>336</v>
      </c>
      <c r="F14" s="1">
        <v>6.165</v>
      </c>
    </row>
    <row r="15" spans="1:6" x14ac:dyDescent="0.35">
      <c r="A15" s="1" t="s">
        <v>316</v>
      </c>
      <c r="B15" s="1">
        <v>7.12</v>
      </c>
      <c r="C15" s="1">
        <v>6.5570000000000004</v>
      </c>
      <c r="E15" s="1" t="s">
        <v>337</v>
      </c>
      <c r="F15" s="1">
        <v>6.5839999999999996</v>
      </c>
    </row>
    <row r="16" spans="1:6" x14ac:dyDescent="0.35">
      <c r="A16" s="1" t="s">
        <v>317</v>
      </c>
      <c r="B16" s="1">
        <v>7.24</v>
      </c>
      <c r="C16" s="1">
        <v>7.0419999999999998</v>
      </c>
      <c r="E16" s="1" t="s">
        <v>338</v>
      </c>
      <c r="F16" s="1">
        <v>6.3940000000000001</v>
      </c>
    </row>
    <row r="17" spans="1:6" x14ac:dyDescent="0.35">
      <c r="A17" s="1" t="s">
        <v>318</v>
      </c>
      <c r="B17" s="1">
        <v>7.34</v>
      </c>
      <c r="C17" s="1">
        <v>6.8520000000000003</v>
      </c>
      <c r="E17" s="1" t="s">
        <v>339</v>
      </c>
      <c r="F17" s="1">
        <v>6.5579999999999998</v>
      </c>
    </row>
    <row r="18" spans="1:6" x14ac:dyDescent="0.35">
      <c r="A18" s="1" t="s">
        <v>319</v>
      </c>
      <c r="B18" s="1">
        <v>7.07</v>
      </c>
      <c r="C18" s="1">
        <v>6.5670000000000002</v>
      </c>
      <c r="E18" s="1" t="s">
        <v>340</v>
      </c>
      <c r="F18" s="1">
        <v>6.298</v>
      </c>
    </row>
    <row r="19" spans="1:6" x14ac:dyDescent="0.35">
      <c r="A19" s="1" t="s">
        <v>320</v>
      </c>
      <c r="B19" s="1">
        <v>7.11</v>
      </c>
      <c r="C19" s="1">
        <v>6.8929999999999998</v>
      </c>
    </row>
    <row r="20" spans="1:6" x14ac:dyDescent="0.35">
      <c r="A20" s="1" t="s">
        <v>321</v>
      </c>
      <c r="B20" s="1">
        <v>7.16</v>
      </c>
      <c r="C20" s="1">
        <v>6.9489999999999998</v>
      </c>
    </row>
    <row r="21" spans="1:6" x14ac:dyDescent="0.35">
      <c r="A21" s="1" t="s">
        <v>322</v>
      </c>
      <c r="B21" s="1">
        <v>7.16</v>
      </c>
      <c r="C21" s="1">
        <v>6.6349999999999998</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35DF-17DC-4193-BEEF-6A6D5883DCC7}">
  <dimension ref="A1:C132"/>
  <sheetViews>
    <sheetView topLeftCell="A96" workbookViewId="0">
      <selection activeCell="C92" sqref="C92:C132"/>
    </sheetView>
  </sheetViews>
  <sheetFormatPr defaultRowHeight="14.5" x14ac:dyDescent="0.35"/>
  <sheetData>
    <row r="1" spans="1:3" x14ac:dyDescent="0.35">
      <c r="C1" t="s">
        <v>586</v>
      </c>
    </row>
    <row r="2" spans="1:3" x14ac:dyDescent="0.35">
      <c r="A2" t="s">
        <v>1</v>
      </c>
      <c r="B2" t="s">
        <v>100</v>
      </c>
      <c r="C2" t="s">
        <v>587</v>
      </c>
    </row>
    <row r="3" spans="1:3" x14ac:dyDescent="0.35">
      <c r="A3" t="s">
        <v>458</v>
      </c>
      <c r="B3">
        <v>0</v>
      </c>
      <c r="C3">
        <v>5.5610000000000008</v>
      </c>
    </row>
    <row r="4" spans="1:3" x14ac:dyDescent="0.35">
      <c r="A4" t="s">
        <v>460</v>
      </c>
      <c r="B4">
        <v>0</v>
      </c>
      <c r="C4">
        <v>18.316000000000003</v>
      </c>
    </row>
    <row r="5" spans="1:3" x14ac:dyDescent="0.35">
      <c r="A5" t="s">
        <v>104</v>
      </c>
      <c r="B5">
        <v>0</v>
      </c>
      <c r="C5">
        <v>82.911000000000001</v>
      </c>
    </row>
    <row r="6" spans="1:3" x14ac:dyDescent="0.35">
      <c r="A6" t="s">
        <v>107</v>
      </c>
      <c r="B6">
        <v>0</v>
      </c>
      <c r="C6">
        <v>57.442999999999998</v>
      </c>
    </row>
    <row r="7" spans="1:3" x14ac:dyDescent="0.35">
      <c r="A7" t="s">
        <v>446</v>
      </c>
      <c r="B7">
        <v>0</v>
      </c>
      <c r="C7">
        <v>67.147999999999996</v>
      </c>
    </row>
    <row r="8" spans="1:3" x14ac:dyDescent="0.35">
      <c r="A8" t="s">
        <v>103</v>
      </c>
      <c r="B8">
        <v>0</v>
      </c>
      <c r="C8">
        <v>26.296500000000002</v>
      </c>
    </row>
    <row r="9" spans="1:3" x14ac:dyDescent="0.35">
      <c r="A9" t="s">
        <v>106</v>
      </c>
      <c r="B9">
        <v>0</v>
      </c>
      <c r="C9">
        <v>19.742999999999999</v>
      </c>
    </row>
    <row r="10" spans="1:3" x14ac:dyDescent="0.35">
      <c r="A10" t="s">
        <v>447</v>
      </c>
      <c r="B10">
        <v>0</v>
      </c>
      <c r="C10">
        <v>25.822000000000003</v>
      </c>
    </row>
    <row r="11" spans="1:3" x14ac:dyDescent="0.35">
      <c r="A11" t="s">
        <v>448</v>
      </c>
      <c r="B11">
        <v>0</v>
      </c>
      <c r="C11">
        <v>1022.434</v>
      </c>
    </row>
    <row r="12" spans="1:3" x14ac:dyDescent="0.35">
      <c r="A12" t="s">
        <v>449</v>
      </c>
      <c r="B12">
        <v>0</v>
      </c>
      <c r="C12">
        <v>462.55500000000001</v>
      </c>
    </row>
    <row r="13" spans="1:3" x14ac:dyDescent="0.35">
      <c r="A13" t="s">
        <v>489</v>
      </c>
      <c r="B13">
        <v>0</v>
      </c>
      <c r="C13">
        <v>113.6755</v>
      </c>
    </row>
    <row r="14" spans="1:3" x14ac:dyDescent="0.35">
      <c r="A14" t="s">
        <v>490</v>
      </c>
      <c r="B14">
        <v>0</v>
      </c>
      <c r="C14">
        <v>36.279500000000006</v>
      </c>
    </row>
    <row r="15" spans="1:3" x14ac:dyDescent="0.35">
      <c r="A15" t="s">
        <v>491</v>
      </c>
      <c r="B15">
        <v>0</v>
      </c>
      <c r="C15">
        <v>43.372000000000007</v>
      </c>
    </row>
    <row r="16" spans="1:3" x14ac:dyDescent="0.35">
      <c r="A16" t="s">
        <v>492</v>
      </c>
      <c r="B16">
        <v>0</v>
      </c>
      <c r="C16">
        <v>67.436500000000009</v>
      </c>
    </row>
    <row r="17" spans="1:3" x14ac:dyDescent="0.35">
      <c r="A17" t="s">
        <v>493</v>
      </c>
      <c r="B17">
        <v>0</v>
      </c>
      <c r="C17">
        <v>102.12899999999999</v>
      </c>
    </row>
    <row r="18" spans="1:3" x14ac:dyDescent="0.35">
      <c r="A18" t="s">
        <v>494</v>
      </c>
      <c r="B18">
        <v>0</v>
      </c>
      <c r="C18">
        <v>41.106999999999999</v>
      </c>
    </row>
    <row r="19" spans="1:3" x14ac:dyDescent="0.35">
      <c r="A19" t="s">
        <v>495</v>
      </c>
      <c r="B19">
        <v>0</v>
      </c>
      <c r="C19">
        <v>87.923500000000004</v>
      </c>
    </row>
    <row r="20" spans="1:3" x14ac:dyDescent="0.35">
      <c r="A20" t="s">
        <v>496</v>
      </c>
      <c r="B20">
        <v>0</v>
      </c>
      <c r="C20">
        <v>27.130499999999998</v>
      </c>
    </row>
    <row r="21" spans="1:3" x14ac:dyDescent="0.35">
      <c r="A21" t="s">
        <v>497</v>
      </c>
      <c r="B21">
        <v>0</v>
      </c>
      <c r="C21">
        <v>103.4415</v>
      </c>
    </row>
    <row r="22" spans="1:3" x14ac:dyDescent="0.35">
      <c r="A22" t="s">
        <v>498</v>
      </c>
      <c r="B22">
        <v>0</v>
      </c>
      <c r="C22">
        <v>95.8155</v>
      </c>
    </row>
    <row r="23" spans="1:3" x14ac:dyDescent="0.35">
      <c r="A23" t="s">
        <v>458</v>
      </c>
      <c r="B23">
        <v>0.125</v>
      </c>
      <c r="C23">
        <v>13.861000000000001</v>
      </c>
    </row>
    <row r="24" spans="1:3" x14ac:dyDescent="0.35">
      <c r="A24" t="s">
        <v>460</v>
      </c>
      <c r="B24">
        <v>0.125</v>
      </c>
      <c r="C24">
        <v>17.1175</v>
      </c>
    </row>
    <row r="25" spans="1:3" x14ac:dyDescent="0.35">
      <c r="A25" t="s">
        <v>104</v>
      </c>
      <c r="B25">
        <v>0.125</v>
      </c>
      <c r="C25">
        <v>89.524000000000001</v>
      </c>
    </row>
    <row r="26" spans="1:3" x14ac:dyDescent="0.35">
      <c r="A26" t="s">
        <v>107</v>
      </c>
      <c r="B26">
        <v>0.125</v>
      </c>
      <c r="C26">
        <v>51.976500000000001</v>
      </c>
    </row>
    <row r="27" spans="1:3" x14ac:dyDescent="0.35">
      <c r="A27" t="s">
        <v>446</v>
      </c>
      <c r="B27">
        <v>0.125</v>
      </c>
      <c r="C27">
        <v>83.489499999999992</v>
      </c>
    </row>
    <row r="28" spans="1:3" x14ac:dyDescent="0.35">
      <c r="A28" t="s">
        <v>103</v>
      </c>
      <c r="B28">
        <v>0.125</v>
      </c>
      <c r="C28">
        <v>25.288999999999998</v>
      </c>
    </row>
    <row r="29" spans="1:3" x14ac:dyDescent="0.35">
      <c r="A29" t="s">
        <v>106</v>
      </c>
      <c r="B29">
        <v>0.125</v>
      </c>
      <c r="C29">
        <v>34.4255</v>
      </c>
    </row>
    <row r="30" spans="1:3" x14ac:dyDescent="0.35">
      <c r="A30" t="s">
        <v>447</v>
      </c>
      <c r="B30">
        <v>0.125</v>
      </c>
      <c r="C30">
        <v>38.732999999999997</v>
      </c>
    </row>
    <row r="31" spans="1:3" x14ac:dyDescent="0.35">
      <c r="A31" t="s">
        <v>458</v>
      </c>
      <c r="B31">
        <v>1</v>
      </c>
      <c r="C31">
        <v>15.574999999999999</v>
      </c>
    </row>
    <row r="32" spans="1:3" x14ac:dyDescent="0.35">
      <c r="A32" t="s">
        <v>460</v>
      </c>
      <c r="B32">
        <v>1</v>
      </c>
      <c r="C32">
        <v>9.9600000000000009</v>
      </c>
    </row>
    <row r="33" spans="1:3" x14ac:dyDescent="0.35">
      <c r="A33" t="s">
        <v>104</v>
      </c>
      <c r="B33">
        <v>1</v>
      </c>
      <c r="C33">
        <v>29.33</v>
      </c>
    </row>
    <row r="34" spans="1:3" x14ac:dyDescent="0.35">
      <c r="A34" t="s">
        <v>107</v>
      </c>
      <c r="B34">
        <v>1</v>
      </c>
      <c r="C34">
        <v>20.302999999999997</v>
      </c>
    </row>
    <row r="35" spans="1:3" x14ac:dyDescent="0.35">
      <c r="A35" t="s">
        <v>446</v>
      </c>
      <c r="B35">
        <v>1</v>
      </c>
      <c r="C35">
        <v>31.445000000000004</v>
      </c>
    </row>
    <row r="36" spans="1:3" x14ac:dyDescent="0.35">
      <c r="A36" t="s">
        <v>103</v>
      </c>
      <c r="B36">
        <v>1</v>
      </c>
      <c r="C36">
        <v>4.8499999999999996</v>
      </c>
    </row>
    <row r="37" spans="1:3" x14ac:dyDescent="0.35">
      <c r="A37" t="s">
        <v>106</v>
      </c>
      <c r="B37">
        <v>1</v>
      </c>
      <c r="C37">
        <v>3.9329999999999981</v>
      </c>
    </row>
    <row r="38" spans="1:3" x14ac:dyDescent="0.35">
      <c r="A38" t="s">
        <v>447</v>
      </c>
      <c r="B38">
        <v>1</v>
      </c>
      <c r="C38">
        <v>6.0454999999999997</v>
      </c>
    </row>
    <row r="39" spans="1:3" x14ac:dyDescent="0.35">
      <c r="A39" t="s">
        <v>448</v>
      </c>
      <c r="B39">
        <v>1</v>
      </c>
      <c r="C39">
        <v>693.07100000000003</v>
      </c>
    </row>
    <row r="40" spans="1:3" x14ac:dyDescent="0.35">
      <c r="A40" t="s">
        <v>449</v>
      </c>
      <c r="B40">
        <v>1</v>
      </c>
      <c r="C40">
        <v>335.7285</v>
      </c>
    </row>
    <row r="41" spans="1:3" x14ac:dyDescent="0.35">
      <c r="A41" t="s">
        <v>489</v>
      </c>
      <c r="B41">
        <v>1</v>
      </c>
      <c r="C41">
        <v>45.315000000000005</v>
      </c>
    </row>
    <row r="42" spans="1:3" x14ac:dyDescent="0.35">
      <c r="A42" t="s">
        <v>490</v>
      </c>
      <c r="B42">
        <v>1</v>
      </c>
      <c r="C42">
        <v>56.584999999999994</v>
      </c>
    </row>
    <row r="43" spans="1:3" x14ac:dyDescent="0.35">
      <c r="A43" t="s">
        <v>491</v>
      </c>
      <c r="B43">
        <v>1</v>
      </c>
      <c r="C43">
        <v>47.844999999999999</v>
      </c>
    </row>
    <row r="44" spans="1:3" x14ac:dyDescent="0.35">
      <c r="A44" t="s">
        <v>492</v>
      </c>
      <c r="B44">
        <v>1</v>
      </c>
      <c r="C44">
        <v>22.519499999999994</v>
      </c>
    </row>
    <row r="45" spans="1:3" x14ac:dyDescent="0.35">
      <c r="A45" t="s">
        <v>493</v>
      </c>
      <c r="B45">
        <v>1</v>
      </c>
      <c r="C45">
        <v>23.601000000000006</v>
      </c>
    </row>
    <row r="46" spans="1:3" x14ac:dyDescent="0.35">
      <c r="A46" t="s">
        <v>494</v>
      </c>
      <c r="B46">
        <v>1</v>
      </c>
      <c r="C46">
        <v>31.584999999999994</v>
      </c>
    </row>
    <row r="47" spans="1:3" x14ac:dyDescent="0.35">
      <c r="A47" t="s">
        <v>495</v>
      </c>
      <c r="B47">
        <v>1</v>
      </c>
      <c r="C47">
        <v>44.58</v>
      </c>
    </row>
    <row r="48" spans="1:3" x14ac:dyDescent="0.35">
      <c r="A48" t="s">
        <v>496</v>
      </c>
      <c r="B48">
        <v>1</v>
      </c>
      <c r="C48">
        <v>40.81</v>
      </c>
    </row>
    <row r="49" spans="1:3" x14ac:dyDescent="0.35">
      <c r="A49" t="s">
        <v>497</v>
      </c>
      <c r="B49">
        <v>1</v>
      </c>
      <c r="C49">
        <v>13.619499999999999</v>
      </c>
    </row>
    <row r="50" spans="1:3" x14ac:dyDescent="0.35">
      <c r="A50" t="s">
        <v>498</v>
      </c>
      <c r="B50">
        <v>1</v>
      </c>
      <c r="C50">
        <v>12.881</v>
      </c>
    </row>
    <row r="51" spans="1:3" x14ac:dyDescent="0.35">
      <c r="A51" t="s">
        <v>458</v>
      </c>
      <c r="B51">
        <v>3</v>
      </c>
      <c r="C51">
        <v>18.368999999999996</v>
      </c>
    </row>
    <row r="52" spans="1:3" x14ac:dyDescent="0.35">
      <c r="A52" t="s">
        <v>460</v>
      </c>
      <c r="B52">
        <v>3</v>
      </c>
      <c r="C52">
        <v>16.458000000000002</v>
      </c>
    </row>
    <row r="53" spans="1:3" x14ac:dyDescent="0.35">
      <c r="A53" t="s">
        <v>104</v>
      </c>
      <c r="B53">
        <v>3</v>
      </c>
      <c r="C53">
        <v>18.416999999999998</v>
      </c>
    </row>
    <row r="54" spans="1:3" x14ac:dyDescent="0.35">
      <c r="A54" t="s">
        <v>107</v>
      </c>
      <c r="B54">
        <v>3</v>
      </c>
      <c r="C54">
        <v>19.586000000000002</v>
      </c>
    </row>
    <row r="55" spans="1:3" x14ac:dyDescent="0.35">
      <c r="A55" t="s">
        <v>446</v>
      </c>
      <c r="B55">
        <v>3</v>
      </c>
      <c r="C55">
        <v>19.056999999999999</v>
      </c>
    </row>
    <row r="56" spans="1:3" x14ac:dyDescent="0.35">
      <c r="A56" t="s">
        <v>103</v>
      </c>
      <c r="B56">
        <v>3</v>
      </c>
      <c r="C56">
        <v>12.420999999999999</v>
      </c>
    </row>
    <row r="57" spans="1:3" x14ac:dyDescent="0.35">
      <c r="A57" t="s">
        <v>106</v>
      </c>
      <c r="B57">
        <v>3</v>
      </c>
      <c r="C57">
        <v>11.904500000000001</v>
      </c>
    </row>
    <row r="58" spans="1:3" x14ac:dyDescent="0.35">
      <c r="A58" t="s">
        <v>447</v>
      </c>
      <c r="B58">
        <v>3</v>
      </c>
      <c r="C58">
        <v>11.200499999999998</v>
      </c>
    </row>
    <row r="59" spans="1:3" x14ac:dyDescent="0.35">
      <c r="A59" t="s">
        <v>448</v>
      </c>
      <c r="B59">
        <v>3</v>
      </c>
      <c r="C59">
        <v>670.92499999999995</v>
      </c>
    </row>
    <row r="60" spans="1:3" x14ac:dyDescent="0.35">
      <c r="A60" t="s">
        <v>449</v>
      </c>
      <c r="B60">
        <v>3</v>
      </c>
      <c r="C60">
        <v>365.32049999999998</v>
      </c>
    </row>
    <row r="61" spans="1:3" x14ac:dyDescent="0.35">
      <c r="A61" t="s">
        <v>489</v>
      </c>
      <c r="B61">
        <v>3</v>
      </c>
      <c r="C61">
        <v>24.016000000000002</v>
      </c>
    </row>
    <row r="62" spans="1:3" x14ac:dyDescent="0.35">
      <c r="A62" t="s">
        <v>490</v>
      </c>
      <c r="B62">
        <v>3</v>
      </c>
      <c r="C62">
        <v>33.632000000000005</v>
      </c>
    </row>
    <row r="63" spans="1:3" x14ac:dyDescent="0.35">
      <c r="A63" t="s">
        <v>491</v>
      </c>
      <c r="B63">
        <v>3</v>
      </c>
      <c r="C63">
        <v>39.264999999999993</v>
      </c>
    </row>
    <row r="64" spans="1:3" x14ac:dyDescent="0.35">
      <c r="A64" t="s">
        <v>492</v>
      </c>
      <c r="B64">
        <v>3</v>
      </c>
      <c r="C64">
        <v>22.796500000000002</v>
      </c>
    </row>
    <row r="65" spans="1:3" x14ac:dyDescent="0.35">
      <c r="A65" t="s">
        <v>493</v>
      </c>
      <c r="B65">
        <v>3</v>
      </c>
      <c r="C65">
        <v>27.582999999999995</v>
      </c>
    </row>
    <row r="66" spans="1:3" x14ac:dyDescent="0.35">
      <c r="A66" t="s">
        <v>494</v>
      </c>
      <c r="B66">
        <v>3</v>
      </c>
      <c r="C66">
        <v>24.118499999999997</v>
      </c>
    </row>
    <row r="67" spans="1:3" x14ac:dyDescent="0.35">
      <c r="A67" t="s">
        <v>495</v>
      </c>
      <c r="B67">
        <v>3</v>
      </c>
      <c r="C67">
        <v>37.665499999999994</v>
      </c>
    </row>
    <row r="68" spans="1:3" x14ac:dyDescent="0.35">
      <c r="A68" t="s">
        <v>496</v>
      </c>
      <c r="B68">
        <v>3</v>
      </c>
      <c r="C68">
        <v>38.613499999999995</v>
      </c>
    </row>
    <row r="69" spans="1:3" x14ac:dyDescent="0.35">
      <c r="A69" t="s">
        <v>497</v>
      </c>
      <c r="B69">
        <v>3</v>
      </c>
      <c r="C69">
        <v>21.555999999999997</v>
      </c>
    </row>
    <row r="70" spans="1:3" x14ac:dyDescent="0.35">
      <c r="A70" t="s">
        <v>498</v>
      </c>
      <c r="B70">
        <v>3</v>
      </c>
      <c r="C70">
        <v>21.726000000000003</v>
      </c>
    </row>
    <row r="71" spans="1:3" x14ac:dyDescent="0.35">
      <c r="A71" t="s">
        <v>260</v>
      </c>
      <c r="C71">
        <v>0.16600000000000015</v>
      </c>
    </row>
    <row r="72" spans="1:3" x14ac:dyDescent="0.35">
      <c r="A72" t="s">
        <v>458</v>
      </c>
      <c r="B72">
        <v>7</v>
      </c>
      <c r="C72">
        <v>10.989999999999998</v>
      </c>
    </row>
    <row r="73" spans="1:3" x14ac:dyDescent="0.35">
      <c r="A73" t="s">
        <v>460</v>
      </c>
      <c r="B73">
        <v>7</v>
      </c>
      <c r="C73">
        <v>8.1080000000000005</v>
      </c>
    </row>
    <row r="74" spans="1:3" x14ac:dyDescent="0.35">
      <c r="A74" t="s">
        <v>104</v>
      </c>
      <c r="B74">
        <v>7</v>
      </c>
      <c r="C74">
        <v>5.01</v>
      </c>
    </row>
    <row r="75" spans="1:3" x14ac:dyDescent="0.35">
      <c r="A75" t="s">
        <v>107</v>
      </c>
      <c r="B75">
        <v>7</v>
      </c>
      <c r="C75">
        <v>6.8554999999999993</v>
      </c>
    </row>
    <row r="76" spans="1:3" x14ac:dyDescent="0.35">
      <c r="A76" t="s">
        <v>446</v>
      </c>
      <c r="B76">
        <v>7</v>
      </c>
      <c r="C76">
        <v>6.5434999999999999</v>
      </c>
    </row>
    <row r="77" spans="1:3" x14ac:dyDescent="0.35">
      <c r="A77" t="s">
        <v>103</v>
      </c>
      <c r="B77">
        <v>7</v>
      </c>
      <c r="C77">
        <v>5.7060000000000013</v>
      </c>
    </row>
    <row r="78" spans="1:3" x14ac:dyDescent="0.35">
      <c r="A78" t="s">
        <v>106</v>
      </c>
      <c r="B78">
        <v>7</v>
      </c>
      <c r="C78">
        <v>11.357500000000002</v>
      </c>
    </row>
    <row r="79" spans="1:3" x14ac:dyDescent="0.35">
      <c r="A79" t="s">
        <v>447</v>
      </c>
      <c r="B79">
        <v>7</v>
      </c>
      <c r="C79">
        <v>6.2484999999999999</v>
      </c>
    </row>
    <row r="80" spans="1:3" x14ac:dyDescent="0.35">
      <c r="A80" t="s">
        <v>448</v>
      </c>
      <c r="B80">
        <v>7</v>
      </c>
      <c r="C80">
        <v>55.524999999999999</v>
      </c>
    </row>
    <row r="81" spans="1:3" x14ac:dyDescent="0.35">
      <c r="A81" t="s">
        <v>449</v>
      </c>
      <c r="B81">
        <v>7</v>
      </c>
      <c r="C81">
        <v>155.93700000000001</v>
      </c>
    </row>
    <row r="82" spans="1:3" x14ac:dyDescent="0.35">
      <c r="A82" t="s">
        <v>489</v>
      </c>
      <c r="B82">
        <v>7</v>
      </c>
      <c r="C82">
        <v>16.327500000000001</v>
      </c>
    </row>
    <row r="83" spans="1:3" x14ac:dyDescent="0.35">
      <c r="A83" t="s">
        <v>490</v>
      </c>
      <c r="B83">
        <v>7</v>
      </c>
      <c r="C83">
        <v>29.842500000000001</v>
      </c>
    </row>
    <row r="84" spans="1:3" x14ac:dyDescent="0.35">
      <c r="A84" t="s">
        <v>491</v>
      </c>
      <c r="B84">
        <v>7</v>
      </c>
      <c r="C84">
        <v>22.973000000000006</v>
      </c>
    </row>
    <row r="85" spans="1:3" x14ac:dyDescent="0.35">
      <c r="A85" t="s">
        <v>492</v>
      </c>
      <c r="B85">
        <v>7</v>
      </c>
      <c r="C85">
        <v>22.353999999999999</v>
      </c>
    </row>
    <row r="86" spans="1:3" x14ac:dyDescent="0.35">
      <c r="A86" t="s">
        <v>493</v>
      </c>
      <c r="B86">
        <v>7</v>
      </c>
      <c r="C86">
        <v>20.115000000000002</v>
      </c>
    </row>
    <row r="87" spans="1:3" x14ac:dyDescent="0.35">
      <c r="A87" t="s">
        <v>494</v>
      </c>
      <c r="B87">
        <v>7</v>
      </c>
      <c r="C87">
        <v>18.317</v>
      </c>
    </row>
    <row r="88" spans="1:3" x14ac:dyDescent="0.35">
      <c r="A88" t="s">
        <v>495</v>
      </c>
      <c r="B88">
        <v>7</v>
      </c>
      <c r="C88">
        <v>33.375500000000002</v>
      </c>
    </row>
    <row r="89" spans="1:3" x14ac:dyDescent="0.35">
      <c r="A89" t="s">
        <v>496</v>
      </c>
      <c r="B89">
        <v>7</v>
      </c>
      <c r="C89">
        <v>34.256000000000007</v>
      </c>
    </row>
    <row r="90" spans="1:3" x14ac:dyDescent="0.35">
      <c r="A90" t="s">
        <v>497</v>
      </c>
      <c r="B90">
        <v>7</v>
      </c>
      <c r="C90">
        <v>17.414500000000004</v>
      </c>
    </row>
    <row r="91" spans="1:3" x14ac:dyDescent="0.35">
      <c r="A91" t="s">
        <v>498</v>
      </c>
      <c r="B91">
        <v>7</v>
      </c>
      <c r="C91">
        <v>23.462</v>
      </c>
    </row>
    <row r="92" spans="1:3" x14ac:dyDescent="0.35">
      <c r="A92" s="17" t="s">
        <v>458</v>
      </c>
      <c r="B92" s="17">
        <v>14</v>
      </c>
      <c r="C92" s="18">
        <v>15.9335</v>
      </c>
    </row>
    <row r="93" spans="1:3" x14ac:dyDescent="0.35">
      <c r="A93" s="17" t="s">
        <v>460</v>
      </c>
      <c r="B93" s="17">
        <v>14</v>
      </c>
      <c r="C93" s="18">
        <v>14.747</v>
      </c>
    </row>
    <row r="94" spans="1:3" x14ac:dyDescent="0.35">
      <c r="A94" s="17" t="s">
        <v>104</v>
      </c>
      <c r="B94" s="17">
        <v>14</v>
      </c>
      <c r="C94" s="18">
        <v>10.630500000000001</v>
      </c>
    </row>
    <row r="95" spans="1:3" x14ac:dyDescent="0.35">
      <c r="A95" s="17" t="s">
        <v>107</v>
      </c>
      <c r="B95" s="17">
        <v>14</v>
      </c>
      <c r="C95" s="18">
        <v>8.8680000000000003</v>
      </c>
    </row>
    <row r="96" spans="1:3" x14ac:dyDescent="0.35">
      <c r="A96" s="17" t="s">
        <v>446</v>
      </c>
      <c r="B96" s="17">
        <v>14</v>
      </c>
      <c r="C96" s="18">
        <v>13.450000000000001</v>
      </c>
    </row>
    <row r="97" spans="1:3" x14ac:dyDescent="0.35">
      <c r="A97" s="17" t="s">
        <v>103</v>
      </c>
      <c r="B97" s="17">
        <v>14</v>
      </c>
      <c r="C97" s="18">
        <v>8.8349999999999991</v>
      </c>
    </row>
    <row r="98" spans="1:3" x14ac:dyDescent="0.35">
      <c r="A98" s="17" t="s">
        <v>106</v>
      </c>
      <c r="B98" s="17">
        <v>14</v>
      </c>
      <c r="C98" s="18">
        <v>10.028499999999999</v>
      </c>
    </row>
    <row r="99" spans="1:3" x14ac:dyDescent="0.35">
      <c r="A99" s="17" t="s">
        <v>447</v>
      </c>
      <c r="B99" s="17">
        <v>14</v>
      </c>
      <c r="C99" s="18">
        <v>9.0625000000000018</v>
      </c>
    </row>
    <row r="100" spans="1:3" x14ac:dyDescent="0.35">
      <c r="A100" s="17" t="s">
        <v>448</v>
      </c>
      <c r="B100" s="17">
        <v>14</v>
      </c>
      <c r="C100" s="18">
        <v>11.182500000000003</v>
      </c>
    </row>
    <row r="101" spans="1:3" x14ac:dyDescent="0.35">
      <c r="A101" s="17" t="s">
        <v>449</v>
      </c>
      <c r="B101" s="17">
        <v>14</v>
      </c>
      <c r="C101" s="18">
        <v>65.843999999999994</v>
      </c>
    </row>
    <row r="102" spans="1:3" x14ac:dyDescent="0.35">
      <c r="A102" s="17" t="s">
        <v>489</v>
      </c>
      <c r="B102" s="17">
        <v>14</v>
      </c>
      <c r="C102" s="18">
        <v>13.627000000000001</v>
      </c>
    </row>
    <row r="103" spans="1:3" x14ac:dyDescent="0.35">
      <c r="A103" s="17" t="s">
        <v>490</v>
      </c>
      <c r="B103" s="17">
        <v>14</v>
      </c>
      <c r="C103" s="18">
        <v>15.565500000000002</v>
      </c>
    </row>
    <row r="104" spans="1:3" x14ac:dyDescent="0.35">
      <c r="A104" s="17" t="s">
        <v>491</v>
      </c>
      <c r="B104" s="17">
        <v>14</v>
      </c>
      <c r="C104" s="18">
        <v>16.187500000000004</v>
      </c>
    </row>
    <row r="105" spans="1:3" x14ac:dyDescent="0.35">
      <c r="A105" s="17" t="s">
        <v>492</v>
      </c>
      <c r="B105" s="17">
        <v>14</v>
      </c>
      <c r="C105" s="18">
        <v>15.058500000000002</v>
      </c>
    </row>
    <row r="106" spans="1:3" x14ac:dyDescent="0.35">
      <c r="A106" s="17" t="s">
        <v>493</v>
      </c>
      <c r="B106" s="17">
        <v>14</v>
      </c>
      <c r="C106" s="18">
        <v>14.418499999999998</v>
      </c>
    </row>
    <row r="107" spans="1:3" x14ac:dyDescent="0.35">
      <c r="A107" s="17" t="s">
        <v>494</v>
      </c>
      <c r="B107" s="17">
        <v>14</v>
      </c>
      <c r="C107" s="18">
        <v>18.9695</v>
      </c>
    </row>
    <row r="108" spans="1:3" x14ac:dyDescent="0.35">
      <c r="A108" s="17" t="s">
        <v>495</v>
      </c>
      <c r="B108" s="17">
        <v>14</v>
      </c>
      <c r="C108" s="18">
        <v>19.811500000000002</v>
      </c>
    </row>
    <row r="109" spans="1:3" x14ac:dyDescent="0.35">
      <c r="A109" s="17" t="s">
        <v>496</v>
      </c>
      <c r="B109" s="17">
        <v>14</v>
      </c>
      <c r="C109" s="18">
        <v>16.651500000000002</v>
      </c>
    </row>
    <row r="110" spans="1:3" x14ac:dyDescent="0.35">
      <c r="A110" s="17" t="s">
        <v>497</v>
      </c>
      <c r="B110" s="17">
        <v>14</v>
      </c>
      <c r="C110" s="18">
        <v>10.747999999999999</v>
      </c>
    </row>
    <row r="111" spans="1:3" x14ac:dyDescent="0.35">
      <c r="A111" s="17" t="s">
        <v>498</v>
      </c>
      <c r="B111" s="17">
        <v>14</v>
      </c>
      <c r="C111" s="18">
        <v>11.381</v>
      </c>
    </row>
    <row r="112" spans="1:3" x14ac:dyDescent="0.35">
      <c r="A112" s="17" t="s">
        <v>260</v>
      </c>
      <c r="B112" s="17">
        <v>14</v>
      </c>
      <c r="C112" s="18">
        <v>6.8109999999999999</v>
      </c>
    </row>
    <row r="113" spans="1:3" x14ac:dyDescent="0.35">
      <c r="A113" s="17" t="s">
        <v>458</v>
      </c>
      <c r="B113" s="17">
        <v>28</v>
      </c>
      <c r="C113" s="18">
        <v>8.2600000000000016</v>
      </c>
    </row>
    <row r="114" spans="1:3" x14ac:dyDescent="0.35">
      <c r="A114" s="17" t="s">
        <v>460</v>
      </c>
      <c r="B114" s="17">
        <v>28</v>
      </c>
      <c r="C114" s="18">
        <v>4.282</v>
      </c>
    </row>
    <row r="115" spans="1:3" x14ac:dyDescent="0.35">
      <c r="A115" s="17" t="s">
        <v>104</v>
      </c>
      <c r="B115" s="17">
        <v>28</v>
      </c>
      <c r="C115" s="18">
        <v>2.1619999999999999</v>
      </c>
    </row>
    <row r="116" spans="1:3" x14ac:dyDescent="0.35">
      <c r="A116" s="17" t="s">
        <v>107</v>
      </c>
      <c r="B116" s="17">
        <v>28</v>
      </c>
      <c r="C116" s="18">
        <v>2.8269999999999995</v>
      </c>
    </row>
    <row r="117" spans="1:3" x14ac:dyDescent="0.35">
      <c r="A117" s="17" t="s">
        <v>446</v>
      </c>
      <c r="B117" s="17">
        <v>28</v>
      </c>
      <c r="C117" s="18">
        <v>2.1840000000000002</v>
      </c>
    </row>
    <row r="118" spans="1:3" x14ac:dyDescent="0.35">
      <c r="A118" s="17" t="s">
        <v>103</v>
      </c>
      <c r="B118" s="17">
        <v>28</v>
      </c>
      <c r="C118" s="18">
        <v>2.2439999999999998</v>
      </c>
    </row>
    <row r="119" spans="1:3" x14ac:dyDescent="0.35">
      <c r="A119" s="17" t="s">
        <v>106</v>
      </c>
      <c r="B119" s="17">
        <v>28</v>
      </c>
      <c r="C119" s="18">
        <v>0.33000000000000029</v>
      </c>
    </row>
    <row r="120" spans="1:3" x14ac:dyDescent="0.35">
      <c r="A120" s="17" t="s">
        <v>447</v>
      </c>
      <c r="B120" s="17">
        <v>28</v>
      </c>
      <c r="C120" s="18">
        <v>3.1110000000000007</v>
      </c>
    </row>
    <row r="121" spans="1:3" x14ac:dyDescent="0.35">
      <c r="A121" s="17" t="s">
        <v>448</v>
      </c>
      <c r="B121" s="17">
        <v>28</v>
      </c>
      <c r="C121" s="18">
        <v>3.5465000000000004</v>
      </c>
    </row>
    <row r="122" spans="1:3" x14ac:dyDescent="0.35">
      <c r="A122" s="17" t="s">
        <v>449</v>
      </c>
      <c r="B122" s="17">
        <v>28</v>
      </c>
      <c r="C122" s="18">
        <v>8.9619999999999997</v>
      </c>
    </row>
    <row r="123" spans="1:3" x14ac:dyDescent="0.35">
      <c r="A123" s="17" t="s">
        <v>489</v>
      </c>
      <c r="B123" s="17">
        <v>28</v>
      </c>
      <c r="C123" s="18">
        <v>2.4495000000000005</v>
      </c>
    </row>
    <row r="124" spans="1:3" x14ac:dyDescent="0.35">
      <c r="A124" s="17" t="s">
        <v>490</v>
      </c>
      <c r="B124" s="17">
        <v>28</v>
      </c>
      <c r="C124" s="18">
        <v>3.4410000000000003</v>
      </c>
    </row>
    <row r="125" spans="1:3" x14ac:dyDescent="0.35">
      <c r="A125" s="17" t="s">
        <v>491</v>
      </c>
      <c r="B125" s="17">
        <v>28</v>
      </c>
      <c r="C125" s="18">
        <v>4.5190000000000001</v>
      </c>
    </row>
    <row r="126" spans="1:3" x14ac:dyDescent="0.35">
      <c r="A126" s="17" t="s">
        <v>492</v>
      </c>
      <c r="B126" s="17">
        <v>28</v>
      </c>
      <c r="C126" s="18">
        <v>3.7534999999999998</v>
      </c>
    </row>
    <row r="127" spans="1:3" x14ac:dyDescent="0.35">
      <c r="A127" s="17" t="s">
        <v>493</v>
      </c>
      <c r="B127" s="17">
        <v>28</v>
      </c>
      <c r="C127" s="18">
        <v>3.5254999999999996</v>
      </c>
    </row>
    <row r="128" spans="1:3" x14ac:dyDescent="0.35">
      <c r="A128" s="17" t="s">
        <v>494</v>
      </c>
      <c r="B128" s="17">
        <v>28</v>
      </c>
      <c r="C128" s="18">
        <v>6.4625000000000004</v>
      </c>
    </row>
    <row r="129" spans="1:3" x14ac:dyDescent="0.35">
      <c r="A129" s="17" t="s">
        <v>495</v>
      </c>
      <c r="B129" s="17">
        <v>28</v>
      </c>
      <c r="C129" s="18">
        <v>3.8769999999999998</v>
      </c>
    </row>
    <row r="130" spans="1:3" x14ac:dyDescent="0.35">
      <c r="A130" s="17" t="s">
        <v>496</v>
      </c>
      <c r="B130" s="17">
        <v>28</v>
      </c>
      <c r="C130" s="18">
        <v>6.3594999999999997</v>
      </c>
    </row>
    <row r="131" spans="1:3" x14ac:dyDescent="0.35">
      <c r="A131" s="17" t="s">
        <v>497</v>
      </c>
      <c r="B131" s="17">
        <v>28</v>
      </c>
      <c r="C131" s="18">
        <v>2.5019999999999998</v>
      </c>
    </row>
    <row r="132" spans="1:3" x14ac:dyDescent="0.35">
      <c r="A132" s="17" t="s">
        <v>498</v>
      </c>
      <c r="B132" s="17">
        <v>28</v>
      </c>
      <c r="C132" s="18">
        <v>2.7729999999999997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FC96-E991-43CC-9935-A78B64D0AC4D}">
  <dimension ref="A1:J33"/>
  <sheetViews>
    <sheetView topLeftCell="A9" workbookViewId="0">
      <selection activeCell="J28" sqref="J28"/>
    </sheetView>
  </sheetViews>
  <sheetFormatPr defaultRowHeight="14.5" x14ac:dyDescent="0.35"/>
  <cols>
    <col min="9" max="9" width="17.6328125" bestFit="1" customWidth="1"/>
    <col min="10" max="10" width="19.26953125" bestFit="1" customWidth="1"/>
  </cols>
  <sheetData>
    <row r="1" spans="1:10" s="25" customFormat="1" x14ac:dyDescent="0.35">
      <c r="A1" s="46" t="s">
        <v>698</v>
      </c>
      <c r="B1" s="46"/>
      <c r="C1" s="46"/>
      <c r="D1" s="46"/>
      <c r="E1" s="46"/>
      <c r="F1" s="46"/>
      <c r="G1" s="46"/>
      <c r="H1" s="46"/>
      <c r="I1" s="46"/>
      <c r="J1" s="46"/>
    </row>
    <row r="2" spans="1:10" x14ac:dyDescent="0.35">
      <c r="A2" s="25" t="s">
        <v>1</v>
      </c>
      <c r="B2" s="25" t="s">
        <v>444</v>
      </c>
      <c r="C2" s="25" t="s">
        <v>642</v>
      </c>
      <c r="D2" s="25" t="s">
        <v>588</v>
      </c>
      <c r="E2" s="25" t="s">
        <v>588</v>
      </c>
      <c r="F2" s="25" t="s">
        <v>590</v>
      </c>
      <c r="G2" s="25" t="s">
        <v>643</v>
      </c>
      <c r="H2" s="25" t="s">
        <v>644</v>
      </c>
      <c r="I2" t="s">
        <v>649</v>
      </c>
      <c r="J2" t="s">
        <v>648</v>
      </c>
    </row>
    <row r="3" spans="1:10" x14ac:dyDescent="0.35">
      <c r="A3" s="25" t="s">
        <v>103</v>
      </c>
      <c r="B3" s="25" t="s">
        <v>113</v>
      </c>
      <c r="C3" s="25" t="s">
        <v>596</v>
      </c>
      <c r="D3" s="25" t="s">
        <v>597</v>
      </c>
      <c r="E3" s="25" t="s">
        <v>597</v>
      </c>
      <c r="F3" s="25">
        <v>311.28467153284669</v>
      </c>
      <c r="G3" s="25" t="s">
        <v>596</v>
      </c>
      <c r="H3" s="25" t="s">
        <v>597</v>
      </c>
      <c r="I3" t="s">
        <v>596</v>
      </c>
      <c r="J3" t="s">
        <v>596</v>
      </c>
    </row>
    <row r="4" spans="1:10" x14ac:dyDescent="0.35">
      <c r="A4" s="25" t="s">
        <v>103</v>
      </c>
      <c r="B4" s="25" t="s">
        <v>645</v>
      </c>
      <c r="C4" s="25" t="s">
        <v>596</v>
      </c>
      <c r="D4" s="25" t="s">
        <v>597</v>
      </c>
      <c r="E4" s="25" t="s">
        <v>597</v>
      </c>
      <c r="F4" s="25">
        <v>248.88467153284671</v>
      </c>
      <c r="G4" s="25" t="s">
        <v>596</v>
      </c>
      <c r="H4" s="25" t="s">
        <v>597</v>
      </c>
      <c r="I4" t="s">
        <v>596</v>
      </c>
      <c r="J4" t="s">
        <v>596</v>
      </c>
    </row>
    <row r="5" spans="1:10" x14ac:dyDescent="0.35">
      <c r="A5" s="25" t="s">
        <v>103</v>
      </c>
      <c r="B5" s="25" t="s">
        <v>470</v>
      </c>
      <c r="C5" s="25" t="s">
        <v>596</v>
      </c>
      <c r="D5" s="25" t="s">
        <v>597</v>
      </c>
      <c r="E5" s="25" t="s">
        <v>597</v>
      </c>
      <c r="F5" s="25">
        <v>275.57956204379565</v>
      </c>
      <c r="G5" s="25" t="s">
        <v>596</v>
      </c>
      <c r="H5" s="25" t="s">
        <v>597</v>
      </c>
      <c r="I5" s="25" t="s">
        <v>596</v>
      </c>
      <c r="J5" s="25" t="s">
        <v>596</v>
      </c>
    </row>
    <row r="6" spans="1:10" x14ac:dyDescent="0.35">
      <c r="A6" s="25" t="s">
        <v>103</v>
      </c>
      <c r="B6" s="25" t="s">
        <v>646</v>
      </c>
      <c r="C6" s="25" t="s">
        <v>596</v>
      </c>
      <c r="D6" s="25" t="s">
        <v>597</v>
      </c>
      <c r="E6" s="25" t="s">
        <v>597</v>
      </c>
      <c r="F6" s="25">
        <v>236.88467153284671</v>
      </c>
      <c r="G6" s="25" t="s">
        <v>596</v>
      </c>
      <c r="H6" s="25" t="s">
        <v>597</v>
      </c>
      <c r="I6" s="25" t="s">
        <v>596</v>
      </c>
      <c r="J6" s="25" t="s">
        <v>596</v>
      </c>
    </row>
    <row r="7" spans="1:10" x14ac:dyDescent="0.35">
      <c r="A7" s="25" t="s">
        <v>103</v>
      </c>
      <c r="B7" s="25" t="s">
        <v>471</v>
      </c>
      <c r="C7" s="25" t="s">
        <v>596</v>
      </c>
      <c r="D7" s="25" t="s">
        <v>597</v>
      </c>
      <c r="E7" s="25" t="s">
        <v>597</v>
      </c>
      <c r="F7" s="25">
        <v>306.63941605839415</v>
      </c>
      <c r="G7" s="25" t="s">
        <v>596</v>
      </c>
      <c r="H7" s="25" t="s">
        <v>597</v>
      </c>
      <c r="I7" s="25" t="s">
        <v>596</v>
      </c>
      <c r="J7" s="25" t="s">
        <v>596</v>
      </c>
    </row>
    <row r="8" spans="1:10" x14ac:dyDescent="0.35">
      <c r="A8" s="25" t="s">
        <v>103</v>
      </c>
      <c r="B8" s="25" t="s">
        <v>647</v>
      </c>
      <c r="C8" s="25">
        <v>39.671929716778273</v>
      </c>
      <c r="D8" s="25">
        <v>641.19730932248058</v>
      </c>
      <c r="E8" s="25">
        <v>106.31696229610482</v>
      </c>
      <c r="F8" s="25">
        <v>111.88321167883211</v>
      </c>
      <c r="G8" s="25" t="s">
        <v>596</v>
      </c>
      <c r="H8" s="25">
        <v>728.09251826695481</v>
      </c>
      <c r="I8" s="25" t="s">
        <v>596</v>
      </c>
      <c r="J8" s="25" t="s">
        <v>596</v>
      </c>
    </row>
    <row r="9" spans="1:10" x14ac:dyDescent="0.35">
      <c r="A9" s="25" t="s">
        <v>103</v>
      </c>
      <c r="B9" s="25" t="s">
        <v>472</v>
      </c>
      <c r="C9" s="25">
        <v>331.7134607114333</v>
      </c>
      <c r="D9" s="25">
        <v>5590.441347025705</v>
      </c>
      <c r="E9" s="25">
        <v>550.49737053213289</v>
      </c>
      <c r="F9" s="25">
        <v>544.043795620438</v>
      </c>
      <c r="G9" s="25" t="s">
        <v>596</v>
      </c>
      <c r="H9" s="25">
        <v>5353.0765668416179</v>
      </c>
      <c r="I9" s="25" t="s">
        <v>596</v>
      </c>
      <c r="J9" s="25" t="s">
        <v>596</v>
      </c>
    </row>
    <row r="10" spans="1:10" x14ac:dyDescent="0.35">
      <c r="A10" s="25" t="s">
        <v>106</v>
      </c>
      <c r="B10" s="25" t="s">
        <v>113</v>
      </c>
      <c r="C10" s="25" t="s">
        <v>596</v>
      </c>
      <c r="D10" s="25" t="s">
        <v>597</v>
      </c>
      <c r="E10" s="25" t="s">
        <v>597</v>
      </c>
      <c r="F10" s="25">
        <v>329.2729927007299</v>
      </c>
      <c r="G10" s="25" t="s">
        <v>596</v>
      </c>
      <c r="H10" s="25" t="s">
        <v>597</v>
      </c>
      <c r="I10" s="25" t="s">
        <v>596</v>
      </c>
      <c r="J10" s="25" t="s">
        <v>596</v>
      </c>
    </row>
    <row r="11" spans="1:10" x14ac:dyDescent="0.35">
      <c r="A11" s="25" t="s">
        <v>106</v>
      </c>
      <c r="B11" s="25" t="s">
        <v>645</v>
      </c>
      <c r="C11" s="25" t="s">
        <v>596</v>
      </c>
      <c r="D11" s="25" t="s">
        <v>597</v>
      </c>
      <c r="E11" s="25" t="s">
        <v>597</v>
      </c>
      <c r="F11" s="25">
        <v>310.05839416058393</v>
      </c>
      <c r="G11" s="25" t="s">
        <v>596</v>
      </c>
      <c r="H11" s="25" t="s">
        <v>597</v>
      </c>
      <c r="I11" s="25" t="s">
        <v>596</v>
      </c>
      <c r="J11" s="25" t="s">
        <v>596</v>
      </c>
    </row>
    <row r="12" spans="1:10" x14ac:dyDescent="0.35">
      <c r="A12" s="25" t="s">
        <v>106</v>
      </c>
      <c r="B12" s="25" t="s">
        <v>470</v>
      </c>
      <c r="C12" s="25" t="s">
        <v>596</v>
      </c>
      <c r="D12" s="25" t="s">
        <v>597</v>
      </c>
      <c r="E12" s="25" t="s">
        <v>597</v>
      </c>
      <c r="F12" s="25">
        <v>291.37226277372264</v>
      </c>
      <c r="G12" s="25" t="s">
        <v>596</v>
      </c>
      <c r="H12" s="25" t="s">
        <v>597</v>
      </c>
      <c r="I12" s="25" t="s">
        <v>596</v>
      </c>
      <c r="J12" s="25" t="s">
        <v>596</v>
      </c>
    </row>
    <row r="13" spans="1:10" x14ac:dyDescent="0.35">
      <c r="A13" s="25" t="s">
        <v>106</v>
      </c>
      <c r="B13" s="25" t="s">
        <v>646</v>
      </c>
      <c r="C13" s="25" t="s">
        <v>596</v>
      </c>
      <c r="D13" s="25" t="s">
        <v>597</v>
      </c>
      <c r="E13" s="25" t="s">
        <v>597</v>
      </c>
      <c r="F13" s="25">
        <v>308.19270072992703</v>
      </c>
      <c r="G13" s="25" t="s">
        <v>596</v>
      </c>
      <c r="H13" s="25" t="s">
        <v>597</v>
      </c>
      <c r="I13" s="25" t="s">
        <v>596</v>
      </c>
      <c r="J13" s="25" t="s">
        <v>596</v>
      </c>
    </row>
    <row r="14" spans="1:10" x14ac:dyDescent="0.35">
      <c r="A14" s="25" t="s">
        <v>106</v>
      </c>
      <c r="B14" s="25" t="s">
        <v>471</v>
      </c>
      <c r="C14" s="25" t="s">
        <v>596</v>
      </c>
      <c r="D14" s="25" t="s">
        <v>597</v>
      </c>
      <c r="E14" s="25" t="s">
        <v>597</v>
      </c>
      <c r="F14" s="25">
        <v>320.88759124087591</v>
      </c>
      <c r="G14" s="25" t="s">
        <v>596</v>
      </c>
      <c r="H14" s="25" t="s">
        <v>597</v>
      </c>
      <c r="I14" s="25" t="s">
        <v>596</v>
      </c>
      <c r="J14" s="25" t="s">
        <v>596</v>
      </c>
    </row>
    <row r="15" spans="1:10" x14ac:dyDescent="0.35">
      <c r="A15" s="25" t="s">
        <v>106</v>
      </c>
      <c r="B15" s="25" t="s">
        <v>647</v>
      </c>
      <c r="C15" s="25">
        <v>45.290901271733119</v>
      </c>
      <c r="D15" s="25">
        <v>955.58062543491553</v>
      </c>
      <c r="E15" s="25">
        <v>117.02469025759871</v>
      </c>
      <c r="F15" s="25">
        <v>128.60729927007299</v>
      </c>
      <c r="G15" s="25" t="s">
        <v>596</v>
      </c>
      <c r="H15" s="25">
        <v>1105.3354944941855</v>
      </c>
      <c r="I15" s="25" t="s">
        <v>596</v>
      </c>
      <c r="J15" s="25" t="s">
        <v>596</v>
      </c>
    </row>
    <row r="16" spans="1:10" x14ac:dyDescent="0.35">
      <c r="A16" s="25" t="s">
        <v>106</v>
      </c>
      <c r="B16" s="25" t="s">
        <v>472</v>
      </c>
      <c r="C16" s="25" t="s">
        <v>596</v>
      </c>
      <c r="D16" s="25" t="s">
        <v>597</v>
      </c>
      <c r="E16" s="25">
        <v>32.759604242802389</v>
      </c>
      <c r="F16" s="25">
        <v>44.773722627737229</v>
      </c>
      <c r="G16" s="25" t="s">
        <v>596</v>
      </c>
      <c r="H16" s="25" t="s">
        <v>597</v>
      </c>
      <c r="I16" s="25" t="s">
        <v>596</v>
      </c>
      <c r="J16" s="25" t="s">
        <v>596</v>
      </c>
    </row>
    <row r="17" spans="1:10" s="25" customFormat="1" x14ac:dyDescent="0.35"/>
    <row r="18" spans="1:10" x14ac:dyDescent="0.35">
      <c r="A18" s="46" t="s">
        <v>699</v>
      </c>
      <c r="B18" s="46"/>
      <c r="C18" s="46"/>
      <c r="D18" s="46"/>
      <c r="E18" s="46"/>
      <c r="F18" s="46"/>
      <c r="G18" s="46"/>
      <c r="H18" s="46"/>
      <c r="I18" s="46"/>
      <c r="J18" s="46"/>
    </row>
    <row r="19" spans="1:10" s="25" customFormat="1" x14ac:dyDescent="0.35">
      <c r="A19" s="26" t="s">
        <v>1</v>
      </c>
      <c r="B19" s="26" t="s">
        <v>444</v>
      </c>
      <c r="C19" s="26" t="s">
        <v>642</v>
      </c>
      <c r="D19" s="26" t="s">
        <v>588</v>
      </c>
      <c r="E19" s="26" t="s">
        <v>588</v>
      </c>
      <c r="F19" s="26" t="s">
        <v>590</v>
      </c>
      <c r="G19" s="26" t="s">
        <v>643</v>
      </c>
      <c r="H19" s="26" t="s">
        <v>644</v>
      </c>
      <c r="I19" s="26" t="s">
        <v>649</v>
      </c>
      <c r="J19" s="26" t="s">
        <v>648</v>
      </c>
    </row>
    <row r="20" spans="1:10" x14ac:dyDescent="0.35">
      <c r="A20" s="25" t="s">
        <v>104</v>
      </c>
      <c r="B20" s="25" t="s">
        <v>113</v>
      </c>
      <c r="C20" s="25" t="s">
        <v>596</v>
      </c>
      <c r="D20" s="25">
        <v>606.99449634143764</v>
      </c>
      <c r="E20" s="25" t="s">
        <v>597</v>
      </c>
      <c r="F20" s="25">
        <v>350.01167883211679</v>
      </c>
      <c r="G20" s="25" t="s">
        <v>596</v>
      </c>
      <c r="H20" s="25">
        <v>4918.2345374086653</v>
      </c>
      <c r="I20" t="s">
        <v>596</v>
      </c>
      <c r="J20" t="s">
        <v>596</v>
      </c>
    </row>
    <row r="21" spans="1:10" x14ac:dyDescent="0.35">
      <c r="A21" s="25" t="s">
        <v>104</v>
      </c>
      <c r="B21" s="25" t="s">
        <v>645</v>
      </c>
      <c r="C21" s="25" t="s">
        <v>596</v>
      </c>
      <c r="D21" s="25">
        <v>103.54680218459397</v>
      </c>
      <c r="E21" s="25" t="s">
        <v>597</v>
      </c>
      <c r="F21" s="25">
        <v>317.26131386861312</v>
      </c>
      <c r="G21" s="25" t="s">
        <v>596</v>
      </c>
      <c r="H21" s="25" t="s">
        <v>597</v>
      </c>
      <c r="I21" t="s">
        <v>596</v>
      </c>
      <c r="J21" t="s">
        <v>596</v>
      </c>
    </row>
    <row r="22" spans="1:10" x14ac:dyDescent="0.35">
      <c r="A22" s="25" t="s">
        <v>104</v>
      </c>
      <c r="B22" s="25" t="s">
        <v>470</v>
      </c>
      <c r="C22" s="25" t="s">
        <v>596</v>
      </c>
      <c r="D22" s="25">
        <v>537.13388018472051</v>
      </c>
      <c r="E22" s="25" t="s">
        <v>597</v>
      </c>
      <c r="F22" s="25">
        <v>292.17226277372265</v>
      </c>
      <c r="G22" s="25" t="s">
        <v>596</v>
      </c>
      <c r="H22" s="25">
        <v>8104.2255840279922</v>
      </c>
      <c r="I22" s="25" t="s">
        <v>596</v>
      </c>
      <c r="J22" s="25" t="s">
        <v>596</v>
      </c>
    </row>
    <row r="23" spans="1:10" x14ac:dyDescent="0.35">
      <c r="A23" s="25" t="s">
        <v>104</v>
      </c>
      <c r="B23" s="25" t="s">
        <v>646</v>
      </c>
      <c r="C23" s="25" t="s">
        <v>596</v>
      </c>
      <c r="D23" s="25" t="s">
        <v>597</v>
      </c>
      <c r="E23" s="25" t="s">
        <v>597</v>
      </c>
      <c r="F23" s="25">
        <v>292.94306569343064</v>
      </c>
      <c r="G23" s="25" t="s">
        <v>596</v>
      </c>
      <c r="H23" s="25" t="s">
        <v>597</v>
      </c>
      <c r="I23" s="25" t="s">
        <v>596</v>
      </c>
      <c r="J23" s="25" t="s">
        <v>596</v>
      </c>
    </row>
    <row r="24" spans="1:10" x14ac:dyDescent="0.35">
      <c r="A24" s="25" t="s">
        <v>104</v>
      </c>
      <c r="B24" s="25" t="s">
        <v>471</v>
      </c>
      <c r="C24" s="25" t="s">
        <v>596</v>
      </c>
      <c r="D24" s="25" t="s">
        <v>597</v>
      </c>
      <c r="E24" s="25" t="s">
        <v>597</v>
      </c>
      <c r="F24" s="25">
        <v>307.45693430656934</v>
      </c>
      <c r="G24" s="25" t="s">
        <v>596</v>
      </c>
      <c r="H24" s="25" t="s">
        <v>597</v>
      </c>
      <c r="I24" s="25" t="s">
        <v>596</v>
      </c>
      <c r="J24" s="25" t="s">
        <v>596</v>
      </c>
    </row>
    <row r="25" spans="1:10" x14ac:dyDescent="0.35">
      <c r="A25" s="25" t="s">
        <v>104</v>
      </c>
      <c r="B25" s="25" t="s">
        <v>647</v>
      </c>
      <c r="C25" s="25" t="s">
        <v>596</v>
      </c>
      <c r="D25" s="25" t="s">
        <v>597</v>
      </c>
      <c r="E25" s="25">
        <v>73.322934307870568</v>
      </c>
      <c r="F25" s="25" t="s">
        <v>596</v>
      </c>
      <c r="G25" s="25" t="s">
        <v>596</v>
      </c>
      <c r="H25" s="25" t="s">
        <v>597</v>
      </c>
      <c r="I25" s="25" t="s">
        <v>596</v>
      </c>
      <c r="J25" s="25" t="s">
        <v>596</v>
      </c>
    </row>
    <row r="26" spans="1:10" x14ac:dyDescent="0.35">
      <c r="A26" s="25" t="s">
        <v>104</v>
      </c>
      <c r="B26" s="25" t="s">
        <v>472</v>
      </c>
      <c r="C26" s="25">
        <v>95.861645266326718</v>
      </c>
      <c r="D26" s="25">
        <v>989.63583071505388</v>
      </c>
      <c r="E26" s="25">
        <v>155.20278099652373</v>
      </c>
      <c r="F26" s="25">
        <v>154.09635036496351</v>
      </c>
      <c r="G26" s="25" t="s">
        <v>596</v>
      </c>
      <c r="H26" s="25">
        <v>1481.5761037357208</v>
      </c>
      <c r="I26" s="25" t="s">
        <v>596</v>
      </c>
      <c r="J26" s="25" t="s">
        <v>596</v>
      </c>
    </row>
    <row r="27" spans="1:10" x14ac:dyDescent="0.35">
      <c r="A27" s="25" t="s">
        <v>107</v>
      </c>
      <c r="B27" s="25" t="s">
        <v>113</v>
      </c>
      <c r="C27" s="25" t="s">
        <v>596</v>
      </c>
      <c r="D27" s="25">
        <v>437.94150517681294</v>
      </c>
      <c r="E27" s="25" t="s">
        <v>597</v>
      </c>
      <c r="F27" s="25">
        <v>373.48321167883211</v>
      </c>
      <c r="G27" s="25" t="s">
        <v>596</v>
      </c>
      <c r="H27" s="25">
        <v>4227.6083153236596</v>
      </c>
      <c r="I27" s="25" t="s">
        <v>596</v>
      </c>
      <c r="J27" s="25" t="s">
        <v>596</v>
      </c>
    </row>
    <row r="28" spans="1:10" x14ac:dyDescent="0.35">
      <c r="A28" s="25" t="s">
        <v>107</v>
      </c>
      <c r="B28" s="25" t="s">
        <v>645</v>
      </c>
      <c r="C28" s="25" t="s">
        <v>596</v>
      </c>
      <c r="D28" s="25">
        <v>265.93635999409571</v>
      </c>
      <c r="E28" s="25" t="s">
        <v>597</v>
      </c>
      <c r="F28" s="25">
        <v>368.31240875912408</v>
      </c>
      <c r="G28" s="25" t="s">
        <v>596</v>
      </c>
      <c r="H28" s="25">
        <v>1436.4371719666563</v>
      </c>
      <c r="I28" s="25" t="s">
        <v>596</v>
      </c>
      <c r="J28" s="25" t="s">
        <v>596</v>
      </c>
    </row>
    <row r="29" spans="1:10" x14ac:dyDescent="0.35">
      <c r="A29" s="25" t="s">
        <v>107</v>
      </c>
      <c r="B29" s="25" t="s">
        <v>470</v>
      </c>
      <c r="C29" s="25" t="s">
        <v>596</v>
      </c>
      <c r="D29" s="25">
        <v>768.35080024460706</v>
      </c>
      <c r="E29" s="25" t="s">
        <v>597</v>
      </c>
      <c r="F29" s="25">
        <v>227.95620437956205</v>
      </c>
      <c r="G29" s="25" t="s">
        <v>596</v>
      </c>
      <c r="H29" s="25">
        <v>3253.1763918905012</v>
      </c>
      <c r="I29" s="25" t="s">
        <v>596</v>
      </c>
      <c r="J29" s="25" t="s">
        <v>596</v>
      </c>
    </row>
    <row r="30" spans="1:10" x14ac:dyDescent="0.35">
      <c r="A30" s="25" t="s">
        <v>107</v>
      </c>
      <c r="B30" s="25" t="s">
        <v>646</v>
      </c>
      <c r="C30" s="25" t="s">
        <v>596</v>
      </c>
      <c r="D30" s="25" t="s">
        <v>597</v>
      </c>
      <c r="E30" s="25" t="s">
        <v>597</v>
      </c>
      <c r="F30" s="25">
        <v>310.13138686131384</v>
      </c>
      <c r="G30" s="25" t="s">
        <v>596</v>
      </c>
      <c r="H30" s="25" t="s">
        <v>597</v>
      </c>
      <c r="I30" s="25" t="s">
        <v>596</v>
      </c>
      <c r="J30" s="25" t="s">
        <v>596</v>
      </c>
    </row>
    <row r="31" spans="1:10" x14ac:dyDescent="0.35">
      <c r="A31" s="25" t="s">
        <v>107</v>
      </c>
      <c r="B31" s="25" t="s">
        <v>471</v>
      </c>
      <c r="C31" s="25" t="s">
        <v>596</v>
      </c>
      <c r="D31" s="25" t="s">
        <v>597</v>
      </c>
      <c r="E31" s="25" t="s">
        <v>597</v>
      </c>
      <c r="F31" s="25">
        <v>328.26861313868613</v>
      </c>
      <c r="G31" s="25" t="s">
        <v>596</v>
      </c>
      <c r="H31" s="25">
        <v>3332.199753010188</v>
      </c>
      <c r="I31" s="25" t="s">
        <v>596</v>
      </c>
      <c r="J31" s="25" t="s">
        <v>596</v>
      </c>
    </row>
    <row r="32" spans="1:10" x14ac:dyDescent="0.35">
      <c r="A32" s="25" t="s">
        <v>107</v>
      </c>
      <c r="B32" s="25" t="s">
        <v>647</v>
      </c>
      <c r="C32" s="25">
        <v>8.1175892363457631</v>
      </c>
      <c r="D32" s="25">
        <v>233.06201632119433</v>
      </c>
      <c r="E32" s="25">
        <v>54.194669756662798</v>
      </c>
      <c r="F32" s="25">
        <v>72.829197080291976</v>
      </c>
      <c r="G32" s="25" t="s">
        <v>596</v>
      </c>
      <c r="H32" s="25">
        <v>269.4756612123083</v>
      </c>
      <c r="I32" s="25" t="s">
        <v>596</v>
      </c>
      <c r="J32" s="25" t="s">
        <v>596</v>
      </c>
    </row>
    <row r="33" spans="1:10" x14ac:dyDescent="0.35">
      <c r="A33" s="25" t="s">
        <v>107</v>
      </c>
      <c r="B33" s="25" t="s">
        <v>472</v>
      </c>
      <c r="C33" s="25">
        <v>207.27406770289366</v>
      </c>
      <c r="D33" s="25">
        <v>2901.3453387596733</v>
      </c>
      <c r="E33" s="25">
        <v>346.46849095284784</v>
      </c>
      <c r="F33" s="25">
        <v>354.77664233576644</v>
      </c>
      <c r="G33" s="25" t="s">
        <v>596</v>
      </c>
      <c r="H33" s="25">
        <v>3382.0901512812593</v>
      </c>
      <c r="I33" s="25" t="s">
        <v>596</v>
      </c>
      <c r="J33" s="25" t="s">
        <v>596</v>
      </c>
    </row>
  </sheetData>
  <mergeCells count="2">
    <mergeCell ref="A18:J18"/>
    <mergeCell ref="A1:J1"/>
  </mergeCells>
  <phoneticPr fontId="5"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D3EB-F49E-498A-979A-4C8BDBE67D49}">
  <dimension ref="A1:AA89"/>
  <sheetViews>
    <sheetView workbookViewId="0">
      <selection activeCell="J21" sqref="J21"/>
    </sheetView>
  </sheetViews>
  <sheetFormatPr defaultRowHeight="14.5" x14ac:dyDescent="0.35"/>
  <cols>
    <col min="3" max="3" width="9.1796875" customWidth="1"/>
  </cols>
  <sheetData>
    <row r="1" spans="1:27" x14ac:dyDescent="0.35">
      <c r="A1" t="s">
        <v>1</v>
      </c>
      <c r="B1" t="s">
        <v>444</v>
      </c>
      <c r="C1" t="s">
        <v>445</v>
      </c>
      <c r="M1" t="s">
        <v>1</v>
      </c>
      <c r="N1" t="s">
        <v>473</v>
      </c>
      <c r="P1" t="s">
        <v>474</v>
      </c>
      <c r="V1" t="s">
        <v>475</v>
      </c>
      <c r="AA1" t="s">
        <v>476</v>
      </c>
    </row>
    <row r="2" spans="1:27" x14ac:dyDescent="0.35">
      <c r="A2" t="s">
        <v>104</v>
      </c>
      <c r="B2" t="s">
        <v>113</v>
      </c>
      <c r="C2" s="14">
        <v>71.884500000000003</v>
      </c>
      <c r="M2" t="s">
        <v>477</v>
      </c>
      <c r="N2">
        <v>9.9969999999999999</v>
      </c>
      <c r="P2">
        <v>0.5282</v>
      </c>
      <c r="V2">
        <v>10.029</v>
      </c>
      <c r="AA2">
        <v>10</v>
      </c>
    </row>
    <row r="3" spans="1:27" x14ac:dyDescent="0.35">
      <c r="A3" t="s">
        <v>107</v>
      </c>
      <c r="B3" t="s">
        <v>113</v>
      </c>
      <c r="C3" s="14">
        <v>74.593499999999992</v>
      </c>
      <c r="M3" t="s">
        <v>478</v>
      </c>
      <c r="N3">
        <v>0.59260000000000002</v>
      </c>
      <c r="P3" t="s">
        <v>479</v>
      </c>
      <c r="V3" t="s">
        <v>480</v>
      </c>
    </row>
    <row r="4" spans="1:27" x14ac:dyDescent="0.35">
      <c r="A4" t="s">
        <v>446</v>
      </c>
      <c r="B4" t="s">
        <v>113</v>
      </c>
      <c r="C4" s="14">
        <v>64.096000000000004</v>
      </c>
      <c r="M4" t="s">
        <v>481</v>
      </c>
      <c r="N4">
        <v>10.050000000000001</v>
      </c>
      <c r="P4">
        <v>6.1761476666284683E-2</v>
      </c>
      <c r="V4">
        <v>0.3562985639413479</v>
      </c>
    </row>
    <row r="5" spans="1:27" x14ac:dyDescent="0.35">
      <c r="A5" t="s">
        <v>103</v>
      </c>
      <c r="B5" t="s">
        <v>113</v>
      </c>
      <c r="C5" s="14">
        <v>63.463999999999999</v>
      </c>
      <c r="M5" t="s">
        <v>482</v>
      </c>
      <c r="N5">
        <v>0.47</v>
      </c>
    </row>
    <row r="6" spans="1:27" x14ac:dyDescent="0.35">
      <c r="A6" t="s">
        <v>106</v>
      </c>
      <c r="B6" t="s">
        <v>113</v>
      </c>
      <c r="C6" s="14">
        <v>64.408500000000004</v>
      </c>
      <c r="M6" t="s">
        <v>483</v>
      </c>
      <c r="N6">
        <v>10.47</v>
      </c>
    </row>
    <row r="7" spans="1:27" x14ac:dyDescent="0.35">
      <c r="A7" t="s">
        <v>447</v>
      </c>
      <c r="B7" t="s">
        <v>113</v>
      </c>
      <c r="C7" s="14">
        <v>64.845999999999989</v>
      </c>
      <c r="M7" t="s">
        <v>484</v>
      </c>
      <c r="N7">
        <v>0.48099999999999998</v>
      </c>
    </row>
    <row r="8" spans="1:27" x14ac:dyDescent="0.35">
      <c r="A8" t="s">
        <v>448</v>
      </c>
      <c r="B8" t="s">
        <v>113</v>
      </c>
      <c r="C8" s="14">
        <v>61.664166666666667</v>
      </c>
      <c r="M8" t="s">
        <v>485</v>
      </c>
      <c r="N8">
        <v>9.5990000000000002</v>
      </c>
    </row>
    <row r="9" spans="1:27" x14ac:dyDescent="0.35">
      <c r="A9" t="s">
        <v>449</v>
      </c>
      <c r="B9" t="s">
        <v>113</v>
      </c>
      <c r="C9" s="14">
        <v>70.805000000000007</v>
      </c>
      <c r="M9" t="s">
        <v>486</v>
      </c>
      <c r="N9">
        <v>0.56920000000000004</v>
      </c>
    </row>
    <row r="10" spans="1:27" x14ac:dyDescent="0.35">
      <c r="A10" t="s">
        <v>450</v>
      </c>
      <c r="B10" t="s">
        <v>113</v>
      </c>
      <c r="C10" s="14">
        <v>76.254999999999995</v>
      </c>
    </row>
    <row r="11" spans="1:27" x14ac:dyDescent="0.35">
      <c r="A11" t="s">
        <v>451</v>
      </c>
      <c r="B11" t="s">
        <v>113</v>
      </c>
      <c r="C11" s="14">
        <v>76.617500000000007</v>
      </c>
    </row>
    <row r="12" spans="1:27" x14ac:dyDescent="0.35">
      <c r="A12" t="s">
        <v>452</v>
      </c>
      <c r="B12" t="s">
        <v>113</v>
      </c>
      <c r="C12" s="14">
        <v>85.961250000000007</v>
      </c>
    </row>
    <row r="13" spans="1:27" x14ac:dyDescent="0.35">
      <c r="A13" t="s">
        <v>453</v>
      </c>
      <c r="B13" t="s">
        <v>113</v>
      </c>
      <c r="C13" s="14">
        <v>80.872916666666669</v>
      </c>
    </row>
    <row r="14" spans="1:27" x14ac:dyDescent="0.35">
      <c r="A14" t="s">
        <v>454</v>
      </c>
      <c r="B14" t="s">
        <v>113</v>
      </c>
      <c r="C14" s="14">
        <v>63.110833333333339</v>
      </c>
    </row>
    <row r="15" spans="1:27" x14ac:dyDescent="0.35">
      <c r="A15" t="s">
        <v>455</v>
      </c>
      <c r="B15" t="s">
        <v>113</v>
      </c>
      <c r="C15" s="14">
        <v>82.306249999999991</v>
      </c>
    </row>
    <row r="16" spans="1:27" x14ac:dyDescent="0.35">
      <c r="A16" t="s">
        <v>456</v>
      </c>
      <c r="B16" t="s">
        <v>113</v>
      </c>
      <c r="C16" s="14">
        <v>72.063500000000005</v>
      </c>
    </row>
    <row r="17" spans="1:3" x14ac:dyDescent="0.35">
      <c r="A17" t="s">
        <v>457</v>
      </c>
      <c r="B17" t="s">
        <v>113</v>
      </c>
      <c r="C17" s="14">
        <v>72.265999999999991</v>
      </c>
    </row>
    <row r="18" spans="1:3" x14ac:dyDescent="0.35">
      <c r="A18" t="s">
        <v>458</v>
      </c>
      <c r="B18" t="s">
        <v>459</v>
      </c>
      <c r="C18" s="14">
        <v>14.531250000000002</v>
      </c>
    </row>
    <row r="19" spans="1:3" x14ac:dyDescent="0.35">
      <c r="A19" t="s">
        <v>460</v>
      </c>
      <c r="B19" t="s">
        <v>459</v>
      </c>
      <c r="C19" s="14">
        <v>11.6875</v>
      </c>
    </row>
    <row r="20" spans="1:3" x14ac:dyDescent="0.35">
      <c r="A20" t="s">
        <v>104</v>
      </c>
      <c r="B20" t="s">
        <v>459</v>
      </c>
      <c r="C20" s="14">
        <v>23.387499999999999</v>
      </c>
    </row>
    <row r="21" spans="1:3" x14ac:dyDescent="0.35">
      <c r="A21" t="s">
        <v>107</v>
      </c>
      <c r="B21" t="s">
        <v>459</v>
      </c>
      <c r="C21" s="14">
        <v>18.675000000000001</v>
      </c>
    </row>
    <row r="22" spans="1:3" x14ac:dyDescent="0.35">
      <c r="A22" t="s">
        <v>446</v>
      </c>
      <c r="B22" t="s">
        <v>459</v>
      </c>
      <c r="C22" s="14">
        <v>36.5</v>
      </c>
    </row>
    <row r="23" spans="1:3" x14ac:dyDescent="0.35">
      <c r="A23" t="s">
        <v>103</v>
      </c>
      <c r="B23" t="s">
        <v>459</v>
      </c>
      <c r="C23" s="14">
        <v>18.918749999999999</v>
      </c>
    </row>
    <row r="24" spans="1:3" x14ac:dyDescent="0.35">
      <c r="A24" t="s">
        <v>106</v>
      </c>
      <c r="B24" t="s">
        <v>459</v>
      </c>
      <c r="C24" s="14">
        <v>30.425000000000001</v>
      </c>
    </row>
    <row r="25" spans="1:3" x14ac:dyDescent="0.35">
      <c r="A25" t="s">
        <v>447</v>
      </c>
      <c r="B25" t="s">
        <v>459</v>
      </c>
      <c r="C25" s="14">
        <v>25.974999999999998</v>
      </c>
    </row>
    <row r="26" spans="1:3" x14ac:dyDescent="0.35">
      <c r="A26" t="s">
        <v>461</v>
      </c>
      <c r="B26" t="s">
        <v>459</v>
      </c>
      <c r="C26" s="14">
        <v>33.4</v>
      </c>
    </row>
    <row r="27" spans="1:3" x14ac:dyDescent="0.35">
      <c r="A27" t="s">
        <v>462</v>
      </c>
      <c r="B27" t="s">
        <v>459</v>
      </c>
      <c r="C27" s="14">
        <v>33.883333333333333</v>
      </c>
    </row>
    <row r="28" spans="1:3" x14ac:dyDescent="0.35">
      <c r="A28" t="s">
        <v>463</v>
      </c>
      <c r="B28" t="s">
        <v>459</v>
      </c>
      <c r="C28" s="14">
        <v>74.5</v>
      </c>
    </row>
    <row r="29" spans="1:3" x14ac:dyDescent="0.35">
      <c r="A29" t="s">
        <v>464</v>
      </c>
      <c r="B29" t="s">
        <v>459</v>
      </c>
      <c r="C29" s="14">
        <v>51.531249999999993</v>
      </c>
    </row>
    <row r="30" spans="1:3" x14ac:dyDescent="0.35">
      <c r="A30" t="s">
        <v>465</v>
      </c>
      <c r="B30" t="s">
        <v>459</v>
      </c>
      <c r="C30" s="14">
        <v>94.5</v>
      </c>
    </row>
    <row r="31" spans="1:3" x14ac:dyDescent="0.35">
      <c r="A31" t="s">
        <v>466</v>
      </c>
      <c r="B31" t="s">
        <v>459</v>
      </c>
      <c r="C31" s="14">
        <v>72.0625</v>
      </c>
    </row>
    <row r="32" spans="1:3" x14ac:dyDescent="0.35">
      <c r="A32" t="s">
        <v>467</v>
      </c>
      <c r="B32" t="s">
        <v>459</v>
      </c>
      <c r="C32" s="14">
        <v>47.168749999999996</v>
      </c>
    </row>
    <row r="33" spans="1:3" x14ac:dyDescent="0.35">
      <c r="A33" t="s">
        <v>468</v>
      </c>
      <c r="B33" t="s">
        <v>459</v>
      </c>
      <c r="C33" s="14">
        <v>72.125</v>
      </c>
    </row>
    <row r="34" spans="1:3" x14ac:dyDescent="0.35">
      <c r="A34" t="s">
        <v>469</v>
      </c>
      <c r="B34" t="s">
        <v>459</v>
      </c>
      <c r="C34" s="14">
        <v>55.333333333333336</v>
      </c>
    </row>
    <row r="35" spans="1:3" x14ac:dyDescent="0.35">
      <c r="A35" t="s">
        <v>457</v>
      </c>
      <c r="B35" t="s">
        <v>459</v>
      </c>
      <c r="C35" s="14">
        <v>53.008333333333333</v>
      </c>
    </row>
    <row r="36" spans="1:3" x14ac:dyDescent="0.35">
      <c r="A36" t="s">
        <v>458</v>
      </c>
      <c r="B36" t="s">
        <v>470</v>
      </c>
      <c r="C36" s="14">
        <v>7.57</v>
      </c>
    </row>
    <row r="37" spans="1:3" x14ac:dyDescent="0.35">
      <c r="A37" t="s">
        <v>460</v>
      </c>
      <c r="B37" t="s">
        <v>470</v>
      </c>
      <c r="C37" s="14">
        <v>7.94</v>
      </c>
    </row>
    <row r="38" spans="1:3" x14ac:dyDescent="0.35">
      <c r="A38" t="s">
        <v>104</v>
      </c>
      <c r="B38" t="s">
        <v>470</v>
      </c>
      <c r="C38" s="14">
        <v>15.605</v>
      </c>
    </row>
    <row r="39" spans="1:3" x14ac:dyDescent="0.35">
      <c r="A39" t="s">
        <v>107</v>
      </c>
      <c r="B39" t="s">
        <v>470</v>
      </c>
      <c r="C39" s="14">
        <v>18.405000000000001</v>
      </c>
    </row>
    <row r="40" spans="1:3" x14ac:dyDescent="0.35">
      <c r="A40" t="s">
        <v>446</v>
      </c>
      <c r="B40" t="s">
        <v>470</v>
      </c>
      <c r="C40" s="14">
        <v>14.464999999999998</v>
      </c>
    </row>
    <row r="41" spans="1:3" x14ac:dyDescent="0.35">
      <c r="A41" t="s">
        <v>103</v>
      </c>
      <c r="B41" t="s">
        <v>470</v>
      </c>
      <c r="C41" s="14">
        <v>15.86</v>
      </c>
    </row>
    <row r="42" spans="1:3" x14ac:dyDescent="0.35">
      <c r="A42" t="s">
        <v>106</v>
      </c>
      <c r="B42" t="s">
        <v>470</v>
      </c>
      <c r="C42" s="14">
        <v>16.184999999999999</v>
      </c>
    </row>
    <row r="43" spans="1:3" x14ac:dyDescent="0.35">
      <c r="A43" t="s">
        <v>447</v>
      </c>
      <c r="B43" t="s">
        <v>470</v>
      </c>
      <c r="C43" s="14">
        <v>15.295000000000002</v>
      </c>
    </row>
    <row r="44" spans="1:3" x14ac:dyDescent="0.35">
      <c r="A44" t="s">
        <v>461</v>
      </c>
      <c r="B44" t="s">
        <v>470</v>
      </c>
      <c r="C44" s="14">
        <v>9.8187499999999996</v>
      </c>
    </row>
    <row r="45" spans="1:3" x14ac:dyDescent="0.35">
      <c r="A45" t="s">
        <v>462</v>
      </c>
      <c r="B45" t="s">
        <v>470</v>
      </c>
      <c r="C45" s="14">
        <v>9.625</v>
      </c>
    </row>
    <row r="46" spans="1:3" x14ac:dyDescent="0.35">
      <c r="A46" t="s">
        <v>463</v>
      </c>
      <c r="B46" t="s">
        <v>470</v>
      </c>
      <c r="C46" s="14">
        <v>54.55</v>
      </c>
    </row>
    <row r="47" spans="1:3" x14ac:dyDescent="0.35">
      <c r="A47" t="s">
        <v>464</v>
      </c>
      <c r="B47" t="s">
        <v>470</v>
      </c>
      <c r="C47" s="14">
        <v>53.474999999999994</v>
      </c>
    </row>
    <row r="48" spans="1:3" x14ac:dyDescent="0.35">
      <c r="A48" t="s">
        <v>465</v>
      </c>
      <c r="B48" t="s">
        <v>470</v>
      </c>
      <c r="C48" s="14">
        <v>94.9375</v>
      </c>
    </row>
    <row r="49" spans="1:3" x14ac:dyDescent="0.35">
      <c r="A49" t="s">
        <v>466</v>
      </c>
      <c r="B49" t="s">
        <v>470</v>
      </c>
      <c r="C49" s="14">
        <v>63.6875</v>
      </c>
    </row>
    <row r="50" spans="1:3" x14ac:dyDescent="0.35">
      <c r="A50" t="s">
        <v>467</v>
      </c>
      <c r="B50" t="s">
        <v>470</v>
      </c>
      <c r="C50" s="14">
        <v>39.456249999999997</v>
      </c>
    </row>
    <row r="51" spans="1:3" x14ac:dyDescent="0.35">
      <c r="A51" t="s">
        <v>468</v>
      </c>
      <c r="B51" t="s">
        <v>470</v>
      </c>
      <c r="C51" s="14">
        <v>71.3125</v>
      </c>
    </row>
    <row r="52" spans="1:3" x14ac:dyDescent="0.35">
      <c r="A52" t="s">
        <v>469</v>
      </c>
      <c r="B52" t="s">
        <v>470</v>
      </c>
      <c r="C52" s="14">
        <v>50.443750000000001</v>
      </c>
    </row>
    <row r="53" spans="1:3" x14ac:dyDescent="0.35">
      <c r="A53" t="s">
        <v>457</v>
      </c>
      <c r="B53" t="s">
        <v>470</v>
      </c>
      <c r="C53" s="14">
        <v>42</v>
      </c>
    </row>
    <row r="54" spans="1:3" x14ac:dyDescent="0.35">
      <c r="A54" t="s">
        <v>458</v>
      </c>
      <c r="B54" t="s">
        <v>471</v>
      </c>
      <c r="C54" s="14">
        <v>7.544999999999999</v>
      </c>
    </row>
    <row r="55" spans="1:3" x14ac:dyDescent="0.35">
      <c r="A55" t="s">
        <v>460</v>
      </c>
      <c r="B55" t="s">
        <v>471</v>
      </c>
      <c r="C55" s="14">
        <v>8.0749999999999993</v>
      </c>
    </row>
    <row r="56" spans="1:3" x14ac:dyDescent="0.35">
      <c r="A56" t="s">
        <v>104</v>
      </c>
      <c r="B56" t="s">
        <v>471</v>
      </c>
      <c r="C56" s="14">
        <v>9.129999999999999</v>
      </c>
    </row>
    <row r="57" spans="1:3" x14ac:dyDescent="0.35">
      <c r="A57" t="s">
        <v>107</v>
      </c>
      <c r="B57" t="s">
        <v>471</v>
      </c>
      <c r="C57" s="14">
        <v>10.315000000000001</v>
      </c>
    </row>
    <row r="58" spans="1:3" x14ac:dyDescent="0.35">
      <c r="A58" t="s">
        <v>446</v>
      </c>
      <c r="B58" t="s">
        <v>471</v>
      </c>
      <c r="C58" s="14">
        <v>11.040000000000001</v>
      </c>
    </row>
    <row r="59" spans="1:3" x14ac:dyDescent="0.35">
      <c r="A59" t="s">
        <v>103</v>
      </c>
      <c r="B59" t="s">
        <v>471</v>
      </c>
      <c r="C59" s="14">
        <v>9.3349999999999991</v>
      </c>
    </row>
    <row r="60" spans="1:3" x14ac:dyDescent="0.35">
      <c r="A60" t="s">
        <v>106</v>
      </c>
      <c r="B60" t="s">
        <v>471</v>
      </c>
      <c r="C60" s="14">
        <v>8.9250000000000007</v>
      </c>
    </row>
    <row r="61" spans="1:3" x14ac:dyDescent="0.35">
      <c r="A61" t="s">
        <v>447</v>
      </c>
      <c r="B61" t="s">
        <v>471</v>
      </c>
      <c r="C61" s="14">
        <v>7.9800000000000013</v>
      </c>
    </row>
    <row r="62" spans="1:3" x14ac:dyDescent="0.35">
      <c r="A62" t="s">
        <v>461</v>
      </c>
      <c r="B62" t="s">
        <v>471</v>
      </c>
      <c r="C62" s="14">
        <v>13.205000000000002</v>
      </c>
    </row>
    <row r="63" spans="1:3" x14ac:dyDescent="0.35">
      <c r="A63" t="s">
        <v>462</v>
      </c>
      <c r="B63" t="s">
        <v>471</v>
      </c>
      <c r="C63" s="14">
        <v>8.129999999999999</v>
      </c>
    </row>
    <row r="64" spans="1:3" x14ac:dyDescent="0.35">
      <c r="A64" t="s">
        <v>463</v>
      </c>
      <c r="B64" t="s">
        <v>471</v>
      </c>
      <c r="C64" s="14">
        <v>48.766666666666673</v>
      </c>
    </row>
    <row r="65" spans="1:3" x14ac:dyDescent="0.35">
      <c r="A65" t="s">
        <v>464</v>
      </c>
      <c r="B65" t="s">
        <v>471</v>
      </c>
      <c r="C65" s="14">
        <v>32.291666666666664</v>
      </c>
    </row>
    <row r="66" spans="1:3" x14ac:dyDescent="0.35">
      <c r="A66" t="s">
        <v>465</v>
      </c>
      <c r="B66" t="s">
        <v>471</v>
      </c>
      <c r="C66" s="14">
        <v>51.35</v>
      </c>
    </row>
    <row r="67" spans="1:3" x14ac:dyDescent="0.35">
      <c r="A67" t="s">
        <v>466</v>
      </c>
      <c r="B67" t="s">
        <v>471</v>
      </c>
      <c r="C67" s="14">
        <v>42.483333333333334</v>
      </c>
    </row>
    <row r="68" spans="1:3" x14ac:dyDescent="0.35">
      <c r="A68" t="s">
        <v>467</v>
      </c>
      <c r="B68" t="s">
        <v>471</v>
      </c>
      <c r="C68" s="14">
        <v>29.433333333333334</v>
      </c>
    </row>
    <row r="69" spans="1:3" x14ac:dyDescent="0.35">
      <c r="A69" t="s">
        <v>468</v>
      </c>
      <c r="B69" t="s">
        <v>471</v>
      </c>
      <c r="C69" s="14">
        <v>69.516666666666666</v>
      </c>
    </row>
    <row r="70" spans="1:3" x14ac:dyDescent="0.35">
      <c r="A70" t="s">
        <v>469</v>
      </c>
      <c r="B70" t="s">
        <v>471</v>
      </c>
      <c r="C70" s="14">
        <v>18.266666666666669</v>
      </c>
    </row>
    <row r="71" spans="1:3" x14ac:dyDescent="0.35">
      <c r="A71" t="s">
        <v>457</v>
      </c>
      <c r="B71" t="s">
        <v>471</v>
      </c>
      <c r="C71" s="14">
        <v>21.625</v>
      </c>
    </row>
    <row r="72" spans="1:3" x14ac:dyDescent="0.35">
      <c r="A72" t="s">
        <v>458</v>
      </c>
      <c r="B72" t="s">
        <v>472</v>
      </c>
      <c r="C72" s="14">
        <v>6.4950000000000001</v>
      </c>
    </row>
    <row r="73" spans="1:3" x14ac:dyDescent="0.35">
      <c r="A73" t="s">
        <v>460</v>
      </c>
      <c r="B73" t="s">
        <v>472</v>
      </c>
      <c r="C73" s="14">
        <v>6.7200000000000006</v>
      </c>
    </row>
    <row r="74" spans="1:3" x14ac:dyDescent="0.35">
      <c r="A74" t="s">
        <v>104</v>
      </c>
      <c r="B74" t="s">
        <v>472</v>
      </c>
      <c r="C74" s="14">
        <v>8.6150000000000002</v>
      </c>
    </row>
    <row r="75" spans="1:3" x14ac:dyDescent="0.35">
      <c r="A75" t="s">
        <v>107</v>
      </c>
      <c r="B75" t="s">
        <v>472</v>
      </c>
      <c r="C75" s="14">
        <v>7.37</v>
      </c>
    </row>
    <row r="76" spans="1:3" x14ac:dyDescent="0.35">
      <c r="A76" t="s">
        <v>446</v>
      </c>
      <c r="B76" t="s">
        <v>472</v>
      </c>
      <c r="C76" s="14">
        <v>7.5200000000000005</v>
      </c>
    </row>
    <row r="77" spans="1:3" x14ac:dyDescent="0.35">
      <c r="A77" t="s">
        <v>103</v>
      </c>
      <c r="B77" t="s">
        <v>472</v>
      </c>
      <c r="C77" s="14">
        <v>6.5649999999999995</v>
      </c>
    </row>
    <row r="78" spans="1:3" x14ac:dyDescent="0.35">
      <c r="A78" t="s">
        <v>106</v>
      </c>
      <c r="B78" t="s">
        <v>472</v>
      </c>
      <c r="C78">
        <v>6.7200000000000006</v>
      </c>
    </row>
    <row r="79" spans="1:3" x14ac:dyDescent="0.35">
      <c r="A79" t="s">
        <v>447</v>
      </c>
      <c r="B79" t="s">
        <v>472</v>
      </c>
      <c r="C79">
        <v>7.74</v>
      </c>
    </row>
    <row r="80" spans="1:3" x14ac:dyDescent="0.35">
      <c r="A80" t="s">
        <v>461</v>
      </c>
      <c r="B80" t="s">
        <v>472</v>
      </c>
      <c r="C80">
        <v>6.18</v>
      </c>
    </row>
    <row r="81" spans="1:3" x14ac:dyDescent="0.35">
      <c r="A81" t="s">
        <v>462</v>
      </c>
      <c r="B81" t="s">
        <v>472</v>
      </c>
      <c r="C81">
        <v>8.6150000000000002</v>
      </c>
    </row>
    <row r="82" spans="1:3" x14ac:dyDescent="0.35">
      <c r="A82" t="s">
        <v>463</v>
      </c>
      <c r="B82" t="s">
        <v>472</v>
      </c>
      <c r="C82" s="14">
        <v>21.216666666666665</v>
      </c>
    </row>
    <row r="83" spans="1:3" x14ac:dyDescent="0.35">
      <c r="A83" t="s">
        <v>464</v>
      </c>
      <c r="B83" t="s">
        <v>472</v>
      </c>
      <c r="C83" s="14">
        <v>21.633333333333336</v>
      </c>
    </row>
    <row r="84" spans="1:3" x14ac:dyDescent="0.35">
      <c r="A84" t="s">
        <v>465</v>
      </c>
      <c r="B84" t="s">
        <v>472</v>
      </c>
      <c r="C84">
        <v>21.5</v>
      </c>
    </row>
    <row r="85" spans="1:3" x14ac:dyDescent="0.35">
      <c r="A85" t="s">
        <v>466</v>
      </c>
      <c r="B85" t="s">
        <v>472</v>
      </c>
      <c r="C85" s="14">
        <v>24.858333333333334</v>
      </c>
    </row>
    <row r="86" spans="1:3" x14ac:dyDescent="0.35">
      <c r="A86" t="s">
        <v>467</v>
      </c>
      <c r="B86" t="s">
        <v>472</v>
      </c>
      <c r="C86" s="14">
        <v>20.958333333333332</v>
      </c>
    </row>
    <row r="87" spans="1:3" x14ac:dyDescent="0.35">
      <c r="A87" t="s">
        <v>468</v>
      </c>
      <c r="B87" t="s">
        <v>472</v>
      </c>
      <c r="C87" s="14">
        <v>18.608333333333334</v>
      </c>
    </row>
    <row r="88" spans="1:3" x14ac:dyDescent="0.35">
      <c r="A88" t="s">
        <v>469</v>
      </c>
      <c r="B88" t="s">
        <v>472</v>
      </c>
      <c r="C88" s="14">
        <v>23.358333333333334</v>
      </c>
    </row>
    <row r="89" spans="1:3" x14ac:dyDescent="0.35">
      <c r="A89" t="s">
        <v>457</v>
      </c>
      <c r="B89" t="s">
        <v>472</v>
      </c>
      <c r="C89">
        <v>19.95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632DA-BB00-4290-8683-3DC81662ACDB}">
  <dimension ref="A1:V38"/>
  <sheetViews>
    <sheetView topLeftCell="B1" workbookViewId="0">
      <selection activeCell="C2" sqref="C2"/>
    </sheetView>
  </sheetViews>
  <sheetFormatPr defaultRowHeight="14.5" x14ac:dyDescent="0.35"/>
  <sheetData>
    <row r="1" spans="1:22" x14ac:dyDescent="0.35">
      <c r="A1" s="41"/>
      <c r="B1" s="41"/>
      <c r="C1" s="46" t="s">
        <v>697</v>
      </c>
      <c r="D1" s="46"/>
      <c r="E1" s="46"/>
      <c r="F1" s="46"/>
      <c r="G1" s="46"/>
      <c r="H1" s="46"/>
      <c r="I1" s="46"/>
      <c r="J1" s="46"/>
      <c r="K1" s="41"/>
      <c r="L1" s="41"/>
      <c r="M1" s="41"/>
      <c r="N1" s="41"/>
      <c r="O1" s="46" t="s">
        <v>696</v>
      </c>
      <c r="P1" s="46"/>
      <c r="Q1" s="46"/>
      <c r="R1" s="46"/>
      <c r="S1" s="46"/>
      <c r="T1" s="46"/>
      <c r="U1" s="46"/>
      <c r="V1" s="46"/>
    </row>
    <row r="2" spans="1:22" x14ac:dyDescent="0.35">
      <c r="A2" s="41" t="s">
        <v>1</v>
      </c>
      <c r="B2" s="41" t="s">
        <v>444</v>
      </c>
      <c r="C2" s="41" t="s">
        <v>224</v>
      </c>
      <c r="D2" s="41" t="s">
        <v>588</v>
      </c>
      <c r="E2" s="41" t="s">
        <v>680</v>
      </c>
      <c r="F2" s="41" t="s">
        <v>590</v>
      </c>
      <c r="G2" s="41" t="s">
        <v>681</v>
      </c>
      <c r="H2" s="41" t="s">
        <v>682</v>
      </c>
      <c r="I2" s="41" t="s">
        <v>683</v>
      </c>
      <c r="J2" s="41" t="s">
        <v>684</v>
      </c>
      <c r="K2" s="41"/>
      <c r="L2" s="41"/>
      <c r="M2" s="41" t="s">
        <v>1</v>
      </c>
      <c r="N2" s="41" t="s">
        <v>444</v>
      </c>
      <c r="O2" s="41" t="s">
        <v>224</v>
      </c>
      <c r="P2" s="41" t="s">
        <v>588</v>
      </c>
      <c r="Q2" s="41" t="s">
        <v>680</v>
      </c>
      <c r="R2" s="41" t="s">
        <v>590</v>
      </c>
      <c r="S2" s="41" t="s">
        <v>681</v>
      </c>
      <c r="T2" s="41" t="s">
        <v>682</v>
      </c>
      <c r="U2" s="41" t="s">
        <v>683</v>
      </c>
      <c r="V2" s="41" t="s">
        <v>684</v>
      </c>
    </row>
    <row r="3" spans="1:22" x14ac:dyDescent="0.35">
      <c r="A3" s="41" t="s">
        <v>104</v>
      </c>
      <c r="B3" s="41" t="s">
        <v>113</v>
      </c>
      <c r="C3" s="41" t="s">
        <v>596</v>
      </c>
      <c r="D3" s="41" t="s">
        <v>597</v>
      </c>
      <c r="E3" s="41" t="s">
        <v>597</v>
      </c>
      <c r="F3" s="41" t="s">
        <v>596</v>
      </c>
      <c r="G3" s="41" t="s">
        <v>596</v>
      </c>
      <c r="H3" s="41" t="s">
        <v>597</v>
      </c>
      <c r="I3" s="41" t="s">
        <v>596</v>
      </c>
      <c r="J3" s="41" t="s">
        <v>596</v>
      </c>
      <c r="K3" s="41"/>
      <c r="L3" s="41"/>
      <c r="M3" s="41" t="s">
        <v>685</v>
      </c>
      <c r="N3" s="41" t="s">
        <v>113</v>
      </c>
      <c r="O3" s="41" t="s">
        <v>686</v>
      </c>
      <c r="P3" s="41" t="s">
        <v>687</v>
      </c>
      <c r="Q3" s="41" t="s">
        <v>687</v>
      </c>
      <c r="R3" s="41" t="s">
        <v>686</v>
      </c>
      <c r="S3" s="41" t="s">
        <v>686</v>
      </c>
      <c r="T3" s="41" t="s">
        <v>687</v>
      </c>
      <c r="U3" s="41" t="s">
        <v>686</v>
      </c>
      <c r="V3" s="41" t="s">
        <v>686</v>
      </c>
    </row>
    <row r="4" spans="1:22" x14ac:dyDescent="0.35">
      <c r="A4" s="41" t="s">
        <v>107</v>
      </c>
      <c r="B4" s="41" t="s">
        <v>113</v>
      </c>
      <c r="C4" s="41" t="s">
        <v>596</v>
      </c>
      <c r="D4" s="41" t="s">
        <v>597</v>
      </c>
      <c r="E4" s="41" t="s">
        <v>597</v>
      </c>
      <c r="F4" s="41" t="s">
        <v>596</v>
      </c>
      <c r="G4" s="41" t="s">
        <v>596</v>
      </c>
      <c r="H4" s="41" t="s">
        <v>597</v>
      </c>
      <c r="I4" s="41" t="s">
        <v>596</v>
      </c>
      <c r="J4" s="41" t="s">
        <v>596</v>
      </c>
      <c r="K4" s="41"/>
      <c r="L4" s="41"/>
      <c r="M4" s="41" t="s">
        <v>688</v>
      </c>
      <c r="N4" s="41" t="s">
        <v>113</v>
      </c>
      <c r="O4" s="41" t="s">
        <v>686</v>
      </c>
      <c r="P4" s="41" t="s">
        <v>687</v>
      </c>
      <c r="Q4" s="41" t="s">
        <v>687</v>
      </c>
      <c r="R4" s="41" t="s">
        <v>686</v>
      </c>
      <c r="S4" s="41" t="s">
        <v>686</v>
      </c>
      <c r="T4" s="41" t="s">
        <v>687</v>
      </c>
      <c r="U4" s="41" t="s">
        <v>686</v>
      </c>
      <c r="V4" s="41" t="s">
        <v>686</v>
      </c>
    </row>
    <row r="5" spans="1:22" x14ac:dyDescent="0.35">
      <c r="A5" s="41" t="s">
        <v>103</v>
      </c>
      <c r="B5" s="41" t="s">
        <v>113</v>
      </c>
      <c r="C5" s="41" t="s">
        <v>596</v>
      </c>
      <c r="D5" s="41" t="s">
        <v>597</v>
      </c>
      <c r="E5" s="41" t="s">
        <v>597</v>
      </c>
      <c r="F5" s="41" t="s">
        <v>596</v>
      </c>
      <c r="G5" s="41" t="s">
        <v>596</v>
      </c>
      <c r="H5" s="41" t="s">
        <v>597</v>
      </c>
      <c r="I5" s="41" t="s">
        <v>596</v>
      </c>
      <c r="J5" s="41" t="s">
        <v>596</v>
      </c>
      <c r="K5" s="41"/>
      <c r="L5" s="41"/>
      <c r="M5" s="41" t="s">
        <v>689</v>
      </c>
      <c r="N5" s="41" t="s">
        <v>472</v>
      </c>
      <c r="O5" s="41" t="s">
        <v>686</v>
      </c>
      <c r="P5" s="41" t="s">
        <v>687</v>
      </c>
      <c r="Q5" s="41" t="s">
        <v>687</v>
      </c>
      <c r="R5" s="41" t="s">
        <v>686</v>
      </c>
      <c r="S5" s="41" t="s">
        <v>686</v>
      </c>
      <c r="T5" s="41" t="s">
        <v>687</v>
      </c>
      <c r="U5" s="41" t="s">
        <v>686</v>
      </c>
      <c r="V5" s="41" t="s">
        <v>686</v>
      </c>
    </row>
    <row r="6" spans="1:22" x14ac:dyDescent="0.35">
      <c r="A6" s="41" t="s">
        <v>106</v>
      </c>
      <c r="B6" s="41" t="s">
        <v>113</v>
      </c>
      <c r="C6" s="41" t="s">
        <v>596</v>
      </c>
      <c r="D6" s="41" t="s">
        <v>597</v>
      </c>
      <c r="E6" s="41" t="s">
        <v>597</v>
      </c>
      <c r="F6" s="42">
        <v>216.18590645119389</v>
      </c>
      <c r="G6" s="41" t="s">
        <v>596</v>
      </c>
      <c r="H6" s="41" t="s">
        <v>597</v>
      </c>
      <c r="I6" s="41" t="s">
        <v>596</v>
      </c>
      <c r="J6" s="41" t="s">
        <v>596</v>
      </c>
      <c r="K6" s="41"/>
      <c r="L6" s="41"/>
      <c r="M6" s="41" t="s">
        <v>690</v>
      </c>
      <c r="N6" s="41" t="s">
        <v>472</v>
      </c>
      <c r="O6" s="41" t="s">
        <v>686</v>
      </c>
      <c r="P6" s="41" t="s">
        <v>687</v>
      </c>
      <c r="Q6" s="43">
        <v>966.66986459075702</v>
      </c>
      <c r="R6" s="44">
        <v>1093.1974321390794</v>
      </c>
      <c r="S6" s="41" t="s">
        <v>686</v>
      </c>
      <c r="T6" s="41" t="s">
        <v>687</v>
      </c>
      <c r="U6" s="41" t="s">
        <v>686</v>
      </c>
      <c r="V6" s="41" t="s">
        <v>686</v>
      </c>
    </row>
    <row r="7" spans="1:22" x14ac:dyDescent="0.35">
      <c r="A7" s="41" t="s">
        <v>691</v>
      </c>
      <c r="B7" s="41" t="s">
        <v>113</v>
      </c>
      <c r="C7" s="41" t="s">
        <v>596</v>
      </c>
      <c r="D7" s="41" t="s">
        <v>597</v>
      </c>
      <c r="E7" s="41" t="s">
        <v>597</v>
      </c>
      <c r="F7" s="42">
        <v>368.67430469228344</v>
      </c>
      <c r="G7" s="41" t="s">
        <v>596</v>
      </c>
      <c r="H7" s="44">
        <v>4615.8329695708198</v>
      </c>
      <c r="I7" s="41" t="s">
        <v>596</v>
      </c>
      <c r="J7" s="41" t="s">
        <v>596</v>
      </c>
      <c r="K7" s="41"/>
      <c r="L7" s="41"/>
      <c r="M7" s="41" t="s">
        <v>692</v>
      </c>
      <c r="N7" s="41" t="s">
        <v>472</v>
      </c>
      <c r="O7" s="41" t="s">
        <v>686</v>
      </c>
      <c r="P7" s="41" t="s">
        <v>687</v>
      </c>
      <c r="Q7" s="43">
        <v>816.4629132174764</v>
      </c>
      <c r="R7" s="43">
        <v>506.71362042414216</v>
      </c>
      <c r="S7" s="41" t="s">
        <v>686</v>
      </c>
      <c r="T7" s="41" t="s">
        <v>687</v>
      </c>
      <c r="U7" s="41" t="s">
        <v>686</v>
      </c>
      <c r="V7" s="41" t="s">
        <v>686</v>
      </c>
    </row>
    <row r="8" spans="1:22" x14ac:dyDescent="0.35">
      <c r="A8" s="41" t="s">
        <v>693</v>
      </c>
      <c r="B8" s="41" t="s">
        <v>113</v>
      </c>
      <c r="C8" s="41" t="s">
        <v>596</v>
      </c>
      <c r="D8" s="41" t="s">
        <v>597</v>
      </c>
      <c r="E8" s="41" t="s">
        <v>597</v>
      </c>
      <c r="F8" s="42">
        <v>481.02149655825002</v>
      </c>
      <c r="G8" s="41" t="s">
        <v>596</v>
      </c>
      <c r="H8" s="44">
        <v>2906.6330984240262</v>
      </c>
      <c r="I8" s="41" t="s">
        <v>596</v>
      </c>
      <c r="J8" s="41" t="s">
        <v>596</v>
      </c>
      <c r="K8" s="41"/>
      <c r="L8" s="41"/>
      <c r="M8" s="41" t="s">
        <v>694</v>
      </c>
      <c r="N8" s="41" t="s">
        <v>472</v>
      </c>
      <c r="O8" s="41" t="s">
        <v>686</v>
      </c>
      <c r="P8" s="41" t="s">
        <v>687</v>
      </c>
      <c r="Q8" s="41" t="s">
        <v>687</v>
      </c>
      <c r="R8" s="41" t="s">
        <v>686</v>
      </c>
      <c r="S8" s="41" t="s">
        <v>686</v>
      </c>
      <c r="T8" s="41" t="s">
        <v>687</v>
      </c>
      <c r="U8" s="41" t="s">
        <v>686</v>
      </c>
      <c r="V8" s="41" t="s">
        <v>686</v>
      </c>
    </row>
    <row r="9" spans="1:22" x14ac:dyDescent="0.35">
      <c r="A9" s="41" t="s">
        <v>695</v>
      </c>
      <c r="B9" s="41" t="s">
        <v>113</v>
      </c>
      <c r="C9" s="41" t="s">
        <v>596</v>
      </c>
      <c r="D9" s="41" t="s">
        <v>597</v>
      </c>
      <c r="E9" s="41" t="s">
        <v>597</v>
      </c>
      <c r="F9" s="42">
        <v>490.31311946861598</v>
      </c>
      <c r="G9" s="41" t="s">
        <v>596</v>
      </c>
      <c r="H9" s="44">
        <v>12776.414791356923</v>
      </c>
      <c r="I9" s="42">
        <v>27.033679054327603</v>
      </c>
      <c r="J9" s="41" t="s">
        <v>596</v>
      </c>
      <c r="K9" s="41"/>
      <c r="L9" s="41"/>
      <c r="M9" s="41"/>
      <c r="N9" s="41"/>
      <c r="O9" s="41"/>
      <c r="P9" s="41"/>
      <c r="Q9" s="41"/>
      <c r="R9" s="41"/>
      <c r="S9" s="41"/>
      <c r="T9" s="41"/>
      <c r="U9" s="41"/>
      <c r="V9" s="41"/>
    </row>
    <row r="10" spans="1:22" x14ac:dyDescent="0.35">
      <c r="A10" s="41" t="s">
        <v>493</v>
      </c>
      <c r="B10" s="41" t="s">
        <v>113</v>
      </c>
      <c r="C10" s="41" t="s">
        <v>596</v>
      </c>
      <c r="D10" s="41" t="s">
        <v>597</v>
      </c>
      <c r="E10" s="41" t="s">
        <v>597</v>
      </c>
      <c r="F10" s="42">
        <v>463.73058982874738</v>
      </c>
      <c r="G10" s="41" t="s">
        <v>596</v>
      </c>
      <c r="H10" s="44">
        <v>6882.3341094261077</v>
      </c>
      <c r="I10" s="42">
        <v>58.47465549348231</v>
      </c>
      <c r="J10" s="41" t="s">
        <v>596</v>
      </c>
      <c r="K10" s="41"/>
      <c r="L10" s="41"/>
      <c r="M10" s="41"/>
      <c r="N10" s="41"/>
      <c r="O10" s="41"/>
      <c r="P10" s="41"/>
      <c r="Q10" s="41"/>
      <c r="R10" s="41"/>
      <c r="S10" s="41"/>
      <c r="T10" s="41"/>
      <c r="U10" s="41"/>
      <c r="V10" s="41"/>
    </row>
    <row r="11" spans="1:22" x14ac:dyDescent="0.35">
      <c r="A11" s="41" t="s">
        <v>104</v>
      </c>
      <c r="B11" s="41" t="s">
        <v>645</v>
      </c>
      <c r="C11" s="41" t="s">
        <v>596</v>
      </c>
      <c r="D11" s="41" t="s">
        <v>597</v>
      </c>
      <c r="E11" s="41" t="s">
        <v>597</v>
      </c>
      <c r="F11" s="42">
        <v>319.66082342245397</v>
      </c>
      <c r="G11" s="41" t="s">
        <v>596</v>
      </c>
      <c r="H11" s="41" t="s">
        <v>597</v>
      </c>
      <c r="I11" s="41" t="s">
        <v>596</v>
      </c>
      <c r="J11" s="41" t="s">
        <v>596</v>
      </c>
      <c r="K11" s="41"/>
      <c r="L11" s="41"/>
      <c r="M11" s="41"/>
      <c r="N11" s="41"/>
      <c r="O11" s="41"/>
      <c r="P11" s="41"/>
      <c r="Q11" s="41"/>
      <c r="R11" s="41"/>
      <c r="S11" s="41"/>
      <c r="T11" s="41"/>
      <c r="U11" s="41"/>
      <c r="V11" s="41"/>
    </row>
    <row r="12" spans="1:22" x14ac:dyDescent="0.35">
      <c r="A12" s="41" t="s">
        <v>107</v>
      </c>
      <c r="B12" s="41" t="s">
        <v>645</v>
      </c>
      <c r="C12" s="41" t="s">
        <v>596</v>
      </c>
      <c r="D12" s="41" t="s">
        <v>597</v>
      </c>
      <c r="E12" s="41" t="s">
        <v>597</v>
      </c>
      <c r="F12" s="42">
        <v>292.68332560253816</v>
      </c>
      <c r="G12" s="41" t="s">
        <v>596</v>
      </c>
      <c r="H12" s="41" t="s">
        <v>597</v>
      </c>
      <c r="I12" s="41" t="s">
        <v>596</v>
      </c>
      <c r="J12" s="41" t="s">
        <v>596</v>
      </c>
      <c r="K12" s="41"/>
      <c r="L12" s="41"/>
      <c r="M12" s="41"/>
      <c r="N12" s="41"/>
      <c r="O12" s="41"/>
      <c r="P12" s="41"/>
      <c r="Q12" s="41"/>
      <c r="R12" s="41"/>
      <c r="S12" s="41"/>
      <c r="T12" s="41"/>
      <c r="U12" s="41"/>
      <c r="V12" s="41"/>
    </row>
    <row r="13" spans="1:22" s="45" customFormat="1" x14ac:dyDescent="0.35">
      <c r="A13" s="45" t="s">
        <v>103</v>
      </c>
      <c r="B13" s="45" t="s">
        <v>645</v>
      </c>
      <c r="C13" s="45" t="s">
        <v>596</v>
      </c>
      <c r="D13" s="45" t="s">
        <v>597</v>
      </c>
      <c r="E13" s="45" t="s">
        <v>597</v>
      </c>
      <c r="F13" s="32">
        <v>338.79054121750744</v>
      </c>
      <c r="G13" s="45" t="s">
        <v>596</v>
      </c>
      <c r="H13" s="45" t="s">
        <v>597</v>
      </c>
      <c r="I13" s="45" t="s">
        <v>596</v>
      </c>
      <c r="J13" s="45" t="s">
        <v>596</v>
      </c>
    </row>
    <row r="14" spans="1:22" x14ac:dyDescent="0.35">
      <c r="A14" s="41" t="s">
        <v>106</v>
      </c>
      <c r="B14" s="41" t="s">
        <v>645</v>
      </c>
      <c r="C14" s="41" t="s">
        <v>596</v>
      </c>
      <c r="D14" s="41" t="s">
        <v>597</v>
      </c>
      <c r="E14" s="41" t="s">
        <v>597</v>
      </c>
      <c r="F14" s="42">
        <v>407.68839081952615</v>
      </c>
      <c r="G14" s="41" t="s">
        <v>596</v>
      </c>
      <c r="H14" s="41" t="s">
        <v>597</v>
      </c>
      <c r="I14" s="41" t="s">
        <v>596</v>
      </c>
      <c r="J14" s="41" t="s">
        <v>596</v>
      </c>
      <c r="K14" s="41"/>
      <c r="L14" s="41"/>
      <c r="M14" s="41"/>
      <c r="N14" s="41"/>
      <c r="O14" s="41"/>
      <c r="P14" s="41"/>
      <c r="Q14" s="41"/>
      <c r="R14" s="41"/>
      <c r="S14" s="41"/>
      <c r="T14" s="41"/>
      <c r="U14" s="41"/>
      <c r="V14" s="41"/>
    </row>
    <row r="15" spans="1:22" x14ac:dyDescent="0.35">
      <c r="A15" s="41" t="s">
        <v>104</v>
      </c>
      <c r="B15" s="41" t="s">
        <v>470</v>
      </c>
      <c r="C15" s="41" t="s">
        <v>596</v>
      </c>
      <c r="D15" s="41" t="s">
        <v>597</v>
      </c>
      <c r="E15" s="41" t="s">
        <v>597</v>
      </c>
      <c r="F15" s="41" t="s">
        <v>596</v>
      </c>
      <c r="G15" s="41" t="s">
        <v>596</v>
      </c>
      <c r="H15" s="41" t="s">
        <v>597</v>
      </c>
      <c r="I15" s="41" t="s">
        <v>596</v>
      </c>
      <c r="J15" s="41" t="s">
        <v>596</v>
      </c>
      <c r="K15" s="41"/>
      <c r="L15" s="41"/>
      <c r="M15" s="41"/>
      <c r="N15" s="41"/>
      <c r="O15" s="41"/>
      <c r="P15" s="41"/>
      <c r="Q15" s="41"/>
      <c r="R15" s="41"/>
      <c r="S15" s="41"/>
      <c r="T15" s="41"/>
      <c r="U15" s="41"/>
      <c r="V15" s="41"/>
    </row>
    <row r="16" spans="1:22" x14ac:dyDescent="0.35">
      <c r="A16" s="41" t="s">
        <v>107</v>
      </c>
      <c r="B16" s="41" t="s">
        <v>470</v>
      </c>
      <c r="C16" s="41" t="s">
        <v>596</v>
      </c>
      <c r="D16" s="41" t="s">
        <v>597</v>
      </c>
      <c r="E16" s="41" t="s">
        <v>597</v>
      </c>
      <c r="F16" s="41" t="s">
        <v>596</v>
      </c>
      <c r="G16" s="41" t="s">
        <v>596</v>
      </c>
      <c r="H16" s="41" t="s">
        <v>597</v>
      </c>
      <c r="I16" s="41" t="s">
        <v>596</v>
      </c>
      <c r="J16" s="41" t="s">
        <v>596</v>
      </c>
      <c r="K16" s="41"/>
      <c r="L16" s="41"/>
      <c r="M16" s="41"/>
      <c r="N16" s="41"/>
      <c r="O16" s="41"/>
      <c r="P16" s="41"/>
      <c r="Q16" s="41"/>
      <c r="R16" s="41"/>
      <c r="S16" s="41"/>
      <c r="T16" s="41"/>
      <c r="U16" s="41"/>
      <c r="V16" s="41"/>
    </row>
    <row r="17" spans="1:11" x14ac:dyDescent="0.35">
      <c r="A17" s="41" t="s">
        <v>103</v>
      </c>
      <c r="B17" s="41" t="s">
        <v>470</v>
      </c>
      <c r="C17" s="41" t="s">
        <v>596</v>
      </c>
      <c r="D17" s="41" t="s">
        <v>597</v>
      </c>
      <c r="E17" s="41" t="s">
        <v>597</v>
      </c>
      <c r="F17" s="41" t="s">
        <v>596</v>
      </c>
      <c r="G17" s="41" t="s">
        <v>596</v>
      </c>
      <c r="H17" s="41" t="s">
        <v>597</v>
      </c>
      <c r="I17" s="41" t="s">
        <v>596</v>
      </c>
      <c r="J17" s="41" t="s">
        <v>596</v>
      </c>
      <c r="K17" s="41"/>
    </row>
    <row r="18" spans="1:11" s="45" customFormat="1" x14ac:dyDescent="0.35">
      <c r="A18" s="45" t="s">
        <v>106</v>
      </c>
      <c r="B18" s="45" t="s">
        <v>470</v>
      </c>
      <c r="C18" s="45" t="s">
        <v>596</v>
      </c>
      <c r="D18" s="45" t="s">
        <v>597</v>
      </c>
      <c r="E18" s="45" t="s">
        <v>597</v>
      </c>
      <c r="F18" s="45" t="s">
        <v>596</v>
      </c>
      <c r="G18" s="45" t="s">
        <v>596</v>
      </c>
      <c r="H18" s="45" t="s">
        <v>597</v>
      </c>
      <c r="I18" s="45" t="s">
        <v>596</v>
      </c>
      <c r="J18" s="45" t="s">
        <v>596</v>
      </c>
    </row>
    <row r="19" spans="1:11" x14ac:dyDescent="0.35">
      <c r="A19" s="41" t="s">
        <v>104</v>
      </c>
      <c r="B19" s="41" t="s">
        <v>646</v>
      </c>
      <c r="C19" s="41" t="s">
        <v>596</v>
      </c>
      <c r="D19" s="41" t="s">
        <v>597</v>
      </c>
      <c r="E19" s="41" t="s">
        <v>597</v>
      </c>
      <c r="F19" s="41" t="s">
        <v>596</v>
      </c>
      <c r="G19" s="41" t="s">
        <v>596</v>
      </c>
      <c r="H19" s="41" t="s">
        <v>597</v>
      </c>
      <c r="I19" s="41" t="s">
        <v>596</v>
      </c>
      <c r="J19" s="41" t="s">
        <v>596</v>
      </c>
      <c r="K19" s="41"/>
    </row>
    <row r="20" spans="1:11" x14ac:dyDescent="0.35">
      <c r="A20" s="41" t="s">
        <v>107</v>
      </c>
      <c r="B20" s="41" t="s">
        <v>646</v>
      </c>
      <c r="C20" s="41" t="s">
        <v>596</v>
      </c>
      <c r="D20" s="41" t="s">
        <v>597</v>
      </c>
      <c r="E20" s="41" t="s">
        <v>597</v>
      </c>
      <c r="F20" s="41" t="s">
        <v>596</v>
      </c>
      <c r="G20" s="41" t="s">
        <v>596</v>
      </c>
      <c r="H20" s="41" t="s">
        <v>597</v>
      </c>
      <c r="I20" s="41" t="s">
        <v>596</v>
      </c>
      <c r="J20" s="41" t="s">
        <v>596</v>
      </c>
      <c r="K20" s="41"/>
    </row>
    <row r="21" spans="1:11" x14ac:dyDescent="0.35">
      <c r="A21" s="41" t="s">
        <v>103</v>
      </c>
      <c r="B21" s="41" t="s">
        <v>646</v>
      </c>
      <c r="C21" s="41" t="s">
        <v>596</v>
      </c>
      <c r="D21" s="41" t="s">
        <v>597</v>
      </c>
      <c r="E21" s="41" t="s">
        <v>597</v>
      </c>
      <c r="F21" s="41" t="s">
        <v>596</v>
      </c>
      <c r="G21" s="41" t="s">
        <v>596</v>
      </c>
      <c r="H21" s="41" t="s">
        <v>597</v>
      </c>
      <c r="I21" s="41" t="s">
        <v>596</v>
      </c>
      <c r="J21" s="41" t="s">
        <v>596</v>
      </c>
      <c r="K21" s="41"/>
    </row>
    <row r="22" spans="1:11" x14ac:dyDescent="0.35">
      <c r="A22" s="41" t="s">
        <v>106</v>
      </c>
      <c r="B22" s="41" t="s">
        <v>646</v>
      </c>
      <c r="C22" s="41" t="s">
        <v>596</v>
      </c>
      <c r="D22" s="41" t="s">
        <v>597</v>
      </c>
      <c r="E22" s="41" t="s">
        <v>597</v>
      </c>
      <c r="F22" s="41" t="s">
        <v>596</v>
      </c>
      <c r="G22" s="41" t="s">
        <v>596</v>
      </c>
      <c r="H22" s="41" t="s">
        <v>597</v>
      </c>
      <c r="I22" s="41" t="s">
        <v>596</v>
      </c>
      <c r="J22" s="41" t="s">
        <v>596</v>
      </c>
      <c r="K22" s="41"/>
    </row>
    <row r="23" spans="1:11" x14ac:dyDescent="0.35">
      <c r="A23" s="41" t="s">
        <v>104</v>
      </c>
      <c r="B23" s="41" t="s">
        <v>471</v>
      </c>
      <c r="C23" s="41" t="s">
        <v>596</v>
      </c>
      <c r="D23" s="41" t="s">
        <v>597</v>
      </c>
      <c r="E23" s="41" t="s">
        <v>597</v>
      </c>
      <c r="F23" s="43">
        <v>210.52551347941437</v>
      </c>
      <c r="G23" s="41" t="s">
        <v>596</v>
      </c>
      <c r="H23" s="41" t="s">
        <v>597</v>
      </c>
      <c r="I23" s="41" t="s">
        <v>596</v>
      </c>
      <c r="J23" s="41" t="s">
        <v>596</v>
      </c>
      <c r="K23" s="41"/>
    </row>
    <row r="24" spans="1:11" x14ac:dyDescent="0.35">
      <c r="A24" s="41" t="s">
        <v>107</v>
      </c>
      <c r="B24" s="41" t="s">
        <v>471</v>
      </c>
      <c r="C24" s="41" t="s">
        <v>596</v>
      </c>
      <c r="D24" s="41" t="s">
        <v>597</v>
      </c>
      <c r="E24" s="41" t="s">
        <v>597</v>
      </c>
      <c r="F24" s="43">
        <v>280.00161047924746</v>
      </c>
      <c r="G24" s="41" t="s">
        <v>596</v>
      </c>
      <c r="H24" s="41" t="s">
        <v>597</v>
      </c>
      <c r="I24" s="41" t="s">
        <v>596</v>
      </c>
      <c r="J24" s="41" t="s">
        <v>596</v>
      </c>
      <c r="K24" s="41"/>
    </row>
    <row r="25" spans="1:11" x14ac:dyDescent="0.35">
      <c r="A25" s="41" t="s">
        <v>103</v>
      </c>
      <c r="B25" s="41" t="s">
        <v>471</v>
      </c>
      <c r="C25" s="41" t="s">
        <v>596</v>
      </c>
      <c r="D25" s="41" t="s">
        <v>597</v>
      </c>
      <c r="E25" s="41" t="s">
        <v>597</v>
      </c>
      <c r="F25" s="41" t="s">
        <v>596</v>
      </c>
      <c r="G25" s="41" t="s">
        <v>596</v>
      </c>
      <c r="H25" s="41" t="s">
        <v>597</v>
      </c>
      <c r="I25" s="41" t="s">
        <v>596</v>
      </c>
      <c r="J25" s="41" t="s">
        <v>596</v>
      </c>
      <c r="K25" s="41"/>
    </row>
    <row r="26" spans="1:11" x14ac:dyDescent="0.35">
      <c r="A26" s="41" t="s">
        <v>106</v>
      </c>
      <c r="B26" s="41" t="s">
        <v>471</v>
      </c>
      <c r="C26" s="41" t="s">
        <v>596</v>
      </c>
      <c r="D26" s="41" t="s">
        <v>597</v>
      </c>
      <c r="E26" s="41" t="s">
        <v>597</v>
      </c>
      <c r="F26" s="41" t="s">
        <v>596</v>
      </c>
      <c r="G26" s="41" t="s">
        <v>596</v>
      </c>
      <c r="H26" s="41" t="s">
        <v>597</v>
      </c>
      <c r="I26" s="41" t="s">
        <v>596</v>
      </c>
      <c r="J26" s="41" t="s">
        <v>596</v>
      </c>
      <c r="K26" s="41"/>
    </row>
    <row r="27" spans="1:11" x14ac:dyDescent="0.35">
      <c r="A27" s="41" t="s">
        <v>104</v>
      </c>
      <c r="B27" s="41" t="s">
        <v>647</v>
      </c>
      <c r="C27" s="41" t="s">
        <v>596</v>
      </c>
      <c r="D27" s="41" t="s">
        <v>597</v>
      </c>
      <c r="E27" s="41" t="s">
        <v>597</v>
      </c>
      <c r="F27" s="41" t="s">
        <v>596</v>
      </c>
      <c r="G27" s="41" t="s">
        <v>596</v>
      </c>
      <c r="H27" s="41" t="s">
        <v>597</v>
      </c>
      <c r="I27" s="41" t="s">
        <v>596</v>
      </c>
      <c r="J27" s="41" t="s">
        <v>596</v>
      </c>
      <c r="K27" s="41"/>
    </row>
    <row r="28" spans="1:11" x14ac:dyDescent="0.35">
      <c r="A28" s="41" t="s">
        <v>107</v>
      </c>
      <c r="B28" s="41" t="s">
        <v>647</v>
      </c>
      <c r="C28" s="41" t="s">
        <v>596</v>
      </c>
      <c r="D28" s="41" t="s">
        <v>597</v>
      </c>
      <c r="E28" s="41" t="s">
        <v>597</v>
      </c>
      <c r="F28" s="41" t="s">
        <v>596</v>
      </c>
      <c r="G28" s="41" t="s">
        <v>596</v>
      </c>
      <c r="H28" s="41" t="s">
        <v>597</v>
      </c>
      <c r="I28" s="41" t="s">
        <v>596</v>
      </c>
      <c r="J28" s="41" t="s">
        <v>596</v>
      </c>
      <c r="K28" s="41"/>
    </row>
    <row r="29" spans="1:11" x14ac:dyDescent="0.35">
      <c r="A29" s="41" t="s">
        <v>103</v>
      </c>
      <c r="B29" s="41" t="s">
        <v>647</v>
      </c>
      <c r="C29" s="41" t="s">
        <v>596</v>
      </c>
      <c r="D29" s="41" t="s">
        <v>597</v>
      </c>
      <c r="E29" s="41" t="s">
        <v>597</v>
      </c>
      <c r="F29" s="41" t="s">
        <v>596</v>
      </c>
      <c r="G29" s="41" t="s">
        <v>596</v>
      </c>
      <c r="H29" s="41" t="s">
        <v>597</v>
      </c>
      <c r="I29" s="41" t="s">
        <v>596</v>
      </c>
      <c r="J29" s="41" t="s">
        <v>596</v>
      </c>
      <c r="K29" s="41"/>
    </row>
    <row r="30" spans="1:11" x14ac:dyDescent="0.35">
      <c r="A30" s="41" t="s">
        <v>106</v>
      </c>
      <c r="B30" s="41" t="s">
        <v>647</v>
      </c>
      <c r="C30" s="41" t="s">
        <v>596</v>
      </c>
      <c r="D30" s="41" t="s">
        <v>597</v>
      </c>
      <c r="E30" s="41" t="s">
        <v>597</v>
      </c>
      <c r="F30" s="41" t="s">
        <v>596</v>
      </c>
      <c r="G30" s="41" t="s">
        <v>596</v>
      </c>
      <c r="H30" s="41" t="s">
        <v>597</v>
      </c>
      <c r="I30" s="41" t="s">
        <v>596</v>
      </c>
      <c r="J30" s="41" t="s">
        <v>596</v>
      </c>
      <c r="K30" s="41"/>
    </row>
    <row r="31" spans="1:11" x14ac:dyDescent="0.35">
      <c r="A31" s="41" t="s">
        <v>104</v>
      </c>
      <c r="B31" s="41" t="s">
        <v>472</v>
      </c>
      <c r="C31" s="41" t="s">
        <v>596</v>
      </c>
      <c r="D31" s="41" t="s">
        <v>597</v>
      </c>
      <c r="E31" s="41" t="s">
        <v>597</v>
      </c>
      <c r="F31" s="41" t="s">
        <v>596</v>
      </c>
      <c r="G31" s="41" t="s">
        <v>596</v>
      </c>
      <c r="H31" s="41" t="s">
        <v>597</v>
      </c>
      <c r="I31" s="41" t="s">
        <v>596</v>
      </c>
      <c r="J31" s="41" t="s">
        <v>596</v>
      </c>
      <c r="K31" s="41"/>
    </row>
    <row r="32" spans="1:11" x14ac:dyDescent="0.35">
      <c r="A32" s="41" t="s">
        <v>107</v>
      </c>
      <c r="B32" s="41" t="s">
        <v>472</v>
      </c>
      <c r="C32" s="41" t="s">
        <v>596</v>
      </c>
      <c r="D32" s="41" t="s">
        <v>597</v>
      </c>
      <c r="E32" s="41" t="s">
        <v>597</v>
      </c>
      <c r="F32" s="41" t="s">
        <v>596</v>
      </c>
      <c r="G32" s="41" t="s">
        <v>596</v>
      </c>
      <c r="H32" s="41" t="s">
        <v>597</v>
      </c>
      <c r="I32" s="41" t="s">
        <v>596</v>
      </c>
      <c r="J32" s="41" t="s">
        <v>596</v>
      </c>
      <c r="K32" s="41"/>
    </row>
    <row r="33" spans="1:10" x14ac:dyDescent="0.35">
      <c r="A33" s="41" t="s">
        <v>103</v>
      </c>
      <c r="B33" s="41" t="s">
        <v>472</v>
      </c>
      <c r="C33" s="41" t="s">
        <v>596</v>
      </c>
      <c r="D33" s="41" t="s">
        <v>597</v>
      </c>
      <c r="E33" s="41" t="s">
        <v>597</v>
      </c>
      <c r="F33" s="41" t="s">
        <v>596</v>
      </c>
      <c r="G33" s="41" t="s">
        <v>596</v>
      </c>
      <c r="H33" s="41" t="s">
        <v>597</v>
      </c>
      <c r="I33" s="41" t="s">
        <v>596</v>
      </c>
      <c r="J33" s="41" t="s">
        <v>596</v>
      </c>
    </row>
    <row r="34" spans="1:10" x14ac:dyDescent="0.35">
      <c r="A34" s="41" t="s">
        <v>106</v>
      </c>
      <c r="B34" s="41" t="s">
        <v>472</v>
      </c>
      <c r="C34" s="41" t="s">
        <v>596</v>
      </c>
      <c r="D34" s="41" t="s">
        <v>597</v>
      </c>
      <c r="E34" s="41" t="s">
        <v>597</v>
      </c>
      <c r="F34" s="41" t="s">
        <v>596</v>
      </c>
      <c r="G34" s="41" t="s">
        <v>596</v>
      </c>
      <c r="H34" s="41" t="s">
        <v>597</v>
      </c>
      <c r="I34" s="41" t="s">
        <v>596</v>
      </c>
      <c r="J34" s="41" t="s">
        <v>596</v>
      </c>
    </row>
    <row r="35" spans="1:10" x14ac:dyDescent="0.35">
      <c r="A35" s="41" t="s">
        <v>691</v>
      </c>
      <c r="B35" s="41" t="s">
        <v>472</v>
      </c>
      <c r="C35" s="41" t="s">
        <v>596</v>
      </c>
      <c r="D35" s="41" t="s">
        <v>597</v>
      </c>
      <c r="E35" s="41" t="s">
        <v>597</v>
      </c>
      <c r="F35" s="41" t="s">
        <v>596</v>
      </c>
      <c r="G35" s="41" t="s">
        <v>596</v>
      </c>
      <c r="H35" s="41" t="s">
        <v>597</v>
      </c>
      <c r="I35" s="41" t="s">
        <v>596</v>
      </c>
      <c r="J35" s="41" t="s">
        <v>596</v>
      </c>
    </row>
    <row r="36" spans="1:10" x14ac:dyDescent="0.35">
      <c r="A36" s="41" t="s">
        <v>693</v>
      </c>
      <c r="B36" s="41" t="s">
        <v>472</v>
      </c>
      <c r="C36" s="41" t="s">
        <v>596</v>
      </c>
      <c r="D36" s="41" t="s">
        <v>597</v>
      </c>
      <c r="E36" s="41" t="s">
        <v>597</v>
      </c>
      <c r="F36" s="41" t="s">
        <v>596</v>
      </c>
      <c r="G36" s="41" t="s">
        <v>596</v>
      </c>
      <c r="H36" s="41" t="s">
        <v>597</v>
      </c>
      <c r="I36" s="41" t="s">
        <v>596</v>
      </c>
      <c r="J36" s="41" t="s">
        <v>596</v>
      </c>
    </row>
    <row r="37" spans="1:10" x14ac:dyDescent="0.35">
      <c r="A37" s="41" t="s">
        <v>695</v>
      </c>
      <c r="B37" s="41" t="s">
        <v>472</v>
      </c>
      <c r="C37" s="41" t="s">
        <v>596</v>
      </c>
      <c r="D37" s="41" t="s">
        <v>597</v>
      </c>
      <c r="E37" s="41" t="s">
        <v>597</v>
      </c>
      <c r="F37" s="41" t="s">
        <v>596</v>
      </c>
      <c r="G37" s="41" t="s">
        <v>596</v>
      </c>
      <c r="H37" s="41" t="s">
        <v>597</v>
      </c>
      <c r="I37" s="41" t="s">
        <v>596</v>
      </c>
      <c r="J37" s="41" t="s">
        <v>596</v>
      </c>
    </row>
    <row r="38" spans="1:10" x14ac:dyDescent="0.35">
      <c r="A38" s="41" t="s">
        <v>493</v>
      </c>
      <c r="B38" s="41" t="s">
        <v>472</v>
      </c>
      <c r="C38" s="41" t="s">
        <v>596</v>
      </c>
      <c r="D38" s="41" t="s">
        <v>597</v>
      </c>
      <c r="E38" s="41" t="s">
        <v>597</v>
      </c>
      <c r="F38" s="41" t="s">
        <v>596</v>
      </c>
      <c r="G38" s="41" t="s">
        <v>596</v>
      </c>
      <c r="H38" s="41" t="s">
        <v>597</v>
      </c>
      <c r="I38" s="41" t="s">
        <v>596</v>
      </c>
      <c r="J38" s="41" t="s">
        <v>596</v>
      </c>
    </row>
  </sheetData>
  <mergeCells count="2">
    <mergeCell ref="O1:V1"/>
    <mergeCell ref="C1:J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052E-D64D-46EC-9CAF-B9285D4C27EC}">
  <dimension ref="A1:C80"/>
  <sheetViews>
    <sheetView workbookViewId="0">
      <selection sqref="A1:C80"/>
    </sheetView>
  </sheetViews>
  <sheetFormatPr defaultRowHeight="14.5" x14ac:dyDescent="0.35"/>
  <cols>
    <col min="1" max="1" width="36.36328125" bestFit="1" customWidth="1"/>
    <col min="2" max="2" width="38.54296875" bestFit="1" customWidth="1"/>
    <col min="3" max="3" width="31.90625" bestFit="1" customWidth="1"/>
  </cols>
  <sheetData>
    <row r="1" spans="1:3" x14ac:dyDescent="0.35">
      <c r="A1" s="4" t="s">
        <v>116</v>
      </c>
      <c r="B1" s="4" t="s">
        <v>117</v>
      </c>
      <c r="C1" s="4" t="s">
        <v>118</v>
      </c>
    </row>
    <row r="2" spans="1:3" x14ac:dyDescent="0.35">
      <c r="A2" s="4" t="s">
        <v>119</v>
      </c>
      <c r="B2" s="4" t="s">
        <v>120</v>
      </c>
      <c r="C2" s="47" t="s">
        <v>121</v>
      </c>
    </row>
    <row r="3" spans="1:3" ht="16.5" x14ac:dyDescent="0.35">
      <c r="A3" s="4" t="s">
        <v>122</v>
      </c>
      <c r="B3" s="11" t="s">
        <v>6</v>
      </c>
      <c r="C3" s="47"/>
    </row>
    <row r="4" spans="1:3" x14ac:dyDescent="0.35">
      <c r="A4" s="4" t="s">
        <v>123</v>
      </c>
      <c r="B4" s="4" t="s">
        <v>124</v>
      </c>
      <c r="C4" s="47"/>
    </row>
    <row r="5" spans="1:3" x14ac:dyDescent="0.35">
      <c r="A5" s="4" t="s">
        <v>125</v>
      </c>
      <c r="B5" s="4" t="s">
        <v>126</v>
      </c>
      <c r="C5" s="47"/>
    </row>
    <row r="6" spans="1:3" x14ac:dyDescent="0.35">
      <c r="A6" s="4" t="s">
        <v>127</v>
      </c>
      <c r="B6" s="4" t="s">
        <v>12</v>
      </c>
      <c r="C6" s="47"/>
    </row>
    <row r="7" spans="1:3" x14ac:dyDescent="0.35">
      <c r="A7" s="4" t="s">
        <v>128</v>
      </c>
      <c r="B7" s="4" t="s">
        <v>129</v>
      </c>
      <c r="C7" s="47"/>
    </row>
    <row r="8" spans="1:3" x14ac:dyDescent="0.35">
      <c r="A8" s="4" t="s">
        <v>130</v>
      </c>
      <c r="B8" s="4" t="s">
        <v>131</v>
      </c>
      <c r="C8" s="47"/>
    </row>
    <row r="9" spans="1:3" x14ac:dyDescent="0.35">
      <c r="A9" s="4" t="s">
        <v>132</v>
      </c>
      <c r="B9" s="4" t="s">
        <v>133</v>
      </c>
      <c r="C9" s="47"/>
    </row>
    <row r="10" spans="1:3" x14ac:dyDescent="0.35">
      <c r="A10" s="4" t="s">
        <v>134</v>
      </c>
      <c r="B10" s="4" t="s">
        <v>135</v>
      </c>
      <c r="C10" s="47"/>
    </row>
    <row r="11" spans="1:3" x14ac:dyDescent="0.35">
      <c r="A11" s="4" t="s">
        <v>136</v>
      </c>
      <c r="B11" s="4" t="s">
        <v>5</v>
      </c>
      <c r="C11" s="47"/>
    </row>
    <row r="12" spans="1:3" x14ac:dyDescent="0.35">
      <c r="A12" s="4" t="s">
        <v>137</v>
      </c>
      <c r="B12" s="4" t="s">
        <v>15</v>
      </c>
      <c r="C12" s="47" t="s">
        <v>138</v>
      </c>
    </row>
    <row r="13" spans="1:3" x14ac:dyDescent="0.35">
      <c r="A13" s="4" t="s">
        <v>139</v>
      </c>
      <c r="B13" s="4" t="s">
        <v>140</v>
      </c>
      <c r="C13" s="47"/>
    </row>
    <row r="14" spans="1:3" x14ac:dyDescent="0.35">
      <c r="A14" s="4" t="s">
        <v>141</v>
      </c>
      <c r="B14" s="4" t="s">
        <v>142</v>
      </c>
      <c r="C14" s="47"/>
    </row>
    <row r="15" spans="1:3" x14ac:dyDescent="0.35">
      <c r="A15" s="4" t="s">
        <v>132</v>
      </c>
      <c r="B15" s="4" t="s">
        <v>133</v>
      </c>
      <c r="C15" s="47"/>
    </row>
    <row r="16" spans="1:3" x14ac:dyDescent="0.35">
      <c r="A16" s="4" t="s">
        <v>119</v>
      </c>
      <c r="B16" s="4" t="s">
        <v>120</v>
      </c>
      <c r="C16" s="47" t="s">
        <v>143</v>
      </c>
    </row>
    <row r="17" spans="1:3" x14ac:dyDescent="0.35">
      <c r="A17" s="4" t="s">
        <v>144</v>
      </c>
      <c r="B17" s="4" t="s">
        <v>145</v>
      </c>
      <c r="C17" s="47"/>
    </row>
    <row r="18" spans="1:3" x14ac:dyDescent="0.35">
      <c r="A18" s="4" t="s">
        <v>123</v>
      </c>
      <c r="B18" s="4" t="s">
        <v>124</v>
      </c>
      <c r="C18" s="47"/>
    </row>
    <row r="19" spans="1:3" x14ac:dyDescent="0.35">
      <c r="A19" s="4" t="s">
        <v>125</v>
      </c>
      <c r="B19" s="4" t="s">
        <v>126</v>
      </c>
      <c r="C19" s="47"/>
    </row>
    <row r="20" spans="1:3" x14ac:dyDescent="0.35">
      <c r="A20" s="4" t="s">
        <v>146</v>
      </c>
      <c r="B20" s="4" t="s">
        <v>147</v>
      </c>
      <c r="C20" s="47"/>
    </row>
    <row r="21" spans="1:3" x14ac:dyDescent="0.35">
      <c r="A21" s="4" t="s">
        <v>128</v>
      </c>
      <c r="B21" s="4" t="s">
        <v>129</v>
      </c>
      <c r="C21" s="47"/>
    </row>
    <row r="22" spans="1:3" x14ac:dyDescent="0.35">
      <c r="A22" s="4" t="s">
        <v>148</v>
      </c>
      <c r="B22" s="4" t="s">
        <v>149</v>
      </c>
      <c r="C22" s="47"/>
    </row>
    <row r="23" spans="1:3" x14ac:dyDescent="0.35">
      <c r="A23" s="4" t="s">
        <v>150</v>
      </c>
      <c r="B23" s="4" t="s">
        <v>131</v>
      </c>
      <c r="C23" s="47"/>
    </row>
    <row r="24" spans="1:3" x14ac:dyDescent="0.35">
      <c r="A24" s="4" t="s">
        <v>151</v>
      </c>
      <c r="B24" s="4" t="s">
        <v>152</v>
      </c>
      <c r="C24" s="47"/>
    </row>
    <row r="25" spans="1:3" x14ac:dyDescent="0.35">
      <c r="A25" s="4" t="s">
        <v>153</v>
      </c>
      <c r="B25" s="4" t="s">
        <v>154</v>
      </c>
      <c r="C25" s="47"/>
    </row>
    <row r="26" spans="1:3" x14ac:dyDescent="0.35">
      <c r="A26" s="4" t="s">
        <v>155</v>
      </c>
      <c r="B26" s="4" t="s">
        <v>7</v>
      </c>
      <c r="C26" s="47" t="s">
        <v>156</v>
      </c>
    </row>
    <row r="27" spans="1:3" x14ac:dyDescent="0.35">
      <c r="A27" s="4" t="s">
        <v>157</v>
      </c>
      <c r="B27" s="4" t="s">
        <v>149</v>
      </c>
      <c r="C27" s="47"/>
    </row>
    <row r="28" spans="1:3" x14ac:dyDescent="0.35">
      <c r="A28" s="4" t="s">
        <v>158</v>
      </c>
      <c r="B28" s="4" t="s">
        <v>124</v>
      </c>
      <c r="C28" s="47"/>
    </row>
    <row r="29" spans="1:3" x14ac:dyDescent="0.35">
      <c r="A29" s="4" t="s">
        <v>159</v>
      </c>
      <c r="B29" s="4" t="s">
        <v>152</v>
      </c>
      <c r="C29" s="47"/>
    </row>
    <row r="30" spans="1:3" x14ac:dyDescent="0.35">
      <c r="A30" s="4" t="s">
        <v>160</v>
      </c>
      <c r="B30" s="4" t="s">
        <v>14</v>
      </c>
      <c r="C30" s="47"/>
    </row>
    <row r="31" spans="1:3" x14ac:dyDescent="0.35">
      <c r="A31" s="4" t="s">
        <v>161</v>
      </c>
      <c r="B31" s="4" t="s">
        <v>162</v>
      </c>
      <c r="C31" s="47"/>
    </row>
    <row r="32" spans="1:3" x14ac:dyDescent="0.35">
      <c r="A32" s="4" t="s">
        <v>163</v>
      </c>
      <c r="B32" s="4" t="s">
        <v>3</v>
      </c>
      <c r="C32" s="47"/>
    </row>
    <row r="33" spans="1:3" x14ac:dyDescent="0.35">
      <c r="A33" s="4" t="s">
        <v>164</v>
      </c>
      <c r="B33" s="4" t="s">
        <v>165</v>
      </c>
      <c r="C33" s="47"/>
    </row>
    <row r="34" spans="1:3" x14ac:dyDescent="0.35">
      <c r="A34" s="4" t="s">
        <v>119</v>
      </c>
      <c r="B34" s="4" t="s">
        <v>120</v>
      </c>
      <c r="C34" s="47"/>
    </row>
    <row r="35" spans="1:3" x14ac:dyDescent="0.35">
      <c r="A35" s="4" t="s">
        <v>128</v>
      </c>
      <c r="B35" s="4" t="s">
        <v>129</v>
      </c>
      <c r="C35" s="47"/>
    </row>
    <row r="36" spans="1:3" x14ac:dyDescent="0.35">
      <c r="A36" s="4" t="s">
        <v>125</v>
      </c>
      <c r="B36" s="4" t="s">
        <v>166</v>
      </c>
      <c r="C36" s="47"/>
    </row>
    <row r="37" spans="1:3" x14ac:dyDescent="0.35">
      <c r="A37" s="4" t="s">
        <v>167</v>
      </c>
      <c r="B37" s="4" t="s">
        <v>147</v>
      </c>
      <c r="C37" s="47"/>
    </row>
    <row r="38" spans="1:3" x14ac:dyDescent="0.35">
      <c r="A38" s="4" t="s">
        <v>168</v>
      </c>
      <c r="B38" s="4" t="s">
        <v>8</v>
      </c>
      <c r="C38" s="47"/>
    </row>
    <row r="39" spans="1:3" x14ac:dyDescent="0.35">
      <c r="A39" s="4" t="s">
        <v>169</v>
      </c>
      <c r="B39" s="4" t="s">
        <v>170</v>
      </c>
      <c r="C39" s="47"/>
    </row>
    <row r="40" spans="1:3" x14ac:dyDescent="0.35">
      <c r="A40" s="4" t="s">
        <v>171</v>
      </c>
      <c r="B40" s="4" t="s">
        <v>172</v>
      </c>
      <c r="C40" s="47"/>
    </row>
    <row r="41" spans="1:3" x14ac:dyDescent="0.35">
      <c r="A41" s="4" t="s">
        <v>173</v>
      </c>
      <c r="B41" s="4" t="s">
        <v>174</v>
      </c>
      <c r="C41" s="47" t="s">
        <v>175</v>
      </c>
    </row>
    <row r="42" spans="1:3" x14ac:dyDescent="0.35">
      <c r="A42" s="4" t="s">
        <v>176</v>
      </c>
      <c r="B42" s="4" t="s">
        <v>5</v>
      </c>
      <c r="C42" s="47"/>
    </row>
    <row r="43" spans="1:3" x14ac:dyDescent="0.35">
      <c r="A43" s="4" t="s">
        <v>177</v>
      </c>
      <c r="B43" s="4" t="s">
        <v>178</v>
      </c>
      <c r="C43" s="47"/>
    </row>
    <row r="44" spans="1:3" x14ac:dyDescent="0.35">
      <c r="A44" s="4" t="s">
        <v>179</v>
      </c>
      <c r="B44" s="4" t="s">
        <v>4</v>
      </c>
      <c r="C44" s="47"/>
    </row>
    <row r="45" spans="1:3" x14ac:dyDescent="0.35">
      <c r="A45" s="4" t="s">
        <v>180</v>
      </c>
      <c r="B45" s="4" t="s">
        <v>21</v>
      </c>
      <c r="C45" s="47" t="s">
        <v>181</v>
      </c>
    </row>
    <row r="46" spans="1:3" x14ac:dyDescent="0.35">
      <c r="A46" s="4" t="s">
        <v>182</v>
      </c>
      <c r="B46" s="4" t="s">
        <v>20</v>
      </c>
      <c r="C46" s="47"/>
    </row>
    <row r="47" spans="1:3" x14ac:dyDescent="0.35">
      <c r="A47" s="4" t="s">
        <v>183</v>
      </c>
      <c r="B47" s="4" t="s">
        <v>184</v>
      </c>
      <c r="C47" s="47"/>
    </row>
    <row r="48" spans="1:3" x14ac:dyDescent="0.35">
      <c r="A48" s="4" t="s">
        <v>173</v>
      </c>
      <c r="B48" s="4" t="s">
        <v>174</v>
      </c>
      <c r="C48" s="47"/>
    </row>
    <row r="49" spans="1:3" x14ac:dyDescent="0.35">
      <c r="A49" s="4" t="s">
        <v>185</v>
      </c>
      <c r="B49" s="12" t="s">
        <v>186</v>
      </c>
      <c r="C49" s="47" t="s">
        <v>187</v>
      </c>
    </row>
    <row r="50" spans="1:3" x14ac:dyDescent="0.35">
      <c r="A50" s="4" t="s">
        <v>188</v>
      </c>
      <c r="B50" s="4" t="s">
        <v>189</v>
      </c>
      <c r="C50" s="47"/>
    </row>
    <row r="51" spans="1:3" x14ac:dyDescent="0.35">
      <c r="A51" s="4" t="s">
        <v>190</v>
      </c>
      <c r="B51" s="4" t="s">
        <v>166</v>
      </c>
      <c r="C51" s="47"/>
    </row>
    <row r="52" spans="1:3" x14ac:dyDescent="0.35">
      <c r="A52" s="4" t="s">
        <v>179</v>
      </c>
      <c r="B52" s="4" t="s">
        <v>191</v>
      </c>
      <c r="C52" s="47"/>
    </row>
    <row r="53" spans="1:3" x14ac:dyDescent="0.35">
      <c r="A53" s="4" t="s">
        <v>192</v>
      </c>
      <c r="B53" s="4" t="s">
        <v>193</v>
      </c>
      <c r="C53" s="47"/>
    </row>
    <row r="54" spans="1:3" x14ac:dyDescent="0.35">
      <c r="A54" s="4" t="s">
        <v>194</v>
      </c>
      <c r="B54" s="4" t="s">
        <v>13</v>
      </c>
      <c r="C54" s="47"/>
    </row>
    <row r="55" spans="1:3" x14ac:dyDescent="0.35">
      <c r="A55" s="4" t="s">
        <v>195</v>
      </c>
      <c r="B55" s="4" t="s">
        <v>196</v>
      </c>
      <c r="C55" s="47"/>
    </row>
    <row r="56" spans="1:3" x14ac:dyDescent="0.35">
      <c r="A56" s="4" t="s">
        <v>197</v>
      </c>
      <c r="B56" s="4" t="s">
        <v>198</v>
      </c>
      <c r="C56" s="47"/>
    </row>
    <row r="57" spans="1:3" x14ac:dyDescent="0.35">
      <c r="A57" s="4" t="s">
        <v>199</v>
      </c>
      <c r="B57" s="4"/>
      <c r="C57" s="47"/>
    </row>
    <row r="58" spans="1:3" x14ac:dyDescent="0.35">
      <c r="A58" s="4" t="s">
        <v>200</v>
      </c>
      <c r="B58" s="4" t="s">
        <v>201</v>
      </c>
      <c r="C58" s="47"/>
    </row>
    <row r="59" spans="1:3" x14ac:dyDescent="0.35">
      <c r="A59" s="4" t="s">
        <v>202</v>
      </c>
      <c r="B59" s="4" t="s">
        <v>2</v>
      </c>
      <c r="C59" s="47"/>
    </row>
    <row r="60" spans="1:3" x14ac:dyDescent="0.35">
      <c r="A60" s="4" t="s">
        <v>203</v>
      </c>
      <c r="B60" s="4" t="s">
        <v>2</v>
      </c>
      <c r="C60" s="47"/>
    </row>
    <row r="61" spans="1:3" x14ac:dyDescent="0.35">
      <c r="A61" s="4" t="s">
        <v>204</v>
      </c>
      <c r="B61" s="4" t="s">
        <v>205</v>
      </c>
      <c r="C61" s="47"/>
    </row>
    <row r="62" spans="1:3" x14ac:dyDescent="0.35">
      <c r="A62" s="4" t="s">
        <v>206</v>
      </c>
      <c r="B62" s="4" t="s">
        <v>207</v>
      </c>
      <c r="C62" s="47"/>
    </row>
    <row r="63" spans="1:3" x14ac:dyDescent="0.35">
      <c r="A63" s="4" t="s">
        <v>171</v>
      </c>
      <c r="B63" s="4" t="s">
        <v>208</v>
      </c>
      <c r="C63" s="47"/>
    </row>
    <row r="64" spans="1:3" x14ac:dyDescent="0.35">
      <c r="A64" s="4" t="s">
        <v>209</v>
      </c>
      <c r="B64" s="4" t="s">
        <v>210</v>
      </c>
      <c r="C64" s="47"/>
    </row>
    <row r="65" spans="1:3" x14ac:dyDescent="0.35">
      <c r="A65" s="4" t="s">
        <v>211</v>
      </c>
      <c r="B65" s="4" t="s">
        <v>9</v>
      </c>
      <c r="C65" s="47"/>
    </row>
    <row r="66" spans="1:3" x14ac:dyDescent="0.35">
      <c r="A66" s="4" t="s">
        <v>212</v>
      </c>
      <c r="B66" s="4"/>
      <c r="C66" s="47"/>
    </row>
    <row r="67" spans="1:3" x14ac:dyDescent="0.35">
      <c r="A67" s="4" t="s">
        <v>213</v>
      </c>
      <c r="B67" s="4"/>
      <c r="C67" s="47"/>
    </row>
    <row r="68" spans="1:3" x14ac:dyDescent="0.35">
      <c r="A68" s="4" t="s">
        <v>214</v>
      </c>
      <c r="B68" s="4" t="s">
        <v>215</v>
      </c>
      <c r="C68" s="47"/>
    </row>
    <row r="69" spans="1:3" x14ac:dyDescent="0.35">
      <c r="A69" s="4" t="s">
        <v>216</v>
      </c>
      <c r="B69" s="4" t="s">
        <v>120</v>
      </c>
      <c r="C69" s="47"/>
    </row>
    <row r="70" spans="1:3" x14ac:dyDescent="0.35">
      <c r="A70" s="4" t="s">
        <v>217</v>
      </c>
      <c r="B70" s="4" t="s">
        <v>218</v>
      </c>
      <c r="C70" s="47"/>
    </row>
    <row r="71" spans="1:3" x14ac:dyDescent="0.35">
      <c r="A71" s="4" t="s">
        <v>219</v>
      </c>
      <c r="B71" s="4" t="s">
        <v>220</v>
      </c>
      <c r="C71" s="47"/>
    </row>
    <row r="72" spans="1:3" x14ac:dyDescent="0.35">
      <c r="A72" s="4" t="s">
        <v>176</v>
      </c>
      <c r="B72" s="4" t="s">
        <v>5</v>
      </c>
      <c r="C72" s="47"/>
    </row>
    <row r="73" spans="1:3" x14ac:dyDescent="0.35">
      <c r="A73" s="4" t="s">
        <v>221</v>
      </c>
      <c r="B73" s="4" t="s">
        <v>222</v>
      </c>
      <c r="C73" s="47"/>
    </row>
    <row r="74" spans="1:3" x14ac:dyDescent="0.35">
      <c r="A74" s="4" t="s">
        <v>179</v>
      </c>
      <c r="B74" s="4" t="s">
        <v>4</v>
      </c>
      <c r="C74" s="47"/>
    </row>
    <row r="75" spans="1:3" x14ac:dyDescent="0.35">
      <c r="A75" s="4" t="s">
        <v>223</v>
      </c>
      <c r="B75" s="4" t="s">
        <v>16</v>
      </c>
      <c r="C75" s="47" t="s">
        <v>224</v>
      </c>
    </row>
    <row r="76" spans="1:3" x14ac:dyDescent="0.35">
      <c r="A76" s="4" t="s">
        <v>225</v>
      </c>
      <c r="B76" s="4" t="s">
        <v>19</v>
      </c>
      <c r="C76" s="47"/>
    </row>
    <row r="77" spans="1:3" x14ac:dyDescent="0.35">
      <c r="A77" s="4" t="s">
        <v>226</v>
      </c>
      <c r="B77" s="4" t="s">
        <v>17</v>
      </c>
      <c r="C77" s="47"/>
    </row>
    <row r="78" spans="1:3" x14ac:dyDescent="0.35">
      <c r="A78" s="4" t="s">
        <v>227</v>
      </c>
      <c r="B78" s="4" t="s">
        <v>18</v>
      </c>
      <c r="C78" s="47"/>
    </row>
    <row r="79" spans="1:3" x14ac:dyDescent="0.35">
      <c r="A79" s="4" t="s">
        <v>141</v>
      </c>
      <c r="B79" s="4" t="s">
        <v>142</v>
      </c>
      <c r="C79" s="47"/>
    </row>
    <row r="80" spans="1:3" x14ac:dyDescent="0.35">
      <c r="A80" s="4" t="s">
        <v>139</v>
      </c>
      <c r="B80" s="4" t="s">
        <v>140</v>
      </c>
      <c r="C80" s="47"/>
    </row>
  </sheetData>
  <mergeCells count="8">
    <mergeCell ref="C49:C74"/>
    <mergeCell ref="C75:C80"/>
    <mergeCell ref="C2:C11"/>
    <mergeCell ref="C12:C15"/>
    <mergeCell ref="C16:C25"/>
    <mergeCell ref="C26:C40"/>
    <mergeCell ref="C41:C44"/>
    <mergeCell ref="C45:C4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3D0B0-9B06-42FA-AEF9-D317B74BE5F4}">
  <dimension ref="A1:H21"/>
  <sheetViews>
    <sheetView workbookViewId="0">
      <selection activeCell="I10" sqref="I10"/>
    </sheetView>
  </sheetViews>
  <sheetFormatPr defaultRowHeight="14.5" x14ac:dyDescent="0.35"/>
  <cols>
    <col min="1" max="1" width="37.7265625" bestFit="1" customWidth="1"/>
    <col min="9" max="9" width="11.36328125" bestFit="1" customWidth="1"/>
  </cols>
  <sheetData>
    <row r="1" spans="1:8" x14ac:dyDescent="0.35">
      <c r="A1" t="s">
        <v>117</v>
      </c>
      <c r="B1" t="s">
        <v>368</v>
      </c>
      <c r="C1" t="s">
        <v>369</v>
      </c>
      <c r="D1" t="s">
        <v>345</v>
      </c>
      <c r="E1" t="s">
        <v>370</v>
      </c>
      <c r="F1" t="s">
        <v>371</v>
      </c>
      <c r="G1" t="s">
        <v>372</v>
      </c>
      <c r="H1" t="s">
        <v>373</v>
      </c>
    </row>
    <row r="2" spans="1:8" x14ac:dyDescent="0.35">
      <c r="A2" t="s">
        <v>2</v>
      </c>
      <c r="B2" t="s">
        <v>374</v>
      </c>
      <c r="C2" t="s">
        <v>375</v>
      </c>
      <c r="D2">
        <v>274</v>
      </c>
      <c r="E2">
        <f>D2+1</f>
        <v>275</v>
      </c>
      <c r="F2" t="s">
        <v>376</v>
      </c>
      <c r="G2" t="s">
        <v>377</v>
      </c>
      <c r="H2">
        <v>4.1100000000000003</v>
      </c>
    </row>
    <row r="3" spans="1:8" x14ac:dyDescent="0.35">
      <c r="A3" t="s">
        <v>3</v>
      </c>
      <c r="B3" t="s">
        <v>378</v>
      </c>
      <c r="C3" t="s">
        <v>163</v>
      </c>
      <c r="D3">
        <v>106.12</v>
      </c>
      <c r="E3">
        <f t="shared" ref="E3:E21" si="0">D3+1</f>
        <v>107.12</v>
      </c>
      <c r="F3" t="s">
        <v>379</v>
      </c>
      <c r="G3" t="s">
        <v>380</v>
      </c>
      <c r="H3">
        <v>1.43</v>
      </c>
    </row>
    <row r="4" spans="1:8" x14ac:dyDescent="0.35">
      <c r="A4" t="s">
        <v>4</v>
      </c>
      <c r="B4" t="s">
        <v>381</v>
      </c>
      <c r="C4" t="s">
        <v>382</v>
      </c>
      <c r="D4">
        <v>199.31</v>
      </c>
      <c r="E4">
        <f t="shared" si="0"/>
        <v>200.31</v>
      </c>
      <c r="F4" t="s">
        <v>383</v>
      </c>
      <c r="G4" t="s">
        <v>384</v>
      </c>
      <c r="H4">
        <v>6.71</v>
      </c>
    </row>
    <row r="5" spans="1:8" x14ac:dyDescent="0.35">
      <c r="A5" t="s">
        <v>5</v>
      </c>
      <c r="B5" t="s">
        <v>385</v>
      </c>
      <c r="C5" t="s">
        <v>136</v>
      </c>
      <c r="D5">
        <v>186.33</v>
      </c>
      <c r="E5">
        <f t="shared" si="0"/>
        <v>187.33</v>
      </c>
      <c r="F5" t="s">
        <v>386</v>
      </c>
      <c r="G5" t="s">
        <v>387</v>
      </c>
      <c r="H5">
        <v>3.28</v>
      </c>
    </row>
    <row r="6" spans="1:8" x14ac:dyDescent="0.35">
      <c r="A6" t="s">
        <v>6</v>
      </c>
      <c r="B6" t="s">
        <v>388</v>
      </c>
      <c r="C6" t="s">
        <v>389</v>
      </c>
      <c r="D6">
        <v>272.42</v>
      </c>
      <c r="E6">
        <f t="shared" si="0"/>
        <v>273.42</v>
      </c>
      <c r="F6" t="s">
        <v>390</v>
      </c>
      <c r="G6" t="s">
        <v>391</v>
      </c>
      <c r="H6">
        <v>5.53</v>
      </c>
    </row>
    <row r="7" spans="1:8" x14ac:dyDescent="0.35">
      <c r="A7" t="s">
        <v>7</v>
      </c>
      <c r="B7" t="s">
        <v>392</v>
      </c>
      <c r="C7" t="s">
        <v>393</v>
      </c>
      <c r="D7">
        <v>176.21</v>
      </c>
      <c r="E7">
        <f t="shared" si="0"/>
        <v>177.21</v>
      </c>
      <c r="F7" t="s">
        <v>394</v>
      </c>
      <c r="G7" t="s">
        <v>395</v>
      </c>
      <c r="H7">
        <v>3.88</v>
      </c>
    </row>
    <row r="8" spans="1:8" x14ac:dyDescent="0.35">
      <c r="A8" t="s">
        <v>8</v>
      </c>
      <c r="B8" t="s">
        <v>396</v>
      </c>
      <c r="C8" t="s">
        <v>397</v>
      </c>
      <c r="D8">
        <v>204.26</v>
      </c>
      <c r="E8">
        <f t="shared" si="0"/>
        <v>205.26</v>
      </c>
      <c r="F8" t="s">
        <v>398</v>
      </c>
      <c r="G8" t="s">
        <v>399</v>
      </c>
      <c r="H8">
        <v>5.1100000000000003</v>
      </c>
    </row>
    <row r="9" spans="1:8" x14ac:dyDescent="0.35">
      <c r="A9" t="s">
        <v>9</v>
      </c>
      <c r="B9" t="s">
        <v>400</v>
      </c>
      <c r="C9" t="s">
        <v>401</v>
      </c>
      <c r="D9">
        <v>148.16</v>
      </c>
      <c r="E9">
        <f t="shared" si="0"/>
        <v>149.16</v>
      </c>
      <c r="F9" t="s">
        <v>402</v>
      </c>
      <c r="G9" t="s">
        <v>403</v>
      </c>
      <c r="H9">
        <v>1.2</v>
      </c>
    </row>
    <row r="10" spans="1:8" x14ac:dyDescent="0.35">
      <c r="A10" t="s">
        <v>10</v>
      </c>
      <c r="B10" t="s">
        <v>400</v>
      </c>
      <c r="C10" t="s">
        <v>401</v>
      </c>
      <c r="D10">
        <v>148.16</v>
      </c>
      <c r="E10">
        <f t="shared" si="0"/>
        <v>149.16</v>
      </c>
      <c r="F10" t="s">
        <v>403</v>
      </c>
      <c r="G10" t="s">
        <v>402</v>
      </c>
      <c r="H10">
        <v>1.58</v>
      </c>
    </row>
    <row r="11" spans="1:8" x14ac:dyDescent="0.35">
      <c r="A11" t="s">
        <v>11</v>
      </c>
      <c r="B11" t="s">
        <v>404</v>
      </c>
      <c r="C11" t="s">
        <v>405</v>
      </c>
      <c r="D11">
        <v>192.21</v>
      </c>
      <c r="E11">
        <f t="shared" si="0"/>
        <v>193.21</v>
      </c>
      <c r="F11" t="s">
        <v>406</v>
      </c>
      <c r="G11" t="s">
        <v>407</v>
      </c>
      <c r="H11">
        <v>1.2</v>
      </c>
    </row>
    <row r="12" spans="1:8" x14ac:dyDescent="0.35">
      <c r="A12" t="s">
        <v>12</v>
      </c>
      <c r="B12" t="s">
        <v>408</v>
      </c>
      <c r="C12" t="s">
        <v>409</v>
      </c>
      <c r="D12">
        <v>257.35000000000002</v>
      </c>
      <c r="E12">
        <f t="shared" si="0"/>
        <v>258.35000000000002</v>
      </c>
      <c r="F12" t="s">
        <v>410</v>
      </c>
      <c r="G12" t="s">
        <v>411</v>
      </c>
      <c r="H12">
        <v>7.51</v>
      </c>
    </row>
    <row r="13" spans="1:8" x14ac:dyDescent="0.35">
      <c r="A13" t="s">
        <v>13</v>
      </c>
      <c r="B13" t="s">
        <v>412</v>
      </c>
      <c r="C13" t="s">
        <v>413</v>
      </c>
      <c r="D13">
        <v>164.2</v>
      </c>
      <c r="E13">
        <f t="shared" si="0"/>
        <v>165.2</v>
      </c>
      <c r="F13" t="s">
        <v>414</v>
      </c>
      <c r="G13" t="s">
        <v>415</v>
      </c>
      <c r="H13">
        <v>1.4</v>
      </c>
    </row>
    <row r="14" spans="1:8" x14ac:dyDescent="0.35">
      <c r="A14" t="s">
        <v>14</v>
      </c>
      <c r="B14" t="s">
        <v>416</v>
      </c>
      <c r="C14" t="s">
        <v>417</v>
      </c>
      <c r="D14">
        <v>132.19999999999999</v>
      </c>
      <c r="E14">
        <f t="shared" si="0"/>
        <v>133.19999999999999</v>
      </c>
      <c r="F14" t="s">
        <v>418</v>
      </c>
      <c r="G14" t="s">
        <v>419</v>
      </c>
      <c r="H14">
        <v>1.3</v>
      </c>
    </row>
    <row r="15" spans="1:8" x14ac:dyDescent="0.35">
      <c r="A15" t="s">
        <v>15</v>
      </c>
      <c r="B15" t="s">
        <v>420</v>
      </c>
      <c r="C15" t="s">
        <v>137</v>
      </c>
      <c r="D15">
        <v>199.38</v>
      </c>
      <c r="E15">
        <f t="shared" si="0"/>
        <v>200.38</v>
      </c>
      <c r="F15" t="s">
        <v>421</v>
      </c>
      <c r="G15" t="s">
        <v>422</v>
      </c>
      <c r="H15">
        <v>6.68</v>
      </c>
    </row>
    <row r="16" spans="1:8" x14ac:dyDescent="0.35">
      <c r="A16" t="s">
        <v>16</v>
      </c>
      <c r="B16" t="s">
        <v>423</v>
      </c>
      <c r="C16" t="s">
        <v>424</v>
      </c>
      <c r="D16">
        <v>227.43</v>
      </c>
      <c r="E16">
        <f t="shared" si="0"/>
        <v>228.43</v>
      </c>
      <c r="F16" t="s">
        <v>425</v>
      </c>
      <c r="G16" t="s">
        <v>426</v>
      </c>
      <c r="H16">
        <v>7.11</v>
      </c>
    </row>
    <row r="17" spans="1:8" x14ac:dyDescent="0.35">
      <c r="A17" t="s">
        <v>17</v>
      </c>
      <c r="B17" t="s">
        <v>427</v>
      </c>
      <c r="C17" t="s">
        <v>225</v>
      </c>
      <c r="D17">
        <v>212.37</v>
      </c>
      <c r="E17">
        <f t="shared" si="0"/>
        <v>213.37</v>
      </c>
      <c r="F17" t="s">
        <v>428</v>
      </c>
      <c r="G17" t="s">
        <v>429</v>
      </c>
      <c r="H17">
        <v>6.6</v>
      </c>
    </row>
    <row r="18" spans="1:8" x14ac:dyDescent="0.35">
      <c r="A18" t="s">
        <v>18</v>
      </c>
      <c r="B18" t="s">
        <v>430</v>
      </c>
      <c r="C18" t="s">
        <v>431</v>
      </c>
      <c r="D18">
        <v>227.36</v>
      </c>
      <c r="E18">
        <f t="shared" si="0"/>
        <v>228.36</v>
      </c>
      <c r="F18" t="s">
        <v>432</v>
      </c>
      <c r="G18" t="s">
        <v>433</v>
      </c>
      <c r="H18">
        <v>4.26</v>
      </c>
    </row>
    <row r="19" spans="1:8" x14ac:dyDescent="0.35">
      <c r="A19" t="s">
        <v>19</v>
      </c>
      <c r="B19" t="s">
        <v>434</v>
      </c>
      <c r="C19" t="s">
        <v>225</v>
      </c>
      <c r="D19">
        <v>213.4</v>
      </c>
      <c r="E19">
        <f t="shared" si="0"/>
        <v>214.4</v>
      </c>
      <c r="F19" t="s">
        <v>435</v>
      </c>
      <c r="G19" t="s">
        <v>436</v>
      </c>
      <c r="H19">
        <v>6.65</v>
      </c>
    </row>
    <row r="20" spans="1:8" x14ac:dyDescent="0.35">
      <c r="A20" t="s">
        <v>20</v>
      </c>
      <c r="B20" t="s">
        <v>437</v>
      </c>
      <c r="C20" t="s">
        <v>438</v>
      </c>
      <c r="D20">
        <v>198.34</v>
      </c>
      <c r="E20">
        <f t="shared" si="0"/>
        <v>199.34</v>
      </c>
      <c r="F20" t="s">
        <v>439</v>
      </c>
      <c r="H20">
        <v>6.93</v>
      </c>
    </row>
    <row r="21" spans="1:8" x14ac:dyDescent="0.35">
      <c r="A21" t="s">
        <v>21</v>
      </c>
      <c r="B21" t="s">
        <v>440</v>
      </c>
      <c r="C21" t="s">
        <v>441</v>
      </c>
      <c r="D21">
        <v>200.36</v>
      </c>
      <c r="E21">
        <f t="shared" si="0"/>
        <v>201.36</v>
      </c>
      <c r="F21" t="s">
        <v>442</v>
      </c>
      <c r="G21" t="s">
        <v>443</v>
      </c>
      <c r="H21">
        <v>4.12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AC9CC-99F3-4408-9DA2-1123F8251075}">
  <dimension ref="A1:U30"/>
  <sheetViews>
    <sheetView workbookViewId="0">
      <selection activeCell="A23" sqref="A23:XFD23"/>
    </sheetView>
  </sheetViews>
  <sheetFormatPr defaultColWidth="8.7265625" defaultRowHeight="14.5" x14ac:dyDescent="0.35"/>
  <cols>
    <col min="1" max="1" width="9.7265625" bestFit="1" customWidth="1"/>
    <col min="17" max="18" width="8.7265625" style="2"/>
  </cols>
  <sheetData>
    <row r="1" spans="1:21" x14ac:dyDescent="0.35">
      <c r="B1" s="46" t="s">
        <v>0</v>
      </c>
      <c r="C1" s="46"/>
      <c r="D1" s="46"/>
      <c r="E1" s="46"/>
      <c r="F1" s="46"/>
      <c r="G1" s="46"/>
      <c r="H1" s="46"/>
      <c r="I1" s="46"/>
      <c r="J1" s="46"/>
      <c r="K1" s="46"/>
      <c r="L1" s="46"/>
      <c r="M1" s="46"/>
      <c r="N1" s="46"/>
      <c r="O1" s="46"/>
      <c r="P1" s="46"/>
      <c r="Q1" s="46"/>
      <c r="R1" s="46"/>
      <c r="S1" s="46"/>
      <c r="T1" s="46"/>
      <c r="U1" s="46"/>
    </row>
    <row r="2" spans="1:21" x14ac:dyDescent="0.35">
      <c r="A2" t="s">
        <v>1</v>
      </c>
      <c r="B2" t="s">
        <v>2</v>
      </c>
      <c r="C2" t="s">
        <v>3</v>
      </c>
      <c r="D2" t="s">
        <v>4</v>
      </c>
      <c r="E2" t="s">
        <v>5</v>
      </c>
      <c r="F2" t="s">
        <v>6</v>
      </c>
      <c r="G2" t="s">
        <v>7</v>
      </c>
      <c r="H2" t="s">
        <v>8</v>
      </c>
      <c r="I2" t="s">
        <v>9</v>
      </c>
      <c r="J2" t="s">
        <v>10</v>
      </c>
      <c r="K2" t="s">
        <v>11</v>
      </c>
      <c r="L2" t="s">
        <v>12</v>
      </c>
      <c r="M2" t="s">
        <v>13</v>
      </c>
      <c r="N2" t="s">
        <v>14</v>
      </c>
      <c r="O2" t="s">
        <v>15</v>
      </c>
      <c r="P2" t="s">
        <v>16</v>
      </c>
      <c r="Q2" s="2" t="s">
        <v>17</v>
      </c>
      <c r="R2" s="2" t="s">
        <v>18</v>
      </c>
      <c r="S2" t="s">
        <v>19</v>
      </c>
      <c r="T2" t="s">
        <v>20</v>
      </c>
      <c r="U2" t="s">
        <v>21</v>
      </c>
    </row>
    <row r="3" spans="1:21" x14ac:dyDescent="0.35">
      <c r="A3" t="s">
        <v>22</v>
      </c>
      <c r="G3">
        <v>1032643</v>
      </c>
      <c r="I3">
        <v>16682</v>
      </c>
      <c r="K3">
        <v>169210</v>
      </c>
      <c r="L3">
        <v>69345</v>
      </c>
      <c r="M3">
        <v>46396</v>
      </c>
    </row>
    <row r="4" spans="1:21" x14ac:dyDescent="0.35">
      <c r="A4" t="s">
        <v>23</v>
      </c>
      <c r="E4">
        <v>7722</v>
      </c>
      <c r="G4">
        <v>15694</v>
      </c>
      <c r="I4">
        <v>11127</v>
      </c>
      <c r="K4">
        <v>722498</v>
      </c>
      <c r="M4">
        <v>64199</v>
      </c>
      <c r="Q4" s="2">
        <v>1440</v>
      </c>
    </row>
    <row r="5" spans="1:21" x14ac:dyDescent="0.35">
      <c r="A5" t="s">
        <v>24</v>
      </c>
      <c r="E5">
        <v>8425</v>
      </c>
      <c r="G5">
        <v>65687</v>
      </c>
      <c r="I5">
        <v>8379</v>
      </c>
      <c r="K5">
        <v>474209</v>
      </c>
      <c r="M5">
        <v>41246</v>
      </c>
    </row>
    <row r="6" spans="1:21" x14ac:dyDescent="0.35">
      <c r="A6" t="s">
        <v>25</v>
      </c>
      <c r="G6">
        <v>1833099</v>
      </c>
      <c r="K6">
        <v>864209</v>
      </c>
      <c r="M6">
        <v>83927</v>
      </c>
      <c r="Q6" s="2">
        <v>3181</v>
      </c>
    </row>
    <row r="7" spans="1:21" x14ac:dyDescent="0.35">
      <c r="A7" t="s">
        <v>26</v>
      </c>
      <c r="E7">
        <v>8135</v>
      </c>
      <c r="G7">
        <v>15596</v>
      </c>
      <c r="I7">
        <v>7462</v>
      </c>
      <c r="K7">
        <v>938448</v>
      </c>
      <c r="M7">
        <v>89234</v>
      </c>
    </row>
    <row r="8" spans="1:21" x14ac:dyDescent="0.35">
      <c r="A8" t="s">
        <v>27</v>
      </c>
      <c r="C8">
        <v>1800</v>
      </c>
      <c r="G8">
        <v>476025</v>
      </c>
      <c r="I8">
        <v>16005</v>
      </c>
      <c r="K8">
        <v>902109</v>
      </c>
      <c r="M8">
        <v>115207</v>
      </c>
      <c r="Q8" s="2">
        <v>1998</v>
      </c>
    </row>
    <row r="9" spans="1:21" x14ac:dyDescent="0.35">
      <c r="A9" t="s">
        <v>28</v>
      </c>
      <c r="C9">
        <v>1395</v>
      </c>
      <c r="E9">
        <v>4718</v>
      </c>
      <c r="G9">
        <v>12647</v>
      </c>
      <c r="K9">
        <v>627131</v>
      </c>
      <c r="M9">
        <v>89017</v>
      </c>
      <c r="Q9" s="2">
        <v>2541</v>
      </c>
    </row>
    <row r="10" spans="1:21" x14ac:dyDescent="0.35">
      <c r="A10" t="s">
        <v>29</v>
      </c>
      <c r="C10">
        <v>1424</v>
      </c>
      <c r="G10">
        <v>53024</v>
      </c>
      <c r="K10">
        <v>632682</v>
      </c>
      <c r="M10">
        <v>117589</v>
      </c>
    </row>
    <row r="11" spans="1:21" x14ac:dyDescent="0.35">
      <c r="A11" t="s">
        <v>30</v>
      </c>
      <c r="C11">
        <v>2609</v>
      </c>
      <c r="D11">
        <v>1921</v>
      </c>
      <c r="E11">
        <v>6656</v>
      </c>
      <c r="G11">
        <v>18654</v>
      </c>
      <c r="K11">
        <v>1772023</v>
      </c>
      <c r="M11">
        <v>348637</v>
      </c>
    </row>
    <row r="12" spans="1:21" x14ac:dyDescent="0.35">
      <c r="A12" t="s">
        <v>31</v>
      </c>
      <c r="E12">
        <v>5004</v>
      </c>
      <c r="F12">
        <v>3974</v>
      </c>
      <c r="G12">
        <v>3613</v>
      </c>
      <c r="K12">
        <v>604710</v>
      </c>
      <c r="M12">
        <v>59098</v>
      </c>
    </row>
    <row r="13" spans="1:21" x14ac:dyDescent="0.35">
      <c r="A13" t="s">
        <v>32</v>
      </c>
      <c r="C13">
        <v>1080</v>
      </c>
      <c r="G13">
        <v>13640</v>
      </c>
      <c r="K13">
        <v>534134</v>
      </c>
      <c r="M13">
        <v>108642</v>
      </c>
      <c r="Q13" s="2">
        <v>4920</v>
      </c>
    </row>
    <row r="14" spans="1:21" x14ac:dyDescent="0.35">
      <c r="A14" t="s">
        <v>33</v>
      </c>
      <c r="C14">
        <v>2408</v>
      </c>
      <c r="F14">
        <v>5604</v>
      </c>
      <c r="G14">
        <v>17067</v>
      </c>
      <c r="K14">
        <v>1728935</v>
      </c>
      <c r="M14">
        <v>375777</v>
      </c>
    </row>
    <row r="15" spans="1:21" x14ac:dyDescent="0.35">
      <c r="A15" t="s">
        <v>34</v>
      </c>
      <c r="C15">
        <v>831</v>
      </c>
      <c r="F15">
        <v>4469</v>
      </c>
      <c r="G15">
        <v>16361</v>
      </c>
      <c r="K15">
        <v>2450091</v>
      </c>
      <c r="M15">
        <v>534786</v>
      </c>
      <c r="N15">
        <v>95489</v>
      </c>
      <c r="Q15" s="2">
        <v>4515</v>
      </c>
    </row>
    <row r="16" spans="1:21" x14ac:dyDescent="0.35">
      <c r="A16" t="s">
        <v>35</v>
      </c>
      <c r="C16">
        <v>1123</v>
      </c>
      <c r="F16">
        <v>4539</v>
      </c>
      <c r="G16">
        <v>17734</v>
      </c>
      <c r="K16">
        <v>665184</v>
      </c>
      <c r="M16">
        <v>102341</v>
      </c>
    </row>
    <row r="17" spans="1:21" x14ac:dyDescent="0.35">
      <c r="A17" t="s">
        <v>36</v>
      </c>
      <c r="C17">
        <v>3146</v>
      </c>
      <c r="D17">
        <v>7289</v>
      </c>
      <c r="E17">
        <v>9152</v>
      </c>
      <c r="F17">
        <v>7364</v>
      </c>
      <c r="G17">
        <v>14691</v>
      </c>
      <c r="K17">
        <v>455584</v>
      </c>
      <c r="M17">
        <v>165063</v>
      </c>
      <c r="Q17" s="2">
        <v>1230</v>
      </c>
    </row>
    <row r="18" spans="1:21" x14ac:dyDescent="0.35">
      <c r="A18" t="s">
        <v>37</v>
      </c>
      <c r="E18">
        <v>4063</v>
      </c>
      <c r="F18">
        <v>10729</v>
      </c>
      <c r="G18">
        <v>10743</v>
      </c>
      <c r="K18">
        <v>2252382</v>
      </c>
      <c r="M18">
        <v>459964</v>
      </c>
      <c r="N18">
        <v>92610</v>
      </c>
    </row>
    <row r="19" spans="1:21" x14ac:dyDescent="0.35">
      <c r="A19" t="s">
        <v>38</v>
      </c>
      <c r="C19">
        <v>1285</v>
      </c>
      <c r="E19">
        <v>6678</v>
      </c>
      <c r="F19">
        <v>4046</v>
      </c>
      <c r="G19">
        <v>8871</v>
      </c>
      <c r="K19">
        <v>1705891</v>
      </c>
      <c r="M19">
        <v>459415</v>
      </c>
      <c r="R19" s="2">
        <v>476801</v>
      </c>
    </row>
    <row r="20" spans="1:21" x14ac:dyDescent="0.35">
      <c r="A20" t="s">
        <v>39</v>
      </c>
      <c r="E20" s="2">
        <v>2815</v>
      </c>
      <c r="F20">
        <v>8547</v>
      </c>
      <c r="G20">
        <v>14967</v>
      </c>
      <c r="K20">
        <v>807641</v>
      </c>
      <c r="M20">
        <v>144390</v>
      </c>
    </row>
    <row r="21" spans="1:21" x14ac:dyDescent="0.35">
      <c r="A21" t="s">
        <v>40</v>
      </c>
      <c r="C21">
        <v>5318</v>
      </c>
      <c r="F21">
        <v>3417</v>
      </c>
      <c r="G21">
        <v>7156</v>
      </c>
      <c r="M21">
        <v>102505</v>
      </c>
      <c r="N21">
        <v>83699</v>
      </c>
      <c r="Q21" s="2">
        <v>1892</v>
      </c>
    </row>
    <row r="22" spans="1:21" x14ac:dyDescent="0.35">
      <c r="A22" t="s">
        <v>41</v>
      </c>
      <c r="C22" s="3"/>
      <c r="F22">
        <v>10640</v>
      </c>
      <c r="G22">
        <v>15075</v>
      </c>
      <c r="K22">
        <v>1975342</v>
      </c>
      <c r="M22">
        <v>505026</v>
      </c>
      <c r="Q22" s="2">
        <v>1500</v>
      </c>
    </row>
    <row r="23" spans="1:21" x14ac:dyDescent="0.35">
      <c r="A23" t="s">
        <v>42</v>
      </c>
      <c r="C23">
        <v>2490</v>
      </c>
      <c r="F23">
        <v>8196</v>
      </c>
      <c r="K23">
        <v>1137184</v>
      </c>
      <c r="M23">
        <v>486400</v>
      </c>
      <c r="R23" s="2">
        <v>490028</v>
      </c>
    </row>
    <row r="24" spans="1:21" x14ac:dyDescent="0.35">
      <c r="A24" t="s">
        <v>43</v>
      </c>
      <c r="C24">
        <v>723</v>
      </c>
      <c r="F24">
        <v>8835</v>
      </c>
      <c r="K24">
        <v>583143</v>
      </c>
      <c r="M24">
        <v>1146419</v>
      </c>
    </row>
    <row r="25" spans="1:21" x14ac:dyDescent="0.35">
      <c r="A25" t="s">
        <v>44</v>
      </c>
      <c r="C25">
        <v>5317</v>
      </c>
      <c r="F25">
        <v>8958</v>
      </c>
    </row>
    <row r="26" spans="1:21" x14ac:dyDescent="0.35">
      <c r="A26" t="s">
        <v>45</v>
      </c>
      <c r="C26">
        <v>2708</v>
      </c>
      <c r="F26">
        <v>6521</v>
      </c>
      <c r="K26">
        <v>1346909</v>
      </c>
      <c r="M26">
        <v>465347</v>
      </c>
      <c r="R26" s="2">
        <v>449892</v>
      </c>
    </row>
    <row r="27" spans="1:21" x14ac:dyDescent="0.35">
      <c r="A27" t="s">
        <v>46</v>
      </c>
      <c r="B27">
        <v>50176</v>
      </c>
      <c r="C27">
        <v>1664</v>
      </c>
      <c r="D27">
        <v>2568</v>
      </c>
      <c r="F27">
        <v>43685</v>
      </c>
      <c r="K27">
        <v>1380381</v>
      </c>
      <c r="M27">
        <v>497364</v>
      </c>
      <c r="Q27" s="2">
        <v>4462</v>
      </c>
      <c r="R27" s="2">
        <v>442261</v>
      </c>
      <c r="U27">
        <v>3931</v>
      </c>
    </row>
    <row r="28" spans="1:21" x14ac:dyDescent="0.35">
      <c r="A28" t="s">
        <v>47</v>
      </c>
      <c r="B28">
        <v>85538</v>
      </c>
      <c r="C28">
        <v>945</v>
      </c>
      <c r="D28">
        <v>9474</v>
      </c>
      <c r="F28">
        <v>94472</v>
      </c>
      <c r="K28">
        <v>576734</v>
      </c>
      <c r="L28">
        <v>76516</v>
      </c>
      <c r="M28">
        <v>156157</v>
      </c>
      <c r="Q28" s="2">
        <v>5491</v>
      </c>
      <c r="U28">
        <v>4012</v>
      </c>
    </row>
    <row r="29" spans="1:21" x14ac:dyDescent="0.35">
      <c r="A29" t="s">
        <v>48</v>
      </c>
      <c r="B29">
        <v>89353</v>
      </c>
      <c r="C29">
        <v>5295</v>
      </c>
      <c r="D29">
        <v>9123</v>
      </c>
      <c r="F29">
        <v>93532</v>
      </c>
      <c r="L29">
        <v>79922</v>
      </c>
      <c r="U29">
        <v>4113</v>
      </c>
    </row>
    <row r="30" spans="1:21" x14ac:dyDescent="0.35">
      <c r="A30" t="s">
        <v>49</v>
      </c>
      <c r="B30">
        <v>58695</v>
      </c>
      <c r="D30">
        <v>4882</v>
      </c>
      <c r="F30">
        <v>51352</v>
      </c>
      <c r="K30">
        <v>1476721</v>
      </c>
      <c r="L30">
        <v>86202</v>
      </c>
      <c r="M30">
        <v>409756</v>
      </c>
      <c r="U30">
        <v>6789</v>
      </c>
    </row>
  </sheetData>
  <mergeCells count="1">
    <mergeCell ref="B1:U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CA8B-5440-4123-8B11-01335E46EB8B}">
  <dimension ref="A1:U24"/>
  <sheetViews>
    <sheetView workbookViewId="0">
      <selection activeCell="G21" sqref="G21"/>
    </sheetView>
  </sheetViews>
  <sheetFormatPr defaultColWidth="8.7265625" defaultRowHeight="14.5" x14ac:dyDescent="0.35"/>
  <cols>
    <col min="1" max="1" width="13.1796875" bestFit="1" customWidth="1"/>
    <col min="7" max="7" width="27.1796875" bestFit="1" customWidth="1"/>
  </cols>
  <sheetData>
    <row r="1" spans="1:21" x14ac:dyDescent="0.35">
      <c r="B1" s="46" t="s">
        <v>0</v>
      </c>
      <c r="C1" s="46"/>
      <c r="D1" s="46"/>
      <c r="E1" s="46"/>
      <c r="F1" s="46"/>
      <c r="G1" s="46"/>
      <c r="H1" s="46"/>
      <c r="I1" s="46"/>
      <c r="J1" s="46"/>
      <c r="K1" s="46"/>
      <c r="L1" s="46"/>
      <c r="M1" s="46"/>
      <c r="N1" s="46"/>
      <c r="O1" s="46"/>
      <c r="P1" s="46"/>
      <c r="Q1" s="46"/>
      <c r="R1" s="46"/>
      <c r="S1" s="46"/>
      <c r="T1" s="46"/>
      <c r="U1" s="46"/>
    </row>
    <row r="2" spans="1:21" x14ac:dyDescent="0.35">
      <c r="A2" t="s">
        <v>1</v>
      </c>
      <c r="B2" t="s">
        <v>2</v>
      </c>
      <c r="C2" t="s">
        <v>3</v>
      </c>
      <c r="D2" t="s">
        <v>4</v>
      </c>
      <c r="E2" t="s">
        <v>5</v>
      </c>
      <c r="F2" t="s">
        <v>6</v>
      </c>
      <c r="G2" t="s">
        <v>7</v>
      </c>
      <c r="H2" t="s">
        <v>8</v>
      </c>
      <c r="I2" t="s">
        <v>9</v>
      </c>
      <c r="J2" t="s">
        <v>10</v>
      </c>
      <c r="K2" t="s">
        <v>11</v>
      </c>
      <c r="L2" t="s">
        <v>12</v>
      </c>
      <c r="M2" t="s">
        <v>13</v>
      </c>
      <c r="N2" t="s">
        <v>14</v>
      </c>
      <c r="O2" t="s">
        <v>15</v>
      </c>
      <c r="P2" t="s">
        <v>16</v>
      </c>
      <c r="Q2" t="s">
        <v>17</v>
      </c>
      <c r="R2" t="s">
        <v>18</v>
      </c>
      <c r="S2" t="s">
        <v>19</v>
      </c>
      <c r="T2" t="s">
        <v>20</v>
      </c>
      <c r="U2" t="s">
        <v>21</v>
      </c>
    </row>
    <row r="3" spans="1:21" x14ac:dyDescent="0.35">
      <c r="A3" t="s">
        <v>78</v>
      </c>
      <c r="B3">
        <v>14823580</v>
      </c>
      <c r="D3">
        <v>887725</v>
      </c>
      <c r="F3">
        <v>19205128</v>
      </c>
      <c r="G3">
        <v>150399360</v>
      </c>
      <c r="I3">
        <v>247529</v>
      </c>
      <c r="J3">
        <v>391257</v>
      </c>
      <c r="K3">
        <v>786070</v>
      </c>
      <c r="L3">
        <v>1934788</v>
      </c>
      <c r="M3">
        <v>97239</v>
      </c>
      <c r="N3">
        <v>34297</v>
      </c>
      <c r="P3">
        <v>87165</v>
      </c>
      <c r="Q3">
        <v>56829</v>
      </c>
      <c r="T3">
        <v>1447908</v>
      </c>
    </row>
    <row r="4" spans="1:21" x14ac:dyDescent="0.35">
      <c r="A4" t="s">
        <v>79</v>
      </c>
      <c r="F4">
        <v>29224</v>
      </c>
      <c r="G4">
        <v>119520168</v>
      </c>
      <c r="I4">
        <v>391550</v>
      </c>
      <c r="J4">
        <v>535249</v>
      </c>
      <c r="M4">
        <v>72687</v>
      </c>
      <c r="N4">
        <v>18520</v>
      </c>
      <c r="P4">
        <v>5852</v>
      </c>
    </row>
    <row r="5" spans="1:21" x14ac:dyDescent="0.35">
      <c r="A5" t="s">
        <v>80</v>
      </c>
      <c r="B5">
        <v>14768998</v>
      </c>
      <c r="D5">
        <v>885669</v>
      </c>
      <c r="F5">
        <v>18406770</v>
      </c>
      <c r="G5">
        <v>166658244</v>
      </c>
      <c r="I5">
        <v>252125</v>
      </c>
      <c r="J5">
        <v>388727</v>
      </c>
      <c r="K5">
        <v>769275</v>
      </c>
      <c r="L5">
        <v>965916</v>
      </c>
      <c r="M5">
        <v>116345</v>
      </c>
      <c r="N5">
        <v>29329</v>
      </c>
      <c r="P5">
        <v>36830</v>
      </c>
      <c r="Q5">
        <v>55983</v>
      </c>
      <c r="T5">
        <v>1413589</v>
      </c>
    </row>
    <row r="6" spans="1:21" x14ac:dyDescent="0.35">
      <c r="A6" t="s">
        <v>81</v>
      </c>
      <c r="B6">
        <v>53428</v>
      </c>
      <c r="F6">
        <v>54113</v>
      </c>
      <c r="G6">
        <v>193310208</v>
      </c>
      <c r="I6">
        <v>365357</v>
      </c>
      <c r="J6">
        <v>465004</v>
      </c>
      <c r="M6">
        <v>97558</v>
      </c>
      <c r="N6">
        <v>22104</v>
      </c>
      <c r="P6">
        <v>6179</v>
      </c>
    </row>
    <row r="7" spans="1:21" x14ac:dyDescent="0.35">
      <c r="A7" t="s">
        <v>82</v>
      </c>
      <c r="B7">
        <v>5038511</v>
      </c>
      <c r="D7">
        <v>232992</v>
      </c>
      <c r="F7">
        <v>5238621</v>
      </c>
      <c r="G7">
        <v>215460848</v>
      </c>
      <c r="I7">
        <v>315898</v>
      </c>
      <c r="J7">
        <v>467753</v>
      </c>
      <c r="K7">
        <v>748690</v>
      </c>
      <c r="M7">
        <v>228236</v>
      </c>
      <c r="N7">
        <v>37639</v>
      </c>
    </row>
    <row r="8" spans="1:21" x14ac:dyDescent="0.35">
      <c r="A8" t="s">
        <v>83</v>
      </c>
      <c r="B8">
        <v>15474128</v>
      </c>
      <c r="D8">
        <v>844204</v>
      </c>
      <c r="F8">
        <v>17316604</v>
      </c>
      <c r="G8">
        <v>152939728</v>
      </c>
      <c r="I8">
        <v>270635</v>
      </c>
      <c r="J8">
        <v>415850</v>
      </c>
      <c r="M8">
        <v>129221</v>
      </c>
      <c r="N8">
        <v>26243</v>
      </c>
      <c r="Q8">
        <v>21184</v>
      </c>
      <c r="T8">
        <v>426262</v>
      </c>
    </row>
    <row r="9" spans="1:21" x14ac:dyDescent="0.35">
      <c r="A9" t="s">
        <v>84</v>
      </c>
      <c r="B9">
        <v>16059963</v>
      </c>
      <c r="D9">
        <v>840536</v>
      </c>
      <c r="F9">
        <v>17605938</v>
      </c>
      <c r="G9">
        <v>101586608</v>
      </c>
      <c r="I9">
        <v>264975</v>
      </c>
      <c r="J9">
        <v>383956</v>
      </c>
      <c r="K9">
        <v>571853</v>
      </c>
      <c r="M9">
        <v>103319</v>
      </c>
      <c r="N9">
        <v>29165</v>
      </c>
      <c r="Q9">
        <v>16367</v>
      </c>
      <c r="T9">
        <v>465689</v>
      </c>
    </row>
    <row r="10" spans="1:21" x14ac:dyDescent="0.35">
      <c r="A10" t="s">
        <v>85</v>
      </c>
      <c r="B10">
        <v>98561</v>
      </c>
      <c r="D10">
        <v>7632</v>
      </c>
      <c r="F10">
        <v>94964</v>
      </c>
      <c r="G10">
        <v>127575040</v>
      </c>
      <c r="I10">
        <v>398535</v>
      </c>
      <c r="J10">
        <v>589609</v>
      </c>
      <c r="K10">
        <v>792347</v>
      </c>
      <c r="M10">
        <v>229574</v>
      </c>
      <c r="N10">
        <v>34266</v>
      </c>
    </row>
    <row r="11" spans="1:21" x14ac:dyDescent="0.35">
      <c r="A11" t="s">
        <v>86</v>
      </c>
      <c r="B11">
        <v>15224812</v>
      </c>
      <c r="D11">
        <v>861075</v>
      </c>
      <c r="E11">
        <v>908160</v>
      </c>
      <c r="F11">
        <v>17542500</v>
      </c>
      <c r="G11">
        <v>42917356</v>
      </c>
      <c r="I11">
        <v>170640</v>
      </c>
      <c r="J11">
        <v>292821</v>
      </c>
      <c r="K11">
        <v>606130</v>
      </c>
      <c r="M11">
        <v>159432</v>
      </c>
      <c r="N11">
        <v>22385</v>
      </c>
      <c r="Q11">
        <v>28695</v>
      </c>
      <c r="T11">
        <v>528073</v>
      </c>
    </row>
    <row r="12" spans="1:21" x14ac:dyDescent="0.35">
      <c r="A12" t="s">
        <v>87</v>
      </c>
      <c r="B12">
        <v>81277</v>
      </c>
      <c r="D12">
        <v>5406</v>
      </c>
      <c r="F12">
        <v>77399</v>
      </c>
      <c r="G12">
        <v>85863672</v>
      </c>
      <c r="I12">
        <v>376842</v>
      </c>
      <c r="J12">
        <v>543746</v>
      </c>
      <c r="K12">
        <v>779730</v>
      </c>
      <c r="M12">
        <v>251832</v>
      </c>
      <c r="N12">
        <v>35369</v>
      </c>
    </row>
    <row r="13" spans="1:21" x14ac:dyDescent="0.35">
      <c r="A13" t="s">
        <v>88</v>
      </c>
      <c r="B13">
        <v>15484385</v>
      </c>
      <c r="D13">
        <v>922095</v>
      </c>
      <c r="E13">
        <v>253371</v>
      </c>
      <c r="F13">
        <v>17818598</v>
      </c>
      <c r="G13">
        <v>53623176</v>
      </c>
      <c r="I13">
        <v>191957</v>
      </c>
      <c r="J13">
        <v>338148</v>
      </c>
      <c r="K13">
        <v>637433</v>
      </c>
      <c r="M13">
        <v>119148</v>
      </c>
      <c r="N13">
        <v>39386</v>
      </c>
      <c r="Q13">
        <v>27932</v>
      </c>
      <c r="T13">
        <v>504939</v>
      </c>
    </row>
    <row r="14" spans="1:21" x14ac:dyDescent="0.35">
      <c r="A14" t="s">
        <v>89</v>
      </c>
      <c r="D14">
        <v>6245</v>
      </c>
      <c r="F14">
        <v>40562</v>
      </c>
      <c r="G14">
        <v>89805176</v>
      </c>
      <c r="I14">
        <v>347308</v>
      </c>
      <c r="J14">
        <v>519464</v>
      </c>
      <c r="K14">
        <v>802036</v>
      </c>
      <c r="M14">
        <v>232904</v>
      </c>
      <c r="N14">
        <v>11300</v>
      </c>
    </row>
    <row r="15" spans="1:21" x14ac:dyDescent="0.35">
      <c r="A15" t="s">
        <v>90</v>
      </c>
      <c r="B15">
        <v>8906395</v>
      </c>
      <c r="D15">
        <v>435416</v>
      </c>
      <c r="F15">
        <v>9425529</v>
      </c>
      <c r="G15">
        <v>22678440</v>
      </c>
      <c r="H15">
        <v>139484</v>
      </c>
      <c r="I15">
        <v>125844</v>
      </c>
      <c r="J15">
        <v>243145</v>
      </c>
      <c r="K15">
        <v>938660</v>
      </c>
      <c r="M15">
        <v>163492</v>
      </c>
      <c r="N15">
        <v>38415</v>
      </c>
      <c r="O15">
        <v>605314</v>
      </c>
      <c r="P15">
        <v>62296</v>
      </c>
      <c r="Q15">
        <v>1387515</v>
      </c>
      <c r="S15">
        <v>51096</v>
      </c>
      <c r="T15">
        <v>17140630</v>
      </c>
      <c r="U15">
        <v>174854</v>
      </c>
    </row>
    <row r="16" spans="1:21" x14ac:dyDescent="0.35">
      <c r="A16" t="s">
        <v>91</v>
      </c>
      <c r="D16">
        <v>3775</v>
      </c>
      <c r="E16">
        <v>3521</v>
      </c>
      <c r="F16">
        <v>25559</v>
      </c>
      <c r="G16">
        <v>29739506</v>
      </c>
      <c r="H16">
        <v>47621</v>
      </c>
      <c r="I16">
        <v>196690</v>
      </c>
      <c r="J16">
        <v>348301</v>
      </c>
      <c r="K16">
        <v>1061025</v>
      </c>
      <c r="L16">
        <v>50177</v>
      </c>
      <c r="M16">
        <v>174893</v>
      </c>
      <c r="N16">
        <v>40612</v>
      </c>
      <c r="O16">
        <v>248302</v>
      </c>
      <c r="P16">
        <v>73874</v>
      </c>
      <c r="Q16">
        <v>2515775</v>
      </c>
      <c r="S16">
        <v>89658</v>
      </c>
      <c r="T16">
        <v>6834310</v>
      </c>
      <c r="U16">
        <v>159665</v>
      </c>
    </row>
    <row r="17" spans="1:21" x14ac:dyDescent="0.35">
      <c r="A17" t="s">
        <v>92</v>
      </c>
      <c r="B17">
        <v>7132646</v>
      </c>
      <c r="D17">
        <v>385247</v>
      </c>
      <c r="F17">
        <v>8130001</v>
      </c>
      <c r="G17">
        <v>30481198</v>
      </c>
      <c r="I17">
        <v>250421</v>
      </c>
      <c r="J17">
        <v>487987</v>
      </c>
      <c r="L17">
        <v>518501</v>
      </c>
      <c r="M17">
        <v>29938</v>
      </c>
      <c r="N17">
        <v>9658</v>
      </c>
      <c r="P17">
        <v>235105</v>
      </c>
      <c r="Q17">
        <v>112588</v>
      </c>
      <c r="T17">
        <v>2485621</v>
      </c>
    </row>
    <row r="18" spans="1:21" x14ac:dyDescent="0.35">
      <c r="A18" t="s">
        <v>93</v>
      </c>
      <c r="B18">
        <v>382460</v>
      </c>
      <c r="F18">
        <v>42367</v>
      </c>
      <c r="G18">
        <v>49600992</v>
      </c>
      <c r="I18">
        <v>342229</v>
      </c>
      <c r="J18">
        <v>680179</v>
      </c>
      <c r="L18">
        <v>2110067</v>
      </c>
      <c r="M18">
        <v>44151</v>
      </c>
      <c r="N18">
        <v>19388</v>
      </c>
      <c r="P18">
        <v>333459</v>
      </c>
      <c r="Q18">
        <v>648444</v>
      </c>
      <c r="T18">
        <v>3537306</v>
      </c>
    </row>
    <row r="19" spans="1:21" x14ac:dyDescent="0.35">
      <c r="A19" t="s">
        <v>94</v>
      </c>
      <c r="B19">
        <v>7904285</v>
      </c>
      <c r="D19">
        <v>430777</v>
      </c>
      <c r="E19">
        <v>21071</v>
      </c>
      <c r="F19">
        <v>9182122</v>
      </c>
      <c r="I19">
        <v>202670</v>
      </c>
      <c r="J19">
        <v>364260</v>
      </c>
      <c r="L19">
        <v>2203390</v>
      </c>
      <c r="M19">
        <v>58747</v>
      </c>
      <c r="N19">
        <v>18664</v>
      </c>
      <c r="P19">
        <v>327586</v>
      </c>
      <c r="Q19">
        <v>343427</v>
      </c>
      <c r="T19">
        <v>10291248</v>
      </c>
    </row>
    <row r="20" spans="1:21" x14ac:dyDescent="0.35">
      <c r="A20" t="s">
        <v>95</v>
      </c>
      <c r="E20">
        <v>30809</v>
      </c>
      <c r="I20">
        <v>332378</v>
      </c>
      <c r="J20">
        <v>593673</v>
      </c>
      <c r="L20">
        <v>2400077</v>
      </c>
      <c r="M20">
        <v>65435</v>
      </c>
      <c r="N20">
        <v>30446</v>
      </c>
      <c r="P20">
        <v>687629</v>
      </c>
      <c r="Q20">
        <v>141388</v>
      </c>
      <c r="T20">
        <v>3329153</v>
      </c>
    </row>
    <row r="21" spans="1:21" x14ac:dyDescent="0.35">
      <c r="A21" t="s">
        <v>96</v>
      </c>
      <c r="B21">
        <v>9066144</v>
      </c>
      <c r="D21">
        <v>479032</v>
      </c>
      <c r="F21">
        <v>8257230</v>
      </c>
      <c r="G21">
        <v>18116660</v>
      </c>
      <c r="H21">
        <v>95463</v>
      </c>
      <c r="I21">
        <v>161061</v>
      </c>
      <c r="J21">
        <v>283526</v>
      </c>
      <c r="K21">
        <v>420198</v>
      </c>
      <c r="M21">
        <v>57034</v>
      </c>
      <c r="N21">
        <v>22288</v>
      </c>
      <c r="O21">
        <v>812489</v>
      </c>
      <c r="P21">
        <v>255720</v>
      </c>
      <c r="Q21">
        <v>2252259</v>
      </c>
      <c r="S21">
        <v>91869</v>
      </c>
      <c r="T21">
        <v>22318378</v>
      </c>
      <c r="U21">
        <v>174801</v>
      </c>
    </row>
    <row r="22" spans="1:21" x14ac:dyDescent="0.35">
      <c r="A22" t="s">
        <v>97</v>
      </c>
      <c r="E22">
        <v>37931</v>
      </c>
      <c r="F22">
        <v>23275</v>
      </c>
      <c r="G22">
        <v>23803648</v>
      </c>
      <c r="H22">
        <v>14031</v>
      </c>
      <c r="I22">
        <v>283935</v>
      </c>
      <c r="J22">
        <v>504843</v>
      </c>
      <c r="K22">
        <v>466991</v>
      </c>
      <c r="L22">
        <v>107938</v>
      </c>
      <c r="M22">
        <v>53375</v>
      </c>
      <c r="N22">
        <v>42204</v>
      </c>
      <c r="O22">
        <v>999399</v>
      </c>
      <c r="P22">
        <v>702989</v>
      </c>
      <c r="Q22">
        <v>4105233</v>
      </c>
      <c r="S22">
        <v>152171</v>
      </c>
      <c r="T22">
        <v>28633710</v>
      </c>
      <c r="U22">
        <v>195896</v>
      </c>
    </row>
    <row r="23" spans="1:21" x14ac:dyDescent="0.35">
      <c r="A23" t="s">
        <v>98</v>
      </c>
      <c r="B23">
        <v>7817592</v>
      </c>
      <c r="D23">
        <v>433444</v>
      </c>
      <c r="F23">
        <v>857702</v>
      </c>
      <c r="G23">
        <v>1331096</v>
      </c>
      <c r="I23">
        <v>149644</v>
      </c>
      <c r="J23">
        <v>304173</v>
      </c>
      <c r="L23">
        <v>54084</v>
      </c>
      <c r="M23">
        <v>22472</v>
      </c>
      <c r="N23">
        <v>6864</v>
      </c>
      <c r="O23">
        <v>578614</v>
      </c>
      <c r="P23">
        <v>18735</v>
      </c>
      <c r="Q23">
        <v>2225758</v>
      </c>
      <c r="T23">
        <v>30552054</v>
      </c>
    </row>
    <row r="24" spans="1:21" x14ac:dyDescent="0.35">
      <c r="A24" t="s">
        <v>99</v>
      </c>
      <c r="E24">
        <v>18920</v>
      </c>
      <c r="F24">
        <v>14553</v>
      </c>
      <c r="G24">
        <v>14604474</v>
      </c>
      <c r="I24">
        <v>307899</v>
      </c>
      <c r="J24">
        <v>587236</v>
      </c>
      <c r="L24">
        <v>44116</v>
      </c>
      <c r="M24">
        <v>58863</v>
      </c>
      <c r="N24">
        <v>20308</v>
      </c>
      <c r="O24">
        <v>428268</v>
      </c>
      <c r="P24">
        <v>29865</v>
      </c>
      <c r="Q24">
        <v>546713</v>
      </c>
      <c r="T24">
        <v>12752612</v>
      </c>
    </row>
  </sheetData>
  <mergeCells count="1">
    <mergeCell ref="B1:U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4050-AB89-45BA-A3E2-9E0F6EBDCB9F}">
  <dimension ref="A1:H25"/>
  <sheetViews>
    <sheetView workbookViewId="0">
      <selection activeCell="A2" sqref="A2"/>
    </sheetView>
  </sheetViews>
  <sheetFormatPr defaultRowHeight="14.5" x14ac:dyDescent="0.35"/>
  <cols>
    <col min="1" max="1" width="9" customWidth="1"/>
    <col min="2" max="2" width="8.6328125" customWidth="1"/>
    <col min="3" max="3" width="30.26953125" bestFit="1" customWidth="1"/>
    <col min="4" max="4" width="29.26953125" bestFit="1" customWidth="1"/>
    <col min="5" max="5" width="9" customWidth="1"/>
    <col min="6" max="6" width="11.81640625" bestFit="1" customWidth="1"/>
    <col min="7" max="7" width="32.26953125" bestFit="1" customWidth="1"/>
    <col min="8" max="8" width="28.90625" bestFit="1" customWidth="1"/>
  </cols>
  <sheetData>
    <row r="1" spans="1:8" x14ac:dyDescent="0.35">
      <c r="B1" s="46" t="s">
        <v>273</v>
      </c>
      <c r="C1" s="46"/>
      <c r="D1" s="46"/>
      <c r="E1" s="46"/>
      <c r="F1" s="46"/>
      <c r="G1" s="46"/>
      <c r="H1" s="46"/>
    </row>
    <row r="2" spans="1:8" x14ac:dyDescent="0.35">
      <c r="A2" t="s">
        <v>101</v>
      </c>
      <c r="B2" t="s">
        <v>274</v>
      </c>
      <c r="C2" t="s">
        <v>275</v>
      </c>
      <c r="D2" t="s">
        <v>276</v>
      </c>
      <c r="E2" t="s">
        <v>277</v>
      </c>
      <c r="F2" t="s">
        <v>278</v>
      </c>
      <c r="G2" t="s">
        <v>279</v>
      </c>
      <c r="H2" t="s">
        <v>280</v>
      </c>
    </row>
    <row r="3" spans="1:8" x14ac:dyDescent="0.35">
      <c r="A3" t="s">
        <v>281</v>
      </c>
      <c r="B3">
        <v>24.494178439366642</v>
      </c>
      <c r="C3">
        <v>14045.878906690103</v>
      </c>
      <c r="D3">
        <v>270.29684904778031</v>
      </c>
      <c r="E3">
        <v>10.389775014218838</v>
      </c>
      <c r="F3">
        <v>4708.639287</v>
      </c>
      <c r="G3">
        <v>282.39352485425803</v>
      </c>
      <c r="H3">
        <v>3603.3794919996508</v>
      </c>
    </row>
    <row r="4" spans="1:8" x14ac:dyDescent="0.35">
      <c r="A4" t="s">
        <v>282</v>
      </c>
      <c r="B4">
        <v>216.49424480895044</v>
      </c>
      <c r="C4">
        <v>13918.679555645689</v>
      </c>
      <c r="D4" t="s">
        <v>708</v>
      </c>
      <c r="E4">
        <v>5.009661154132214</v>
      </c>
      <c r="F4">
        <v>5794.6519429999998</v>
      </c>
      <c r="G4">
        <v>101.77060143030067</v>
      </c>
      <c r="H4">
        <v>2787.6877313398036</v>
      </c>
    </row>
    <row r="9" spans="1:8" x14ac:dyDescent="0.35">
      <c r="A9" t="s">
        <v>284</v>
      </c>
      <c r="B9" t="s">
        <v>285</v>
      </c>
      <c r="C9" t="s">
        <v>286</v>
      </c>
    </row>
    <row r="10" spans="1:8" x14ac:dyDescent="0.35">
      <c r="A10" t="s">
        <v>281</v>
      </c>
      <c r="B10">
        <v>5.5979999999999999</v>
      </c>
      <c r="C10">
        <v>100</v>
      </c>
    </row>
    <row r="11" spans="1:8" x14ac:dyDescent="0.35">
      <c r="A11" t="s">
        <v>282</v>
      </c>
      <c r="B11">
        <v>5.1589999999999998</v>
      </c>
      <c r="C11">
        <v>100</v>
      </c>
    </row>
    <row r="13" spans="1:8" x14ac:dyDescent="0.35">
      <c r="B13" t="s">
        <v>287</v>
      </c>
      <c r="C13" t="s">
        <v>288</v>
      </c>
      <c r="D13" t="s">
        <v>289</v>
      </c>
    </row>
    <row r="14" spans="1:8" x14ac:dyDescent="0.35">
      <c r="A14" t="s">
        <v>281</v>
      </c>
      <c r="B14">
        <v>1.75</v>
      </c>
      <c r="C14">
        <v>500</v>
      </c>
      <c r="D14">
        <f>C14/B14*C10/B10</f>
        <v>5103.863624763947</v>
      </c>
    </row>
    <row r="15" spans="1:8" x14ac:dyDescent="0.35">
      <c r="A15" t="s">
        <v>282</v>
      </c>
      <c r="B15">
        <v>1.75</v>
      </c>
      <c r="C15">
        <v>500</v>
      </c>
      <c r="D15">
        <f>C15/B15*C11/B11</f>
        <v>5538.1718494724892</v>
      </c>
    </row>
    <row r="17" spans="1:8" x14ac:dyDescent="0.35">
      <c r="A17" s="1"/>
      <c r="B17" s="46" t="s">
        <v>290</v>
      </c>
      <c r="C17" s="46"/>
      <c r="D17" s="46"/>
      <c r="E17" s="46"/>
      <c r="F17" s="46"/>
      <c r="G17" s="46"/>
      <c r="H17" s="46"/>
    </row>
    <row r="18" spans="1:8" x14ac:dyDescent="0.35">
      <c r="A18" s="1" t="s">
        <v>291</v>
      </c>
      <c r="B18" s="1" t="s">
        <v>274</v>
      </c>
      <c r="C18" s="1" t="s">
        <v>275</v>
      </c>
      <c r="D18" s="1" t="s">
        <v>276</v>
      </c>
      <c r="E18" s="1" t="s">
        <v>277</v>
      </c>
      <c r="F18" s="1" t="s">
        <v>278</v>
      </c>
      <c r="G18" s="1" t="s">
        <v>279</v>
      </c>
      <c r="H18" s="1" t="s">
        <v>280</v>
      </c>
    </row>
    <row r="19" spans="1:8" x14ac:dyDescent="0.35">
      <c r="A19" t="s">
        <v>281</v>
      </c>
      <c r="B19">
        <f>B3/$D14</f>
        <v>4.7991443816251056E-3</v>
      </c>
      <c r="C19">
        <f t="shared" ref="C19:H20" si="0">C3/$D14</f>
        <v>2.7520090541877913</v>
      </c>
      <c r="D19">
        <f t="shared" si="0"/>
        <v>5.2959261633931588E-2</v>
      </c>
      <c r="E19">
        <f t="shared" si="0"/>
        <v>2.0356686185358966E-3</v>
      </c>
      <c r="F19">
        <f t="shared" si="0"/>
        <v>0.92256369550190986</v>
      </c>
      <c r="G19">
        <f t="shared" si="0"/>
        <v>5.5329363324694771E-2</v>
      </c>
      <c r="H19">
        <f t="shared" si="0"/>
        <v>0.7060101438674915</v>
      </c>
    </row>
    <row r="20" spans="1:8" x14ac:dyDescent="0.35">
      <c r="A20" t="s">
        <v>282</v>
      </c>
      <c r="B20">
        <f>B4/$D15</f>
        <v>3.9091283313928138E-2</v>
      </c>
      <c r="C20">
        <f t="shared" si="0"/>
        <v>2.5132263739651637</v>
      </c>
      <c r="D20" t="s">
        <v>283</v>
      </c>
      <c r="E20">
        <f t="shared" si="0"/>
        <v>9.0456946629588323E-4</v>
      </c>
      <c r="F20">
        <f t="shared" si="0"/>
        <v>1.0463113280877949</v>
      </c>
      <c r="G20">
        <f t="shared" si="0"/>
        <v>1.8376208647262242E-2</v>
      </c>
      <c r="H20">
        <f t="shared" si="0"/>
        <v>0.50335883520937164</v>
      </c>
    </row>
    <row r="22" spans="1:8" x14ac:dyDescent="0.35">
      <c r="B22" s="46" t="s">
        <v>292</v>
      </c>
      <c r="C22" s="46"/>
      <c r="D22" s="46"/>
      <c r="E22" s="46"/>
      <c r="F22" s="46"/>
      <c r="G22" s="46"/>
      <c r="H22" s="46"/>
    </row>
    <row r="23" spans="1:8" x14ac:dyDescent="0.35">
      <c r="A23" t="s">
        <v>293</v>
      </c>
      <c r="B23" s="1" t="s">
        <v>274</v>
      </c>
      <c r="C23" s="1" t="s">
        <v>275</v>
      </c>
      <c r="D23" s="1" t="s">
        <v>276</v>
      </c>
      <c r="E23" s="1" t="s">
        <v>277</v>
      </c>
      <c r="F23" s="1" t="s">
        <v>278</v>
      </c>
      <c r="G23" s="1" t="s">
        <v>279</v>
      </c>
      <c r="H23" s="1" t="s">
        <v>280</v>
      </c>
    </row>
    <row r="24" spans="1:8" x14ac:dyDescent="0.35">
      <c r="A24" t="s">
        <v>281</v>
      </c>
      <c r="B24">
        <f>B19*1000</f>
        <v>4.7991443816251058</v>
      </c>
      <c r="C24">
        <f t="shared" ref="C24:H25" si="1">C19*1000</f>
        <v>2752.0090541877912</v>
      </c>
      <c r="D24">
        <f t="shared" si="1"/>
        <v>52.95926163393159</v>
      </c>
      <c r="E24">
        <f t="shared" si="1"/>
        <v>2.0356686185358965</v>
      </c>
      <c r="F24">
        <f t="shared" si="1"/>
        <v>922.56369550190982</v>
      </c>
      <c r="G24">
        <f t="shared" si="1"/>
        <v>55.329363324694768</v>
      </c>
      <c r="H24">
        <f t="shared" si="1"/>
        <v>706.01014386749148</v>
      </c>
    </row>
    <row r="25" spans="1:8" x14ac:dyDescent="0.35">
      <c r="A25" t="s">
        <v>282</v>
      </c>
      <c r="B25">
        <f>B20*1000</f>
        <v>39.091283313928137</v>
      </c>
      <c r="C25">
        <f t="shared" si="1"/>
        <v>2513.2263739651635</v>
      </c>
      <c r="D25" t="s">
        <v>283</v>
      </c>
      <c r="E25">
        <f t="shared" si="1"/>
        <v>0.9045694662958832</v>
      </c>
      <c r="F25">
        <f t="shared" si="1"/>
        <v>1046.3113280877949</v>
      </c>
      <c r="G25">
        <f t="shared" si="1"/>
        <v>18.376208647262242</v>
      </c>
      <c r="H25">
        <f t="shared" si="1"/>
        <v>503.35883520937165</v>
      </c>
    </row>
  </sheetData>
  <mergeCells count="3">
    <mergeCell ref="B1:H1"/>
    <mergeCell ref="B17:H17"/>
    <mergeCell ref="B22:H2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7D5B-C829-42E9-8FA8-862F393F12F7}">
  <dimension ref="A1:U30"/>
  <sheetViews>
    <sheetView topLeftCell="F1" workbookViewId="0">
      <selection activeCell="O15" sqref="O15"/>
    </sheetView>
  </sheetViews>
  <sheetFormatPr defaultColWidth="8.7265625" defaultRowHeight="14.5" x14ac:dyDescent="0.35"/>
  <sheetData>
    <row r="1" spans="1:21" x14ac:dyDescent="0.35">
      <c r="B1" s="46" t="s">
        <v>0</v>
      </c>
      <c r="C1" s="46"/>
      <c r="D1" s="46"/>
      <c r="E1" s="46"/>
      <c r="F1" s="46"/>
      <c r="G1" s="46"/>
      <c r="H1" s="46"/>
      <c r="I1" s="46"/>
      <c r="J1" s="46"/>
      <c r="K1" s="46"/>
      <c r="L1" s="46"/>
      <c r="M1" s="46"/>
      <c r="N1" s="46"/>
      <c r="O1" s="46"/>
      <c r="P1" s="46"/>
      <c r="Q1" s="46"/>
      <c r="R1" s="46"/>
      <c r="S1" s="46"/>
      <c r="T1" s="46"/>
      <c r="U1" s="46"/>
    </row>
    <row r="2" spans="1:21" x14ac:dyDescent="0.35">
      <c r="A2" t="s">
        <v>1</v>
      </c>
      <c r="B2" t="s">
        <v>2</v>
      </c>
      <c r="C2" t="s">
        <v>3</v>
      </c>
      <c r="D2" t="s">
        <v>4</v>
      </c>
      <c r="E2" t="s">
        <v>5</v>
      </c>
      <c r="F2" t="s">
        <v>6</v>
      </c>
      <c r="G2" t="s">
        <v>7</v>
      </c>
      <c r="H2" t="s">
        <v>8</v>
      </c>
      <c r="I2" t="s">
        <v>9</v>
      </c>
      <c r="J2" t="s">
        <v>10</v>
      </c>
      <c r="K2" t="s">
        <v>11</v>
      </c>
      <c r="L2" t="s">
        <v>12</v>
      </c>
      <c r="M2" t="s">
        <v>13</v>
      </c>
      <c r="N2" t="s">
        <v>14</v>
      </c>
      <c r="O2" t="s">
        <v>15</v>
      </c>
      <c r="P2" t="s">
        <v>16</v>
      </c>
      <c r="Q2" t="s">
        <v>17</v>
      </c>
      <c r="R2" t="s">
        <v>18</v>
      </c>
      <c r="S2" t="s">
        <v>19</v>
      </c>
      <c r="T2" t="s">
        <v>20</v>
      </c>
      <c r="U2" t="s">
        <v>21</v>
      </c>
    </row>
    <row r="3" spans="1:21" x14ac:dyDescent="0.35">
      <c r="A3" t="s">
        <v>50</v>
      </c>
      <c r="B3">
        <v>3222218</v>
      </c>
      <c r="D3">
        <v>167799</v>
      </c>
      <c r="E3">
        <v>9112</v>
      </c>
      <c r="F3">
        <v>3460334</v>
      </c>
      <c r="G3">
        <v>49454320</v>
      </c>
      <c r="I3">
        <v>104199</v>
      </c>
      <c r="J3">
        <v>162341</v>
      </c>
      <c r="K3">
        <v>676310</v>
      </c>
      <c r="M3">
        <v>85837</v>
      </c>
      <c r="N3">
        <v>22601</v>
      </c>
      <c r="Q3">
        <v>10024</v>
      </c>
      <c r="R3">
        <v>156832</v>
      </c>
      <c r="U3">
        <v>66376</v>
      </c>
    </row>
    <row r="4" spans="1:21" x14ac:dyDescent="0.35">
      <c r="A4" t="s">
        <v>51</v>
      </c>
      <c r="B4">
        <v>3261496</v>
      </c>
      <c r="D4">
        <v>167466</v>
      </c>
      <c r="E4">
        <v>7605</v>
      </c>
      <c r="F4">
        <v>3368946</v>
      </c>
      <c r="G4">
        <v>52352896</v>
      </c>
      <c r="I4">
        <v>100663</v>
      </c>
      <c r="J4">
        <v>189521</v>
      </c>
      <c r="K4">
        <v>634856</v>
      </c>
      <c r="M4">
        <v>71627</v>
      </c>
      <c r="N4">
        <v>24814</v>
      </c>
      <c r="R4">
        <v>158028</v>
      </c>
      <c r="U4">
        <v>66028</v>
      </c>
    </row>
    <row r="5" spans="1:21" x14ac:dyDescent="0.35">
      <c r="A5" t="s">
        <v>52</v>
      </c>
      <c r="E5">
        <v>5336</v>
      </c>
      <c r="G5">
        <v>46789280</v>
      </c>
      <c r="I5">
        <v>66797</v>
      </c>
      <c r="J5">
        <v>122693</v>
      </c>
      <c r="K5">
        <v>700986</v>
      </c>
      <c r="M5">
        <v>77500</v>
      </c>
      <c r="N5">
        <v>6481</v>
      </c>
      <c r="R5">
        <v>213435</v>
      </c>
    </row>
    <row r="6" spans="1:21" x14ac:dyDescent="0.35">
      <c r="A6" t="s">
        <v>53</v>
      </c>
      <c r="E6">
        <v>9279</v>
      </c>
      <c r="G6">
        <v>44618496</v>
      </c>
      <c r="I6">
        <v>68161</v>
      </c>
      <c r="J6">
        <v>129430</v>
      </c>
      <c r="K6">
        <v>609406</v>
      </c>
      <c r="M6">
        <v>66737</v>
      </c>
      <c r="N6">
        <v>3127</v>
      </c>
      <c r="R6">
        <v>220754</v>
      </c>
    </row>
    <row r="7" spans="1:21" x14ac:dyDescent="0.35">
      <c r="A7" t="s">
        <v>54</v>
      </c>
      <c r="B7">
        <v>3444663</v>
      </c>
      <c r="D7">
        <v>156516</v>
      </c>
      <c r="E7">
        <v>10099</v>
      </c>
      <c r="F7">
        <v>3434101</v>
      </c>
      <c r="G7">
        <v>66477016</v>
      </c>
      <c r="I7">
        <v>90486</v>
      </c>
      <c r="J7">
        <v>169635</v>
      </c>
      <c r="K7">
        <v>633738</v>
      </c>
      <c r="M7">
        <v>69240</v>
      </c>
      <c r="N7">
        <v>21408</v>
      </c>
      <c r="Q7">
        <v>8508</v>
      </c>
      <c r="R7">
        <v>165370</v>
      </c>
      <c r="U7">
        <v>66375</v>
      </c>
    </row>
    <row r="8" spans="1:21" x14ac:dyDescent="0.35">
      <c r="A8" t="s">
        <v>55</v>
      </c>
      <c r="B8">
        <v>3261496</v>
      </c>
      <c r="D8">
        <v>155339</v>
      </c>
      <c r="E8">
        <v>6694</v>
      </c>
      <c r="F8">
        <v>3689564</v>
      </c>
      <c r="G8">
        <v>63640396</v>
      </c>
      <c r="I8">
        <v>91852</v>
      </c>
      <c r="J8">
        <v>168502</v>
      </c>
      <c r="K8">
        <v>634020</v>
      </c>
      <c r="M8">
        <v>76503</v>
      </c>
      <c r="N8">
        <v>20419</v>
      </c>
      <c r="R8">
        <v>162766</v>
      </c>
      <c r="U8">
        <v>66028</v>
      </c>
    </row>
    <row r="9" spans="1:21" x14ac:dyDescent="0.35">
      <c r="A9" t="s">
        <v>56</v>
      </c>
      <c r="E9">
        <v>2801</v>
      </c>
      <c r="G9">
        <v>41721816</v>
      </c>
      <c r="I9">
        <v>39457</v>
      </c>
      <c r="J9">
        <v>72533</v>
      </c>
      <c r="K9">
        <v>659490</v>
      </c>
      <c r="M9">
        <v>68849</v>
      </c>
      <c r="N9">
        <v>2760</v>
      </c>
      <c r="R9">
        <v>198994</v>
      </c>
    </row>
    <row r="10" spans="1:21" x14ac:dyDescent="0.35">
      <c r="A10" t="s">
        <v>57</v>
      </c>
      <c r="E10">
        <v>6445</v>
      </c>
      <c r="G10">
        <v>37833880</v>
      </c>
      <c r="I10">
        <v>21273</v>
      </c>
      <c r="J10">
        <v>40852</v>
      </c>
      <c r="K10">
        <v>617596</v>
      </c>
      <c r="M10">
        <v>76337</v>
      </c>
      <c r="N10">
        <v>4029</v>
      </c>
      <c r="R10">
        <v>198271</v>
      </c>
    </row>
    <row r="11" spans="1:21" x14ac:dyDescent="0.35">
      <c r="A11" t="s">
        <v>58</v>
      </c>
      <c r="B11">
        <v>3045752</v>
      </c>
      <c r="C11">
        <v>350</v>
      </c>
      <c r="D11">
        <v>152501</v>
      </c>
      <c r="E11">
        <v>8317</v>
      </c>
      <c r="F11">
        <v>3168887</v>
      </c>
      <c r="G11">
        <v>29461658</v>
      </c>
      <c r="I11">
        <v>68022</v>
      </c>
      <c r="J11">
        <v>109372</v>
      </c>
      <c r="K11">
        <v>760140</v>
      </c>
      <c r="M11">
        <v>106794</v>
      </c>
      <c r="N11">
        <v>30792</v>
      </c>
      <c r="R11">
        <v>151346</v>
      </c>
      <c r="U11">
        <v>71461</v>
      </c>
    </row>
    <row r="12" spans="1:21" x14ac:dyDescent="0.35">
      <c r="A12" t="s">
        <v>59</v>
      </c>
      <c r="B12">
        <v>3006484</v>
      </c>
      <c r="C12">
        <v>1095</v>
      </c>
      <c r="D12">
        <v>146758</v>
      </c>
      <c r="E12">
        <v>10397</v>
      </c>
      <c r="F12">
        <v>3159505</v>
      </c>
      <c r="G12">
        <v>51894096</v>
      </c>
      <c r="I12">
        <v>77545</v>
      </c>
      <c r="J12">
        <v>127167</v>
      </c>
      <c r="K12">
        <v>794946</v>
      </c>
      <c r="M12">
        <v>99848</v>
      </c>
      <c r="N12">
        <v>29058</v>
      </c>
      <c r="R12">
        <v>166208</v>
      </c>
      <c r="U12">
        <v>70915</v>
      </c>
    </row>
    <row r="13" spans="1:21" x14ac:dyDescent="0.35">
      <c r="A13" t="s">
        <v>60</v>
      </c>
      <c r="E13">
        <v>8885</v>
      </c>
      <c r="G13">
        <v>27289530</v>
      </c>
      <c r="I13">
        <v>443</v>
      </c>
      <c r="K13">
        <v>777922</v>
      </c>
      <c r="M13">
        <v>78399</v>
      </c>
      <c r="N13">
        <v>4857</v>
      </c>
      <c r="R13">
        <v>208082</v>
      </c>
    </row>
    <row r="14" spans="1:21" x14ac:dyDescent="0.35">
      <c r="A14" t="s">
        <v>61</v>
      </c>
      <c r="E14">
        <v>6797</v>
      </c>
      <c r="G14">
        <v>21434740</v>
      </c>
      <c r="I14">
        <v>3355</v>
      </c>
      <c r="K14">
        <v>709701</v>
      </c>
      <c r="M14">
        <v>80182</v>
      </c>
      <c r="N14">
        <v>20256</v>
      </c>
      <c r="R14">
        <v>220035</v>
      </c>
    </row>
    <row r="15" spans="1:21" x14ac:dyDescent="0.35">
      <c r="A15" t="s">
        <v>62</v>
      </c>
      <c r="B15">
        <v>3150399</v>
      </c>
      <c r="E15">
        <v>8732</v>
      </c>
      <c r="F15">
        <v>3189854</v>
      </c>
      <c r="G15">
        <v>43432216</v>
      </c>
      <c r="I15">
        <v>2198</v>
      </c>
      <c r="K15">
        <v>641637</v>
      </c>
      <c r="M15">
        <v>85364</v>
      </c>
      <c r="N15">
        <v>18860</v>
      </c>
      <c r="R15">
        <v>195655</v>
      </c>
      <c r="U15">
        <v>59941</v>
      </c>
    </row>
    <row r="16" spans="1:21" x14ac:dyDescent="0.35">
      <c r="A16" t="s">
        <v>63</v>
      </c>
      <c r="B16">
        <v>3166147</v>
      </c>
      <c r="E16">
        <v>7566</v>
      </c>
      <c r="F16">
        <v>3242257</v>
      </c>
      <c r="G16">
        <v>41803424</v>
      </c>
      <c r="I16">
        <v>1634</v>
      </c>
      <c r="K16">
        <v>605746</v>
      </c>
      <c r="M16">
        <v>63374</v>
      </c>
      <c r="N16">
        <v>19924</v>
      </c>
      <c r="R16">
        <v>176328</v>
      </c>
      <c r="U16">
        <v>63612</v>
      </c>
    </row>
    <row r="17" spans="1:18" x14ac:dyDescent="0.35">
      <c r="A17" t="s">
        <v>64</v>
      </c>
      <c r="B17">
        <v>3320856</v>
      </c>
      <c r="E17">
        <v>11593</v>
      </c>
      <c r="G17">
        <v>43726592</v>
      </c>
      <c r="I17">
        <v>6307</v>
      </c>
      <c r="K17">
        <v>620774</v>
      </c>
      <c r="M17">
        <v>65724</v>
      </c>
      <c r="N17">
        <v>23484</v>
      </c>
      <c r="R17">
        <v>200117</v>
      </c>
    </row>
    <row r="18" spans="1:18" x14ac:dyDescent="0.35">
      <c r="A18" t="s">
        <v>65</v>
      </c>
      <c r="E18">
        <v>323</v>
      </c>
      <c r="G18">
        <v>6226936</v>
      </c>
      <c r="K18">
        <v>873255</v>
      </c>
      <c r="M18">
        <v>91800</v>
      </c>
      <c r="N18">
        <v>18349</v>
      </c>
      <c r="R18">
        <v>244662</v>
      </c>
    </row>
    <row r="19" spans="1:18" x14ac:dyDescent="0.35">
      <c r="A19" t="s">
        <v>66</v>
      </c>
      <c r="C19">
        <v>1823</v>
      </c>
      <c r="F19">
        <v>3510215</v>
      </c>
      <c r="I19">
        <v>4125</v>
      </c>
      <c r="K19">
        <v>831293</v>
      </c>
      <c r="M19">
        <v>105509</v>
      </c>
      <c r="N19">
        <v>32679</v>
      </c>
      <c r="R19">
        <v>279646</v>
      </c>
    </row>
    <row r="20" spans="1:18" x14ac:dyDescent="0.35">
      <c r="A20" t="s">
        <v>67</v>
      </c>
      <c r="B20">
        <v>2719193</v>
      </c>
      <c r="C20">
        <v>772</v>
      </c>
      <c r="D20">
        <v>123573</v>
      </c>
      <c r="E20">
        <v>8857</v>
      </c>
      <c r="F20">
        <v>3239368</v>
      </c>
      <c r="G20">
        <v>49448912</v>
      </c>
      <c r="I20">
        <v>90340</v>
      </c>
      <c r="J20">
        <v>159827</v>
      </c>
      <c r="K20">
        <v>564545</v>
      </c>
      <c r="M20">
        <v>65933</v>
      </c>
      <c r="N20">
        <v>13684</v>
      </c>
      <c r="R20">
        <v>158910</v>
      </c>
    </row>
    <row r="21" spans="1:18" x14ac:dyDescent="0.35">
      <c r="A21" t="s">
        <v>68</v>
      </c>
      <c r="C21">
        <v>1605</v>
      </c>
      <c r="E21">
        <v>2266</v>
      </c>
      <c r="K21">
        <v>980270</v>
      </c>
      <c r="M21">
        <v>134678</v>
      </c>
      <c r="N21">
        <v>32341</v>
      </c>
      <c r="R21">
        <v>251038</v>
      </c>
    </row>
    <row r="22" spans="1:18" x14ac:dyDescent="0.35">
      <c r="A22" t="s">
        <v>69</v>
      </c>
      <c r="B22">
        <v>3339043</v>
      </c>
      <c r="C22">
        <v>827</v>
      </c>
      <c r="D22">
        <v>4149</v>
      </c>
      <c r="I22">
        <v>3352</v>
      </c>
      <c r="K22">
        <v>817622</v>
      </c>
      <c r="M22">
        <v>107476</v>
      </c>
      <c r="N22">
        <v>28831</v>
      </c>
      <c r="R22">
        <v>247406</v>
      </c>
    </row>
    <row r="23" spans="1:18" x14ac:dyDescent="0.35">
      <c r="A23" t="s">
        <v>70</v>
      </c>
      <c r="B23">
        <v>2281228</v>
      </c>
      <c r="C23">
        <v>2313</v>
      </c>
      <c r="F23">
        <v>2779733</v>
      </c>
      <c r="H23">
        <v>9815</v>
      </c>
      <c r="K23">
        <v>765592</v>
      </c>
      <c r="M23">
        <v>191516</v>
      </c>
      <c r="N23">
        <v>29648</v>
      </c>
      <c r="R23">
        <v>1547723</v>
      </c>
    </row>
    <row r="24" spans="1:18" x14ac:dyDescent="0.35">
      <c r="A24" t="s">
        <v>71</v>
      </c>
      <c r="C24">
        <v>966</v>
      </c>
      <c r="F24">
        <v>2382317</v>
      </c>
      <c r="H24">
        <v>6073</v>
      </c>
      <c r="K24">
        <v>734868</v>
      </c>
      <c r="M24">
        <v>207083</v>
      </c>
      <c r="N24">
        <v>30990</v>
      </c>
      <c r="Q24">
        <v>8951</v>
      </c>
      <c r="R24">
        <v>1919362</v>
      </c>
    </row>
    <row r="25" spans="1:18" x14ac:dyDescent="0.35">
      <c r="A25" t="s">
        <v>72</v>
      </c>
      <c r="C25">
        <v>687</v>
      </c>
      <c r="H25">
        <v>7524</v>
      </c>
      <c r="K25">
        <v>803164</v>
      </c>
      <c r="M25">
        <v>208773</v>
      </c>
      <c r="N25">
        <v>23915</v>
      </c>
      <c r="Q25">
        <v>9948</v>
      </c>
      <c r="R25">
        <v>1878859</v>
      </c>
    </row>
    <row r="26" spans="1:18" x14ac:dyDescent="0.35">
      <c r="A26" t="s">
        <v>73</v>
      </c>
      <c r="C26">
        <v>2388</v>
      </c>
      <c r="E26">
        <v>641</v>
      </c>
      <c r="H26">
        <v>20064</v>
      </c>
      <c r="I26">
        <v>7025</v>
      </c>
      <c r="K26">
        <v>783672</v>
      </c>
      <c r="M26">
        <v>110064</v>
      </c>
      <c r="N26">
        <v>32161</v>
      </c>
      <c r="R26">
        <v>1036509</v>
      </c>
    </row>
    <row r="27" spans="1:18" x14ac:dyDescent="0.35">
      <c r="A27" t="s">
        <v>74</v>
      </c>
      <c r="C27">
        <v>1025</v>
      </c>
      <c r="D27">
        <v>3908</v>
      </c>
      <c r="E27">
        <v>5062</v>
      </c>
      <c r="H27">
        <v>5749</v>
      </c>
      <c r="I27">
        <v>9100</v>
      </c>
      <c r="K27">
        <v>747662</v>
      </c>
      <c r="M27">
        <v>120112</v>
      </c>
      <c r="N27">
        <v>25950</v>
      </c>
      <c r="Q27">
        <v>8183</v>
      </c>
      <c r="R27">
        <v>1041330</v>
      </c>
    </row>
    <row r="28" spans="1:18" x14ac:dyDescent="0.35">
      <c r="A28" t="s">
        <v>75</v>
      </c>
      <c r="C28">
        <v>2216</v>
      </c>
      <c r="E28">
        <v>1492</v>
      </c>
      <c r="H28">
        <v>2595</v>
      </c>
      <c r="K28">
        <v>675282</v>
      </c>
      <c r="M28">
        <v>123094</v>
      </c>
      <c r="N28">
        <v>29366</v>
      </c>
      <c r="R28">
        <v>1600722</v>
      </c>
    </row>
    <row r="29" spans="1:18" x14ac:dyDescent="0.35">
      <c r="A29" t="s">
        <v>76</v>
      </c>
      <c r="C29">
        <v>1979</v>
      </c>
      <c r="E29">
        <v>5321</v>
      </c>
      <c r="K29">
        <v>688884</v>
      </c>
      <c r="M29">
        <v>259649</v>
      </c>
      <c r="N29">
        <v>29624</v>
      </c>
      <c r="Q29">
        <v>8185</v>
      </c>
      <c r="R29">
        <v>2016024</v>
      </c>
    </row>
    <row r="30" spans="1:18" x14ac:dyDescent="0.35">
      <c r="A30" t="s">
        <v>77</v>
      </c>
      <c r="C30">
        <v>1015</v>
      </c>
      <c r="K30">
        <v>520454</v>
      </c>
      <c r="M30">
        <v>296173</v>
      </c>
      <c r="N30">
        <v>34416</v>
      </c>
      <c r="R30">
        <v>2239967</v>
      </c>
    </row>
  </sheetData>
  <mergeCells count="1">
    <mergeCell ref="B1:U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F2CB-D1AE-4C7A-A21D-6B606596AB2F}">
  <dimension ref="A1:AN29"/>
  <sheetViews>
    <sheetView topLeftCell="Z7" workbookViewId="0">
      <selection activeCell="AE32" sqref="AE32"/>
    </sheetView>
  </sheetViews>
  <sheetFormatPr defaultRowHeight="14.5" x14ac:dyDescent="0.35"/>
  <cols>
    <col min="1" max="1" width="10" bestFit="1" customWidth="1"/>
    <col min="2" max="2" width="10" customWidth="1"/>
    <col min="26" max="26" width="39" bestFit="1" customWidth="1"/>
  </cols>
  <sheetData>
    <row r="1" spans="1:40" x14ac:dyDescent="0.35">
      <c r="A1" s="4" t="s">
        <v>1</v>
      </c>
      <c r="B1" s="4" t="s">
        <v>100</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Z1" s="4" t="s">
        <v>101</v>
      </c>
      <c r="AA1" s="4" t="s">
        <v>102</v>
      </c>
      <c r="AB1" s="4" t="s">
        <v>103</v>
      </c>
      <c r="AC1" s="4" t="s">
        <v>103</v>
      </c>
      <c r="AD1" s="4" t="s">
        <v>103</v>
      </c>
      <c r="AE1" s="4" t="s">
        <v>103</v>
      </c>
      <c r="AF1" s="4" t="s">
        <v>103</v>
      </c>
      <c r="AG1" s="4" t="s">
        <v>103</v>
      </c>
      <c r="AH1" s="4" t="s">
        <v>104</v>
      </c>
      <c r="AI1" s="4" t="s">
        <v>104</v>
      </c>
      <c r="AJ1" s="4" t="s">
        <v>105</v>
      </c>
      <c r="AK1" s="4" t="s">
        <v>104</v>
      </c>
      <c r="AL1" s="4" t="s">
        <v>104</v>
      </c>
      <c r="AM1" s="4" t="s">
        <v>104</v>
      </c>
      <c r="AN1" s="4" t="s">
        <v>104</v>
      </c>
    </row>
    <row r="2" spans="1:40" x14ac:dyDescent="0.35">
      <c r="A2" s="4" t="s">
        <v>103</v>
      </c>
      <c r="B2" s="4">
        <v>0</v>
      </c>
      <c r="C2" s="5"/>
      <c r="D2" s="5"/>
      <c r="E2" s="5"/>
      <c r="F2" s="6"/>
      <c r="G2" s="5"/>
      <c r="H2" s="6"/>
      <c r="I2" s="5"/>
      <c r="J2" s="6"/>
      <c r="K2" s="5"/>
      <c r="L2" s="6"/>
      <c r="M2" s="5"/>
      <c r="N2" s="6"/>
      <c r="O2" s="5"/>
      <c r="P2" s="5"/>
      <c r="Q2" s="5"/>
      <c r="R2" s="5"/>
      <c r="S2" s="5"/>
      <c r="T2" s="5"/>
      <c r="U2" s="5"/>
      <c r="V2" s="5"/>
      <c r="Z2" s="4" t="s">
        <v>100</v>
      </c>
      <c r="AA2" s="4">
        <v>0</v>
      </c>
      <c r="AB2" s="4">
        <v>1</v>
      </c>
      <c r="AC2" s="4">
        <v>3</v>
      </c>
      <c r="AD2" s="4">
        <v>7</v>
      </c>
      <c r="AE2" s="4">
        <v>14</v>
      </c>
      <c r="AF2" s="4">
        <v>21</v>
      </c>
      <c r="AG2" s="4">
        <v>28</v>
      </c>
      <c r="AH2" s="4">
        <v>0</v>
      </c>
      <c r="AI2" s="4">
        <v>1</v>
      </c>
      <c r="AJ2" s="4">
        <v>3</v>
      </c>
      <c r="AK2" s="4">
        <v>7</v>
      </c>
      <c r="AL2" s="4">
        <v>14</v>
      </c>
      <c r="AM2" s="4">
        <v>21</v>
      </c>
      <c r="AN2" s="4">
        <v>28</v>
      </c>
    </row>
    <row r="3" spans="1:40" x14ac:dyDescent="0.35">
      <c r="A3" s="4" t="s">
        <v>106</v>
      </c>
      <c r="B3" s="4">
        <v>0</v>
      </c>
      <c r="C3" s="5"/>
      <c r="D3" s="5"/>
      <c r="E3" s="5"/>
      <c r="F3" s="5"/>
      <c r="G3" s="5"/>
      <c r="H3" s="6"/>
      <c r="I3" s="5"/>
      <c r="J3" s="5"/>
      <c r="K3" s="5"/>
      <c r="L3" s="6"/>
      <c r="M3" s="5"/>
      <c r="N3" s="6"/>
      <c r="O3" s="5"/>
      <c r="P3" s="5"/>
      <c r="Q3" s="5"/>
      <c r="R3" s="6"/>
      <c r="S3" s="5"/>
      <c r="T3" s="5"/>
      <c r="U3" s="5"/>
      <c r="V3" s="5"/>
      <c r="Z3" s="4" t="s">
        <v>2</v>
      </c>
      <c r="AA3" s="5"/>
      <c r="AB3" s="5"/>
      <c r="AC3" s="5"/>
      <c r="AD3" s="5"/>
      <c r="AE3" s="5"/>
      <c r="AF3" s="5"/>
      <c r="AG3" s="6"/>
      <c r="AH3" s="5"/>
      <c r="AI3" s="5"/>
      <c r="AJ3" s="5"/>
      <c r="AK3" s="5"/>
      <c r="AL3" s="5"/>
      <c r="AM3" s="5"/>
      <c r="AN3" s="6"/>
    </row>
    <row r="4" spans="1:40" x14ac:dyDescent="0.35">
      <c r="A4" s="4" t="s">
        <v>103</v>
      </c>
      <c r="B4" s="4">
        <v>1</v>
      </c>
      <c r="C4" s="5"/>
      <c r="D4" s="6"/>
      <c r="E4" s="5"/>
      <c r="F4" s="6"/>
      <c r="G4" s="5"/>
      <c r="H4" s="6"/>
      <c r="I4" s="5"/>
      <c r="J4" s="5"/>
      <c r="K4" s="5"/>
      <c r="L4" s="6"/>
      <c r="M4" s="5"/>
      <c r="N4" s="6"/>
      <c r="O4" s="5"/>
      <c r="P4" s="5"/>
      <c r="Q4" s="5"/>
      <c r="R4" s="6"/>
      <c r="S4" s="5"/>
      <c r="T4" s="5"/>
      <c r="U4" s="5"/>
      <c r="V4" s="5"/>
      <c r="Z4" s="4" t="s">
        <v>3</v>
      </c>
      <c r="AA4" s="5"/>
      <c r="AB4" s="6"/>
      <c r="AC4" s="6"/>
      <c r="AD4" s="6"/>
      <c r="AE4" s="6"/>
      <c r="AF4" s="6"/>
      <c r="AG4" s="6"/>
      <c r="AH4" s="5"/>
      <c r="AI4" s="5"/>
      <c r="AJ4" s="6"/>
      <c r="AK4" s="6"/>
      <c r="AL4" s="6"/>
      <c r="AM4" s="6"/>
      <c r="AN4" s="6"/>
    </row>
    <row r="5" spans="1:40" x14ac:dyDescent="0.35">
      <c r="A5" s="4" t="s">
        <v>106</v>
      </c>
      <c r="B5" s="4">
        <v>1</v>
      </c>
      <c r="C5" s="5"/>
      <c r="D5" s="6"/>
      <c r="E5" s="5"/>
      <c r="F5" s="5"/>
      <c r="G5" s="5"/>
      <c r="H5" s="6"/>
      <c r="I5" s="5"/>
      <c r="J5" s="5"/>
      <c r="K5" s="5"/>
      <c r="L5" s="6"/>
      <c r="M5" s="5"/>
      <c r="N5" s="6"/>
      <c r="O5" s="5"/>
      <c r="P5" s="5"/>
      <c r="Q5" s="5"/>
      <c r="R5" s="5"/>
      <c r="S5" s="5"/>
      <c r="T5" s="5"/>
      <c r="U5" s="5"/>
      <c r="V5" s="5"/>
      <c r="Z5" s="4" t="s">
        <v>4</v>
      </c>
      <c r="AA5" s="5"/>
      <c r="AB5" s="5"/>
      <c r="AC5" s="5"/>
      <c r="AD5" s="6"/>
      <c r="AE5" s="5"/>
      <c r="AF5" s="5"/>
      <c r="AG5" s="6"/>
      <c r="AH5" s="5"/>
      <c r="AI5" s="5"/>
      <c r="AJ5" s="6"/>
      <c r="AK5" s="5"/>
      <c r="AL5" s="5"/>
      <c r="AM5" s="5"/>
      <c r="AN5" s="6"/>
    </row>
    <row r="6" spans="1:40" x14ac:dyDescent="0.35">
      <c r="A6" s="4" t="s">
        <v>103</v>
      </c>
      <c r="B6" s="4">
        <v>3</v>
      </c>
      <c r="C6" s="5"/>
      <c r="D6" s="6"/>
      <c r="E6" s="5"/>
      <c r="F6" s="5"/>
      <c r="G6" s="5"/>
      <c r="H6" s="6"/>
      <c r="I6" s="5"/>
      <c r="J6" s="5"/>
      <c r="K6" s="5"/>
      <c r="L6" s="6"/>
      <c r="M6" s="5"/>
      <c r="N6" s="6"/>
      <c r="O6" s="5"/>
      <c r="P6" s="5"/>
      <c r="Q6" s="5"/>
      <c r="R6" s="6"/>
      <c r="S6" s="5"/>
      <c r="T6" s="5"/>
      <c r="U6" s="5"/>
      <c r="V6" s="5"/>
      <c r="Z6" s="4" t="s">
        <v>5</v>
      </c>
      <c r="AA6" s="6"/>
      <c r="AB6" s="6"/>
      <c r="AC6" s="5"/>
      <c r="AD6" s="6"/>
      <c r="AE6" s="5"/>
      <c r="AF6" s="5"/>
      <c r="AG6" s="5"/>
      <c r="AH6" s="5"/>
      <c r="AI6" s="6"/>
      <c r="AJ6" s="6"/>
      <c r="AK6" s="5"/>
      <c r="AL6" s="6"/>
      <c r="AM6" s="5"/>
      <c r="AN6" s="5"/>
    </row>
    <row r="7" spans="1:40" x14ac:dyDescent="0.35">
      <c r="A7" s="4" t="s">
        <v>106</v>
      </c>
      <c r="B7" s="4">
        <v>3</v>
      </c>
      <c r="C7" s="5"/>
      <c r="D7" s="6"/>
      <c r="E7" s="5"/>
      <c r="F7" s="5"/>
      <c r="G7" s="6"/>
      <c r="H7" s="6"/>
      <c r="I7" s="5"/>
      <c r="J7" s="5"/>
      <c r="K7" s="5"/>
      <c r="L7" s="6"/>
      <c r="M7" s="5"/>
      <c r="N7" s="6"/>
      <c r="O7" s="5"/>
      <c r="P7" s="5"/>
      <c r="Q7" s="5"/>
      <c r="R7" s="5"/>
      <c r="S7" s="5"/>
      <c r="T7" s="5"/>
      <c r="U7" s="5"/>
      <c r="V7" s="5"/>
      <c r="Z7" s="4" t="s">
        <v>6</v>
      </c>
      <c r="AA7" s="5"/>
      <c r="AB7" s="5"/>
      <c r="AC7" s="5"/>
      <c r="AD7" s="6"/>
      <c r="AE7" s="6"/>
      <c r="AF7" s="6"/>
      <c r="AG7" s="6"/>
      <c r="AH7" s="5"/>
      <c r="AI7" s="5"/>
      <c r="AJ7" s="5"/>
      <c r="AK7" s="6"/>
      <c r="AL7" s="6"/>
      <c r="AM7" s="6"/>
      <c r="AN7" s="6"/>
    </row>
    <row r="8" spans="1:40" x14ac:dyDescent="0.35">
      <c r="A8" s="4" t="s">
        <v>103</v>
      </c>
      <c r="B8" s="4">
        <v>7</v>
      </c>
      <c r="C8" s="5"/>
      <c r="D8" s="6"/>
      <c r="E8" s="6"/>
      <c r="F8" s="6"/>
      <c r="G8" s="6"/>
      <c r="H8" s="6"/>
      <c r="I8" s="5"/>
      <c r="J8" s="5"/>
      <c r="K8" s="5"/>
      <c r="L8" s="6"/>
      <c r="M8" s="5"/>
      <c r="N8" s="6"/>
      <c r="O8" s="5"/>
      <c r="P8" s="5"/>
      <c r="Q8" s="5"/>
      <c r="R8" s="6"/>
      <c r="S8" s="5"/>
      <c r="T8" s="5"/>
      <c r="U8" s="5"/>
      <c r="V8" s="5"/>
      <c r="Z8" s="4" t="s">
        <v>7</v>
      </c>
      <c r="AA8" s="6"/>
      <c r="AB8" s="6"/>
      <c r="AC8" s="6"/>
      <c r="AD8" s="6"/>
      <c r="AE8" s="6"/>
      <c r="AF8" s="5"/>
      <c r="AG8" s="5"/>
      <c r="AH8" s="6"/>
      <c r="AI8" s="6"/>
      <c r="AJ8" s="6"/>
      <c r="AK8" s="6"/>
      <c r="AL8" s="6"/>
      <c r="AM8" s="5"/>
      <c r="AN8" s="5"/>
    </row>
    <row r="9" spans="1:40" x14ac:dyDescent="0.35">
      <c r="A9" s="4" t="s">
        <v>106</v>
      </c>
      <c r="B9" s="4">
        <v>7</v>
      </c>
      <c r="C9" s="5"/>
      <c r="D9" s="5"/>
      <c r="E9" s="5"/>
      <c r="F9" s="6"/>
      <c r="G9" s="6"/>
      <c r="H9" s="6"/>
      <c r="I9" s="5"/>
      <c r="J9" s="5"/>
      <c r="K9" s="5"/>
      <c r="L9" s="6"/>
      <c r="M9" s="5"/>
      <c r="N9" s="6"/>
      <c r="O9" s="6"/>
      <c r="P9" s="5"/>
      <c r="Q9" s="5"/>
      <c r="R9" s="5"/>
      <c r="S9" s="5"/>
      <c r="T9" s="5"/>
      <c r="U9" s="5"/>
      <c r="V9" s="5"/>
      <c r="Z9" s="4" t="s">
        <v>8</v>
      </c>
      <c r="AA9" s="5"/>
      <c r="AB9" s="5"/>
      <c r="AC9" s="5"/>
      <c r="AD9" s="5"/>
      <c r="AE9" s="5"/>
      <c r="AF9" s="5"/>
      <c r="AG9" s="5"/>
      <c r="AH9" s="5"/>
      <c r="AI9" s="5"/>
      <c r="AJ9" s="5"/>
      <c r="AK9" s="5"/>
      <c r="AL9" s="5"/>
      <c r="AM9" s="5"/>
      <c r="AN9" s="5"/>
    </row>
    <row r="10" spans="1:40" x14ac:dyDescent="0.35">
      <c r="A10" s="4" t="s">
        <v>103</v>
      </c>
      <c r="B10" s="4">
        <v>14</v>
      </c>
      <c r="C10" s="5"/>
      <c r="D10" s="6"/>
      <c r="E10" s="5"/>
      <c r="F10" s="5"/>
      <c r="G10" s="6"/>
      <c r="H10" s="6"/>
      <c r="I10" s="5"/>
      <c r="J10" s="5"/>
      <c r="K10" s="5"/>
      <c r="L10" s="5"/>
      <c r="M10" s="5"/>
      <c r="N10" s="6"/>
      <c r="O10" s="6"/>
      <c r="P10" s="5"/>
      <c r="Q10" s="5"/>
      <c r="R10" s="6"/>
      <c r="S10" s="5"/>
      <c r="T10" s="5"/>
      <c r="U10" s="5"/>
      <c r="V10" s="5"/>
      <c r="Z10" s="4" t="s">
        <v>9</v>
      </c>
      <c r="AA10" s="6"/>
      <c r="AB10" s="5"/>
      <c r="AC10" s="5"/>
      <c r="AD10" s="5"/>
      <c r="AE10" s="5"/>
      <c r="AF10" s="5"/>
      <c r="AG10" s="5"/>
      <c r="AH10" s="6"/>
      <c r="AI10" s="6"/>
      <c r="AJ10" s="5"/>
      <c r="AK10" s="5"/>
      <c r="AL10" s="5"/>
      <c r="AM10" s="5"/>
      <c r="AN10" s="5"/>
    </row>
    <row r="11" spans="1:40" x14ac:dyDescent="0.35">
      <c r="A11" s="4" t="s">
        <v>106</v>
      </c>
      <c r="B11" s="4">
        <v>14</v>
      </c>
      <c r="C11" s="5"/>
      <c r="D11" s="7"/>
      <c r="E11" s="5"/>
      <c r="F11" s="5"/>
      <c r="G11" s="6"/>
      <c r="H11" s="6"/>
      <c r="I11" s="5"/>
      <c r="J11" s="5"/>
      <c r="K11" s="5"/>
      <c r="L11" s="6"/>
      <c r="M11" s="5"/>
      <c r="N11" s="6"/>
      <c r="O11" s="5"/>
      <c r="P11" s="5"/>
      <c r="Q11" s="5"/>
      <c r="R11" s="6"/>
      <c r="S11" s="5"/>
      <c r="T11" s="5"/>
      <c r="U11" s="5"/>
      <c r="V11" s="5"/>
      <c r="Z11" s="4" t="s">
        <v>10</v>
      </c>
      <c r="AA11" s="5"/>
      <c r="AB11" s="5"/>
      <c r="AC11" s="5"/>
      <c r="AD11" s="5"/>
      <c r="AE11" s="5"/>
      <c r="AF11" s="5"/>
      <c r="AG11" s="5"/>
      <c r="AH11" s="5"/>
      <c r="AI11" s="5"/>
      <c r="AJ11" s="5"/>
      <c r="AK11" s="5"/>
      <c r="AL11" s="5"/>
      <c r="AM11" s="5"/>
      <c r="AN11" s="5"/>
    </row>
    <row r="12" spans="1:40" x14ac:dyDescent="0.35">
      <c r="A12" s="4" t="s">
        <v>103</v>
      </c>
      <c r="B12" s="4">
        <v>21</v>
      </c>
      <c r="C12" s="5"/>
      <c r="D12" s="6"/>
      <c r="E12" s="5"/>
      <c r="F12" s="5"/>
      <c r="G12" s="6"/>
      <c r="H12" s="5"/>
      <c r="I12" s="5"/>
      <c r="J12" s="5"/>
      <c r="K12" s="5"/>
      <c r="L12" s="5"/>
      <c r="M12" s="5"/>
      <c r="N12" s="5"/>
      <c r="O12" s="5"/>
      <c r="P12" s="5"/>
      <c r="Q12" s="5"/>
      <c r="R12" s="5"/>
      <c r="S12" s="5"/>
      <c r="T12" s="5"/>
      <c r="U12" s="5"/>
      <c r="V12" s="5"/>
      <c r="Z12" s="4" t="s">
        <v>11</v>
      </c>
      <c r="AA12" s="6"/>
      <c r="AB12" s="6"/>
      <c r="AC12" s="6"/>
      <c r="AD12" s="6"/>
      <c r="AE12" s="5"/>
      <c r="AF12" s="5"/>
      <c r="AG12" s="5"/>
      <c r="AH12" s="6"/>
      <c r="AI12" s="6"/>
      <c r="AJ12" s="6"/>
      <c r="AK12" s="6"/>
      <c r="AL12" s="6"/>
      <c r="AM12" s="6"/>
      <c r="AN12" s="6"/>
    </row>
    <row r="13" spans="1:40" x14ac:dyDescent="0.35">
      <c r="A13" s="4" t="s">
        <v>106</v>
      </c>
      <c r="B13" s="4">
        <v>21</v>
      </c>
      <c r="C13" s="5"/>
      <c r="D13" s="6"/>
      <c r="E13" s="5"/>
      <c r="F13" s="5"/>
      <c r="G13" s="6"/>
      <c r="H13" s="5"/>
      <c r="I13" s="5"/>
      <c r="J13" s="5"/>
      <c r="K13" s="5"/>
      <c r="L13" s="6"/>
      <c r="M13" s="5"/>
      <c r="N13" s="6"/>
      <c r="O13" s="5"/>
      <c r="P13" s="5"/>
      <c r="Q13" s="5"/>
      <c r="R13" s="5"/>
      <c r="S13" s="6"/>
      <c r="T13" s="5"/>
      <c r="U13" s="5"/>
      <c r="V13" s="5"/>
      <c r="Z13" s="4" t="s">
        <v>12</v>
      </c>
      <c r="AA13" s="5"/>
      <c r="AB13" s="5"/>
      <c r="AC13" s="5"/>
      <c r="AD13" s="5"/>
      <c r="AE13" s="5"/>
      <c r="AF13" s="5"/>
      <c r="AG13" s="6"/>
      <c r="AH13" s="6"/>
      <c r="AI13" s="5"/>
      <c r="AJ13" s="5"/>
      <c r="AK13" s="5"/>
      <c r="AL13" s="5"/>
      <c r="AM13" s="5"/>
      <c r="AN13" s="5"/>
    </row>
    <row r="14" spans="1:40" x14ac:dyDescent="0.35">
      <c r="A14" s="4" t="s">
        <v>103</v>
      </c>
      <c r="B14" s="4">
        <v>28</v>
      </c>
      <c r="C14" s="6"/>
      <c r="D14" s="6"/>
      <c r="E14" s="6"/>
      <c r="F14" s="5"/>
      <c r="G14" s="6"/>
      <c r="H14" s="5"/>
      <c r="I14" s="5"/>
      <c r="J14" s="5"/>
      <c r="K14" s="5"/>
      <c r="L14" s="5"/>
      <c r="M14" s="6"/>
      <c r="N14" s="5"/>
      <c r="O14" s="5"/>
      <c r="P14" s="5"/>
      <c r="Q14" s="5"/>
      <c r="R14" s="5"/>
      <c r="S14" s="5"/>
      <c r="T14" s="5"/>
      <c r="U14" s="5"/>
      <c r="V14" s="6"/>
      <c r="Z14" s="4" t="s">
        <v>13</v>
      </c>
      <c r="AA14" s="6"/>
      <c r="AB14" s="6"/>
      <c r="AC14" s="6"/>
      <c r="AD14" s="6"/>
      <c r="AE14" s="6"/>
      <c r="AF14" s="5"/>
      <c r="AG14" s="5"/>
      <c r="AH14" s="6"/>
      <c r="AI14" s="6"/>
      <c r="AJ14" s="6"/>
      <c r="AK14" s="6"/>
      <c r="AL14" s="6"/>
      <c r="AM14" s="6"/>
      <c r="AN14" s="6"/>
    </row>
    <row r="15" spans="1:40" x14ac:dyDescent="0.35">
      <c r="A15" s="4" t="s">
        <v>106</v>
      </c>
      <c r="B15" s="4">
        <v>28</v>
      </c>
      <c r="C15" s="6"/>
      <c r="D15" s="5"/>
      <c r="E15" s="6"/>
      <c r="F15" s="5"/>
      <c r="G15" s="6"/>
      <c r="H15" s="5"/>
      <c r="I15" s="5"/>
      <c r="J15" s="5"/>
      <c r="K15" s="5"/>
      <c r="L15" s="6"/>
      <c r="M15" s="6"/>
      <c r="N15" s="6"/>
      <c r="O15" s="5"/>
      <c r="P15" s="5"/>
      <c r="Q15" s="5"/>
      <c r="R15" s="5"/>
      <c r="S15" s="5"/>
      <c r="T15" s="5"/>
      <c r="U15" s="5"/>
      <c r="V15" s="6"/>
      <c r="Z15" s="4" t="s">
        <v>14</v>
      </c>
      <c r="AA15" s="5"/>
      <c r="AB15" s="5"/>
      <c r="AC15" s="5"/>
      <c r="AD15" s="5"/>
      <c r="AE15" s="6"/>
      <c r="AF15" s="5"/>
      <c r="AG15" s="5"/>
      <c r="AH15" s="5"/>
      <c r="AI15" s="5"/>
      <c r="AJ15" s="5"/>
      <c r="AK15" s="6"/>
      <c r="AL15" s="5"/>
      <c r="AM15" s="5"/>
      <c r="AN15" s="5"/>
    </row>
    <row r="16" spans="1:40" x14ac:dyDescent="0.35">
      <c r="A16" s="4" t="s">
        <v>104</v>
      </c>
      <c r="B16" s="4">
        <v>0</v>
      </c>
      <c r="C16" s="5"/>
      <c r="D16" s="5"/>
      <c r="E16" s="5"/>
      <c r="F16" s="5"/>
      <c r="G16" s="5"/>
      <c r="H16" s="6"/>
      <c r="I16" s="5"/>
      <c r="J16" s="6"/>
      <c r="K16" s="5"/>
      <c r="L16" s="6"/>
      <c r="M16" s="6"/>
      <c r="N16" s="6"/>
      <c r="O16" s="5"/>
      <c r="P16" s="5"/>
      <c r="Q16" s="5"/>
      <c r="R16" s="5"/>
      <c r="S16" s="5"/>
      <c r="T16" s="5"/>
      <c r="U16" s="5"/>
      <c r="V16" s="5"/>
      <c r="Z16" s="4" t="s">
        <v>15</v>
      </c>
      <c r="AA16" s="5"/>
      <c r="AB16" s="5"/>
      <c r="AC16" s="5"/>
      <c r="AD16" s="5"/>
      <c r="AE16" s="5"/>
      <c r="AF16" s="5"/>
      <c r="AG16" s="5"/>
      <c r="AH16" s="5"/>
      <c r="AI16" s="5"/>
      <c r="AJ16" s="5"/>
      <c r="AK16" s="5"/>
      <c r="AL16" s="5"/>
      <c r="AM16" s="5"/>
      <c r="AN16" s="5"/>
    </row>
    <row r="17" spans="1:40" x14ac:dyDescent="0.35">
      <c r="A17" s="4" t="s">
        <v>107</v>
      </c>
      <c r="B17" s="4">
        <v>0</v>
      </c>
      <c r="C17" s="5"/>
      <c r="D17" s="5"/>
      <c r="E17" s="5"/>
      <c r="F17" s="6"/>
      <c r="G17" s="5"/>
      <c r="H17" s="6"/>
      <c r="I17" s="5"/>
      <c r="J17" s="6"/>
      <c r="K17" s="5"/>
      <c r="L17" s="6"/>
      <c r="M17" s="5"/>
      <c r="N17" s="6"/>
      <c r="O17" s="5"/>
      <c r="P17" s="5"/>
      <c r="Q17" s="5"/>
      <c r="R17" s="6"/>
      <c r="S17" s="5"/>
      <c r="T17" s="5"/>
      <c r="U17" s="5"/>
      <c r="V17" s="5"/>
      <c r="Z17" s="4" t="s">
        <v>16</v>
      </c>
      <c r="AA17" s="5"/>
      <c r="AB17" s="5"/>
      <c r="AC17" s="5"/>
      <c r="AD17" s="5"/>
      <c r="AE17" s="5"/>
      <c r="AF17" s="5"/>
      <c r="AG17" s="5"/>
      <c r="AH17" s="5"/>
      <c r="AI17" s="5"/>
      <c r="AJ17" s="5"/>
      <c r="AK17" s="5"/>
      <c r="AL17" s="5"/>
      <c r="AM17" s="5"/>
      <c r="AN17" s="5"/>
    </row>
    <row r="18" spans="1:40" x14ac:dyDescent="0.35">
      <c r="A18" s="4" t="s">
        <v>104</v>
      </c>
      <c r="B18" s="4">
        <v>1</v>
      </c>
      <c r="C18" s="5"/>
      <c r="D18" s="5"/>
      <c r="E18" s="5"/>
      <c r="F18" s="6"/>
      <c r="G18" s="5"/>
      <c r="H18" s="6"/>
      <c r="I18" s="5"/>
      <c r="J18" s="6"/>
      <c r="K18" s="5"/>
      <c r="L18" s="6"/>
      <c r="M18" s="5"/>
      <c r="N18" s="6"/>
      <c r="O18" s="5"/>
      <c r="P18" s="5"/>
      <c r="Q18" s="5"/>
      <c r="R18" s="5"/>
      <c r="S18" s="5"/>
      <c r="T18" s="5"/>
      <c r="U18" s="5"/>
      <c r="V18" s="5"/>
      <c r="Z18" s="4" t="s">
        <v>17</v>
      </c>
      <c r="AA18" s="5"/>
      <c r="AB18" s="6"/>
      <c r="AC18" s="6"/>
      <c r="AD18" s="6"/>
      <c r="AE18" s="6"/>
      <c r="AF18" s="5"/>
      <c r="AG18" s="5"/>
      <c r="AH18" s="5"/>
      <c r="AI18" s="5"/>
      <c r="AJ18" s="5"/>
      <c r="AK18" s="6"/>
      <c r="AL18" s="5"/>
      <c r="AM18" s="5"/>
      <c r="AN18" s="6"/>
    </row>
    <row r="19" spans="1:40" x14ac:dyDescent="0.35">
      <c r="A19" s="4" t="s">
        <v>107</v>
      </c>
      <c r="B19" s="4">
        <v>1</v>
      </c>
      <c r="C19" s="5"/>
      <c r="D19" s="6"/>
      <c r="E19" s="5"/>
      <c r="F19" s="5"/>
      <c r="G19" s="5"/>
      <c r="H19" s="6"/>
      <c r="I19" s="5"/>
      <c r="J19" s="6"/>
      <c r="K19" s="5"/>
      <c r="L19" s="6"/>
      <c r="M19" s="5"/>
      <c r="N19" s="6"/>
      <c r="O19" s="5"/>
      <c r="P19" s="5"/>
      <c r="Q19" s="5"/>
      <c r="R19" s="6"/>
      <c r="S19" s="5"/>
      <c r="T19" s="5"/>
      <c r="U19" s="5"/>
      <c r="V19" s="5"/>
      <c r="Z19" s="4" t="s">
        <v>18</v>
      </c>
      <c r="AA19" s="5"/>
      <c r="AB19" s="5"/>
      <c r="AC19" s="5"/>
      <c r="AD19" s="5"/>
      <c r="AE19" s="5"/>
      <c r="AF19" s="5"/>
      <c r="AG19" s="5"/>
      <c r="AH19" s="5"/>
      <c r="AI19" s="5"/>
      <c r="AJ19" s="5"/>
      <c r="AK19" s="5"/>
      <c r="AL19" s="6"/>
      <c r="AM19" s="6"/>
      <c r="AN19" s="6"/>
    </row>
    <row r="20" spans="1:40" x14ac:dyDescent="0.35">
      <c r="A20" s="4" t="s">
        <v>105</v>
      </c>
      <c r="B20" s="4">
        <v>3</v>
      </c>
      <c r="C20" s="5"/>
      <c r="D20" s="6"/>
      <c r="E20" s="6"/>
      <c r="F20" s="6"/>
      <c r="G20" s="5"/>
      <c r="H20" s="6"/>
      <c r="I20" s="5"/>
      <c r="J20" s="5"/>
      <c r="K20" s="5"/>
      <c r="L20" s="6"/>
      <c r="M20" s="5"/>
      <c r="N20" s="6"/>
      <c r="O20" s="5"/>
      <c r="P20" s="5"/>
      <c r="Q20" s="5"/>
      <c r="R20" s="5"/>
      <c r="S20" s="5"/>
      <c r="T20" s="5"/>
      <c r="U20" s="5"/>
      <c r="V20" s="5"/>
      <c r="Z20" s="4" t="s">
        <v>19</v>
      </c>
      <c r="AA20" s="5"/>
      <c r="AB20" s="5"/>
      <c r="AC20" s="5"/>
      <c r="AD20" s="5"/>
      <c r="AE20" s="5"/>
      <c r="AF20" s="5"/>
      <c r="AG20" s="5"/>
      <c r="AH20" s="5"/>
      <c r="AI20" s="5"/>
      <c r="AJ20" s="5"/>
      <c r="AK20" s="5"/>
      <c r="AL20" s="5"/>
      <c r="AM20" s="5"/>
      <c r="AN20" s="5"/>
    </row>
    <row r="21" spans="1:40" x14ac:dyDescent="0.35">
      <c r="A21" s="4" t="s">
        <v>107</v>
      </c>
      <c r="B21" s="4">
        <v>3</v>
      </c>
      <c r="C21" s="5"/>
      <c r="D21" s="5"/>
      <c r="E21" s="5"/>
      <c r="F21" s="6"/>
      <c r="G21" s="6"/>
      <c r="H21" s="6"/>
      <c r="I21" s="5"/>
      <c r="J21" s="5"/>
      <c r="K21" s="5"/>
      <c r="L21" s="6"/>
      <c r="M21" s="5"/>
      <c r="N21" s="6"/>
      <c r="O21" s="5"/>
      <c r="P21" s="5"/>
      <c r="Q21" s="5"/>
      <c r="R21" s="5"/>
      <c r="S21" s="5"/>
      <c r="T21" s="5"/>
      <c r="U21" s="5"/>
      <c r="V21" s="5"/>
      <c r="Z21" s="4" t="s">
        <v>20</v>
      </c>
      <c r="AA21" s="5"/>
      <c r="AB21" s="5"/>
      <c r="AC21" s="5"/>
      <c r="AD21" s="5"/>
      <c r="AE21" s="5"/>
      <c r="AF21" s="5"/>
      <c r="AG21" s="5"/>
      <c r="AH21" s="5"/>
      <c r="AI21" s="5"/>
      <c r="AJ21" s="5"/>
      <c r="AK21" s="5"/>
      <c r="AL21" s="5"/>
      <c r="AM21" s="5"/>
      <c r="AN21" s="5"/>
    </row>
    <row r="22" spans="1:40" x14ac:dyDescent="0.35">
      <c r="A22" s="4" t="s">
        <v>104</v>
      </c>
      <c r="B22" s="4">
        <v>7</v>
      </c>
      <c r="C22" s="5"/>
      <c r="D22" s="6"/>
      <c r="E22" s="5"/>
      <c r="F22" s="5"/>
      <c r="G22" s="6"/>
      <c r="H22" s="6"/>
      <c r="I22" s="5"/>
      <c r="J22" s="5"/>
      <c r="K22" s="5"/>
      <c r="L22" s="6"/>
      <c r="M22" s="5"/>
      <c r="N22" s="6"/>
      <c r="O22" s="6"/>
      <c r="P22" s="5"/>
      <c r="Q22" s="5"/>
      <c r="R22" s="6"/>
      <c r="S22" s="5"/>
      <c r="T22" s="5"/>
      <c r="U22" s="5"/>
      <c r="V22" s="5"/>
      <c r="Z22" s="4" t="s">
        <v>21</v>
      </c>
      <c r="AA22" s="5"/>
      <c r="AB22" s="5"/>
      <c r="AC22" s="5"/>
      <c r="AD22" s="5"/>
      <c r="AE22" s="5"/>
      <c r="AF22" s="5"/>
      <c r="AG22" s="6"/>
      <c r="AH22" s="5"/>
      <c r="AI22" s="5"/>
      <c r="AJ22" s="5"/>
      <c r="AK22" s="5"/>
      <c r="AL22" s="5"/>
      <c r="AM22" s="5"/>
      <c r="AN22" s="6"/>
    </row>
    <row r="23" spans="1:40" x14ac:dyDescent="0.35">
      <c r="A23" s="4" t="s">
        <v>107</v>
      </c>
      <c r="B23" s="4">
        <v>7</v>
      </c>
      <c r="C23" s="5"/>
      <c r="D23" s="6"/>
      <c r="E23" s="5"/>
      <c r="F23" s="5"/>
      <c r="G23" s="6"/>
      <c r="H23" s="6"/>
      <c r="I23" s="5"/>
      <c r="J23" s="5"/>
      <c r="K23" s="5"/>
      <c r="L23" s="6"/>
      <c r="M23" s="5"/>
      <c r="N23" s="6"/>
      <c r="O23" s="5"/>
      <c r="P23" s="5"/>
      <c r="Q23" s="5"/>
      <c r="R23" s="5"/>
      <c r="S23" s="5"/>
      <c r="T23" s="5"/>
      <c r="U23" s="5"/>
      <c r="V23" s="5"/>
    </row>
    <row r="24" spans="1:40" x14ac:dyDescent="0.35">
      <c r="A24" s="4" t="s">
        <v>104</v>
      </c>
      <c r="B24" s="4">
        <v>14</v>
      </c>
      <c r="C24" s="5"/>
      <c r="D24" s="6"/>
      <c r="E24" s="5"/>
      <c r="F24" s="6"/>
      <c r="G24" s="6"/>
      <c r="H24" s="6"/>
      <c r="I24" s="5"/>
      <c r="J24" s="5"/>
      <c r="K24" s="5"/>
      <c r="L24" s="6"/>
      <c r="M24" s="5"/>
      <c r="N24" s="6"/>
      <c r="O24" s="5"/>
      <c r="P24" s="5"/>
      <c r="Q24" s="5"/>
      <c r="R24" s="5"/>
      <c r="S24" s="6"/>
      <c r="T24" s="5"/>
      <c r="U24" s="5"/>
      <c r="V24" s="5"/>
    </row>
    <row r="25" spans="1:40" x14ac:dyDescent="0.35">
      <c r="A25" s="4" t="s">
        <v>108</v>
      </c>
      <c r="B25" s="4">
        <v>14</v>
      </c>
      <c r="C25" s="5"/>
      <c r="D25" s="5"/>
      <c r="E25" s="5"/>
      <c r="F25" s="8"/>
      <c r="G25" s="6"/>
      <c r="H25" s="6"/>
      <c r="I25" s="5"/>
      <c r="J25" s="5"/>
      <c r="K25" s="5"/>
      <c r="L25" s="6"/>
      <c r="M25" s="5"/>
      <c r="N25" s="6"/>
      <c r="O25" s="5"/>
      <c r="P25" s="5"/>
      <c r="Q25" s="5"/>
      <c r="R25" s="5"/>
      <c r="S25" s="5"/>
      <c r="T25" s="5"/>
      <c r="U25" s="5"/>
      <c r="V25" s="5"/>
    </row>
    <row r="26" spans="1:40" x14ac:dyDescent="0.35">
      <c r="A26" s="4" t="s">
        <v>104</v>
      </c>
      <c r="B26" s="4">
        <v>21</v>
      </c>
      <c r="C26" s="5"/>
      <c r="D26" s="6"/>
      <c r="E26" s="5"/>
      <c r="F26" s="5"/>
      <c r="G26" s="6"/>
      <c r="H26" s="5"/>
      <c r="I26" s="5"/>
      <c r="J26" s="5"/>
      <c r="K26" s="5"/>
      <c r="L26" s="6"/>
      <c r="M26" s="5"/>
      <c r="N26" s="6"/>
      <c r="O26" s="5"/>
      <c r="P26" s="5"/>
      <c r="Q26" s="5"/>
      <c r="R26" s="5"/>
      <c r="S26" s="6"/>
      <c r="T26" s="5"/>
      <c r="U26" s="5"/>
      <c r="V26" s="5"/>
    </row>
    <row r="27" spans="1:40" x14ac:dyDescent="0.35">
      <c r="A27" s="4" t="s">
        <v>107</v>
      </c>
      <c r="B27" s="4">
        <v>21</v>
      </c>
      <c r="C27" s="5"/>
      <c r="D27" s="6"/>
      <c r="E27" s="5"/>
      <c r="F27" s="5"/>
      <c r="G27" s="6"/>
      <c r="H27" s="5"/>
      <c r="I27" s="5"/>
      <c r="J27" s="5"/>
      <c r="K27" s="5"/>
      <c r="L27" s="6"/>
      <c r="M27" s="5"/>
      <c r="N27" s="6"/>
      <c r="O27" s="5"/>
      <c r="P27" s="5"/>
      <c r="Q27" s="5"/>
      <c r="R27" s="5"/>
      <c r="S27" s="5"/>
      <c r="T27" s="5"/>
      <c r="U27" s="5"/>
      <c r="V27" s="5"/>
    </row>
    <row r="28" spans="1:40" x14ac:dyDescent="0.35">
      <c r="A28" s="4" t="s">
        <v>104</v>
      </c>
      <c r="B28" s="4">
        <v>28</v>
      </c>
      <c r="C28" s="6"/>
      <c r="D28" s="6"/>
      <c r="E28" s="6"/>
      <c r="F28" s="5"/>
      <c r="G28" s="6"/>
      <c r="H28" s="5"/>
      <c r="I28" s="5"/>
      <c r="J28" s="5"/>
      <c r="K28" s="5"/>
      <c r="L28" s="6"/>
      <c r="M28" s="5"/>
      <c r="N28" s="6"/>
      <c r="O28" s="5"/>
      <c r="P28" s="5"/>
      <c r="Q28" s="5"/>
      <c r="R28" s="6"/>
      <c r="S28" s="6"/>
      <c r="T28" s="5"/>
      <c r="U28" s="5"/>
      <c r="V28" s="6"/>
    </row>
    <row r="29" spans="1:40" x14ac:dyDescent="0.35">
      <c r="A29" s="4" t="s">
        <v>107</v>
      </c>
      <c r="B29" s="4">
        <v>28</v>
      </c>
      <c r="C29" s="6"/>
      <c r="D29" s="6"/>
      <c r="E29" s="6"/>
      <c r="F29" s="5"/>
      <c r="G29" s="6"/>
      <c r="H29" s="5"/>
      <c r="I29" s="5"/>
      <c r="J29" s="5"/>
      <c r="K29" s="5"/>
      <c r="L29" s="6"/>
      <c r="M29" s="6"/>
      <c r="N29" s="6"/>
      <c r="O29" s="5"/>
      <c r="P29" s="5"/>
      <c r="Q29" s="5"/>
      <c r="R29" s="6"/>
      <c r="S29" s="5"/>
      <c r="T29" s="5"/>
      <c r="U29" s="5"/>
      <c r="V29" s="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43FB-6878-4BE1-BDB1-2A41789E5B92}">
  <dimension ref="A1:AP29"/>
  <sheetViews>
    <sheetView workbookViewId="0">
      <selection activeCell="E17" sqref="E17:E18"/>
    </sheetView>
  </sheetViews>
  <sheetFormatPr defaultRowHeight="14.5" x14ac:dyDescent="0.35"/>
  <cols>
    <col min="1" max="1" width="12.453125" bestFit="1" customWidth="1"/>
    <col min="2" max="2" width="12.453125" customWidth="1"/>
    <col min="27" max="27" width="39" style="4" bestFit="1" customWidth="1"/>
    <col min="28" max="28" width="12.1796875" style="4" bestFit="1" customWidth="1"/>
    <col min="29" max="29" width="13.26953125" style="4" bestFit="1" customWidth="1"/>
    <col min="30" max="33" width="12.1796875" style="4" bestFit="1" customWidth="1"/>
    <col min="34" max="35" width="13.26953125" style="4" bestFit="1" customWidth="1"/>
    <col min="36" max="36" width="12.1796875" style="4" bestFit="1" customWidth="1"/>
    <col min="37" max="37" width="13.26953125" style="4" bestFit="1" customWidth="1"/>
    <col min="38" max="40" width="12.1796875" style="4" bestFit="1" customWidth="1"/>
    <col min="41" max="42" width="13.26953125" style="4" bestFit="1" customWidth="1"/>
  </cols>
  <sheetData>
    <row r="1" spans="1:42" x14ac:dyDescent="0.35">
      <c r="A1" t="s">
        <v>1</v>
      </c>
      <c r="B1" t="s">
        <v>100</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AA1" s="4" t="s">
        <v>1</v>
      </c>
      <c r="AB1" s="4" t="s">
        <v>102</v>
      </c>
      <c r="AC1" s="4" t="s">
        <v>102</v>
      </c>
      <c r="AD1" s="4" t="s">
        <v>102</v>
      </c>
      <c r="AE1" s="4" t="s">
        <v>102</v>
      </c>
      <c r="AF1" s="4" t="s">
        <v>102</v>
      </c>
      <c r="AG1" s="4" t="s">
        <v>102</v>
      </c>
      <c r="AH1" s="4" t="s">
        <v>102</v>
      </c>
      <c r="AI1" s="4" t="s">
        <v>102</v>
      </c>
      <c r="AJ1" s="4" t="s">
        <v>109</v>
      </c>
      <c r="AK1" s="4" t="s">
        <v>109</v>
      </c>
      <c r="AL1" s="4" t="s">
        <v>109</v>
      </c>
      <c r="AM1" s="4" t="s">
        <v>109</v>
      </c>
      <c r="AN1" s="4" t="s">
        <v>109</v>
      </c>
      <c r="AO1" s="4" t="s">
        <v>109</v>
      </c>
      <c r="AP1" s="4" t="s">
        <v>109</v>
      </c>
    </row>
    <row r="2" spans="1:42" x14ac:dyDescent="0.35">
      <c r="A2" t="s">
        <v>52</v>
      </c>
      <c r="B2">
        <v>0</v>
      </c>
      <c r="C2" s="9"/>
      <c r="D2" s="9"/>
      <c r="E2" s="9"/>
      <c r="F2" s="10"/>
      <c r="G2" s="9"/>
      <c r="H2" s="10"/>
      <c r="I2" s="9"/>
      <c r="J2" s="10"/>
      <c r="K2" s="10"/>
      <c r="L2" s="10"/>
      <c r="M2" s="9"/>
      <c r="N2" s="10"/>
      <c r="O2" s="10"/>
      <c r="P2" s="9"/>
      <c r="Q2" s="9"/>
      <c r="R2" s="9"/>
      <c r="S2" s="10"/>
      <c r="T2" s="9"/>
      <c r="U2" s="9"/>
      <c r="V2" s="9"/>
      <c r="AA2" s="4" t="s">
        <v>100</v>
      </c>
      <c r="AB2" s="4">
        <v>0</v>
      </c>
      <c r="AC2" s="4">
        <v>0.125</v>
      </c>
      <c r="AD2" s="4">
        <v>1</v>
      </c>
      <c r="AE2" s="4">
        <v>3</v>
      </c>
      <c r="AF2" s="4">
        <v>5</v>
      </c>
      <c r="AG2" s="4">
        <v>7</v>
      </c>
      <c r="AH2" s="4">
        <v>14</v>
      </c>
      <c r="AI2" s="4">
        <v>28</v>
      </c>
      <c r="AJ2" s="4">
        <v>0</v>
      </c>
      <c r="AK2" s="4">
        <v>0.125</v>
      </c>
      <c r="AL2" s="4">
        <v>1</v>
      </c>
      <c r="AM2" s="4">
        <v>3</v>
      </c>
      <c r="AN2" s="4">
        <v>7</v>
      </c>
      <c r="AO2" s="4">
        <v>14</v>
      </c>
      <c r="AP2" s="4">
        <v>28</v>
      </c>
    </row>
    <row r="3" spans="1:42" x14ac:dyDescent="0.35">
      <c r="A3" t="s">
        <v>53</v>
      </c>
      <c r="B3">
        <v>0</v>
      </c>
      <c r="C3" s="9"/>
      <c r="D3" s="9"/>
      <c r="E3" s="9"/>
      <c r="F3" s="10"/>
      <c r="G3" s="9"/>
      <c r="H3" s="10"/>
      <c r="I3" s="9"/>
      <c r="J3" s="10"/>
      <c r="K3" s="10"/>
      <c r="L3" s="10"/>
      <c r="M3" s="9"/>
      <c r="N3" s="10"/>
      <c r="O3" s="10"/>
      <c r="P3" s="9"/>
      <c r="Q3" s="9"/>
      <c r="R3" s="9"/>
      <c r="S3" s="10"/>
      <c r="T3" s="9"/>
      <c r="U3" s="9"/>
      <c r="V3" s="9"/>
      <c r="AA3" s="4" t="s">
        <v>2</v>
      </c>
      <c r="AB3" s="5"/>
      <c r="AC3" s="5"/>
      <c r="AD3" s="5"/>
      <c r="AE3" s="6"/>
      <c r="AF3" s="6"/>
      <c r="AG3" s="5"/>
      <c r="AH3" s="5"/>
      <c r="AI3" s="5"/>
      <c r="AJ3" s="6"/>
      <c r="AK3" s="6"/>
      <c r="AL3" s="6"/>
      <c r="AM3" s="6"/>
      <c r="AN3" s="5"/>
      <c r="AO3" s="6"/>
      <c r="AP3" s="5"/>
    </row>
    <row r="4" spans="1:42" x14ac:dyDescent="0.35">
      <c r="A4" t="s">
        <v>56</v>
      </c>
      <c r="B4">
        <v>0.125</v>
      </c>
      <c r="C4" s="9"/>
      <c r="D4" s="9"/>
      <c r="E4" s="9"/>
      <c r="F4" s="10"/>
      <c r="G4" s="9"/>
      <c r="H4" s="10"/>
      <c r="I4" s="9"/>
      <c r="J4" s="10"/>
      <c r="K4" s="10"/>
      <c r="L4" s="10"/>
      <c r="M4" s="9"/>
      <c r="N4" s="10"/>
      <c r="O4" s="10"/>
      <c r="P4" s="9"/>
      <c r="Q4" s="9"/>
      <c r="R4" s="9"/>
      <c r="S4" s="10"/>
      <c r="T4" s="9"/>
      <c r="U4" s="9"/>
      <c r="V4" s="9"/>
      <c r="AA4" s="4" t="s">
        <v>3</v>
      </c>
      <c r="AB4" s="5"/>
      <c r="AC4" s="5"/>
      <c r="AD4" s="5"/>
      <c r="AE4" s="5"/>
      <c r="AF4" s="6"/>
      <c r="AG4" s="6"/>
      <c r="AH4" s="6"/>
      <c r="AI4" s="6"/>
      <c r="AJ4" s="5"/>
      <c r="AK4" s="5"/>
      <c r="AL4" s="6"/>
      <c r="AM4" s="5"/>
      <c r="AN4" s="6"/>
      <c r="AO4" s="6"/>
      <c r="AP4" s="6"/>
    </row>
    <row r="5" spans="1:42" x14ac:dyDescent="0.35">
      <c r="A5" t="s">
        <v>57</v>
      </c>
      <c r="B5">
        <v>0.125</v>
      </c>
      <c r="C5" s="9"/>
      <c r="D5" s="9"/>
      <c r="E5" s="9"/>
      <c r="F5" s="10"/>
      <c r="G5" s="9"/>
      <c r="H5" s="10"/>
      <c r="I5" s="9"/>
      <c r="J5" s="10"/>
      <c r="K5" s="10"/>
      <c r="L5" s="10"/>
      <c r="M5" s="9"/>
      <c r="N5" s="10"/>
      <c r="O5" s="10"/>
      <c r="P5" s="9"/>
      <c r="Q5" s="9"/>
      <c r="R5" s="9"/>
      <c r="S5" s="10"/>
      <c r="T5" s="9"/>
      <c r="U5" s="9"/>
      <c r="V5" s="9"/>
      <c r="AA5" s="4" t="s">
        <v>4</v>
      </c>
      <c r="AB5" s="5"/>
      <c r="AC5" s="5"/>
      <c r="AD5" s="5"/>
      <c r="AE5" s="5"/>
      <c r="AF5" s="6"/>
      <c r="AG5" s="5"/>
      <c r="AH5" s="5"/>
      <c r="AI5" s="5"/>
      <c r="AJ5" s="6"/>
      <c r="AK5" s="6"/>
      <c r="AL5" s="6"/>
      <c r="AM5" s="5"/>
      <c r="AN5" s="5"/>
      <c r="AO5" s="5"/>
      <c r="AP5" s="6"/>
    </row>
    <row r="6" spans="1:42" x14ac:dyDescent="0.35">
      <c r="A6" t="s">
        <v>61</v>
      </c>
      <c r="B6">
        <v>1</v>
      </c>
      <c r="C6" s="9"/>
      <c r="D6" s="9"/>
      <c r="E6" s="9"/>
      <c r="F6" s="10"/>
      <c r="G6" s="9"/>
      <c r="H6" s="10"/>
      <c r="I6" s="9"/>
      <c r="J6" s="10"/>
      <c r="K6" s="9"/>
      <c r="L6" s="10"/>
      <c r="M6" s="9"/>
      <c r="N6" s="10"/>
      <c r="O6" s="10"/>
      <c r="P6" s="9"/>
      <c r="Q6" s="9"/>
      <c r="R6" s="9"/>
      <c r="S6" s="10"/>
      <c r="T6" s="9"/>
      <c r="U6" s="9"/>
      <c r="V6" s="9"/>
      <c r="AA6" s="4" t="s">
        <v>5</v>
      </c>
      <c r="AB6" s="6"/>
      <c r="AC6" s="6"/>
      <c r="AD6" s="6"/>
      <c r="AE6" s="6"/>
      <c r="AF6" s="5"/>
      <c r="AG6" s="6"/>
      <c r="AH6" s="5"/>
      <c r="AI6" s="6"/>
      <c r="AJ6" s="6"/>
      <c r="AK6" s="6"/>
      <c r="AL6" s="6"/>
      <c r="AM6" s="6"/>
      <c r="AN6" s="5"/>
      <c r="AO6" s="5"/>
      <c r="AP6" s="6"/>
    </row>
    <row r="7" spans="1:42" x14ac:dyDescent="0.35">
      <c r="A7" t="s">
        <v>64</v>
      </c>
      <c r="B7">
        <v>3</v>
      </c>
      <c r="C7" s="10"/>
      <c r="D7" s="9"/>
      <c r="E7" s="9"/>
      <c r="F7" s="10"/>
      <c r="G7" s="9"/>
      <c r="H7" s="10"/>
      <c r="I7" s="9"/>
      <c r="J7" s="10"/>
      <c r="K7" s="9"/>
      <c r="L7" s="10"/>
      <c r="M7" s="9"/>
      <c r="N7" s="10"/>
      <c r="O7" s="10"/>
      <c r="P7" s="9"/>
      <c r="Q7" s="9"/>
      <c r="R7" s="9"/>
      <c r="S7" s="10"/>
      <c r="T7" s="9"/>
      <c r="U7" s="9"/>
      <c r="V7" s="9"/>
      <c r="AA7" s="4" t="s">
        <v>6</v>
      </c>
      <c r="AB7" s="5"/>
      <c r="AC7" s="5"/>
      <c r="AD7" s="5"/>
      <c r="AE7" s="5"/>
      <c r="AF7" s="5"/>
      <c r="AG7" s="5"/>
      <c r="AH7" s="5"/>
      <c r="AI7" s="5"/>
      <c r="AJ7" s="6"/>
      <c r="AK7" s="6"/>
      <c r="AL7" s="6"/>
      <c r="AM7" s="6"/>
      <c r="AN7" s="6"/>
      <c r="AO7" s="6"/>
      <c r="AP7" s="5"/>
    </row>
    <row r="8" spans="1:42" x14ac:dyDescent="0.35">
      <c r="A8" t="s">
        <v>65</v>
      </c>
      <c r="B8">
        <v>3</v>
      </c>
      <c r="C8" s="9"/>
      <c r="D8" s="9"/>
      <c r="E8" s="9"/>
      <c r="F8" s="10"/>
      <c r="G8" s="9"/>
      <c r="H8" s="10"/>
      <c r="I8" s="9"/>
      <c r="J8" s="9"/>
      <c r="K8" s="9"/>
      <c r="L8" s="10"/>
      <c r="M8" s="9"/>
      <c r="N8" s="10"/>
      <c r="O8" s="10"/>
      <c r="P8" s="9"/>
      <c r="Q8" s="9"/>
      <c r="R8" s="9"/>
      <c r="S8" s="10"/>
      <c r="T8" s="9"/>
      <c r="U8" s="9"/>
      <c r="V8" s="9"/>
      <c r="AA8" s="4" t="s">
        <v>7</v>
      </c>
      <c r="AB8" s="6"/>
      <c r="AC8" s="6"/>
      <c r="AD8" s="6"/>
      <c r="AE8" s="6"/>
      <c r="AF8" s="5"/>
      <c r="AG8" s="5"/>
      <c r="AH8" s="5"/>
      <c r="AI8" s="5"/>
      <c r="AJ8" s="6"/>
      <c r="AK8" s="6"/>
      <c r="AL8" s="6"/>
      <c r="AM8" s="6"/>
      <c r="AN8" s="5"/>
      <c r="AO8" s="5"/>
      <c r="AP8" s="5"/>
    </row>
    <row r="9" spans="1:42" x14ac:dyDescent="0.35">
      <c r="A9" t="s">
        <v>69</v>
      </c>
      <c r="B9">
        <v>5</v>
      </c>
      <c r="C9" s="10"/>
      <c r="D9" s="10"/>
      <c r="E9" s="10"/>
      <c r="F9" s="9"/>
      <c r="G9" s="9"/>
      <c r="H9" s="9"/>
      <c r="I9" s="9"/>
      <c r="J9" s="10"/>
      <c r="K9" s="9"/>
      <c r="L9" s="10"/>
      <c r="M9" s="9"/>
      <c r="N9" s="10"/>
      <c r="O9" s="10"/>
      <c r="P9" s="9"/>
      <c r="Q9" s="9"/>
      <c r="R9" s="9"/>
      <c r="S9" s="10"/>
      <c r="T9" s="9"/>
      <c r="U9" s="9"/>
      <c r="V9" s="9"/>
      <c r="AA9" s="4" t="s">
        <v>8</v>
      </c>
      <c r="AB9" s="5"/>
      <c r="AC9" s="5"/>
      <c r="AD9" s="5"/>
      <c r="AE9" s="5"/>
      <c r="AF9" s="5"/>
      <c r="AG9" s="5"/>
      <c r="AH9" s="6"/>
      <c r="AI9" s="5"/>
      <c r="AJ9" s="5"/>
      <c r="AK9" s="5"/>
      <c r="AL9" s="5"/>
      <c r="AM9" s="5"/>
      <c r="AN9" s="5"/>
      <c r="AO9" s="6"/>
      <c r="AP9" s="6"/>
    </row>
    <row r="10" spans="1:42" x14ac:dyDescent="0.35">
      <c r="A10" t="s">
        <v>68</v>
      </c>
      <c r="B10">
        <v>7</v>
      </c>
      <c r="C10" s="9"/>
      <c r="D10" s="10"/>
      <c r="E10" s="9"/>
      <c r="F10" s="10"/>
      <c r="G10" s="9"/>
      <c r="H10" s="9"/>
      <c r="I10" s="9"/>
      <c r="J10" s="9"/>
      <c r="K10" s="9"/>
      <c r="L10" s="10"/>
      <c r="M10" s="9"/>
      <c r="N10" s="10"/>
      <c r="O10" s="10"/>
      <c r="P10" s="9"/>
      <c r="Q10" s="9"/>
      <c r="R10" s="9"/>
      <c r="S10" s="10"/>
      <c r="T10" s="9"/>
      <c r="U10" s="9"/>
      <c r="V10" s="9"/>
      <c r="AA10" s="4" t="s">
        <v>9</v>
      </c>
      <c r="AB10" s="6"/>
      <c r="AC10" s="6"/>
      <c r="AD10" s="6"/>
      <c r="AE10" s="6"/>
      <c r="AF10" s="6"/>
      <c r="AG10" s="5"/>
      <c r="AH10" s="5"/>
      <c r="AI10" s="5"/>
      <c r="AJ10" s="6"/>
      <c r="AK10" s="6"/>
      <c r="AL10" s="6"/>
      <c r="AM10" s="6"/>
      <c r="AN10" s="6"/>
      <c r="AO10" s="5"/>
      <c r="AP10" s="6"/>
    </row>
    <row r="11" spans="1:42" x14ac:dyDescent="0.35">
      <c r="A11" t="s">
        <v>60</v>
      </c>
      <c r="B11">
        <v>10</v>
      </c>
      <c r="C11" s="9"/>
      <c r="D11" s="9"/>
      <c r="E11" s="9"/>
      <c r="F11" s="10"/>
      <c r="G11" s="9"/>
      <c r="H11" s="10"/>
      <c r="I11" s="9"/>
      <c r="J11" s="10"/>
      <c r="K11" s="9"/>
      <c r="L11" s="10"/>
      <c r="M11" s="9"/>
      <c r="N11" s="10"/>
      <c r="O11" s="10"/>
      <c r="P11" s="9"/>
      <c r="Q11" s="9"/>
      <c r="R11" s="9"/>
      <c r="S11" s="10"/>
      <c r="T11" s="9"/>
      <c r="U11" s="9"/>
      <c r="V11" s="9"/>
      <c r="AA11" s="4" t="s">
        <v>10</v>
      </c>
      <c r="AB11" s="6"/>
      <c r="AC11" s="6"/>
      <c r="AD11" s="5"/>
      <c r="AE11" s="5"/>
      <c r="AF11" s="5"/>
      <c r="AG11" s="5"/>
      <c r="AH11" s="5"/>
      <c r="AI11" s="5"/>
      <c r="AJ11" s="6"/>
      <c r="AK11" s="6"/>
      <c r="AL11" s="6"/>
      <c r="AM11" s="5"/>
      <c r="AN11" s="5"/>
      <c r="AO11" s="5"/>
      <c r="AP11" s="5"/>
    </row>
    <row r="12" spans="1:42" x14ac:dyDescent="0.35">
      <c r="A12" t="s">
        <v>72</v>
      </c>
      <c r="B12">
        <v>14</v>
      </c>
      <c r="C12" s="9"/>
      <c r="D12" s="10"/>
      <c r="E12" s="9"/>
      <c r="F12" s="9"/>
      <c r="G12" s="9"/>
      <c r="H12" s="9"/>
      <c r="I12" s="10"/>
      <c r="J12" s="9"/>
      <c r="K12" s="9"/>
      <c r="L12" s="10"/>
      <c r="M12" s="9"/>
      <c r="N12" s="10"/>
      <c r="O12" s="10"/>
      <c r="P12" s="9"/>
      <c r="Q12" s="9"/>
      <c r="R12" s="10"/>
      <c r="S12" s="10"/>
      <c r="T12" s="9"/>
      <c r="U12" s="9"/>
      <c r="V12" s="9"/>
      <c r="AA12" s="4" t="s">
        <v>11</v>
      </c>
      <c r="AB12" s="6"/>
      <c r="AC12" s="6"/>
      <c r="AD12" s="6"/>
      <c r="AE12" s="6"/>
      <c r="AF12" s="6"/>
      <c r="AG12" s="6"/>
      <c r="AH12" s="6"/>
      <c r="AI12" s="6"/>
      <c r="AJ12" s="6"/>
      <c r="AK12" s="6"/>
      <c r="AL12" s="6"/>
      <c r="AM12" s="6"/>
      <c r="AN12" s="6"/>
      <c r="AO12" s="6"/>
      <c r="AP12" s="6"/>
    </row>
    <row r="13" spans="1:42" x14ac:dyDescent="0.35">
      <c r="A13" t="s">
        <v>73</v>
      </c>
      <c r="B13">
        <v>14</v>
      </c>
      <c r="C13" s="9"/>
      <c r="D13" s="10"/>
      <c r="E13" s="9"/>
      <c r="F13" s="10"/>
      <c r="G13" s="9"/>
      <c r="H13" s="9"/>
      <c r="I13" s="10"/>
      <c r="J13" s="10"/>
      <c r="K13" s="9"/>
      <c r="L13" s="10"/>
      <c r="M13" s="9"/>
      <c r="N13" s="10"/>
      <c r="O13" s="10"/>
      <c r="P13" s="9"/>
      <c r="Q13" s="9"/>
      <c r="R13" s="9"/>
      <c r="S13" s="10"/>
      <c r="T13" s="9"/>
      <c r="U13" s="9"/>
      <c r="V13" s="9"/>
      <c r="AA13" s="4" t="s">
        <v>12</v>
      </c>
      <c r="AB13" s="5"/>
      <c r="AC13" s="5"/>
      <c r="AD13" s="5"/>
      <c r="AE13" s="5"/>
      <c r="AF13" s="5"/>
      <c r="AG13" s="5"/>
      <c r="AH13" s="5"/>
      <c r="AI13" s="5"/>
      <c r="AJ13" s="5"/>
      <c r="AK13" s="5"/>
      <c r="AL13" s="5"/>
      <c r="AM13" s="5"/>
      <c r="AN13" s="5"/>
      <c r="AO13" s="5"/>
      <c r="AP13" s="5"/>
    </row>
    <row r="14" spans="1:42" x14ac:dyDescent="0.35">
      <c r="A14" t="s">
        <v>76</v>
      </c>
      <c r="B14">
        <v>28</v>
      </c>
      <c r="C14" s="9"/>
      <c r="D14" s="10"/>
      <c r="E14" s="9"/>
      <c r="F14" s="10"/>
      <c r="G14" s="9"/>
      <c r="H14" s="9"/>
      <c r="I14" s="9"/>
      <c r="J14" s="9"/>
      <c r="K14" s="9"/>
      <c r="L14" s="10"/>
      <c r="M14" s="9"/>
      <c r="N14" s="10"/>
      <c r="O14" s="10"/>
      <c r="P14" s="9"/>
      <c r="Q14" s="9"/>
      <c r="R14" s="10"/>
      <c r="S14" s="10"/>
      <c r="T14" s="9"/>
      <c r="U14" s="9"/>
      <c r="V14" s="9"/>
      <c r="AA14" s="4" t="s">
        <v>13</v>
      </c>
      <c r="AB14" s="6"/>
      <c r="AC14" s="6"/>
      <c r="AD14" s="6"/>
      <c r="AE14" s="6"/>
      <c r="AF14" s="6"/>
      <c r="AG14" s="6"/>
      <c r="AH14" s="6"/>
      <c r="AI14" s="6"/>
      <c r="AJ14" s="6"/>
      <c r="AK14" s="6"/>
      <c r="AL14" s="6"/>
      <c r="AM14" s="6"/>
      <c r="AN14" s="6"/>
      <c r="AO14" s="6"/>
      <c r="AP14" s="6"/>
    </row>
    <row r="15" spans="1:42" x14ac:dyDescent="0.35">
      <c r="A15" t="s">
        <v>110</v>
      </c>
      <c r="B15">
        <v>28</v>
      </c>
      <c r="C15" s="9"/>
      <c r="D15" s="10"/>
      <c r="E15" s="9"/>
      <c r="F15" s="9"/>
      <c r="G15" s="9"/>
      <c r="H15" s="9"/>
      <c r="I15" s="9"/>
      <c r="J15" s="9"/>
      <c r="K15" s="9"/>
      <c r="L15" s="10"/>
      <c r="M15" s="9"/>
      <c r="N15" s="10"/>
      <c r="O15" s="10"/>
      <c r="P15" s="9"/>
      <c r="Q15" s="9"/>
      <c r="R15" s="9"/>
      <c r="S15" s="10"/>
      <c r="T15" s="9"/>
      <c r="U15" s="9"/>
      <c r="V15" s="9"/>
      <c r="AA15" s="4" t="s">
        <v>14</v>
      </c>
      <c r="AB15" s="6"/>
      <c r="AC15" s="6"/>
      <c r="AD15" s="6"/>
      <c r="AE15" s="6"/>
      <c r="AF15" s="6"/>
      <c r="AG15" s="6"/>
      <c r="AH15" s="6"/>
      <c r="AI15" s="6"/>
      <c r="AJ15" s="6"/>
      <c r="AK15" s="6"/>
      <c r="AL15" s="6"/>
      <c r="AM15" s="6"/>
      <c r="AN15" s="6"/>
      <c r="AO15" s="6"/>
      <c r="AP15" s="6"/>
    </row>
    <row r="16" spans="1:42" x14ac:dyDescent="0.35">
      <c r="A16" t="s">
        <v>50</v>
      </c>
      <c r="B16">
        <v>0</v>
      </c>
      <c r="C16" s="10"/>
      <c r="D16" s="9"/>
      <c r="E16" s="10"/>
      <c r="F16" s="10"/>
      <c r="G16" s="10"/>
      <c r="H16" s="10"/>
      <c r="I16" s="9"/>
      <c r="J16" s="10"/>
      <c r="K16" s="10"/>
      <c r="L16" s="10"/>
      <c r="M16" s="9"/>
      <c r="N16" s="10"/>
      <c r="O16" s="10"/>
      <c r="P16" s="9"/>
      <c r="Q16" s="9"/>
      <c r="R16" s="10"/>
      <c r="S16" s="10"/>
      <c r="T16" s="9"/>
      <c r="U16" s="9"/>
      <c r="V16" s="10"/>
      <c r="AA16" s="4" t="s">
        <v>15</v>
      </c>
      <c r="AB16" s="5"/>
      <c r="AC16" s="5"/>
      <c r="AD16" s="5"/>
      <c r="AE16" s="5"/>
      <c r="AF16" s="5"/>
      <c r="AG16" s="5"/>
      <c r="AH16" s="5"/>
      <c r="AI16" s="5"/>
      <c r="AJ16" s="5"/>
      <c r="AK16" s="5"/>
      <c r="AL16" s="5"/>
      <c r="AM16" s="5"/>
      <c r="AN16" s="5"/>
      <c r="AO16" s="5"/>
      <c r="AP16" s="5"/>
    </row>
    <row r="17" spans="1:42" x14ac:dyDescent="0.35">
      <c r="A17" t="s">
        <v>51</v>
      </c>
      <c r="B17">
        <v>0</v>
      </c>
      <c r="C17" s="10"/>
      <c r="D17" s="9"/>
      <c r="E17" s="10"/>
      <c r="F17" s="10"/>
      <c r="G17" s="10"/>
      <c r="H17" s="10"/>
      <c r="I17" s="9"/>
      <c r="J17" s="10"/>
      <c r="K17" s="10"/>
      <c r="L17" s="10"/>
      <c r="M17" s="9"/>
      <c r="N17" s="10"/>
      <c r="O17" s="10"/>
      <c r="P17" s="9"/>
      <c r="Q17" s="9"/>
      <c r="R17" s="9"/>
      <c r="S17" s="10"/>
      <c r="T17" s="9"/>
      <c r="U17" s="9"/>
      <c r="V17" s="10"/>
      <c r="AA17" s="4" t="s">
        <v>16</v>
      </c>
      <c r="AB17" s="5"/>
      <c r="AC17" s="5"/>
      <c r="AD17" s="5"/>
      <c r="AE17" s="5"/>
      <c r="AF17" s="5"/>
      <c r="AG17" s="5"/>
      <c r="AH17" s="5"/>
      <c r="AI17" s="5"/>
      <c r="AJ17" s="5"/>
      <c r="AK17" s="5"/>
      <c r="AL17" s="5"/>
      <c r="AM17" s="5"/>
      <c r="AN17" s="5"/>
      <c r="AO17" s="5"/>
      <c r="AP17" s="5"/>
    </row>
    <row r="18" spans="1:42" x14ac:dyDescent="0.35">
      <c r="A18" t="s">
        <v>54</v>
      </c>
      <c r="B18">
        <v>0.125</v>
      </c>
      <c r="C18" s="10"/>
      <c r="D18" s="9"/>
      <c r="E18" s="10"/>
      <c r="F18" s="10"/>
      <c r="G18" s="10"/>
      <c r="H18" s="10"/>
      <c r="I18" s="9"/>
      <c r="J18" s="10"/>
      <c r="K18" s="10"/>
      <c r="L18" s="10"/>
      <c r="M18" s="9"/>
      <c r="N18" s="10"/>
      <c r="O18" s="10"/>
      <c r="P18" s="9"/>
      <c r="Q18" s="9"/>
      <c r="R18" s="10"/>
      <c r="S18" s="10"/>
      <c r="T18" s="9"/>
      <c r="U18" s="9"/>
      <c r="V18" s="10"/>
      <c r="AA18" s="4" t="s">
        <v>17</v>
      </c>
      <c r="AB18" s="5"/>
      <c r="AC18" s="5"/>
      <c r="AD18" s="5"/>
      <c r="AE18" s="5"/>
      <c r="AF18" s="5"/>
      <c r="AG18" s="5"/>
      <c r="AH18" s="6"/>
      <c r="AI18" s="6"/>
      <c r="AJ18" s="6"/>
      <c r="AK18" s="6"/>
      <c r="AL18" s="5"/>
      <c r="AM18" s="5"/>
      <c r="AN18" s="5"/>
      <c r="AO18" s="5"/>
      <c r="AP18" s="6"/>
    </row>
    <row r="19" spans="1:42" x14ac:dyDescent="0.35">
      <c r="A19" t="s">
        <v>55</v>
      </c>
      <c r="B19">
        <v>0.125</v>
      </c>
      <c r="C19" s="10"/>
      <c r="D19" s="9"/>
      <c r="E19" s="10"/>
      <c r="F19" s="10"/>
      <c r="G19" s="10"/>
      <c r="H19" s="10"/>
      <c r="I19" s="9"/>
      <c r="J19" s="10"/>
      <c r="K19" s="10"/>
      <c r="L19" s="10"/>
      <c r="M19" s="9"/>
      <c r="N19" s="10"/>
      <c r="O19" s="10"/>
      <c r="P19" s="9"/>
      <c r="Q19" s="9"/>
      <c r="R19" s="9"/>
      <c r="S19" s="10"/>
      <c r="T19" s="9"/>
      <c r="U19" s="9"/>
      <c r="V19" s="10"/>
      <c r="AA19" s="4" t="s">
        <v>18</v>
      </c>
      <c r="AB19" s="6"/>
      <c r="AC19" s="6"/>
      <c r="AD19" s="6"/>
      <c r="AE19" s="6"/>
      <c r="AF19" s="6"/>
      <c r="AG19" s="6"/>
      <c r="AH19" s="6"/>
      <c r="AI19" s="6"/>
      <c r="AJ19" s="6"/>
      <c r="AK19" s="6"/>
      <c r="AL19" s="6"/>
      <c r="AM19" s="6"/>
      <c r="AN19" s="6"/>
      <c r="AO19" s="6"/>
      <c r="AP19" s="6"/>
    </row>
    <row r="20" spans="1:42" x14ac:dyDescent="0.35">
      <c r="A20" t="s">
        <v>58</v>
      </c>
      <c r="B20">
        <v>1</v>
      </c>
      <c r="C20" s="10"/>
      <c r="D20" s="10"/>
      <c r="E20" s="10"/>
      <c r="F20" s="10"/>
      <c r="G20" s="10"/>
      <c r="H20" s="10"/>
      <c r="I20" s="9"/>
      <c r="J20" s="10"/>
      <c r="K20" s="10"/>
      <c r="L20" s="10"/>
      <c r="M20" s="9"/>
      <c r="N20" s="10"/>
      <c r="O20" s="10"/>
      <c r="P20" s="9"/>
      <c r="Q20" s="9"/>
      <c r="R20" s="9"/>
      <c r="S20" s="10"/>
      <c r="T20" s="9"/>
      <c r="U20" s="9"/>
      <c r="V20" s="10"/>
      <c r="AA20" s="4" t="s">
        <v>19</v>
      </c>
      <c r="AB20" s="5"/>
      <c r="AC20" s="5"/>
      <c r="AD20" s="5"/>
      <c r="AE20" s="5"/>
      <c r="AF20" s="5"/>
      <c r="AG20" s="5"/>
      <c r="AH20" s="5"/>
      <c r="AI20" s="5"/>
      <c r="AJ20" s="5"/>
      <c r="AK20" s="5"/>
      <c r="AL20" s="5"/>
      <c r="AM20" s="5"/>
      <c r="AN20" s="5"/>
      <c r="AO20" s="5"/>
      <c r="AP20" s="5"/>
    </row>
    <row r="21" spans="1:42" x14ac:dyDescent="0.35">
      <c r="A21" t="s">
        <v>59</v>
      </c>
      <c r="B21">
        <v>1</v>
      </c>
      <c r="C21" s="10"/>
      <c r="D21" s="10"/>
      <c r="E21" s="10"/>
      <c r="F21" s="10"/>
      <c r="G21" s="10"/>
      <c r="H21" s="10"/>
      <c r="I21" s="9"/>
      <c r="J21" s="10"/>
      <c r="K21" s="10"/>
      <c r="L21" s="10"/>
      <c r="M21" s="9"/>
      <c r="N21" s="10"/>
      <c r="O21" s="10"/>
      <c r="P21" s="9"/>
      <c r="Q21" s="9"/>
      <c r="R21" s="9"/>
      <c r="S21" s="10"/>
      <c r="T21" s="9"/>
      <c r="U21" s="9"/>
      <c r="V21" s="10"/>
      <c r="AA21" s="4" t="s">
        <v>20</v>
      </c>
      <c r="AB21" s="5"/>
      <c r="AC21" s="5"/>
      <c r="AD21" s="5"/>
      <c r="AE21" s="5"/>
      <c r="AF21" s="5"/>
      <c r="AG21" s="5"/>
      <c r="AH21" s="5"/>
      <c r="AI21" s="5"/>
      <c r="AJ21" s="5"/>
      <c r="AK21" s="5"/>
      <c r="AL21" s="5"/>
      <c r="AM21" s="5"/>
      <c r="AN21" s="5"/>
      <c r="AO21" s="5"/>
      <c r="AP21" s="5"/>
    </row>
    <row r="22" spans="1:42" x14ac:dyDescent="0.35">
      <c r="A22" t="s">
        <v>62</v>
      </c>
      <c r="B22">
        <v>3</v>
      </c>
      <c r="C22" s="10"/>
      <c r="D22" s="9"/>
      <c r="E22" s="9"/>
      <c r="F22" s="10"/>
      <c r="G22" s="10"/>
      <c r="H22" s="10"/>
      <c r="I22" s="9"/>
      <c r="J22" s="10"/>
      <c r="K22" s="9"/>
      <c r="L22" s="10"/>
      <c r="M22" s="9"/>
      <c r="N22" s="10"/>
      <c r="O22" s="10"/>
      <c r="P22" s="9"/>
      <c r="Q22" s="9"/>
      <c r="R22" s="9"/>
      <c r="S22" s="10"/>
      <c r="T22" s="9"/>
      <c r="U22" s="9"/>
      <c r="V22" s="10"/>
      <c r="AA22" s="4" t="s">
        <v>21</v>
      </c>
      <c r="AB22" s="5"/>
      <c r="AC22" s="5"/>
      <c r="AD22" s="5"/>
      <c r="AE22" s="5"/>
      <c r="AF22" s="5"/>
      <c r="AG22" s="5"/>
      <c r="AH22" s="5"/>
      <c r="AI22" s="5"/>
      <c r="AJ22" s="6"/>
      <c r="AK22" s="6"/>
      <c r="AL22" s="6"/>
      <c r="AM22" s="6"/>
      <c r="AN22" s="5"/>
      <c r="AO22" s="5"/>
      <c r="AP22" s="5"/>
    </row>
    <row r="23" spans="1:42" x14ac:dyDescent="0.35">
      <c r="A23" t="s">
        <v>63</v>
      </c>
      <c r="B23">
        <v>3</v>
      </c>
      <c r="C23" s="10"/>
      <c r="D23" s="9"/>
      <c r="E23" s="9"/>
      <c r="F23" s="10"/>
      <c r="G23" s="10"/>
      <c r="H23" s="10"/>
      <c r="I23" s="9"/>
      <c r="J23" s="10"/>
      <c r="K23" s="9"/>
      <c r="L23" s="10"/>
      <c r="M23" s="9"/>
      <c r="N23" s="10"/>
      <c r="O23" s="10"/>
      <c r="P23" s="9"/>
      <c r="Q23" s="9"/>
      <c r="R23" s="9"/>
      <c r="S23" s="10"/>
      <c r="T23" s="9"/>
      <c r="U23" s="9"/>
      <c r="V23" s="10"/>
    </row>
    <row r="24" spans="1:42" x14ac:dyDescent="0.35">
      <c r="A24" t="s">
        <v>66</v>
      </c>
      <c r="B24">
        <v>7</v>
      </c>
      <c r="C24" s="9"/>
      <c r="D24" s="10"/>
      <c r="E24" s="9"/>
      <c r="F24" s="9"/>
      <c r="G24" s="10"/>
      <c r="H24" s="9"/>
      <c r="I24" s="9"/>
      <c r="J24" s="10"/>
      <c r="K24" s="9"/>
      <c r="L24" s="10"/>
      <c r="M24" s="9"/>
      <c r="N24" s="10"/>
      <c r="O24" s="10"/>
      <c r="P24" s="9"/>
      <c r="Q24" s="9"/>
      <c r="R24" s="9"/>
      <c r="S24" s="10"/>
      <c r="T24" s="9"/>
      <c r="U24" s="9"/>
      <c r="V24" s="9"/>
    </row>
    <row r="25" spans="1:42" x14ac:dyDescent="0.35">
      <c r="A25" t="s">
        <v>67</v>
      </c>
      <c r="B25">
        <v>7</v>
      </c>
      <c r="C25" s="10"/>
      <c r="D25" s="10"/>
      <c r="E25" s="10"/>
      <c r="F25" s="10"/>
      <c r="G25" s="10"/>
      <c r="H25" s="10"/>
      <c r="I25" s="9"/>
      <c r="J25" s="10"/>
      <c r="K25" s="10"/>
      <c r="L25" s="10"/>
      <c r="M25" s="9"/>
      <c r="N25" s="10"/>
      <c r="O25" s="10"/>
      <c r="P25" s="9"/>
      <c r="Q25" s="9"/>
      <c r="R25" s="9"/>
      <c r="S25" s="10"/>
      <c r="T25" s="9"/>
      <c r="U25" s="9"/>
      <c r="V25" s="9"/>
    </row>
    <row r="26" spans="1:42" x14ac:dyDescent="0.35">
      <c r="A26" t="s">
        <v>70</v>
      </c>
      <c r="B26">
        <v>14</v>
      </c>
      <c r="C26" s="10"/>
      <c r="D26" s="10"/>
      <c r="E26" s="9"/>
      <c r="F26" s="9"/>
      <c r="G26" s="10"/>
      <c r="H26" s="9"/>
      <c r="I26" s="10"/>
      <c r="J26" s="9"/>
      <c r="K26" s="9"/>
      <c r="L26" s="10"/>
      <c r="M26" s="9"/>
      <c r="N26" s="10"/>
      <c r="O26" s="10"/>
      <c r="P26" s="9"/>
      <c r="Q26" s="9"/>
      <c r="R26" s="9"/>
      <c r="S26" s="10"/>
      <c r="T26" s="9"/>
      <c r="U26" s="9"/>
      <c r="V26" s="9"/>
    </row>
    <row r="27" spans="1:42" x14ac:dyDescent="0.35">
      <c r="A27" t="s">
        <v>71</v>
      </c>
      <c r="B27">
        <v>14</v>
      </c>
      <c r="C27" s="9"/>
      <c r="D27" s="10"/>
      <c r="E27" s="9"/>
      <c r="F27" s="9"/>
      <c r="G27" s="10"/>
      <c r="H27" s="9"/>
      <c r="I27" s="10"/>
      <c r="J27" s="9"/>
      <c r="K27" s="9"/>
      <c r="L27" s="10"/>
      <c r="M27" s="9"/>
      <c r="N27" s="10"/>
      <c r="O27" s="10"/>
      <c r="P27" s="9"/>
      <c r="Q27" s="9"/>
      <c r="R27" s="10"/>
      <c r="S27" s="10"/>
      <c r="T27" s="9"/>
      <c r="U27" s="9"/>
      <c r="V27" s="9"/>
    </row>
    <row r="28" spans="1:42" x14ac:dyDescent="0.35">
      <c r="A28" t="s">
        <v>74</v>
      </c>
      <c r="B28">
        <v>28</v>
      </c>
      <c r="C28" s="9"/>
      <c r="D28" s="10"/>
      <c r="E28" s="10"/>
      <c r="F28" s="10"/>
      <c r="G28" s="9"/>
      <c r="H28" s="9"/>
      <c r="I28" s="10"/>
      <c r="J28" s="10"/>
      <c r="K28" s="9"/>
      <c r="L28" s="10"/>
      <c r="M28" s="9"/>
      <c r="N28" s="10"/>
      <c r="O28" s="10"/>
      <c r="P28" s="9"/>
      <c r="Q28" s="9"/>
      <c r="R28" s="10"/>
      <c r="S28" s="10"/>
      <c r="T28" s="9"/>
      <c r="U28" s="9"/>
      <c r="V28" s="9"/>
    </row>
    <row r="29" spans="1:42" x14ac:dyDescent="0.35">
      <c r="A29" t="s">
        <v>75</v>
      </c>
      <c r="B29">
        <v>28</v>
      </c>
      <c r="C29" s="9"/>
      <c r="D29" s="10"/>
      <c r="E29" s="9"/>
      <c r="F29" s="10"/>
      <c r="G29" s="9"/>
      <c r="H29" s="9"/>
      <c r="I29" s="10"/>
      <c r="J29" s="9"/>
      <c r="K29" s="9"/>
      <c r="L29" s="10"/>
      <c r="M29" s="9"/>
      <c r="N29" s="10"/>
      <c r="O29" s="10"/>
      <c r="P29" s="9"/>
      <c r="Q29" s="9"/>
      <c r="R29" s="9"/>
      <c r="S29" s="10"/>
      <c r="T29" s="9"/>
      <c r="U29" s="9"/>
      <c r="V29" s="9"/>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6679F-57D7-4ED5-9833-6506CCEA808B}">
  <dimension ref="A1:AN22"/>
  <sheetViews>
    <sheetView topLeftCell="Z1" workbookViewId="0">
      <selection activeCell="AA21" sqref="AA21"/>
    </sheetView>
  </sheetViews>
  <sheetFormatPr defaultRowHeight="14.5" x14ac:dyDescent="0.35"/>
  <cols>
    <col min="1" max="1" width="13.1796875" bestFit="1" customWidth="1"/>
    <col min="2" max="2" width="13.1796875" customWidth="1"/>
    <col min="8" max="8" width="27.1796875" bestFit="1" customWidth="1"/>
    <col min="26" max="26" width="39" bestFit="1" customWidth="1"/>
  </cols>
  <sheetData>
    <row r="1" spans="1:40" x14ac:dyDescent="0.35">
      <c r="A1" t="s">
        <v>1</v>
      </c>
      <c r="B1" t="s">
        <v>100</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Z1" s="4" t="s">
        <v>1</v>
      </c>
      <c r="AA1" s="4" t="s">
        <v>102</v>
      </c>
      <c r="AB1" s="4" t="s">
        <v>102</v>
      </c>
      <c r="AC1" s="4" t="s">
        <v>102</v>
      </c>
      <c r="AD1" s="4" t="s">
        <v>102</v>
      </c>
      <c r="AE1" s="4" t="s">
        <v>102</v>
      </c>
      <c r="AF1" s="4" t="s">
        <v>102</v>
      </c>
      <c r="AG1" s="4" t="s">
        <v>102</v>
      </c>
      <c r="AH1" s="4" t="s">
        <v>109</v>
      </c>
      <c r="AI1" s="4" t="s">
        <v>109</v>
      </c>
      <c r="AJ1" s="4" t="s">
        <v>109</v>
      </c>
      <c r="AK1" s="4" t="s">
        <v>109</v>
      </c>
      <c r="AL1" s="4" t="s">
        <v>109</v>
      </c>
      <c r="AM1" s="4" t="s">
        <v>109</v>
      </c>
      <c r="AN1" s="4" t="s">
        <v>109</v>
      </c>
    </row>
    <row r="2" spans="1:40" x14ac:dyDescent="0.35">
      <c r="A2" t="s">
        <v>79</v>
      </c>
      <c r="B2">
        <v>0</v>
      </c>
      <c r="C2" s="9"/>
      <c r="D2" s="9"/>
      <c r="E2" s="9"/>
      <c r="F2" s="9"/>
      <c r="G2" s="10"/>
      <c r="H2" s="10"/>
      <c r="I2" s="9"/>
      <c r="J2" s="10"/>
      <c r="K2" s="10"/>
      <c r="L2" s="9"/>
      <c r="M2" s="9"/>
      <c r="N2" s="10"/>
      <c r="O2" s="10"/>
      <c r="P2" s="9"/>
      <c r="Q2" s="10"/>
      <c r="R2" s="9"/>
      <c r="S2" s="9"/>
      <c r="T2" s="9"/>
      <c r="U2" s="9"/>
      <c r="V2" s="9"/>
      <c r="Z2" s="4" t="s">
        <v>100</v>
      </c>
      <c r="AA2" s="4">
        <v>0</v>
      </c>
      <c r="AB2" s="4">
        <v>1</v>
      </c>
      <c r="AC2" s="4">
        <v>5</v>
      </c>
      <c r="AD2" s="4">
        <v>10</v>
      </c>
      <c r="AE2" s="4">
        <v>15</v>
      </c>
      <c r="AF2" s="4">
        <v>20</v>
      </c>
      <c r="AG2" s="4">
        <v>60</v>
      </c>
      <c r="AH2" s="4">
        <v>0</v>
      </c>
      <c r="AI2" s="4">
        <v>1</v>
      </c>
      <c r="AJ2" s="4">
        <v>5</v>
      </c>
      <c r="AK2" s="4">
        <v>10</v>
      </c>
      <c r="AL2" s="4">
        <v>15</v>
      </c>
      <c r="AM2" s="4">
        <v>20</v>
      </c>
      <c r="AN2" s="4">
        <v>60</v>
      </c>
    </row>
    <row r="3" spans="1:40" x14ac:dyDescent="0.35">
      <c r="A3" t="s">
        <v>81</v>
      </c>
      <c r="B3">
        <v>1</v>
      </c>
      <c r="C3" s="10"/>
      <c r="D3" s="9"/>
      <c r="E3" s="9"/>
      <c r="F3" s="9"/>
      <c r="G3" s="10"/>
      <c r="H3" s="10"/>
      <c r="I3" s="9"/>
      <c r="J3" s="10"/>
      <c r="K3" s="10"/>
      <c r="L3" s="9"/>
      <c r="M3" s="9"/>
      <c r="N3" s="10"/>
      <c r="O3" s="10"/>
      <c r="P3" s="9"/>
      <c r="Q3" s="10"/>
      <c r="R3" s="9"/>
      <c r="S3" s="9"/>
      <c r="T3" s="9"/>
      <c r="U3" s="9"/>
      <c r="V3" s="9"/>
      <c r="Z3" s="4" t="s">
        <v>2</v>
      </c>
      <c r="AA3" s="5"/>
      <c r="AB3" s="6"/>
      <c r="AC3" s="6"/>
      <c r="AD3" s="6"/>
      <c r="AE3" s="6"/>
      <c r="AF3" s="5"/>
      <c r="AG3" s="5"/>
      <c r="AH3" s="6"/>
      <c r="AI3" s="6"/>
      <c r="AJ3" s="6"/>
      <c r="AK3" s="6"/>
      <c r="AL3" s="6"/>
      <c r="AM3" s="6"/>
      <c r="AN3" s="6"/>
    </row>
    <row r="4" spans="1:40" x14ac:dyDescent="0.35">
      <c r="A4" t="s">
        <v>83</v>
      </c>
      <c r="B4">
        <v>5</v>
      </c>
      <c r="C4" s="10"/>
      <c r="D4" s="9"/>
      <c r="E4" s="10"/>
      <c r="F4" s="9"/>
      <c r="G4" s="10"/>
      <c r="H4" s="10"/>
      <c r="I4" s="9"/>
      <c r="J4" s="10"/>
      <c r="K4" s="10"/>
      <c r="L4" s="9"/>
      <c r="M4" s="9"/>
      <c r="N4" s="10"/>
      <c r="O4" s="10"/>
      <c r="P4" s="9"/>
      <c r="Q4" s="9"/>
      <c r="R4" s="10"/>
      <c r="S4" s="9"/>
      <c r="T4" s="9"/>
      <c r="U4" s="10"/>
      <c r="V4" s="9"/>
      <c r="Z4" s="4" t="s">
        <v>3</v>
      </c>
      <c r="AA4" s="5"/>
      <c r="AB4" s="5"/>
      <c r="AC4" s="5"/>
      <c r="AD4" s="5"/>
      <c r="AE4" s="5"/>
      <c r="AF4" s="5"/>
      <c r="AG4" s="5"/>
      <c r="AH4" s="5"/>
      <c r="AI4" s="5"/>
      <c r="AJ4" s="5"/>
      <c r="AK4" s="5"/>
      <c r="AL4" s="5"/>
      <c r="AM4" s="5"/>
      <c r="AN4" s="5"/>
    </row>
    <row r="5" spans="1:40" x14ac:dyDescent="0.35">
      <c r="A5" t="s">
        <v>85</v>
      </c>
      <c r="B5">
        <v>10</v>
      </c>
      <c r="C5" s="10"/>
      <c r="D5" s="9"/>
      <c r="E5" s="10"/>
      <c r="F5" s="9"/>
      <c r="G5" s="10"/>
      <c r="H5" s="10"/>
      <c r="I5" s="9"/>
      <c r="J5" s="10"/>
      <c r="K5" s="10"/>
      <c r="L5" s="10"/>
      <c r="M5" s="9"/>
      <c r="N5" s="10"/>
      <c r="O5" s="10"/>
      <c r="P5" s="9"/>
      <c r="Q5" s="9"/>
      <c r="R5" s="9"/>
      <c r="S5" s="9"/>
      <c r="T5" s="9"/>
      <c r="U5" s="9"/>
      <c r="V5" s="9"/>
      <c r="Z5" s="4" t="s">
        <v>4</v>
      </c>
      <c r="AA5" s="5"/>
      <c r="AB5" s="5"/>
      <c r="AC5" s="6"/>
      <c r="AD5" s="6"/>
      <c r="AE5" s="6"/>
      <c r="AF5" s="6"/>
      <c r="AG5" s="6"/>
      <c r="AH5" s="6"/>
      <c r="AI5" s="6"/>
      <c r="AJ5" s="6"/>
      <c r="AK5" s="6"/>
      <c r="AL5" s="6"/>
      <c r="AM5" s="6"/>
      <c r="AN5" s="6"/>
    </row>
    <row r="6" spans="1:40" x14ac:dyDescent="0.35">
      <c r="A6" t="s">
        <v>87</v>
      </c>
      <c r="B6">
        <v>15</v>
      </c>
      <c r="C6" s="10"/>
      <c r="D6" s="9"/>
      <c r="E6" s="10"/>
      <c r="F6" s="9"/>
      <c r="G6" s="10"/>
      <c r="H6" s="10"/>
      <c r="I6" s="9"/>
      <c r="J6" s="10"/>
      <c r="K6" s="10"/>
      <c r="L6" s="10"/>
      <c r="M6" s="9"/>
      <c r="N6" s="10"/>
      <c r="O6" s="10"/>
      <c r="P6" s="9"/>
      <c r="Q6" s="9"/>
      <c r="R6" s="9"/>
      <c r="S6" s="9"/>
      <c r="T6" s="9"/>
      <c r="U6" s="9"/>
      <c r="V6" s="9"/>
      <c r="Z6" s="4" t="s">
        <v>5</v>
      </c>
      <c r="AA6" s="5"/>
      <c r="AB6" s="5"/>
      <c r="AC6" s="5"/>
      <c r="AD6" s="5"/>
      <c r="AE6" s="5"/>
      <c r="AF6" s="5"/>
      <c r="AG6" s="6"/>
      <c r="AH6" s="5"/>
      <c r="AI6" s="5"/>
      <c r="AJ6" s="5"/>
      <c r="AK6" s="5"/>
      <c r="AL6" s="6"/>
      <c r="AM6" s="6"/>
      <c r="AN6" s="5"/>
    </row>
    <row r="7" spans="1:40" x14ac:dyDescent="0.35">
      <c r="A7" t="s">
        <v>89</v>
      </c>
      <c r="B7">
        <v>20</v>
      </c>
      <c r="C7" s="9"/>
      <c r="D7" s="9"/>
      <c r="E7" s="10"/>
      <c r="F7" s="9"/>
      <c r="G7" s="10"/>
      <c r="H7" s="10"/>
      <c r="I7" s="9"/>
      <c r="J7" s="10"/>
      <c r="K7" s="10"/>
      <c r="L7" s="10"/>
      <c r="M7" s="9"/>
      <c r="N7" s="10"/>
      <c r="O7" s="10"/>
      <c r="P7" s="9"/>
      <c r="Q7" s="9"/>
      <c r="R7" s="9"/>
      <c r="S7" s="9"/>
      <c r="T7" s="9"/>
      <c r="U7" s="9"/>
      <c r="V7" s="9"/>
      <c r="Z7" s="4" t="s">
        <v>6</v>
      </c>
      <c r="AA7" s="6"/>
      <c r="AB7" s="6"/>
      <c r="AC7" s="6"/>
      <c r="AD7" s="6"/>
      <c r="AE7" s="6"/>
      <c r="AF7" s="6"/>
      <c r="AG7" s="5"/>
      <c r="AH7" s="6"/>
      <c r="AI7" s="6"/>
      <c r="AJ7" s="6"/>
      <c r="AK7" s="6"/>
      <c r="AL7" s="6"/>
      <c r="AM7" s="6"/>
      <c r="AN7" s="6"/>
    </row>
    <row r="8" spans="1:40" ht="14.25" customHeight="1" x14ac:dyDescent="0.35">
      <c r="A8" t="s">
        <v>91</v>
      </c>
      <c r="B8">
        <v>60</v>
      </c>
      <c r="C8" s="9"/>
      <c r="D8" s="9"/>
      <c r="E8" s="10"/>
      <c r="F8" s="10"/>
      <c r="G8" s="9"/>
      <c r="H8" s="10"/>
      <c r="I8" s="10"/>
      <c r="J8" s="10"/>
      <c r="K8" s="10"/>
      <c r="L8" s="10"/>
      <c r="M8" s="10"/>
      <c r="N8" s="10"/>
      <c r="O8" s="10"/>
      <c r="P8" s="10"/>
      <c r="Q8" s="10"/>
      <c r="R8" s="10"/>
      <c r="S8" s="9"/>
      <c r="T8" s="10"/>
      <c r="U8" s="10"/>
      <c r="V8" s="10"/>
      <c r="Z8" s="4" t="s">
        <v>7</v>
      </c>
      <c r="AA8" s="6"/>
      <c r="AB8" s="6"/>
      <c r="AC8" s="6"/>
      <c r="AD8" s="6"/>
      <c r="AE8" s="6"/>
      <c r="AF8" s="6"/>
      <c r="AG8" s="6"/>
      <c r="AH8" s="6"/>
      <c r="AI8" s="6"/>
      <c r="AJ8" s="6"/>
      <c r="AK8" s="6"/>
      <c r="AL8" s="6"/>
      <c r="AM8" s="6"/>
      <c r="AN8" s="6"/>
    </row>
    <row r="9" spans="1:40" x14ac:dyDescent="0.35">
      <c r="A9" t="s">
        <v>78</v>
      </c>
      <c r="B9">
        <v>0</v>
      </c>
      <c r="C9" s="10"/>
      <c r="D9" s="9"/>
      <c r="E9" s="10"/>
      <c r="F9" s="9"/>
      <c r="G9" s="10"/>
      <c r="H9" s="10"/>
      <c r="I9" s="9"/>
      <c r="J9" s="10"/>
      <c r="K9" s="10"/>
      <c r="L9" s="10"/>
      <c r="M9" s="10"/>
      <c r="N9" s="10"/>
      <c r="O9" s="10"/>
      <c r="P9" s="9"/>
      <c r="Q9" s="10"/>
      <c r="R9" s="10"/>
      <c r="S9" s="9"/>
      <c r="T9" s="9"/>
      <c r="U9" s="10"/>
      <c r="V9" s="9"/>
      <c r="Z9" s="4" t="s">
        <v>8</v>
      </c>
      <c r="AA9" s="5"/>
      <c r="AB9" s="5"/>
      <c r="AC9" s="5"/>
      <c r="AD9" s="5"/>
      <c r="AE9" s="5"/>
      <c r="AF9" s="5"/>
      <c r="AG9" s="6"/>
      <c r="AH9" s="5"/>
      <c r="AI9" s="5"/>
      <c r="AJ9" s="5"/>
      <c r="AK9" s="5"/>
      <c r="AL9" s="5"/>
      <c r="AM9" s="5"/>
      <c r="AN9" s="6"/>
    </row>
    <row r="10" spans="1:40" x14ac:dyDescent="0.35">
      <c r="A10" t="s">
        <v>80</v>
      </c>
      <c r="B10">
        <v>1</v>
      </c>
      <c r="C10" s="10"/>
      <c r="D10" s="9"/>
      <c r="E10" s="10"/>
      <c r="F10" s="9"/>
      <c r="G10" s="10"/>
      <c r="H10" s="10"/>
      <c r="I10" s="9"/>
      <c r="J10" s="10"/>
      <c r="K10" s="10"/>
      <c r="L10" s="10"/>
      <c r="M10" s="10"/>
      <c r="N10" s="10"/>
      <c r="O10" s="10"/>
      <c r="P10" s="9"/>
      <c r="Q10" s="10"/>
      <c r="R10" s="10"/>
      <c r="S10" s="9"/>
      <c r="T10" s="9"/>
      <c r="U10" s="10"/>
      <c r="V10" s="9"/>
      <c r="Z10" s="4" t="s">
        <v>9</v>
      </c>
      <c r="AA10" s="6"/>
      <c r="AB10" s="6"/>
      <c r="AC10" s="6"/>
      <c r="AD10" s="6"/>
      <c r="AE10" s="6"/>
      <c r="AF10" s="6"/>
      <c r="AG10" s="6"/>
      <c r="AH10" s="6"/>
      <c r="AI10" s="6"/>
      <c r="AJ10" s="6"/>
      <c r="AK10" s="6"/>
      <c r="AL10" s="6"/>
      <c r="AM10" s="6"/>
      <c r="AN10" s="6"/>
    </row>
    <row r="11" spans="1:40" x14ac:dyDescent="0.35">
      <c r="A11" t="s">
        <v>82</v>
      </c>
      <c r="B11">
        <v>5</v>
      </c>
      <c r="C11" s="10"/>
      <c r="D11" s="9"/>
      <c r="E11" s="10"/>
      <c r="F11" s="9"/>
      <c r="G11" s="10"/>
      <c r="H11" s="10"/>
      <c r="I11" s="9"/>
      <c r="J11" s="10"/>
      <c r="K11" s="10"/>
      <c r="L11" s="10"/>
      <c r="M11" s="9"/>
      <c r="N11" s="10"/>
      <c r="O11" s="10"/>
      <c r="P11" s="9"/>
      <c r="Q11" s="9"/>
      <c r="R11" s="9"/>
      <c r="S11" s="9"/>
      <c r="T11" s="9"/>
      <c r="U11" s="9"/>
      <c r="V11" s="9"/>
      <c r="Z11" s="4" t="s">
        <v>10</v>
      </c>
      <c r="AA11" s="6"/>
      <c r="AB11" s="6"/>
      <c r="AC11" s="6"/>
      <c r="AD11" s="6"/>
      <c r="AE11" s="6"/>
      <c r="AF11" s="6"/>
      <c r="AG11" s="6"/>
      <c r="AH11" s="6"/>
      <c r="AI11" s="6"/>
      <c r="AJ11" s="6"/>
      <c r="AK11" s="6"/>
      <c r="AL11" s="6"/>
      <c r="AM11" s="6"/>
      <c r="AN11" s="6"/>
    </row>
    <row r="12" spans="1:40" x14ac:dyDescent="0.35">
      <c r="A12" t="s">
        <v>84</v>
      </c>
      <c r="B12">
        <v>10</v>
      </c>
      <c r="C12" s="10"/>
      <c r="D12" s="9"/>
      <c r="E12" s="10"/>
      <c r="F12" s="9"/>
      <c r="G12" s="10"/>
      <c r="H12" s="10"/>
      <c r="I12" s="9"/>
      <c r="J12" s="10"/>
      <c r="K12" s="10"/>
      <c r="L12" s="10"/>
      <c r="M12" s="9"/>
      <c r="N12" s="10"/>
      <c r="O12" s="10"/>
      <c r="P12" s="9"/>
      <c r="Q12" s="9"/>
      <c r="R12" s="10"/>
      <c r="S12" s="9"/>
      <c r="T12" s="9"/>
      <c r="U12" s="10"/>
      <c r="V12" s="9"/>
      <c r="Z12" s="4" t="s">
        <v>11</v>
      </c>
      <c r="AA12" s="5"/>
      <c r="AB12" s="5"/>
      <c r="AC12" s="5"/>
      <c r="AD12" s="6"/>
      <c r="AE12" s="6"/>
      <c r="AF12" s="6"/>
      <c r="AG12" s="6"/>
      <c r="AH12" s="6"/>
      <c r="AI12" s="6"/>
      <c r="AJ12" s="6"/>
      <c r="AK12" s="6"/>
      <c r="AL12" s="6"/>
      <c r="AM12" s="6"/>
      <c r="AN12" s="6"/>
    </row>
    <row r="13" spans="1:40" x14ac:dyDescent="0.35">
      <c r="A13" t="s">
        <v>86</v>
      </c>
      <c r="B13">
        <v>15</v>
      </c>
      <c r="C13" s="10"/>
      <c r="D13" s="9"/>
      <c r="E13" s="10"/>
      <c r="F13" s="10"/>
      <c r="G13" s="10"/>
      <c r="H13" s="10"/>
      <c r="I13" s="9"/>
      <c r="J13" s="10"/>
      <c r="K13" s="10"/>
      <c r="L13" s="10"/>
      <c r="M13" s="9"/>
      <c r="N13" s="10"/>
      <c r="O13" s="10"/>
      <c r="P13" s="9"/>
      <c r="Q13" s="9"/>
      <c r="R13" s="10"/>
      <c r="S13" s="9"/>
      <c r="T13" s="9"/>
      <c r="U13" s="10"/>
      <c r="V13" s="9"/>
      <c r="Z13" s="4" t="s">
        <v>12</v>
      </c>
      <c r="AA13" s="5"/>
      <c r="AB13" s="5"/>
      <c r="AC13" s="5"/>
      <c r="AD13" s="5"/>
      <c r="AE13" s="5"/>
      <c r="AF13" s="5"/>
      <c r="AG13" s="6"/>
      <c r="AH13" s="6"/>
      <c r="AI13" s="6"/>
      <c r="AJ13" s="5"/>
      <c r="AK13" s="5"/>
      <c r="AL13" s="5"/>
      <c r="AM13" s="5"/>
      <c r="AN13" s="5"/>
    </row>
    <row r="14" spans="1:40" x14ac:dyDescent="0.35">
      <c r="A14" t="s">
        <v>88</v>
      </c>
      <c r="B14">
        <v>20</v>
      </c>
      <c r="C14" s="10"/>
      <c r="D14" s="9"/>
      <c r="E14" s="10"/>
      <c r="F14" s="10"/>
      <c r="G14" s="10"/>
      <c r="H14" s="10"/>
      <c r="I14" s="9"/>
      <c r="J14" s="10"/>
      <c r="K14" s="10"/>
      <c r="L14" s="10"/>
      <c r="M14" s="9"/>
      <c r="N14" s="10"/>
      <c r="O14" s="10"/>
      <c r="P14" s="9"/>
      <c r="Q14" s="9"/>
      <c r="R14" s="10"/>
      <c r="S14" s="9"/>
      <c r="T14" s="9"/>
      <c r="U14" s="10"/>
      <c r="V14" s="9"/>
      <c r="Z14" s="4" t="s">
        <v>13</v>
      </c>
      <c r="AA14" s="6"/>
      <c r="AB14" s="6"/>
      <c r="AC14" s="6"/>
      <c r="AD14" s="6"/>
      <c r="AE14" s="6"/>
      <c r="AF14" s="6"/>
      <c r="AG14" s="6"/>
      <c r="AH14" s="6"/>
      <c r="AI14" s="6"/>
      <c r="AJ14" s="6"/>
      <c r="AK14" s="6"/>
      <c r="AL14" s="6"/>
      <c r="AM14" s="6"/>
      <c r="AN14" s="6"/>
    </row>
    <row r="15" spans="1:40" x14ac:dyDescent="0.35">
      <c r="A15" t="s">
        <v>90</v>
      </c>
      <c r="B15">
        <v>60</v>
      </c>
      <c r="C15" s="10"/>
      <c r="D15" s="9"/>
      <c r="E15" s="10"/>
      <c r="F15" s="9"/>
      <c r="G15" s="10"/>
      <c r="H15" s="10"/>
      <c r="I15" s="10"/>
      <c r="J15" s="10"/>
      <c r="K15" s="10"/>
      <c r="L15" s="10"/>
      <c r="M15" s="9"/>
      <c r="N15" s="10"/>
      <c r="O15" s="10"/>
      <c r="P15" s="10"/>
      <c r="Q15" s="10"/>
      <c r="R15" s="10"/>
      <c r="S15" s="9"/>
      <c r="T15" s="10"/>
      <c r="U15" s="10"/>
      <c r="V15" s="10"/>
      <c r="Z15" s="4" t="s">
        <v>14</v>
      </c>
      <c r="AA15" s="6"/>
      <c r="AB15" s="6"/>
      <c r="AC15" s="6"/>
      <c r="AD15" s="6"/>
      <c r="AE15" s="6"/>
      <c r="AF15" s="6"/>
      <c r="AG15" s="6"/>
      <c r="AH15" s="6"/>
      <c r="AI15" s="6"/>
      <c r="AJ15" s="6"/>
      <c r="AK15" s="6"/>
      <c r="AL15" s="6"/>
      <c r="AM15" s="6"/>
      <c r="AN15" s="6"/>
    </row>
    <row r="16" spans="1:40" x14ac:dyDescent="0.35">
      <c r="Z16" s="4" t="s">
        <v>15</v>
      </c>
      <c r="AA16" s="5"/>
      <c r="AB16" s="5"/>
      <c r="AC16" s="5"/>
      <c r="AD16" s="5"/>
      <c r="AE16" s="5"/>
      <c r="AF16" s="5"/>
      <c r="AG16" s="6"/>
      <c r="AH16" s="5"/>
      <c r="AI16" s="5"/>
      <c r="AJ16" s="5"/>
      <c r="AK16" s="5"/>
      <c r="AL16" s="5"/>
      <c r="AM16" s="5"/>
      <c r="AN16" s="6"/>
    </row>
    <row r="17" spans="26:40" x14ac:dyDescent="0.35">
      <c r="Z17" s="4" t="s">
        <v>16</v>
      </c>
      <c r="AA17" s="6"/>
      <c r="AB17" s="6"/>
      <c r="AC17" s="5"/>
      <c r="AD17" s="5"/>
      <c r="AE17" s="5"/>
      <c r="AF17" s="5"/>
      <c r="AG17" s="6"/>
      <c r="AH17" s="6"/>
      <c r="AI17" s="6"/>
      <c r="AJ17" s="5"/>
      <c r="AK17" s="5"/>
      <c r="AL17" s="5"/>
      <c r="AM17" s="5"/>
      <c r="AN17" s="6"/>
    </row>
    <row r="18" spans="26:40" x14ac:dyDescent="0.35">
      <c r="Z18" s="4" t="s">
        <v>17</v>
      </c>
      <c r="AA18" s="5"/>
      <c r="AB18" s="5"/>
      <c r="AC18" s="6"/>
      <c r="AD18" s="5"/>
      <c r="AE18" s="5"/>
      <c r="AF18" s="5"/>
      <c r="AG18" s="6"/>
      <c r="AH18" s="6"/>
      <c r="AI18" s="6"/>
      <c r="AJ18" s="5"/>
      <c r="AK18" s="6"/>
      <c r="AL18" s="6"/>
      <c r="AM18" s="6"/>
      <c r="AN18" s="6"/>
    </row>
    <row r="19" spans="26:40" x14ac:dyDescent="0.35">
      <c r="Z19" s="4" t="s">
        <v>18</v>
      </c>
      <c r="AA19" s="5"/>
      <c r="AB19" s="5"/>
      <c r="AC19" s="5"/>
      <c r="AD19" s="5"/>
      <c r="AE19" s="5"/>
      <c r="AF19" s="5"/>
      <c r="AG19" s="5"/>
      <c r="AH19" s="5"/>
      <c r="AI19" s="5"/>
      <c r="AJ19" s="5"/>
      <c r="AK19" s="5"/>
      <c r="AL19" s="5"/>
      <c r="AM19" s="5"/>
      <c r="AN19" s="5"/>
    </row>
    <row r="20" spans="26:40" x14ac:dyDescent="0.35">
      <c r="Z20" s="4" t="s">
        <v>19</v>
      </c>
      <c r="AA20" s="5"/>
      <c r="AB20" s="5"/>
      <c r="AC20" s="5"/>
      <c r="AD20" s="5"/>
      <c r="AE20" s="5"/>
      <c r="AF20" s="5"/>
      <c r="AG20" s="6"/>
      <c r="AH20" s="5"/>
      <c r="AI20" s="5"/>
      <c r="AJ20" s="5"/>
      <c r="AK20" s="5"/>
      <c r="AL20" s="5"/>
      <c r="AM20" s="5"/>
      <c r="AN20" s="6"/>
    </row>
    <row r="21" spans="26:40" x14ac:dyDescent="0.35">
      <c r="Z21" s="4" t="s">
        <v>20</v>
      </c>
      <c r="AA21" s="5"/>
      <c r="AB21" s="5"/>
      <c r="AC21" s="6"/>
      <c r="AD21" s="5"/>
      <c r="AE21" s="5"/>
      <c r="AF21" s="5"/>
      <c r="AG21" s="6"/>
      <c r="AH21" s="6"/>
      <c r="AI21" s="6"/>
      <c r="AJ21" s="5"/>
      <c r="AK21" s="6"/>
      <c r="AL21" s="6"/>
      <c r="AM21" s="6"/>
      <c r="AN21" s="6"/>
    </row>
    <row r="22" spans="26:40" x14ac:dyDescent="0.35">
      <c r="Z22" s="4" t="s">
        <v>21</v>
      </c>
      <c r="AA22" s="5"/>
      <c r="AB22" s="5"/>
      <c r="AC22" s="5"/>
      <c r="AD22" s="5"/>
      <c r="AE22" s="5"/>
      <c r="AF22" s="5"/>
      <c r="AG22" s="6"/>
      <c r="AH22" s="5"/>
      <c r="AI22" s="5"/>
      <c r="AJ22" s="5"/>
      <c r="AK22" s="5"/>
      <c r="AL22" s="5"/>
      <c r="AM22" s="5"/>
      <c r="AN22" s="6"/>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60483-4705-47C5-97DB-1199EFFB80EE}">
  <dimension ref="A1:N26"/>
  <sheetViews>
    <sheetView topLeftCell="A12" workbookViewId="0">
      <selection activeCell="A31" sqref="A31"/>
    </sheetView>
  </sheetViews>
  <sheetFormatPr defaultRowHeight="14.5" x14ac:dyDescent="0.35"/>
  <sheetData>
    <row r="1" spans="2:14" x14ac:dyDescent="0.35">
      <c r="C1" t="s">
        <v>111</v>
      </c>
      <c r="J1" t="s">
        <v>112</v>
      </c>
    </row>
    <row r="2" spans="2:14" x14ac:dyDescent="0.35">
      <c r="B2" t="s">
        <v>1</v>
      </c>
      <c r="C2" t="s">
        <v>2</v>
      </c>
      <c r="D2" t="s">
        <v>3</v>
      </c>
      <c r="E2" t="s">
        <v>4</v>
      </c>
      <c r="F2" t="s">
        <v>5</v>
      </c>
      <c r="G2" t="s">
        <v>6</v>
      </c>
      <c r="I2" t="s">
        <v>1</v>
      </c>
      <c r="J2" t="s">
        <v>2</v>
      </c>
      <c r="K2" t="s">
        <v>3</v>
      </c>
      <c r="L2" t="s">
        <v>4</v>
      </c>
      <c r="M2" t="s">
        <v>5</v>
      </c>
      <c r="N2" t="s">
        <v>6</v>
      </c>
    </row>
    <row r="3" spans="2:14" x14ac:dyDescent="0.35">
      <c r="B3" t="s">
        <v>22</v>
      </c>
      <c r="C3">
        <v>0</v>
      </c>
      <c r="D3">
        <v>0</v>
      </c>
      <c r="E3">
        <v>0</v>
      </c>
      <c r="F3">
        <v>0</v>
      </c>
      <c r="G3">
        <v>0</v>
      </c>
      <c r="I3" t="s">
        <v>24</v>
      </c>
      <c r="J3">
        <v>0</v>
      </c>
      <c r="K3">
        <v>0</v>
      </c>
      <c r="L3">
        <v>0</v>
      </c>
      <c r="M3">
        <v>1.6850000000000001</v>
      </c>
      <c r="N3">
        <v>0</v>
      </c>
    </row>
    <row r="4" spans="2:14" x14ac:dyDescent="0.35">
      <c r="B4" t="s">
        <v>23</v>
      </c>
      <c r="C4">
        <v>0</v>
      </c>
      <c r="D4">
        <v>0</v>
      </c>
      <c r="E4">
        <v>0</v>
      </c>
      <c r="F4">
        <v>1.5444</v>
      </c>
      <c r="G4">
        <v>0</v>
      </c>
      <c r="I4" t="s">
        <v>25</v>
      </c>
      <c r="J4">
        <v>0</v>
      </c>
      <c r="K4">
        <v>0</v>
      </c>
      <c r="L4">
        <v>0</v>
      </c>
      <c r="M4">
        <v>0</v>
      </c>
      <c r="N4">
        <v>0</v>
      </c>
    </row>
    <row r="5" spans="2:14" x14ac:dyDescent="0.35">
      <c r="B5" t="s">
        <v>26</v>
      </c>
      <c r="C5">
        <v>0</v>
      </c>
      <c r="D5">
        <v>0</v>
      </c>
      <c r="E5">
        <v>0</v>
      </c>
      <c r="F5">
        <v>1.627</v>
      </c>
      <c r="G5">
        <v>0</v>
      </c>
      <c r="I5" t="s">
        <v>28</v>
      </c>
      <c r="J5">
        <v>0</v>
      </c>
      <c r="K5">
        <v>0.27900000000000003</v>
      </c>
      <c r="L5">
        <v>0</v>
      </c>
      <c r="M5">
        <v>0.94359999999999999</v>
      </c>
      <c r="N5">
        <v>0</v>
      </c>
    </row>
    <row r="6" spans="2:14" x14ac:dyDescent="0.35">
      <c r="B6" t="s">
        <v>27</v>
      </c>
      <c r="C6">
        <v>0</v>
      </c>
      <c r="D6">
        <v>0.36</v>
      </c>
      <c r="E6">
        <v>0</v>
      </c>
      <c r="F6">
        <v>0</v>
      </c>
      <c r="G6">
        <v>0</v>
      </c>
      <c r="I6" t="s">
        <v>29</v>
      </c>
      <c r="J6">
        <v>0</v>
      </c>
      <c r="K6">
        <v>0.2848</v>
      </c>
      <c r="L6">
        <v>0</v>
      </c>
      <c r="M6">
        <v>0</v>
      </c>
      <c r="N6">
        <v>0</v>
      </c>
    </row>
    <row r="7" spans="2:14" x14ac:dyDescent="0.35">
      <c r="B7" t="s">
        <v>30</v>
      </c>
      <c r="C7">
        <v>0</v>
      </c>
      <c r="D7">
        <v>0.52180000000000004</v>
      </c>
      <c r="E7">
        <v>0.38419999999999999</v>
      </c>
      <c r="F7">
        <v>1.3311999999999999</v>
      </c>
      <c r="G7">
        <v>0</v>
      </c>
      <c r="I7" t="s">
        <v>32</v>
      </c>
      <c r="J7">
        <v>0</v>
      </c>
      <c r="K7">
        <v>0.216</v>
      </c>
      <c r="L7">
        <v>0</v>
      </c>
      <c r="M7">
        <v>0</v>
      </c>
      <c r="N7">
        <v>0</v>
      </c>
    </row>
    <row r="8" spans="2:14" x14ac:dyDescent="0.35">
      <c r="B8" t="s">
        <v>31</v>
      </c>
      <c r="C8">
        <v>0</v>
      </c>
      <c r="D8">
        <v>0</v>
      </c>
      <c r="E8">
        <v>0</v>
      </c>
      <c r="F8">
        <v>1.0007999999999999</v>
      </c>
      <c r="G8">
        <v>0.79479999999999995</v>
      </c>
      <c r="I8" t="s">
        <v>33</v>
      </c>
      <c r="J8">
        <v>0</v>
      </c>
      <c r="K8">
        <v>0.48159999999999997</v>
      </c>
      <c r="L8">
        <v>0</v>
      </c>
      <c r="M8">
        <v>0</v>
      </c>
      <c r="N8">
        <v>1.1208</v>
      </c>
    </row>
    <row r="9" spans="2:14" x14ac:dyDescent="0.35">
      <c r="B9" t="s">
        <v>34</v>
      </c>
      <c r="C9">
        <v>0</v>
      </c>
      <c r="D9">
        <v>0.16619999999999999</v>
      </c>
      <c r="E9">
        <v>0</v>
      </c>
      <c r="F9">
        <v>0</v>
      </c>
      <c r="G9">
        <v>0.89380000000000004</v>
      </c>
      <c r="I9" t="s">
        <v>36</v>
      </c>
      <c r="J9">
        <v>0</v>
      </c>
      <c r="K9">
        <v>0.62919999999999998</v>
      </c>
      <c r="L9">
        <v>1.4578</v>
      </c>
      <c r="M9">
        <v>1.8304</v>
      </c>
      <c r="N9">
        <v>1.4728000000000001</v>
      </c>
    </row>
    <row r="10" spans="2:14" x14ac:dyDescent="0.35">
      <c r="B10" t="s">
        <v>35</v>
      </c>
      <c r="C10">
        <v>0</v>
      </c>
      <c r="D10">
        <v>0.22459999999999999</v>
      </c>
      <c r="E10">
        <v>0</v>
      </c>
      <c r="F10">
        <v>0</v>
      </c>
      <c r="G10">
        <v>0.90780000000000005</v>
      </c>
      <c r="I10" t="s">
        <v>37</v>
      </c>
      <c r="J10">
        <v>0</v>
      </c>
      <c r="K10">
        <v>0</v>
      </c>
      <c r="L10">
        <v>0</v>
      </c>
      <c r="M10">
        <v>0.81259999999999999</v>
      </c>
      <c r="N10">
        <v>2.1457999999999999</v>
      </c>
    </row>
    <row r="11" spans="2:14" x14ac:dyDescent="0.35">
      <c r="B11" t="s">
        <v>38</v>
      </c>
      <c r="C11">
        <v>0</v>
      </c>
      <c r="D11">
        <v>0.25700000000000001</v>
      </c>
      <c r="E11">
        <v>0</v>
      </c>
      <c r="F11">
        <v>1.3355999999999999</v>
      </c>
      <c r="G11">
        <v>0.80920000000000003</v>
      </c>
      <c r="I11" t="s">
        <v>40</v>
      </c>
      <c r="J11">
        <v>0</v>
      </c>
      <c r="K11">
        <v>1.0636000000000001</v>
      </c>
      <c r="L11">
        <v>0</v>
      </c>
      <c r="M11">
        <v>0</v>
      </c>
      <c r="N11">
        <v>0.68340000000000001</v>
      </c>
    </row>
    <row r="12" spans="2:14" x14ac:dyDescent="0.35">
      <c r="B12" t="s">
        <v>39</v>
      </c>
      <c r="C12">
        <v>0</v>
      </c>
      <c r="D12">
        <v>0</v>
      </c>
      <c r="E12">
        <v>0</v>
      </c>
      <c r="F12">
        <v>0.56299999999999994</v>
      </c>
      <c r="G12">
        <v>1.7094</v>
      </c>
      <c r="I12" t="s">
        <v>41</v>
      </c>
      <c r="J12">
        <v>0</v>
      </c>
      <c r="K12">
        <v>0</v>
      </c>
      <c r="L12">
        <v>0</v>
      </c>
      <c r="M12">
        <v>0</v>
      </c>
      <c r="N12">
        <v>2.1280000000000001</v>
      </c>
    </row>
    <row r="13" spans="2:14" x14ac:dyDescent="0.35">
      <c r="B13" t="s">
        <v>42</v>
      </c>
      <c r="C13">
        <v>0</v>
      </c>
      <c r="D13">
        <v>0.498</v>
      </c>
      <c r="E13">
        <v>0</v>
      </c>
      <c r="F13">
        <v>0</v>
      </c>
      <c r="G13">
        <v>1.6392</v>
      </c>
      <c r="I13" t="s">
        <v>44</v>
      </c>
      <c r="J13">
        <v>0</v>
      </c>
      <c r="K13">
        <v>1.0633999999999999</v>
      </c>
      <c r="L13">
        <v>0</v>
      </c>
      <c r="M13">
        <v>0</v>
      </c>
      <c r="N13">
        <v>1.7916000000000001</v>
      </c>
    </row>
    <row r="14" spans="2:14" x14ac:dyDescent="0.35">
      <c r="B14" t="s">
        <v>43</v>
      </c>
      <c r="C14">
        <v>0</v>
      </c>
      <c r="D14">
        <v>0.14460000000000001</v>
      </c>
      <c r="E14">
        <v>0</v>
      </c>
      <c r="F14">
        <v>0</v>
      </c>
      <c r="G14">
        <v>1.7669999999999999</v>
      </c>
      <c r="I14" t="s">
        <v>45</v>
      </c>
      <c r="J14">
        <v>0</v>
      </c>
      <c r="K14">
        <v>0.54159999999999997</v>
      </c>
      <c r="L14">
        <v>0</v>
      </c>
      <c r="M14">
        <v>0</v>
      </c>
      <c r="N14">
        <v>1.3042</v>
      </c>
    </row>
    <row r="15" spans="2:14" x14ac:dyDescent="0.35">
      <c r="B15" t="s">
        <v>46</v>
      </c>
      <c r="C15">
        <v>10.0352</v>
      </c>
      <c r="D15">
        <v>0.33279999999999998</v>
      </c>
      <c r="E15">
        <v>0.51359999999999995</v>
      </c>
      <c r="F15">
        <v>0</v>
      </c>
      <c r="G15">
        <v>8.7370000000000001</v>
      </c>
      <c r="I15" t="s">
        <v>48</v>
      </c>
      <c r="J15">
        <v>17.8706</v>
      </c>
      <c r="K15">
        <v>1.0589999999999999</v>
      </c>
      <c r="L15">
        <v>1.8246</v>
      </c>
      <c r="M15">
        <v>0</v>
      </c>
      <c r="N15">
        <v>18.706399999999999</v>
      </c>
    </row>
    <row r="16" spans="2:14" x14ac:dyDescent="0.35">
      <c r="B16" t="s">
        <v>47</v>
      </c>
      <c r="C16">
        <v>17.107600000000001</v>
      </c>
      <c r="D16">
        <v>0.189</v>
      </c>
      <c r="E16">
        <v>1.8948</v>
      </c>
      <c r="F16">
        <v>0</v>
      </c>
      <c r="G16">
        <v>18.894400000000001</v>
      </c>
      <c r="I16" t="s">
        <v>49</v>
      </c>
      <c r="J16">
        <v>11.739000000000001</v>
      </c>
      <c r="K16">
        <v>0</v>
      </c>
      <c r="L16">
        <v>0.97640000000000005</v>
      </c>
      <c r="M16">
        <v>0</v>
      </c>
      <c r="N16">
        <v>10.2704</v>
      </c>
    </row>
    <row r="19" spans="1:14" x14ac:dyDescent="0.35">
      <c r="A19" t="s">
        <v>1</v>
      </c>
      <c r="B19" t="s">
        <v>100</v>
      </c>
      <c r="C19" t="s">
        <v>2</v>
      </c>
      <c r="D19" t="s">
        <v>3</v>
      </c>
      <c r="E19" t="s">
        <v>4</v>
      </c>
      <c r="F19" t="s">
        <v>5</v>
      </c>
      <c r="G19" t="s">
        <v>6</v>
      </c>
      <c r="H19" t="s">
        <v>1</v>
      </c>
      <c r="I19" t="s">
        <v>100</v>
      </c>
      <c r="J19" t="s">
        <v>2</v>
      </c>
      <c r="K19" t="s">
        <v>3</v>
      </c>
      <c r="L19" t="s">
        <v>4</v>
      </c>
      <c r="M19" t="s">
        <v>5</v>
      </c>
      <c r="N19" t="s">
        <v>6</v>
      </c>
    </row>
    <row r="20" spans="1:14" x14ac:dyDescent="0.35">
      <c r="A20" t="s">
        <v>109</v>
      </c>
      <c r="B20">
        <v>0</v>
      </c>
      <c r="C20">
        <f>AVERAGE(C4:C5)</f>
        <v>0</v>
      </c>
      <c r="D20">
        <f t="shared" ref="D20:G20" si="0">AVERAGE(D4:D5)</f>
        <v>0</v>
      </c>
      <c r="E20">
        <f t="shared" si="0"/>
        <v>0</v>
      </c>
      <c r="F20">
        <f t="shared" si="0"/>
        <v>1.5857000000000001</v>
      </c>
      <c r="G20">
        <f t="shared" si="0"/>
        <v>0</v>
      </c>
      <c r="H20" t="s">
        <v>102</v>
      </c>
      <c r="I20">
        <v>0</v>
      </c>
      <c r="J20">
        <f>AVERAGE(J4:J5)</f>
        <v>0</v>
      </c>
      <c r="K20">
        <f t="shared" ref="K20:N20" si="1">AVERAGE(K4:K5)</f>
        <v>0.13950000000000001</v>
      </c>
      <c r="L20">
        <f t="shared" si="1"/>
        <v>0</v>
      </c>
      <c r="M20">
        <f t="shared" si="1"/>
        <v>0.4718</v>
      </c>
      <c r="N20">
        <f t="shared" si="1"/>
        <v>0</v>
      </c>
    </row>
    <row r="21" spans="1:14" x14ac:dyDescent="0.35">
      <c r="A21" t="s">
        <v>109</v>
      </c>
      <c r="B21">
        <v>1</v>
      </c>
      <c r="C21">
        <f>AVERAGE(C6:C7)</f>
        <v>0</v>
      </c>
      <c r="D21">
        <f t="shared" ref="D21:G21" si="2">AVERAGE(D6:D7)</f>
        <v>0.44090000000000001</v>
      </c>
      <c r="E21">
        <f t="shared" si="2"/>
        <v>0.19209999999999999</v>
      </c>
      <c r="F21">
        <f t="shared" si="2"/>
        <v>0.66559999999999997</v>
      </c>
      <c r="G21">
        <f t="shared" si="2"/>
        <v>0</v>
      </c>
      <c r="H21" t="s">
        <v>102</v>
      </c>
      <c r="I21">
        <v>1</v>
      </c>
      <c r="J21">
        <f>AVERAGE(J6:J7)</f>
        <v>0</v>
      </c>
      <c r="K21">
        <f t="shared" ref="K21:N21" si="3">AVERAGE(K6:K7)</f>
        <v>0.25040000000000001</v>
      </c>
      <c r="L21">
        <f t="shared" si="3"/>
        <v>0</v>
      </c>
      <c r="M21">
        <f t="shared" si="3"/>
        <v>0</v>
      </c>
      <c r="N21">
        <f t="shared" si="3"/>
        <v>0</v>
      </c>
    </row>
    <row r="22" spans="1:14" x14ac:dyDescent="0.35">
      <c r="A22" t="s">
        <v>109</v>
      </c>
      <c r="B22">
        <v>3</v>
      </c>
      <c r="C22">
        <f>AVERAGE(C8:C9)</f>
        <v>0</v>
      </c>
      <c r="D22">
        <f t="shared" ref="D22:G22" si="4">AVERAGE(D8:D9)</f>
        <v>8.3099999999999993E-2</v>
      </c>
      <c r="E22">
        <f t="shared" si="4"/>
        <v>0</v>
      </c>
      <c r="F22">
        <f t="shared" si="4"/>
        <v>0.50039999999999996</v>
      </c>
      <c r="G22">
        <f t="shared" si="4"/>
        <v>0.84430000000000005</v>
      </c>
      <c r="H22" t="s">
        <v>102</v>
      </c>
      <c r="I22">
        <v>3</v>
      </c>
      <c r="J22">
        <f>AVERAGE(J8:J9)</f>
        <v>0</v>
      </c>
      <c r="K22">
        <f t="shared" ref="K22:N22" si="5">AVERAGE(K8:K9)</f>
        <v>0.5554</v>
      </c>
      <c r="L22">
        <f t="shared" si="5"/>
        <v>0.72889999999999999</v>
      </c>
      <c r="M22">
        <f t="shared" si="5"/>
        <v>0.91520000000000001</v>
      </c>
      <c r="N22">
        <f t="shared" si="5"/>
        <v>1.2968000000000002</v>
      </c>
    </row>
    <row r="23" spans="1:14" x14ac:dyDescent="0.35">
      <c r="A23" t="s">
        <v>109</v>
      </c>
      <c r="B23">
        <v>7</v>
      </c>
      <c r="C23">
        <f>AVERAGE(C10:C11)</f>
        <v>0</v>
      </c>
      <c r="D23">
        <f t="shared" ref="D23:G23" si="6">AVERAGE(D10:D11)</f>
        <v>0.24080000000000001</v>
      </c>
      <c r="E23">
        <f t="shared" si="6"/>
        <v>0</v>
      </c>
      <c r="F23">
        <f t="shared" si="6"/>
        <v>0.66779999999999995</v>
      </c>
      <c r="G23">
        <f t="shared" si="6"/>
        <v>0.85850000000000004</v>
      </c>
      <c r="H23" t="s">
        <v>102</v>
      </c>
      <c r="I23">
        <v>7</v>
      </c>
      <c r="J23">
        <f>AVERAGE(J10:J11)</f>
        <v>0</v>
      </c>
      <c r="K23">
        <f t="shared" ref="K23:N23" si="7">AVERAGE(K10:K11)</f>
        <v>0.53180000000000005</v>
      </c>
      <c r="L23">
        <f t="shared" si="7"/>
        <v>0</v>
      </c>
      <c r="M23">
        <f t="shared" si="7"/>
        <v>0.40629999999999999</v>
      </c>
      <c r="N23">
        <f t="shared" si="7"/>
        <v>1.4146000000000001</v>
      </c>
    </row>
    <row r="24" spans="1:14" x14ac:dyDescent="0.35">
      <c r="A24" t="s">
        <v>109</v>
      </c>
      <c r="B24">
        <v>14</v>
      </c>
      <c r="C24">
        <f>AVERAGE(C12:C13)</f>
        <v>0</v>
      </c>
      <c r="D24">
        <f t="shared" ref="D24:G24" si="8">AVERAGE(D12:D13)</f>
        <v>0.249</v>
      </c>
      <c r="E24">
        <f t="shared" si="8"/>
        <v>0</v>
      </c>
      <c r="F24">
        <f t="shared" si="8"/>
        <v>0.28149999999999997</v>
      </c>
      <c r="G24">
        <f t="shared" si="8"/>
        <v>1.6743000000000001</v>
      </c>
      <c r="H24" t="s">
        <v>102</v>
      </c>
      <c r="I24">
        <v>14</v>
      </c>
      <c r="J24">
        <f>AVERAGE(J12:J13)</f>
        <v>0</v>
      </c>
      <c r="K24">
        <f t="shared" ref="K24:N24" si="9">AVERAGE(K12:K13)</f>
        <v>0.53169999999999995</v>
      </c>
      <c r="L24">
        <f t="shared" si="9"/>
        <v>0</v>
      </c>
      <c r="M24">
        <f t="shared" si="9"/>
        <v>0</v>
      </c>
      <c r="N24">
        <f t="shared" si="9"/>
        <v>1.9598</v>
      </c>
    </row>
    <row r="25" spans="1:14" x14ac:dyDescent="0.35">
      <c r="A25" t="s">
        <v>109</v>
      </c>
      <c r="B25">
        <v>21</v>
      </c>
      <c r="C25">
        <f>AVERAGE(C14:C15)</f>
        <v>5.0175999999999998</v>
      </c>
      <c r="D25">
        <f t="shared" ref="D25:G25" si="10">AVERAGE(D14:D15)</f>
        <v>0.2387</v>
      </c>
      <c r="E25">
        <f t="shared" si="10"/>
        <v>0.25679999999999997</v>
      </c>
      <c r="F25">
        <f t="shared" si="10"/>
        <v>0</v>
      </c>
      <c r="G25">
        <f t="shared" si="10"/>
        <v>5.2519999999999998</v>
      </c>
      <c r="H25" t="s">
        <v>102</v>
      </c>
      <c r="I25">
        <v>21</v>
      </c>
      <c r="J25">
        <f>AVERAGE(J14:J15)</f>
        <v>8.9352999999999998</v>
      </c>
      <c r="K25">
        <f t="shared" ref="K25:N25" si="11">AVERAGE(K14:K15)</f>
        <v>0.80030000000000001</v>
      </c>
      <c r="L25">
        <f t="shared" si="11"/>
        <v>0.9123</v>
      </c>
      <c r="M25">
        <f t="shared" si="11"/>
        <v>0</v>
      </c>
      <c r="N25">
        <f t="shared" si="11"/>
        <v>10.0053</v>
      </c>
    </row>
    <row r="26" spans="1:14" x14ac:dyDescent="0.35">
      <c r="A26" t="s">
        <v>109</v>
      </c>
      <c r="B26">
        <v>28</v>
      </c>
      <c r="C26">
        <f>AVERAGE(C16:C17)</f>
        <v>17.107600000000001</v>
      </c>
      <c r="D26">
        <f t="shared" ref="D26:G26" si="12">AVERAGE(D16:D17)</f>
        <v>0.189</v>
      </c>
      <c r="E26">
        <f t="shared" si="12"/>
        <v>1.8948</v>
      </c>
      <c r="F26">
        <f t="shared" si="12"/>
        <v>0</v>
      </c>
      <c r="G26">
        <f t="shared" si="12"/>
        <v>18.894400000000001</v>
      </c>
      <c r="H26" t="s">
        <v>102</v>
      </c>
      <c r="I26">
        <v>28</v>
      </c>
      <c r="J26">
        <f>AVERAGE(J16:J17)</f>
        <v>11.739000000000001</v>
      </c>
      <c r="K26">
        <f t="shared" ref="K26:N26" si="13">AVERAGE(K16:K17)</f>
        <v>0</v>
      </c>
      <c r="L26">
        <f t="shared" si="13"/>
        <v>0.97640000000000005</v>
      </c>
      <c r="M26">
        <f t="shared" si="13"/>
        <v>0</v>
      </c>
      <c r="N26">
        <f t="shared" si="13"/>
        <v>10.2704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E4DEA-94C7-4100-8E65-1F21DE859122}">
  <dimension ref="A1:J33"/>
  <sheetViews>
    <sheetView workbookViewId="0">
      <selection activeCell="D20" sqref="D20"/>
    </sheetView>
  </sheetViews>
  <sheetFormatPr defaultRowHeight="14.5" x14ac:dyDescent="0.35"/>
  <sheetData>
    <row r="1" spans="1:10" x14ac:dyDescent="0.35">
      <c r="B1" t="s">
        <v>115</v>
      </c>
    </row>
    <row r="2" spans="1:10" x14ac:dyDescent="0.35">
      <c r="A2" t="s">
        <v>1</v>
      </c>
      <c r="B2" t="s">
        <v>5</v>
      </c>
      <c r="C2" t="s">
        <v>8</v>
      </c>
      <c r="D2" t="s">
        <v>11</v>
      </c>
      <c r="E2" t="s">
        <v>14</v>
      </c>
      <c r="F2" t="s">
        <v>15</v>
      </c>
      <c r="G2" t="s">
        <v>17</v>
      </c>
      <c r="H2" t="s">
        <v>19</v>
      </c>
      <c r="I2" t="s">
        <v>20</v>
      </c>
      <c r="J2" t="s">
        <v>21</v>
      </c>
    </row>
    <row r="3" spans="1:10" x14ac:dyDescent="0.35">
      <c r="A3" t="s">
        <v>78</v>
      </c>
      <c r="B3">
        <v>0</v>
      </c>
      <c r="C3">
        <v>0</v>
      </c>
      <c r="D3">
        <v>157.214</v>
      </c>
      <c r="E3">
        <v>6.8593999999999999</v>
      </c>
      <c r="F3">
        <v>0</v>
      </c>
      <c r="G3">
        <v>11.3658</v>
      </c>
      <c r="H3">
        <v>0</v>
      </c>
      <c r="I3">
        <v>289.58159999999998</v>
      </c>
      <c r="J3">
        <v>0</v>
      </c>
    </row>
    <row r="4" spans="1:10" x14ac:dyDescent="0.35">
      <c r="A4" t="s">
        <v>90</v>
      </c>
      <c r="B4">
        <v>0</v>
      </c>
      <c r="C4">
        <v>27.896799999999999</v>
      </c>
      <c r="D4">
        <v>187.732</v>
      </c>
      <c r="E4">
        <v>7.6829999999999998</v>
      </c>
      <c r="F4">
        <v>121.0628</v>
      </c>
      <c r="G4">
        <v>277.50299999999999</v>
      </c>
      <c r="H4">
        <v>10.219200000000001</v>
      </c>
      <c r="I4">
        <v>3428.1260000000002</v>
      </c>
      <c r="J4">
        <v>34.970799999999997</v>
      </c>
    </row>
    <row r="5" spans="1:10" x14ac:dyDescent="0.35">
      <c r="A5" t="s">
        <v>79</v>
      </c>
      <c r="B5">
        <v>0</v>
      </c>
      <c r="C5">
        <v>0</v>
      </c>
      <c r="D5">
        <v>0</v>
      </c>
      <c r="E5">
        <v>3.7040000000000002</v>
      </c>
      <c r="F5">
        <v>0</v>
      </c>
      <c r="G5">
        <v>0</v>
      </c>
      <c r="H5">
        <v>0</v>
      </c>
      <c r="I5">
        <v>0</v>
      </c>
      <c r="J5">
        <v>0</v>
      </c>
    </row>
    <row r="6" spans="1:10" x14ac:dyDescent="0.35">
      <c r="A6" t="s">
        <v>91</v>
      </c>
      <c r="B6">
        <v>0.70420000000000005</v>
      </c>
      <c r="C6">
        <v>9.5242000000000004</v>
      </c>
      <c r="D6">
        <v>212.20500000000001</v>
      </c>
      <c r="E6">
        <v>8.1224000000000007</v>
      </c>
      <c r="F6">
        <v>49.660400000000003</v>
      </c>
      <c r="G6">
        <v>503.15499999999997</v>
      </c>
      <c r="H6">
        <v>17.9316</v>
      </c>
      <c r="I6">
        <v>1366.8620000000001</v>
      </c>
      <c r="J6">
        <v>31.933</v>
      </c>
    </row>
    <row r="9" spans="1:10" x14ac:dyDescent="0.35">
      <c r="A9" t="s">
        <v>101</v>
      </c>
      <c r="B9" t="s">
        <v>100</v>
      </c>
      <c r="C9" t="s">
        <v>15</v>
      </c>
    </row>
    <row r="10" spans="1:10" x14ac:dyDescent="0.35">
      <c r="A10" t="s">
        <v>109</v>
      </c>
      <c r="B10" t="s">
        <v>113</v>
      </c>
      <c r="C10">
        <v>0</v>
      </c>
    </row>
    <row r="11" spans="1:10" x14ac:dyDescent="0.35">
      <c r="A11" t="s">
        <v>109</v>
      </c>
      <c r="B11" t="s">
        <v>114</v>
      </c>
      <c r="C11">
        <v>121.0628</v>
      </c>
    </row>
    <row r="12" spans="1:10" x14ac:dyDescent="0.35">
      <c r="A12" t="s">
        <v>102</v>
      </c>
      <c r="B12" t="s">
        <v>113</v>
      </c>
      <c r="C12">
        <v>0</v>
      </c>
    </row>
    <row r="13" spans="1:10" x14ac:dyDescent="0.35">
      <c r="A13" t="s">
        <v>102</v>
      </c>
      <c r="B13" t="s">
        <v>114</v>
      </c>
      <c r="C13">
        <v>49.660400000000003</v>
      </c>
    </row>
    <row r="16" spans="1:10" x14ac:dyDescent="0.35">
      <c r="A16" t="s">
        <v>101</v>
      </c>
      <c r="B16" t="s">
        <v>100</v>
      </c>
      <c r="C16" t="s">
        <v>17</v>
      </c>
    </row>
    <row r="17" spans="1:3" x14ac:dyDescent="0.35">
      <c r="A17" t="s">
        <v>109</v>
      </c>
      <c r="B17" t="s">
        <v>113</v>
      </c>
      <c r="C17">
        <v>11.3658</v>
      </c>
    </row>
    <row r="18" spans="1:3" x14ac:dyDescent="0.35">
      <c r="A18" t="s">
        <v>109</v>
      </c>
      <c r="B18" t="s">
        <v>114</v>
      </c>
      <c r="C18">
        <v>277.50299999999999</v>
      </c>
    </row>
    <row r="19" spans="1:3" x14ac:dyDescent="0.35">
      <c r="A19" t="s">
        <v>102</v>
      </c>
      <c r="B19" t="s">
        <v>113</v>
      </c>
      <c r="C19">
        <v>0</v>
      </c>
    </row>
    <row r="20" spans="1:3" x14ac:dyDescent="0.35">
      <c r="A20" t="s">
        <v>102</v>
      </c>
      <c r="B20" t="s">
        <v>114</v>
      </c>
      <c r="C20">
        <v>503.15499999999997</v>
      </c>
    </row>
    <row r="23" spans="1:3" x14ac:dyDescent="0.35">
      <c r="A23" t="s">
        <v>101</v>
      </c>
      <c r="B23" t="s">
        <v>100</v>
      </c>
      <c r="C23" t="s">
        <v>20</v>
      </c>
    </row>
    <row r="24" spans="1:3" x14ac:dyDescent="0.35">
      <c r="A24" t="s">
        <v>109</v>
      </c>
      <c r="B24" t="s">
        <v>113</v>
      </c>
      <c r="C24">
        <v>289.58159999999998</v>
      </c>
    </row>
    <row r="25" spans="1:3" x14ac:dyDescent="0.35">
      <c r="A25" t="s">
        <v>109</v>
      </c>
      <c r="B25" t="s">
        <v>114</v>
      </c>
      <c r="C25">
        <v>3428.1260000000002</v>
      </c>
    </row>
    <row r="26" spans="1:3" x14ac:dyDescent="0.35">
      <c r="A26" t="s">
        <v>102</v>
      </c>
      <c r="B26" t="s">
        <v>113</v>
      </c>
      <c r="C26">
        <v>0</v>
      </c>
    </row>
    <row r="27" spans="1:3" x14ac:dyDescent="0.35">
      <c r="A27" t="s">
        <v>102</v>
      </c>
      <c r="B27" t="s">
        <v>114</v>
      </c>
      <c r="C27">
        <v>1366.8620000000001</v>
      </c>
    </row>
    <row r="29" spans="1:3" x14ac:dyDescent="0.35">
      <c r="A29" t="s">
        <v>101</v>
      </c>
      <c r="B29" t="s">
        <v>100</v>
      </c>
      <c r="C29" t="s">
        <v>21</v>
      </c>
    </row>
    <row r="30" spans="1:3" x14ac:dyDescent="0.35">
      <c r="A30" t="s">
        <v>109</v>
      </c>
      <c r="B30" t="s">
        <v>113</v>
      </c>
      <c r="C30">
        <v>0</v>
      </c>
    </row>
    <row r="31" spans="1:3" x14ac:dyDescent="0.35">
      <c r="A31" t="s">
        <v>109</v>
      </c>
      <c r="B31" t="s">
        <v>114</v>
      </c>
      <c r="C31">
        <v>34.970799999999997</v>
      </c>
    </row>
    <row r="32" spans="1:3" x14ac:dyDescent="0.35">
      <c r="A32" t="s">
        <v>102</v>
      </c>
      <c r="B32" t="s">
        <v>113</v>
      </c>
      <c r="C32">
        <v>0</v>
      </c>
    </row>
    <row r="33" spans="1:3" x14ac:dyDescent="0.35">
      <c r="A33" t="s">
        <v>102</v>
      </c>
      <c r="B33" t="s">
        <v>114</v>
      </c>
      <c r="C33">
        <v>31.933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154B8-41CA-411F-BC78-8F647C0D0895}">
  <dimension ref="A1:L24"/>
  <sheetViews>
    <sheetView workbookViewId="0">
      <selection activeCell="A18" sqref="A18"/>
    </sheetView>
  </sheetViews>
  <sheetFormatPr defaultRowHeight="14.5" x14ac:dyDescent="0.35"/>
  <cols>
    <col min="1" max="1" width="27.26953125" bestFit="1" customWidth="1"/>
    <col min="2" max="2" width="22.36328125" bestFit="1" customWidth="1"/>
    <col min="3" max="3" width="28.54296875" bestFit="1" customWidth="1"/>
    <col min="4" max="4" width="29.26953125" bestFit="1" customWidth="1"/>
    <col min="5" max="5" width="31.26953125" bestFit="1" customWidth="1"/>
    <col min="6" max="6" width="11.81640625" bestFit="1" customWidth="1"/>
    <col min="7" max="7" width="32.26953125" bestFit="1" customWidth="1"/>
    <col min="8" max="8" width="28.90625" bestFit="1" customWidth="1"/>
  </cols>
  <sheetData>
    <row r="1" spans="1:12" x14ac:dyDescent="0.35">
      <c r="A1" s="1" t="s">
        <v>294</v>
      </c>
      <c r="B1" s="1" t="s">
        <v>274</v>
      </c>
      <c r="C1" s="1" t="s">
        <v>275</v>
      </c>
      <c r="D1" s="1" t="s">
        <v>276</v>
      </c>
      <c r="E1" s="1" t="s">
        <v>277</v>
      </c>
      <c r="F1" s="1" t="s">
        <v>278</v>
      </c>
      <c r="G1" s="1" t="s">
        <v>279</v>
      </c>
      <c r="H1" s="1" t="s">
        <v>280</v>
      </c>
      <c r="J1" t="s">
        <v>101</v>
      </c>
      <c r="K1" t="s">
        <v>269</v>
      </c>
      <c r="L1" t="s">
        <v>270</v>
      </c>
    </row>
    <row r="2" spans="1:12" x14ac:dyDescent="0.35">
      <c r="A2" s="1" t="s">
        <v>109</v>
      </c>
      <c r="B2" s="1">
        <v>24.494178439366642</v>
      </c>
      <c r="C2" s="1">
        <v>14045.878906690103</v>
      </c>
      <c r="D2" s="1">
        <v>270.29684904778031</v>
      </c>
      <c r="E2" s="1">
        <v>10.389775014218838</v>
      </c>
      <c r="F2" s="1">
        <v>4708.639287</v>
      </c>
      <c r="G2" s="1">
        <v>282.39352485425803</v>
      </c>
      <c r="H2" s="1">
        <v>3603.3794919996508</v>
      </c>
      <c r="J2" t="s">
        <v>109</v>
      </c>
      <c r="K2">
        <v>1</v>
      </c>
      <c r="L2">
        <v>7.4999999999999997E-2</v>
      </c>
    </row>
    <row r="3" spans="1:12" x14ac:dyDescent="0.35">
      <c r="A3" s="1" t="s">
        <v>102</v>
      </c>
      <c r="B3" s="1">
        <v>216.49424480895044</v>
      </c>
      <c r="C3" s="1">
        <v>13918.679555645689</v>
      </c>
      <c r="D3" s="1" t="s">
        <v>283</v>
      </c>
      <c r="E3" s="1">
        <v>5.009661154132214</v>
      </c>
      <c r="F3" s="1">
        <v>5794.6519429999998</v>
      </c>
      <c r="G3" s="1">
        <v>101.77060143030067</v>
      </c>
      <c r="H3" s="1">
        <v>2787.6877313398036</v>
      </c>
      <c r="J3" t="s">
        <v>109</v>
      </c>
      <c r="K3">
        <v>2</v>
      </c>
      <c r="L3">
        <v>0.16</v>
      </c>
    </row>
    <row r="4" spans="1:12" x14ac:dyDescent="0.35">
      <c r="A4" s="1"/>
      <c r="B4" s="1"/>
      <c r="C4" s="1"/>
      <c r="D4" s="1"/>
      <c r="E4" s="1"/>
      <c r="F4" s="1"/>
      <c r="G4" s="1"/>
      <c r="H4" s="1"/>
      <c r="J4" t="s">
        <v>109</v>
      </c>
      <c r="K4">
        <v>3</v>
      </c>
      <c r="L4">
        <v>0.22</v>
      </c>
    </row>
    <row r="5" spans="1:12" x14ac:dyDescent="0.35">
      <c r="A5" s="1" t="s">
        <v>295</v>
      </c>
      <c r="B5" s="1"/>
      <c r="C5" s="1"/>
      <c r="D5" s="1" t="s">
        <v>296</v>
      </c>
      <c r="E5" s="1"/>
      <c r="F5" s="1"/>
      <c r="G5" s="1"/>
      <c r="H5" s="1"/>
      <c r="J5" t="s">
        <v>102</v>
      </c>
      <c r="K5">
        <v>1</v>
      </c>
      <c r="L5">
        <v>7.0000000000000007E-2</v>
      </c>
    </row>
    <row r="6" spans="1:12" x14ac:dyDescent="0.35">
      <c r="A6" s="1" t="s">
        <v>281</v>
      </c>
      <c r="B6" s="1" t="s">
        <v>297</v>
      </c>
      <c r="C6" s="1">
        <v>45.627376425855516</v>
      </c>
      <c r="D6" s="1">
        <v>100</v>
      </c>
      <c r="E6" s="1"/>
      <c r="F6" s="1"/>
      <c r="G6" s="1"/>
      <c r="H6" s="1"/>
      <c r="J6" t="s">
        <v>102</v>
      </c>
      <c r="K6">
        <v>2</v>
      </c>
      <c r="L6">
        <v>0.15</v>
      </c>
    </row>
    <row r="7" spans="1:12" x14ac:dyDescent="0.35">
      <c r="A7" s="1" t="s">
        <v>282</v>
      </c>
      <c r="B7" s="1" t="s">
        <v>297</v>
      </c>
      <c r="C7" s="1">
        <v>51.390982595587232</v>
      </c>
      <c r="D7" s="1">
        <v>100</v>
      </c>
      <c r="E7" s="1"/>
      <c r="F7" s="1"/>
      <c r="G7" s="1"/>
      <c r="H7" s="1"/>
      <c r="J7" t="s">
        <v>102</v>
      </c>
      <c r="K7">
        <v>3</v>
      </c>
      <c r="L7">
        <v>0.2</v>
      </c>
    </row>
    <row r="8" spans="1:12" x14ac:dyDescent="0.35">
      <c r="A8" s="1"/>
      <c r="B8" s="1"/>
      <c r="C8" s="1"/>
      <c r="D8" s="1"/>
      <c r="E8" s="1"/>
      <c r="F8" s="1"/>
      <c r="G8" s="1"/>
      <c r="H8" s="1"/>
    </row>
    <row r="9" spans="1:12" x14ac:dyDescent="0.35">
      <c r="A9" s="1"/>
      <c r="B9" s="1" t="s">
        <v>298</v>
      </c>
      <c r="C9" s="1" t="s">
        <v>296</v>
      </c>
      <c r="D9" s="1" t="s">
        <v>289</v>
      </c>
      <c r="E9" s="1"/>
      <c r="F9" s="1"/>
      <c r="G9" s="1"/>
      <c r="H9" s="1"/>
    </row>
    <row r="10" spans="1:12" x14ac:dyDescent="0.35">
      <c r="A10" s="1" t="s">
        <v>281</v>
      </c>
      <c r="B10" s="1">
        <v>0.46666666666666667</v>
      </c>
      <c r="C10" s="1">
        <v>100</v>
      </c>
      <c r="D10" s="1">
        <f>C10/B10*D6/C6</f>
        <v>469.64285714285711</v>
      </c>
      <c r="E10" s="1"/>
      <c r="F10" s="1"/>
      <c r="G10" s="1"/>
      <c r="H10" s="1"/>
    </row>
    <row r="11" spans="1:12" x14ac:dyDescent="0.35">
      <c r="A11" s="1" t="s">
        <v>282</v>
      </c>
      <c r="B11" s="1">
        <v>0.46666666666666667</v>
      </c>
      <c r="C11" s="1">
        <v>100</v>
      </c>
      <c r="D11" s="1">
        <f>C11/B11*D7/C7</f>
        <v>416.97142857142853</v>
      </c>
      <c r="E11" s="1"/>
      <c r="F11" s="1"/>
      <c r="G11" s="1"/>
      <c r="H11" s="1"/>
    </row>
    <row r="12" spans="1:12" x14ac:dyDescent="0.35">
      <c r="A12" s="1"/>
      <c r="B12" s="1"/>
      <c r="C12" s="1"/>
      <c r="D12" s="1"/>
      <c r="E12" s="1"/>
      <c r="F12" s="1"/>
      <c r="G12" s="1"/>
      <c r="H12" s="1"/>
    </row>
    <row r="13" spans="1:12" x14ac:dyDescent="0.35">
      <c r="A13" s="1"/>
      <c r="B13" s="1"/>
      <c r="C13" s="1"/>
      <c r="D13" s="1"/>
      <c r="E13" s="1"/>
      <c r="F13" s="1"/>
      <c r="G13" s="1"/>
      <c r="H13" s="1"/>
    </row>
    <row r="14" spans="1:12" x14ac:dyDescent="0.35">
      <c r="A14" s="1"/>
      <c r="B14" s="1"/>
      <c r="C14" s="1"/>
      <c r="D14" s="1"/>
      <c r="E14" s="1"/>
      <c r="F14" s="1"/>
      <c r="G14" s="1"/>
      <c r="H14" s="1"/>
    </row>
    <row r="15" spans="1:12" x14ac:dyDescent="0.35">
      <c r="A15" s="1"/>
      <c r="B15" s="1"/>
      <c r="C15" s="1"/>
      <c r="D15" s="1"/>
      <c r="E15" s="1"/>
      <c r="F15" s="1"/>
      <c r="G15" s="1"/>
      <c r="H15" s="1"/>
    </row>
    <row r="16" spans="1:12" x14ac:dyDescent="0.35">
      <c r="A16" s="1"/>
      <c r="B16" s="46" t="s">
        <v>290</v>
      </c>
      <c r="C16" s="46"/>
      <c r="D16" s="46"/>
      <c r="E16" s="46"/>
      <c r="F16" s="46"/>
      <c r="G16" s="46"/>
      <c r="H16" s="46"/>
    </row>
    <row r="17" spans="1:8" x14ac:dyDescent="0.35">
      <c r="A17" s="1" t="s">
        <v>291</v>
      </c>
      <c r="B17" s="1" t="s">
        <v>274</v>
      </c>
      <c r="C17" s="1" t="s">
        <v>275</v>
      </c>
      <c r="D17" s="1" t="s">
        <v>276</v>
      </c>
      <c r="E17" s="1" t="s">
        <v>277</v>
      </c>
      <c r="F17" s="1" t="s">
        <v>278</v>
      </c>
      <c r="G17" s="1" t="s">
        <v>279</v>
      </c>
      <c r="H17" s="1" t="s">
        <v>280</v>
      </c>
    </row>
    <row r="18" spans="1:8" x14ac:dyDescent="0.35">
      <c r="A18" s="1" t="s">
        <v>281</v>
      </c>
      <c r="B18" s="1">
        <f>B2/$D$10</f>
        <v>5.215490466176928E-2</v>
      </c>
      <c r="C18" s="1">
        <f t="shared" ref="C18:H18" si="0">C2/$D$10</f>
        <v>29.907574858351552</v>
      </c>
      <c r="D18" s="1">
        <f t="shared" si="0"/>
        <v>0.57553701698386683</v>
      </c>
      <c r="E18" s="1">
        <f t="shared" si="0"/>
        <v>2.2122714859173193E-2</v>
      </c>
      <c r="F18" s="1">
        <f>F2/$D$10</f>
        <v>10.026000002737643</v>
      </c>
      <c r="G18" s="1">
        <f t="shared" si="0"/>
        <v>0.60129419740830614</v>
      </c>
      <c r="H18" s="1">
        <f t="shared" si="0"/>
        <v>7.6725951160448842</v>
      </c>
    </row>
    <row r="19" spans="1:8" x14ac:dyDescent="0.35">
      <c r="A19" s="1" t="s">
        <v>282</v>
      </c>
      <c r="B19" s="1">
        <f>B3/$D$11</f>
        <v>0.51920642512767345</v>
      </c>
      <c r="C19" s="1">
        <f t="shared" ref="C19:H19" si="1">C3/$D$11</f>
        <v>33.380415543894692</v>
      </c>
      <c r="D19" s="1" t="s">
        <v>283</v>
      </c>
      <c r="E19" s="1">
        <f t="shared" si="1"/>
        <v>1.2014399095150577E-2</v>
      </c>
      <c r="F19" s="1">
        <f t="shared" si="1"/>
        <v>13.897000000342608</v>
      </c>
      <c r="G19" s="1">
        <f t="shared" si="1"/>
        <v>0.24407092298619459</v>
      </c>
      <c r="H19" s="1">
        <f t="shared" si="1"/>
        <v>6.6855605452167417</v>
      </c>
    </row>
    <row r="20" spans="1:8" x14ac:dyDescent="0.35">
      <c r="A20" s="1"/>
      <c r="B20" s="1"/>
      <c r="C20" s="1"/>
      <c r="D20" s="1"/>
      <c r="E20" s="1"/>
      <c r="F20" s="1"/>
      <c r="G20" s="1"/>
      <c r="H20" s="1"/>
    </row>
    <row r="21" spans="1:8" x14ac:dyDescent="0.35">
      <c r="A21" s="1"/>
      <c r="B21" s="46" t="s">
        <v>292</v>
      </c>
      <c r="C21" s="46"/>
      <c r="D21" s="46"/>
      <c r="E21" s="46"/>
      <c r="F21" s="46"/>
      <c r="G21" s="46"/>
      <c r="H21" s="46"/>
    </row>
    <row r="22" spans="1:8" x14ac:dyDescent="0.35">
      <c r="A22" s="1" t="s">
        <v>299</v>
      </c>
      <c r="B22" s="1" t="s">
        <v>274</v>
      </c>
      <c r="C22" s="1" t="s">
        <v>275</v>
      </c>
      <c r="D22" s="1" t="s">
        <v>276</v>
      </c>
      <c r="E22" s="1" t="s">
        <v>277</v>
      </c>
      <c r="F22" s="1" t="s">
        <v>278</v>
      </c>
      <c r="G22" s="1" t="s">
        <v>279</v>
      </c>
      <c r="H22" s="1" t="s">
        <v>280</v>
      </c>
    </row>
    <row r="23" spans="1:8" x14ac:dyDescent="0.35">
      <c r="A23" s="1" t="s">
        <v>281</v>
      </c>
      <c r="B23" s="1">
        <f>B18*1000</f>
        <v>52.15490466176928</v>
      </c>
      <c r="C23" s="1">
        <f t="shared" ref="C23:H24" si="2">C18*1000</f>
        <v>29907.574858351552</v>
      </c>
      <c r="D23" s="1">
        <f t="shared" si="2"/>
        <v>575.53701698386681</v>
      </c>
      <c r="E23" s="1">
        <f t="shared" si="2"/>
        <v>22.122714859173193</v>
      </c>
      <c r="F23" s="1">
        <f t="shared" si="2"/>
        <v>10026.000002737643</v>
      </c>
      <c r="G23" s="1">
        <f t="shared" si="2"/>
        <v>601.2941974083061</v>
      </c>
      <c r="H23" s="1">
        <f t="shared" si="2"/>
        <v>7672.595116044884</v>
      </c>
    </row>
    <row r="24" spans="1:8" x14ac:dyDescent="0.35">
      <c r="A24" s="1" t="s">
        <v>282</v>
      </c>
      <c r="B24" s="1">
        <f>B19*1000</f>
        <v>519.20642512767347</v>
      </c>
      <c r="C24" s="1">
        <f t="shared" si="2"/>
        <v>33380.415543894691</v>
      </c>
      <c r="D24" s="1" t="s">
        <v>283</v>
      </c>
      <c r="E24" s="1">
        <f t="shared" si="2"/>
        <v>12.014399095150576</v>
      </c>
      <c r="F24" s="1">
        <f t="shared" si="2"/>
        <v>13897.000000342608</v>
      </c>
      <c r="G24" s="1">
        <f t="shared" si="2"/>
        <v>244.0709229861946</v>
      </c>
      <c r="H24" s="1">
        <f>H19*1000</f>
        <v>6685.560545216742</v>
      </c>
    </row>
  </sheetData>
  <mergeCells count="2">
    <mergeCell ref="B16:H16"/>
    <mergeCell ref="B21:H2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2D443-7A8B-4074-828C-3C4C71A60C85}">
  <dimension ref="A1:J11"/>
  <sheetViews>
    <sheetView workbookViewId="0">
      <selection activeCell="D17" sqref="D17"/>
    </sheetView>
  </sheetViews>
  <sheetFormatPr defaultRowHeight="14.5" x14ac:dyDescent="0.35"/>
  <sheetData>
    <row r="1" spans="1:10" x14ac:dyDescent="0.35">
      <c r="A1" t="s">
        <v>342</v>
      </c>
      <c r="B1" t="s">
        <v>343</v>
      </c>
      <c r="C1" t="s">
        <v>344</v>
      </c>
      <c r="D1" t="s">
        <v>345</v>
      </c>
      <c r="E1" t="s">
        <v>346</v>
      </c>
      <c r="F1" t="s">
        <v>347</v>
      </c>
      <c r="G1" t="s">
        <v>348</v>
      </c>
      <c r="H1" t="s">
        <v>349</v>
      </c>
      <c r="I1" t="s">
        <v>350</v>
      </c>
      <c r="J1" t="s">
        <v>351</v>
      </c>
    </row>
    <row r="2" spans="1:10" x14ac:dyDescent="0.35">
      <c r="A2" t="s">
        <v>352</v>
      </c>
      <c r="B2" t="s">
        <v>353</v>
      </c>
      <c r="C2" t="s">
        <v>354</v>
      </c>
      <c r="D2">
        <v>319.52</v>
      </c>
      <c r="E2">
        <v>89</v>
      </c>
      <c r="F2">
        <v>151</v>
      </c>
      <c r="G2">
        <v>14</v>
      </c>
      <c r="H2">
        <v>15</v>
      </c>
      <c r="I2">
        <v>8</v>
      </c>
      <c r="J2">
        <v>15</v>
      </c>
    </row>
    <row r="3" spans="1:10" x14ac:dyDescent="0.35">
      <c r="A3" t="s">
        <v>355</v>
      </c>
      <c r="B3" t="s">
        <v>353</v>
      </c>
      <c r="C3" t="s">
        <v>354</v>
      </c>
      <c r="D3">
        <v>230.3</v>
      </c>
      <c r="E3">
        <v>58.41</v>
      </c>
      <c r="G3">
        <v>10</v>
      </c>
      <c r="H3">
        <v>10</v>
      </c>
    </row>
    <row r="4" spans="1:10" x14ac:dyDescent="0.35">
      <c r="A4" t="s">
        <v>356</v>
      </c>
      <c r="B4" t="s">
        <v>353</v>
      </c>
      <c r="C4" t="s">
        <v>354</v>
      </c>
      <c r="D4">
        <v>163.13</v>
      </c>
      <c r="E4">
        <v>89.167000000000002</v>
      </c>
      <c r="F4">
        <v>101.167</v>
      </c>
      <c r="G4">
        <v>15</v>
      </c>
      <c r="H4">
        <v>6</v>
      </c>
      <c r="I4">
        <v>10</v>
      </c>
      <c r="J4">
        <v>7</v>
      </c>
    </row>
    <row r="5" spans="1:10" x14ac:dyDescent="0.35">
      <c r="A5" t="s">
        <v>357</v>
      </c>
      <c r="B5" t="s">
        <v>353</v>
      </c>
      <c r="C5" t="s">
        <v>354</v>
      </c>
      <c r="D5">
        <v>231.39</v>
      </c>
      <c r="E5">
        <v>44</v>
      </c>
      <c r="F5">
        <v>133</v>
      </c>
      <c r="G5">
        <v>10</v>
      </c>
      <c r="H5">
        <v>10</v>
      </c>
      <c r="I5">
        <v>15</v>
      </c>
      <c r="J5">
        <v>20</v>
      </c>
    </row>
    <row r="6" spans="1:10" x14ac:dyDescent="0.35">
      <c r="A6" t="s">
        <v>358</v>
      </c>
      <c r="B6" t="s">
        <v>353</v>
      </c>
      <c r="C6" t="s">
        <v>354</v>
      </c>
      <c r="D6">
        <v>119.2</v>
      </c>
      <c r="E6">
        <v>57</v>
      </c>
      <c r="F6">
        <v>45.4</v>
      </c>
      <c r="G6">
        <v>8</v>
      </c>
      <c r="H6">
        <v>5</v>
      </c>
      <c r="I6">
        <v>8</v>
      </c>
      <c r="J6">
        <v>9</v>
      </c>
    </row>
    <row r="7" spans="1:10" x14ac:dyDescent="0.35">
      <c r="A7" t="s">
        <v>359</v>
      </c>
      <c r="B7" t="s">
        <v>353</v>
      </c>
      <c r="C7" t="s">
        <v>354</v>
      </c>
      <c r="D7">
        <v>258.27999999999997</v>
      </c>
      <c r="E7">
        <v>240.27</v>
      </c>
      <c r="F7">
        <v>113.13</v>
      </c>
      <c r="G7">
        <v>25</v>
      </c>
      <c r="H7">
        <v>20</v>
      </c>
      <c r="I7">
        <v>18</v>
      </c>
      <c r="J7">
        <v>20</v>
      </c>
    </row>
    <row r="8" spans="1:10" x14ac:dyDescent="0.35">
      <c r="A8" t="s">
        <v>360</v>
      </c>
      <c r="B8" t="s">
        <v>353</v>
      </c>
      <c r="C8" t="s">
        <v>361</v>
      </c>
      <c r="D8">
        <v>265.10000000000002</v>
      </c>
      <c r="E8">
        <v>97.082999999999998</v>
      </c>
      <c r="F8">
        <v>80.167000000000002</v>
      </c>
      <c r="G8">
        <v>15</v>
      </c>
      <c r="H8">
        <v>25</v>
      </c>
      <c r="I8">
        <v>18</v>
      </c>
      <c r="J8">
        <v>25</v>
      </c>
    </row>
    <row r="9" spans="1:10" x14ac:dyDescent="0.35">
      <c r="A9" t="s">
        <v>362</v>
      </c>
      <c r="B9" t="s">
        <v>353</v>
      </c>
      <c r="C9" t="s">
        <v>361</v>
      </c>
      <c r="D9">
        <v>279.41000000000003</v>
      </c>
      <c r="E9">
        <v>97.082999999999998</v>
      </c>
      <c r="F9">
        <v>94.477000000000004</v>
      </c>
      <c r="G9">
        <v>22</v>
      </c>
      <c r="H9">
        <v>25</v>
      </c>
      <c r="I9">
        <v>25</v>
      </c>
      <c r="J9">
        <v>25</v>
      </c>
    </row>
    <row r="10" spans="1:10" x14ac:dyDescent="0.35">
      <c r="A10" t="s">
        <v>363</v>
      </c>
      <c r="B10" t="s">
        <v>364</v>
      </c>
      <c r="C10" t="s">
        <v>354</v>
      </c>
      <c r="D10">
        <v>123.17</v>
      </c>
      <c r="E10">
        <v>48.5</v>
      </c>
      <c r="F10">
        <v>69.3</v>
      </c>
      <c r="G10">
        <v>7</v>
      </c>
      <c r="H10">
        <v>12</v>
      </c>
      <c r="I10">
        <v>9</v>
      </c>
      <c r="J10">
        <v>11</v>
      </c>
    </row>
    <row r="11" spans="1:10" x14ac:dyDescent="0.35">
      <c r="A11" t="s">
        <v>365</v>
      </c>
      <c r="B11" t="s">
        <v>364</v>
      </c>
      <c r="C11" t="s">
        <v>361</v>
      </c>
      <c r="D11">
        <v>290.10000000000002</v>
      </c>
      <c r="E11">
        <v>97.08</v>
      </c>
      <c r="F11">
        <v>80.17</v>
      </c>
      <c r="G11">
        <v>20</v>
      </c>
      <c r="H11">
        <v>25</v>
      </c>
      <c r="I11">
        <v>20</v>
      </c>
      <c r="J11">
        <v>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29805-69D7-44AB-B5EB-A6C4A73CE738}">
  <dimension ref="A1:U25"/>
  <sheetViews>
    <sheetView workbookViewId="0">
      <selection sqref="A1:XFD1048576"/>
    </sheetView>
  </sheetViews>
  <sheetFormatPr defaultRowHeight="14.5" x14ac:dyDescent="0.35"/>
  <cols>
    <col min="1" max="16384" width="8.7265625" style="13"/>
  </cols>
  <sheetData>
    <row r="1" spans="1:21" x14ac:dyDescent="0.35">
      <c r="A1" s="47" t="s">
        <v>554</v>
      </c>
      <c r="B1" s="47"/>
      <c r="C1" s="47"/>
      <c r="D1" s="47"/>
      <c r="E1" s="47"/>
      <c r="F1" s="47"/>
      <c r="G1" s="47"/>
      <c r="H1" s="47"/>
      <c r="I1" s="47"/>
      <c r="J1" s="47"/>
      <c r="K1" s="47"/>
      <c r="L1" s="47"/>
      <c r="M1" s="47"/>
      <c r="N1" s="47"/>
      <c r="O1" s="47"/>
      <c r="P1" s="47"/>
    </row>
    <row r="2" spans="1:21" x14ac:dyDescent="0.35">
      <c r="A2" s="13" t="s">
        <v>1</v>
      </c>
      <c r="B2" s="13" t="s">
        <v>534</v>
      </c>
      <c r="C2" s="13" t="s">
        <v>545</v>
      </c>
      <c r="D2" s="13" t="s">
        <v>546</v>
      </c>
      <c r="E2" s="13" t="s">
        <v>518</v>
      </c>
      <c r="F2" s="13" t="s">
        <v>547</v>
      </c>
      <c r="G2" s="13" t="s">
        <v>505</v>
      </c>
      <c r="H2" s="13" t="s">
        <v>548</v>
      </c>
      <c r="I2" s="13" t="s">
        <v>536</v>
      </c>
      <c r="J2" s="13" t="s">
        <v>285</v>
      </c>
      <c r="K2" s="13" t="s">
        <v>549</v>
      </c>
      <c r="L2" s="13" t="s">
        <v>538</v>
      </c>
      <c r="M2" s="13" t="s">
        <v>550</v>
      </c>
      <c r="N2" s="13" t="s">
        <v>551</v>
      </c>
      <c r="O2" s="13" t="s">
        <v>552</v>
      </c>
      <c r="P2" s="13" t="s">
        <v>553</v>
      </c>
    </row>
    <row r="3" spans="1:21" x14ac:dyDescent="0.35">
      <c r="A3" s="13" t="s">
        <v>541</v>
      </c>
      <c r="B3" s="13">
        <v>0.11940000000000001</v>
      </c>
      <c r="C3" s="13">
        <f>D3+B3</f>
        <v>2.5867</v>
      </c>
      <c r="D3" s="13">
        <v>2.4672999999999998</v>
      </c>
      <c r="E3" s="13">
        <v>2.6109</v>
      </c>
      <c r="F3" s="13">
        <v>2.5964</v>
      </c>
      <c r="G3" s="13">
        <f>E3-C3</f>
        <v>2.4199999999999999E-2</v>
      </c>
      <c r="H3" s="13">
        <f>F3-C3</f>
        <v>9.7000000000000419E-3</v>
      </c>
      <c r="I3" s="13">
        <f>G3-H3</f>
        <v>1.4499999999999957E-2</v>
      </c>
      <c r="J3" s="13">
        <v>30</v>
      </c>
      <c r="K3" s="13">
        <f>I3/J3*1000</f>
        <v>0.48333333333333195</v>
      </c>
      <c r="L3" s="13">
        <f>AVERAGE(K3:K4)</f>
        <v>0.67666666666666619</v>
      </c>
      <c r="M3" s="13">
        <v>1449.9999999999957</v>
      </c>
      <c r="N3" s="13">
        <v>5000</v>
      </c>
      <c r="O3" s="13">
        <f>1000*500/M3</f>
        <v>344.82758620689759</v>
      </c>
      <c r="P3" s="13">
        <f>500-O3</f>
        <v>155.17241379310241</v>
      </c>
    </row>
    <row r="4" spans="1:21" x14ac:dyDescent="0.35">
      <c r="A4" s="13" t="s">
        <v>542</v>
      </c>
      <c r="B4" s="13">
        <v>0.1167</v>
      </c>
      <c r="C4" s="13">
        <v>2.5973999999999999</v>
      </c>
      <c r="D4" s="13">
        <f>C4-B4</f>
        <v>2.4807000000000001</v>
      </c>
      <c r="E4" s="13">
        <v>2.6244000000000001</v>
      </c>
      <c r="F4" s="13">
        <v>2.5983000000000001</v>
      </c>
      <c r="G4" s="13">
        <f>E4-C4</f>
        <v>2.7000000000000135E-2</v>
      </c>
      <c r="H4" s="13">
        <f>F4-C4</f>
        <v>9.0000000000012292E-4</v>
      </c>
      <c r="I4" s="13">
        <f>G4-H4</f>
        <v>2.6100000000000012E-2</v>
      </c>
      <c r="J4" s="13">
        <v>30</v>
      </c>
      <c r="K4" s="13">
        <f>I4/J4*1000</f>
        <v>0.87000000000000044</v>
      </c>
    </row>
    <row r="7" spans="1:21" x14ac:dyDescent="0.35">
      <c r="A7" s="47" t="s">
        <v>544</v>
      </c>
      <c r="B7" s="47"/>
      <c r="C7" s="47"/>
      <c r="D7" s="47"/>
      <c r="E7" s="47"/>
      <c r="F7" s="47"/>
      <c r="G7" s="47"/>
      <c r="H7" s="47"/>
      <c r="I7" s="47"/>
      <c r="J7" s="47"/>
      <c r="K7" s="47"/>
      <c r="L7" s="47"/>
      <c r="M7" s="47"/>
    </row>
    <row r="8" spans="1:21" x14ac:dyDescent="0.35">
      <c r="A8" s="13" t="s">
        <v>1</v>
      </c>
      <c r="B8" s="13" t="s">
        <v>533</v>
      </c>
      <c r="C8" s="13" t="s">
        <v>534</v>
      </c>
      <c r="D8" s="13" t="s">
        <v>518</v>
      </c>
      <c r="E8" s="13" t="s">
        <v>535</v>
      </c>
      <c r="F8" s="13" t="s">
        <v>505</v>
      </c>
      <c r="G8" s="13" t="s">
        <v>536</v>
      </c>
      <c r="H8" s="13" t="s">
        <v>285</v>
      </c>
      <c r="I8" s="13" t="s">
        <v>537</v>
      </c>
      <c r="J8" s="13" t="s">
        <v>538</v>
      </c>
      <c r="K8" s="13" t="s">
        <v>539</v>
      </c>
      <c r="L8" s="13" t="s">
        <v>540</v>
      </c>
      <c r="M8" s="13" t="s">
        <v>531</v>
      </c>
    </row>
    <row r="9" spans="1:21" x14ac:dyDescent="0.35">
      <c r="A9" s="13" t="s">
        <v>541</v>
      </c>
      <c r="B9" s="13">
        <v>2.645</v>
      </c>
      <c r="C9" s="13">
        <v>0.1164</v>
      </c>
      <c r="D9" s="13">
        <v>2.7189999999999999</v>
      </c>
      <c r="E9" s="13">
        <v>2.6682000000000001</v>
      </c>
      <c r="F9" s="13">
        <f>D9-B9</f>
        <v>7.3999999999999844E-2</v>
      </c>
      <c r="G9" s="13">
        <f>F9-(E9-B9)</f>
        <v>5.0799999999999734E-2</v>
      </c>
      <c r="H9" s="13">
        <v>30</v>
      </c>
      <c r="I9" s="13">
        <f>G9/H9*1000</f>
        <v>1.6933333333333245</v>
      </c>
      <c r="J9" s="13">
        <f>AVERAGE(I9:I11)</f>
        <v>1.7144444444444453</v>
      </c>
      <c r="K9" s="13">
        <f>J9*1000</f>
        <v>1714.4444444444453</v>
      </c>
      <c r="L9" s="13">
        <f>1000*500/K9</f>
        <v>291.63966299416705</v>
      </c>
      <c r="M9" s="13">
        <f>500-L9</f>
        <v>208.36033700583295</v>
      </c>
    </row>
    <row r="10" spans="1:21" x14ac:dyDescent="0.35">
      <c r="A10" s="13" t="s">
        <v>542</v>
      </c>
      <c r="B10" s="13">
        <v>2.6269999999999998</v>
      </c>
      <c r="C10" s="13">
        <v>0.11269999999999999</v>
      </c>
      <c r="D10" s="13">
        <v>2.6960000000000002</v>
      </c>
      <c r="E10" s="13">
        <v>2.6570999999999998</v>
      </c>
      <c r="F10" s="13">
        <f>D10-B10</f>
        <v>6.9000000000000394E-2</v>
      </c>
      <c r="G10" s="13">
        <f>F10-(E10-B10)</f>
        <v>3.8900000000000379E-2</v>
      </c>
      <c r="H10" s="13">
        <v>30</v>
      </c>
      <c r="I10" s="13">
        <f t="shared" ref="I10:I11" si="0">G10/H10*1000</f>
        <v>1.2966666666666793</v>
      </c>
    </row>
    <row r="11" spans="1:21" ht="15.5" customHeight="1" x14ac:dyDescent="0.35">
      <c r="A11" s="13" t="s">
        <v>543</v>
      </c>
      <c r="B11" s="15">
        <v>2.649</v>
      </c>
      <c r="C11" s="13">
        <v>0.1147</v>
      </c>
      <c r="D11" s="13">
        <v>2.73</v>
      </c>
      <c r="E11" s="13">
        <v>2.6654</v>
      </c>
      <c r="F11" s="13">
        <f>D11-B11</f>
        <v>8.0999999999999961E-2</v>
      </c>
      <c r="G11" s="13">
        <f t="shared" ref="G11" si="1">F11-(E11-B11)</f>
        <v>6.4599999999999991E-2</v>
      </c>
      <c r="H11" s="13">
        <v>30</v>
      </c>
      <c r="I11" s="13">
        <f t="shared" si="0"/>
        <v>2.1533333333333329</v>
      </c>
    </row>
    <row r="12" spans="1:21" ht="15.5" customHeight="1" x14ac:dyDescent="0.35">
      <c r="B12" s="15"/>
    </row>
    <row r="14" spans="1:21" x14ac:dyDescent="0.35">
      <c r="A14" s="47" t="s">
        <v>532</v>
      </c>
      <c r="B14" s="47"/>
      <c r="C14" s="47"/>
      <c r="D14" s="47"/>
      <c r="E14" s="47"/>
      <c r="F14" s="47"/>
      <c r="G14" s="47"/>
      <c r="H14" s="47"/>
      <c r="I14" s="47"/>
      <c r="J14" s="47"/>
      <c r="K14" s="47"/>
      <c r="L14" s="47"/>
      <c r="M14" s="47"/>
      <c r="N14" s="47"/>
      <c r="O14" s="47"/>
      <c r="P14" s="47"/>
      <c r="Q14" s="47"/>
      <c r="R14" s="47"/>
      <c r="S14" s="47"/>
      <c r="T14" s="47"/>
      <c r="U14" s="47"/>
    </row>
    <row r="15" spans="1:21" x14ac:dyDescent="0.35">
      <c r="A15" s="13" t="s">
        <v>1</v>
      </c>
      <c r="B15" s="13" t="s">
        <v>515</v>
      </c>
      <c r="C15" s="13" t="s">
        <v>516</v>
      </c>
      <c r="D15" s="13" t="s">
        <v>517</v>
      </c>
      <c r="E15" s="13" t="s">
        <v>518</v>
      </c>
      <c r="F15" s="13" t="s">
        <v>519</v>
      </c>
      <c r="G15" s="13" t="s">
        <v>520</v>
      </c>
      <c r="H15" s="13" t="s">
        <v>521</v>
      </c>
      <c r="I15" s="13" t="s">
        <v>505</v>
      </c>
      <c r="J15" s="13" t="s">
        <v>506</v>
      </c>
      <c r="K15" s="13" t="s">
        <v>522</v>
      </c>
      <c r="L15" s="13" t="s">
        <v>523</v>
      </c>
      <c r="M15" s="13" t="s">
        <v>524</v>
      </c>
      <c r="N15" s="13" t="s">
        <v>525</v>
      </c>
      <c r="O15" s="13" t="s">
        <v>526</v>
      </c>
      <c r="Q15" s="13" t="s">
        <v>527</v>
      </c>
      <c r="R15" s="13" t="s">
        <v>528</v>
      </c>
      <c r="S15" s="13" t="s">
        <v>529</v>
      </c>
      <c r="T15" s="13" t="s">
        <v>530</v>
      </c>
      <c r="U15" s="13" t="s">
        <v>531</v>
      </c>
    </row>
    <row r="16" spans="1:21" x14ac:dyDescent="0.35">
      <c r="A16" s="13">
        <v>1</v>
      </c>
      <c r="B16" s="13">
        <v>2.6183999999999998</v>
      </c>
      <c r="C16" s="13">
        <v>7.9340999999999999</v>
      </c>
      <c r="D16" s="13">
        <f>C16-B16</f>
        <v>5.3156999999999996</v>
      </c>
      <c r="E16" s="13">
        <v>4.6946000000000003</v>
      </c>
      <c r="F16" s="13">
        <v>2.6667000000000001</v>
      </c>
      <c r="G16" s="13">
        <v>0.1134</v>
      </c>
      <c r="H16" s="13">
        <f>F16-B16</f>
        <v>4.8300000000000232E-2</v>
      </c>
      <c r="I16" s="13">
        <f>E16-B16</f>
        <v>2.0762000000000005</v>
      </c>
      <c r="J16" s="13">
        <f>I16-H16</f>
        <v>2.0279000000000003</v>
      </c>
      <c r="K16" s="13">
        <v>10</v>
      </c>
      <c r="L16" s="13">
        <f>J16/K16</f>
        <v>0.20279000000000003</v>
      </c>
      <c r="M16" s="13">
        <f>AVERAGE(L16:L18)</f>
        <v>0.14617333333333335</v>
      </c>
      <c r="N16" s="13">
        <f>M16/15*1000/750*1000</f>
        <v>12.993185185185185</v>
      </c>
      <c r="O16" s="13">
        <f>N16*1000</f>
        <v>12993.185185185184</v>
      </c>
      <c r="Q16" s="13">
        <v>5000</v>
      </c>
      <c r="R16" s="13">
        <v>1</v>
      </c>
      <c r="S16" s="13">
        <f>Q16/O16*R16</f>
        <v>0.38481711210435104</v>
      </c>
      <c r="T16" s="13">
        <f>S16*1000</f>
        <v>384.81711210435105</v>
      </c>
      <c r="U16" s="13">
        <f>1000-T16</f>
        <v>615.18288789564895</v>
      </c>
    </row>
    <row r="17" spans="1:19" x14ac:dyDescent="0.35">
      <c r="A17" s="13">
        <v>2</v>
      </c>
      <c r="B17" s="13">
        <v>2.6408</v>
      </c>
      <c r="C17" s="13">
        <v>7.3183999999999996</v>
      </c>
      <c r="D17" s="13">
        <f t="shared" ref="D17:D18" si="2">C17-B17</f>
        <v>4.6776</v>
      </c>
      <c r="E17" s="13">
        <v>3.7037</v>
      </c>
      <c r="F17" s="13">
        <v>2.6556999999999999</v>
      </c>
      <c r="G17" s="13">
        <v>0.1144</v>
      </c>
      <c r="H17" s="13">
        <f t="shared" ref="H17:H18" si="3">F17-B17</f>
        <v>1.4899999999999913E-2</v>
      </c>
      <c r="I17" s="13">
        <f t="shared" ref="I17:I18" si="4">E17-B17</f>
        <v>1.0629</v>
      </c>
      <c r="J17" s="13">
        <f t="shared" ref="J17:J18" si="5">I17-H17</f>
        <v>1.048</v>
      </c>
      <c r="K17" s="13">
        <v>10</v>
      </c>
      <c r="L17" s="13">
        <f t="shared" ref="L17:L18" si="6">J17/K17</f>
        <v>0.1048</v>
      </c>
    </row>
    <row r="18" spans="1:19" x14ac:dyDescent="0.35">
      <c r="A18" s="13">
        <v>3</v>
      </c>
      <c r="B18" s="13">
        <v>2.6143000000000001</v>
      </c>
      <c r="C18" s="13">
        <v>7.2751000000000001</v>
      </c>
      <c r="D18" s="13">
        <f t="shared" si="2"/>
        <v>4.6608000000000001</v>
      </c>
      <c r="E18" s="13">
        <v>3.9792999999999998</v>
      </c>
      <c r="F18" s="16">
        <v>2.67</v>
      </c>
      <c r="G18" s="13">
        <v>0.1178</v>
      </c>
      <c r="H18" s="13">
        <f t="shared" si="3"/>
        <v>5.5699999999999861E-2</v>
      </c>
      <c r="I18" s="13">
        <f t="shared" si="4"/>
        <v>1.3649999999999998</v>
      </c>
      <c r="J18" s="13">
        <f t="shared" si="5"/>
        <v>1.3092999999999999</v>
      </c>
      <c r="K18" s="13">
        <v>10</v>
      </c>
      <c r="L18" s="13">
        <f t="shared" si="6"/>
        <v>0.13092999999999999</v>
      </c>
    </row>
    <row r="21" spans="1:19" x14ac:dyDescent="0.35">
      <c r="A21" s="47" t="s">
        <v>568</v>
      </c>
      <c r="B21" s="47"/>
      <c r="C21" s="47"/>
      <c r="D21" s="47"/>
      <c r="E21" s="47"/>
      <c r="F21" s="47"/>
      <c r="G21" s="47"/>
      <c r="H21" s="47"/>
      <c r="I21" s="47"/>
      <c r="J21" s="47"/>
      <c r="K21" s="47"/>
      <c r="L21" s="47"/>
      <c r="M21" s="47"/>
      <c r="N21" s="47"/>
      <c r="O21" s="47"/>
      <c r="P21" s="47"/>
      <c r="Q21" s="47"/>
      <c r="R21" s="47"/>
      <c r="S21" s="47"/>
    </row>
    <row r="22" spans="1:19" x14ac:dyDescent="0.35">
      <c r="A22" s="13" t="s">
        <v>1</v>
      </c>
      <c r="B22" s="13" t="s">
        <v>555</v>
      </c>
      <c r="C22" s="13" t="s">
        <v>556</v>
      </c>
      <c r="D22" s="13" t="s">
        <v>557</v>
      </c>
      <c r="E22" s="13" t="s">
        <v>558</v>
      </c>
      <c r="F22" s="13" t="s">
        <v>559</v>
      </c>
      <c r="G22" s="13" t="s">
        <v>560</v>
      </c>
      <c r="H22" s="13" t="s">
        <v>561</v>
      </c>
      <c r="I22" s="13" t="s">
        <v>536</v>
      </c>
      <c r="J22" s="13" t="s">
        <v>285</v>
      </c>
      <c r="K22" s="13" t="s">
        <v>562</v>
      </c>
      <c r="L22" s="13" t="s">
        <v>563</v>
      </c>
      <c r="M22" s="13" t="s">
        <v>564</v>
      </c>
      <c r="N22" s="13" t="s">
        <v>527</v>
      </c>
      <c r="O22" s="13" t="s">
        <v>565</v>
      </c>
      <c r="P22" s="13" t="s">
        <v>529</v>
      </c>
      <c r="Q22" s="13" t="s">
        <v>566</v>
      </c>
      <c r="R22" s="13" t="s">
        <v>567</v>
      </c>
    </row>
    <row r="23" spans="1:19" x14ac:dyDescent="0.35">
      <c r="A23" s="13">
        <v>1</v>
      </c>
      <c r="B23" s="13">
        <v>2.6206</v>
      </c>
      <c r="C23" s="13">
        <v>0.1148</v>
      </c>
      <c r="D23" s="13">
        <f>B23-C23</f>
        <v>2.5058000000000002</v>
      </c>
      <c r="E23" s="13">
        <v>3.1425200000000002</v>
      </c>
      <c r="F23" s="13">
        <v>2.6776</v>
      </c>
      <c r="G23" s="13">
        <f>F23-B23</f>
        <v>5.699999999999994E-2</v>
      </c>
      <c r="H23" s="13">
        <f>E23-B23</f>
        <v>0.52192000000000016</v>
      </c>
      <c r="I23" s="13">
        <f>H23-G23</f>
        <v>0.46492000000000022</v>
      </c>
      <c r="J23" s="13">
        <v>30</v>
      </c>
      <c r="K23" s="13">
        <f>I23/J23</f>
        <v>1.549733333333334E-2</v>
      </c>
      <c r="L23" s="13">
        <f>AVERAGE(K23:K25)</f>
        <v>1.1218000000000001E-2</v>
      </c>
      <c r="M23" s="13">
        <f>L23*1000*1000</f>
        <v>11218</v>
      </c>
      <c r="N23" s="13">
        <v>5000</v>
      </c>
      <c r="O23" s="13">
        <v>1</v>
      </c>
      <c r="P23" s="13">
        <f>N23/M23</f>
        <v>0.44571224817257976</v>
      </c>
      <c r="Q23" s="13">
        <f>P23*1000</f>
        <v>445.71224817257973</v>
      </c>
      <c r="R23" s="13">
        <f>1000-Q23</f>
        <v>554.28775182742027</v>
      </c>
    </row>
    <row r="24" spans="1:19" x14ac:dyDescent="0.35">
      <c r="A24" s="13">
        <v>2</v>
      </c>
      <c r="B24" s="13">
        <v>2.6358999999999999</v>
      </c>
      <c r="C24" s="13">
        <v>0.1176</v>
      </c>
      <c r="D24" s="13">
        <f t="shared" ref="D24:D25" si="7">B24-C24</f>
        <v>2.5183</v>
      </c>
      <c r="E24" s="13">
        <v>2.9171999999999998</v>
      </c>
      <c r="F24" s="13">
        <v>2.6604999999999999</v>
      </c>
      <c r="G24" s="13">
        <f t="shared" ref="G24:G25" si="8">F24-B24</f>
        <v>2.4599999999999955E-2</v>
      </c>
      <c r="H24" s="13">
        <f t="shared" ref="H24:H25" si="9">E24-B24</f>
        <v>0.28129999999999988</v>
      </c>
      <c r="I24" s="13">
        <f t="shared" ref="I24:I25" si="10">H24-G24</f>
        <v>0.25669999999999993</v>
      </c>
      <c r="J24" s="13">
        <v>30</v>
      </c>
      <c r="K24" s="13">
        <f t="shared" ref="K24:K25" si="11">I24/J24</f>
        <v>8.5566666666666638E-3</v>
      </c>
    </row>
    <row r="25" spans="1:19" x14ac:dyDescent="0.35">
      <c r="A25" s="13">
        <v>3</v>
      </c>
      <c r="B25" s="13">
        <v>2.6356000000000002</v>
      </c>
      <c r="C25" s="13">
        <v>0.1139</v>
      </c>
      <c r="D25" s="13">
        <f t="shared" si="7"/>
        <v>2.5217000000000001</v>
      </c>
      <c r="E25" s="13">
        <v>2.9481999999999999</v>
      </c>
      <c r="F25" s="13">
        <v>2.6602000000000001</v>
      </c>
      <c r="G25" s="13">
        <f t="shared" si="8"/>
        <v>2.4599999999999955E-2</v>
      </c>
      <c r="H25" s="13">
        <f t="shared" si="9"/>
        <v>0.31259999999999977</v>
      </c>
      <c r="I25" s="13">
        <f t="shared" si="10"/>
        <v>0.28799999999999981</v>
      </c>
      <c r="J25" s="13">
        <v>30</v>
      </c>
      <c r="K25" s="13">
        <f t="shared" si="11"/>
        <v>9.599999999999994E-3</v>
      </c>
    </row>
  </sheetData>
  <mergeCells count="4">
    <mergeCell ref="A14:U14"/>
    <mergeCell ref="A7:M7"/>
    <mergeCell ref="A1:P1"/>
    <mergeCell ref="A21:S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03FD3-D98F-49B4-8FDB-B6EC3C8249B9}">
  <dimension ref="A1:E159"/>
  <sheetViews>
    <sheetView topLeftCell="A146" workbookViewId="0">
      <selection activeCell="H166" sqref="H166"/>
    </sheetView>
  </sheetViews>
  <sheetFormatPr defaultRowHeight="14.5" x14ac:dyDescent="0.35"/>
  <cols>
    <col min="1" max="1" width="18.54296875" bestFit="1" customWidth="1"/>
    <col min="3" max="4" width="8.7265625" style="27"/>
  </cols>
  <sheetData>
    <row r="1" spans="1:5" x14ac:dyDescent="0.35">
      <c r="A1" s="27" t="s">
        <v>1</v>
      </c>
      <c r="B1" s="27" t="s">
        <v>100</v>
      </c>
      <c r="C1" s="27" t="s">
        <v>269</v>
      </c>
      <c r="D1" s="27" t="s">
        <v>659</v>
      </c>
      <c r="E1" s="27" t="s">
        <v>473</v>
      </c>
    </row>
    <row r="2" spans="1:5" x14ac:dyDescent="0.35">
      <c r="A2" s="27" t="s">
        <v>109</v>
      </c>
      <c r="B2" s="27">
        <v>0</v>
      </c>
      <c r="C2" s="27">
        <v>1</v>
      </c>
      <c r="D2" s="27">
        <v>1</v>
      </c>
      <c r="E2" s="28">
        <v>22.647048442268353</v>
      </c>
    </row>
    <row r="3" spans="1:5" x14ac:dyDescent="0.35">
      <c r="A3" s="27" t="s">
        <v>109</v>
      </c>
      <c r="B3" s="27">
        <v>0</v>
      </c>
      <c r="C3" s="27">
        <v>1</v>
      </c>
      <c r="D3" s="27">
        <v>2</v>
      </c>
      <c r="E3" s="28">
        <v>32.284425198698813</v>
      </c>
    </row>
    <row r="4" spans="1:5" x14ac:dyDescent="0.35">
      <c r="A4" s="27" t="s">
        <v>109</v>
      </c>
      <c r="B4" s="27">
        <v>0</v>
      </c>
      <c r="C4" s="27">
        <v>2</v>
      </c>
      <c r="D4" s="27">
        <v>1</v>
      </c>
      <c r="E4" s="28">
        <v>44.325652268687747</v>
      </c>
    </row>
    <row r="5" spans="1:5" x14ac:dyDescent="0.35">
      <c r="A5" s="27" t="s">
        <v>109</v>
      </c>
      <c r="B5" s="27">
        <v>0</v>
      </c>
      <c r="C5" s="27">
        <v>2</v>
      </c>
      <c r="D5" s="27">
        <v>2</v>
      </c>
      <c r="E5" s="28">
        <v>35.975178158221269</v>
      </c>
    </row>
    <row r="6" spans="1:5" x14ac:dyDescent="0.35">
      <c r="A6" s="27" t="s">
        <v>109</v>
      </c>
      <c r="B6" s="27">
        <v>0</v>
      </c>
      <c r="C6" s="27">
        <v>3</v>
      </c>
      <c r="D6" s="27">
        <v>1</v>
      </c>
      <c r="E6" s="28">
        <v>37.060610474865015</v>
      </c>
    </row>
    <row r="7" spans="1:5" x14ac:dyDescent="0.35">
      <c r="A7" s="27" t="s">
        <v>109</v>
      </c>
      <c r="B7" s="27">
        <v>0</v>
      </c>
      <c r="C7" s="27">
        <v>3</v>
      </c>
      <c r="D7" s="27">
        <v>2</v>
      </c>
      <c r="E7" s="28">
        <v>43.039195647070663</v>
      </c>
    </row>
    <row r="8" spans="1:5" x14ac:dyDescent="0.35">
      <c r="A8" s="27" t="s">
        <v>660</v>
      </c>
      <c r="B8" s="27">
        <v>0</v>
      </c>
      <c r="E8" s="28">
        <v>11.881380789094202</v>
      </c>
    </row>
    <row r="9" spans="1:5" x14ac:dyDescent="0.35">
      <c r="A9" s="27" t="s">
        <v>661</v>
      </c>
      <c r="B9" s="27">
        <v>0</v>
      </c>
      <c r="C9" s="27">
        <v>1</v>
      </c>
      <c r="D9" s="27">
        <v>1</v>
      </c>
      <c r="E9" s="28">
        <v>19.874201222374996</v>
      </c>
    </row>
    <row r="10" spans="1:5" x14ac:dyDescent="0.35">
      <c r="A10" s="27" t="s">
        <v>661</v>
      </c>
      <c r="B10" s="27">
        <v>0</v>
      </c>
      <c r="C10" s="27">
        <v>1</v>
      </c>
      <c r="D10" s="27">
        <v>2</v>
      </c>
      <c r="E10" s="28">
        <v>36.045426364063175</v>
      </c>
    </row>
    <row r="11" spans="1:5" x14ac:dyDescent="0.35">
      <c r="A11" s="27" t="s">
        <v>661</v>
      </c>
      <c r="B11" s="27">
        <v>0</v>
      </c>
      <c r="C11" s="27">
        <v>2</v>
      </c>
      <c r="D11" s="27">
        <v>1</v>
      </c>
      <c r="E11" s="28">
        <v>24.388550714309666</v>
      </c>
    </row>
    <row r="12" spans="1:5" x14ac:dyDescent="0.35">
      <c r="A12" s="27" t="s">
        <v>661</v>
      </c>
      <c r="B12" s="27">
        <v>0</v>
      </c>
      <c r="C12" s="27">
        <v>2</v>
      </c>
      <c r="D12" s="27">
        <v>2</v>
      </c>
      <c r="E12" s="28">
        <v>25.718197919111979</v>
      </c>
    </row>
    <row r="13" spans="1:5" x14ac:dyDescent="0.35">
      <c r="A13" s="27" t="s">
        <v>661</v>
      </c>
      <c r="B13" s="27">
        <v>0</v>
      </c>
      <c r="C13" s="27">
        <v>3</v>
      </c>
      <c r="D13" s="27">
        <v>1</v>
      </c>
      <c r="E13" s="28">
        <v>30.4894612076193</v>
      </c>
    </row>
    <row r="14" spans="1:5" x14ac:dyDescent="0.35">
      <c r="A14" s="27" t="s">
        <v>661</v>
      </c>
      <c r="B14" s="27">
        <v>0</v>
      </c>
      <c r="C14" s="27">
        <v>3</v>
      </c>
      <c r="D14" s="27">
        <v>2</v>
      </c>
      <c r="E14" s="28">
        <v>26.305119428887625</v>
      </c>
    </row>
    <row r="15" spans="1:5" x14ac:dyDescent="0.35">
      <c r="A15" s="27" t="s">
        <v>660</v>
      </c>
      <c r="B15" s="27">
        <v>0</v>
      </c>
      <c r="E15" s="28">
        <v>19.017477111908516</v>
      </c>
    </row>
    <row r="16" spans="1:5" x14ac:dyDescent="0.35">
      <c r="A16" s="27" t="s">
        <v>650</v>
      </c>
      <c r="B16" s="27">
        <v>0</v>
      </c>
      <c r="E16" s="28">
        <v>30.686597052215031</v>
      </c>
    </row>
    <row r="17" spans="1:5" x14ac:dyDescent="0.35">
      <c r="A17" s="27" t="s">
        <v>651</v>
      </c>
      <c r="B17" s="27">
        <v>0</v>
      </c>
      <c r="E17" s="28">
        <v>442.86109527482478</v>
      </c>
    </row>
    <row r="18" spans="1:5" x14ac:dyDescent="0.35">
      <c r="A18" s="27" t="s">
        <v>109</v>
      </c>
      <c r="B18" s="27">
        <v>1</v>
      </c>
      <c r="C18" s="27">
        <v>1</v>
      </c>
      <c r="D18" s="27">
        <v>1</v>
      </c>
      <c r="E18" s="28">
        <v>21.248821850162649</v>
      </c>
    </row>
    <row r="19" spans="1:5" x14ac:dyDescent="0.35">
      <c r="A19" s="27" t="s">
        <v>109</v>
      </c>
      <c r="B19" s="27">
        <v>1</v>
      </c>
      <c r="C19" s="27">
        <v>1</v>
      </c>
      <c r="D19" s="27">
        <v>2</v>
      </c>
      <c r="E19" s="28">
        <v>24.031105796639725</v>
      </c>
    </row>
    <row r="20" spans="1:5" x14ac:dyDescent="0.35">
      <c r="A20" s="27" t="s">
        <v>109</v>
      </c>
      <c r="B20" s="27">
        <v>1</v>
      </c>
      <c r="C20" s="27">
        <v>2</v>
      </c>
      <c r="D20" s="27">
        <v>1</v>
      </c>
      <c r="E20" s="28">
        <v>19.371621700928937</v>
      </c>
    </row>
    <row r="21" spans="1:5" x14ac:dyDescent="0.35">
      <c r="A21" s="27" t="s">
        <v>109</v>
      </c>
      <c r="B21" s="27">
        <v>1</v>
      </c>
      <c r="C21" s="27">
        <v>2</v>
      </c>
      <c r="D21" s="27">
        <v>2</v>
      </c>
      <c r="E21" s="28">
        <v>30.410572747241694</v>
      </c>
    </row>
    <row r="22" spans="1:5" x14ac:dyDescent="0.35">
      <c r="A22" s="27" t="s">
        <v>109</v>
      </c>
      <c r="B22" s="27">
        <v>1</v>
      </c>
      <c r="C22" s="27">
        <v>3</v>
      </c>
      <c r="D22" s="27">
        <v>1</v>
      </c>
      <c r="E22" s="28">
        <v>23.855811730775681</v>
      </c>
    </row>
    <row r="23" spans="1:5" x14ac:dyDescent="0.35">
      <c r="A23" s="27" t="s">
        <v>109</v>
      </c>
      <c r="B23" s="27">
        <v>1</v>
      </c>
      <c r="C23" s="27">
        <v>3</v>
      </c>
      <c r="D23" s="27">
        <v>2</v>
      </c>
      <c r="E23" s="28">
        <v>29.364698262852539</v>
      </c>
    </row>
    <row r="24" spans="1:5" x14ac:dyDescent="0.35">
      <c r="A24" s="27" t="s">
        <v>660</v>
      </c>
      <c r="B24" s="27">
        <v>1</v>
      </c>
      <c r="E24" s="28">
        <v>13.478175198698816</v>
      </c>
    </row>
    <row r="25" spans="1:5" x14ac:dyDescent="0.35">
      <c r="A25" s="27" t="s">
        <v>661</v>
      </c>
      <c r="B25" s="27">
        <v>1</v>
      </c>
      <c r="C25" s="27">
        <v>1</v>
      </c>
      <c r="D25" s="27">
        <v>1</v>
      </c>
      <c r="E25" s="28">
        <v>24.49853742580234</v>
      </c>
    </row>
    <row r="26" spans="1:5" x14ac:dyDescent="0.35">
      <c r="A26" s="27" t="s">
        <v>661</v>
      </c>
      <c r="B26" s="27">
        <v>1</v>
      </c>
      <c r="C26" s="27">
        <v>1</v>
      </c>
      <c r="D26" s="27">
        <v>2</v>
      </c>
      <c r="E26" s="28">
        <v>32.767543554445147</v>
      </c>
    </row>
    <row r="27" spans="1:5" x14ac:dyDescent="0.35">
      <c r="A27" s="27" t="s">
        <v>661</v>
      </c>
      <c r="B27" s="27">
        <v>1</v>
      </c>
      <c r="C27" s="27">
        <v>2</v>
      </c>
      <c r="D27" s="27">
        <v>1</v>
      </c>
      <c r="E27" s="28">
        <v>22.20620053489386</v>
      </c>
    </row>
    <row r="28" spans="1:5" x14ac:dyDescent="0.35">
      <c r="A28" s="27" t="s">
        <v>661</v>
      </c>
      <c r="B28" s="27">
        <v>1</v>
      </c>
      <c r="C28" s="27">
        <v>2</v>
      </c>
      <c r="D28" s="27">
        <v>2</v>
      </c>
      <c r="E28" s="28">
        <v>22.657604212079548</v>
      </c>
    </row>
    <row r="29" spans="1:5" x14ac:dyDescent="0.35">
      <c r="A29" s="27" t="s">
        <v>661</v>
      </c>
      <c r="B29" s="27">
        <v>1</v>
      </c>
      <c r="C29" s="27">
        <v>3</v>
      </c>
      <c r="D29" s="27">
        <v>1</v>
      </c>
      <c r="E29" s="28">
        <v>21.927037082061773</v>
      </c>
    </row>
    <row r="30" spans="1:5" x14ac:dyDescent="0.35">
      <c r="A30" s="27" t="s">
        <v>661</v>
      </c>
      <c r="B30" s="27">
        <v>1</v>
      </c>
      <c r="C30" s="27">
        <v>3</v>
      </c>
      <c r="D30" s="27">
        <v>2</v>
      </c>
      <c r="E30" s="28">
        <v>20.808675886179952</v>
      </c>
    </row>
    <row r="31" spans="1:5" x14ac:dyDescent="0.35">
      <c r="A31" s="27" t="s">
        <v>660</v>
      </c>
      <c r="B31" s="27">
        <v>1</v>
      </c>
      <c r="E31" s="28">
        <v>19.242477111908514</v>
      </c>
    </row>
    <row r="32" spans="1:5" x14ac:dyDescent="0.35">
      <c r="A32" s="27" t="s">
        <v>650</v>
      </c>
      <c r="B32" s="27">
        <v>1</v>
      </c>
      <c r="E32" s="28">
        <v>32.156532328381239</v>
      </c>
    </row>
    <row r="33" spans="1:5" x14ac:dyDescent="0.35">
      <c r="A33" s="27" t="s">
        <v>651</v>
      </c>
      <c r="B33" s="27">
        <v>1</v>
      </c>
      <c r="E33" s="29">
        <v>393.87216204433417</v>
      </c>
    </row>
    <row r="34" spans="1:5" x14ac:dyDescent="0.35">
      <c r="A34" s="27" t="s">
        <v>109</v>
      </c>
      <c r="B34" s="27">
        <v>3</v>
      </c>
      <c r="C34" s="27">
        <v>1</v>
      </c>
      <c r="D34" s="27">
        <v>1</v>
      </c>
      <c r="E34" s="28">
        <v>37.225157354810946</v>
      </c>
    </row>
    <row r="35" spans="1:5" x14ac:dyDescent="0.35">
      <c r="A35" s="27" t="s">
        <v>109</v>
      </c>
      <c r="B35" s="27">
        <v>3</v>
      </c>
      <c r="C35" s="27">
        <v>1</v>
      </c>
      <c r="D35" s="27">
        <v>2</v>
      </c>
      <c r="E35" s="30">
        <v>1.3227411098338651</v>
      </c>
    </row>
    <row r="36" spans="1:5" x14ac:dyDescent="0.35">
      <c r="A36" s="27" t="s">
        <v>109</v>
      </c>
      <c r="B36" s="27">
        <v>3</v>
      </c>
      <c r="C36" s="27">
        <v>2</v>
      </c>
      <c r="D36" s="27">
        <v>1</v>
      </c>
      <c r="E36" s="30">
        <v>3.1332212061879132</v>
      </c>
    </row>
    <row r="37" spans="1:5" x14ac:dyDescent="0.35">
      <c r="A37" s="27" t="s">
        <v>109</v>
      </c>
      <c r="B37" s="27">
        <v>3</v>
      </c>
      <c r="C37" s="27">
        <v>2</v>
      </c>
      <c r="D37" s="27">
        <v>2</v>
      </c>
      <c r="E37" s="28">
        <v>44.328284282092483</v>
      </c>
    </row>
    <row r="38" spans="1:5" x14ac:dyDescent="0.35">
      <c r="A38" s="27" t="s">
        <v>109</v>
      </c>
      <c r="B38" s="27">
        <v>3</v>
      </c>
      <c r="C38" s="27">
        <v>3</v>
      </c>
      <c r="D38" s="27">
        <v>1</v>
      </c>
      <c r="E38" s="30">
        <v>8.8981372192646422</v>
      </c>
    </row>
    <row r="39" spans="1:5" x14ac:dyDescent="0.35">
      <c r="A39" s="27" t="s">
        <v>109</v>
      </c>
      <c r="B39" s="27">
        <v>3</v>
      </c>
      <c r="C39" s="27">
        <v>3</v>
      </c>
      <c r="D39" s="27">
        <v>2</v>
      </c>
      <c r="E39" s="30">
        <v>6.9891139879064701</v>
      </c>
    </row>
    <row r="40" spans="1:5" x14ac:dyDescent="0.35">
      <c r="A40" s="27" t="s">
        <v>660</v>
      </c>
      <c r="B40" s="27">
        <v>3</v>
      </c>
      <c r="E40" s="30">
        <v>2.6201336525935077</v>
      </c>
    </row>
    <row r="41" spans="1:5" x14ac:dyDescent="0.35">
      <c r="A41" s="27" t="s">
        <v>661</v>
      </c>
      <c r="B41" s="27">
        <v>3</v>
      </c>
      <c r="C41" s="27">
        <v>1</v>
      </c>
      <c r="D41" s="27">
        <v>1</v>
      </c>
      <c r="E41" s="30">
        <v>5.9060385962710695</v>
      </c>
    </row>
    <row r="42" spans="1:5" x14ac:dyDescent="0.35">
      <c r="A42" s="27" t="s">
        <v>661</v>
      </c>
      <c r="B42" s="27">
        <v>3</v>
      </c>
      <c r="C42" s="27">
        <v>1</v>
      </c>
      <c r="D42" s="27">
        <v>2</v>
      </c>
      <c r="E42" s="30">
        <v>2.0891962402481576</v>
      </c>
    </row>
    <row r="43" spans="1:5" x14ac:dyDescent="0.35">
      <c r="A43" s="27" t="s">
        <v>661</v>
      </c>
      <c r="B43" s="27">
        <v>3</v>
      </c>
      <c r="C43" s="27">
        <v>2</v>
      </c>
      <c r="D43" s="27">
        <v>1</v>
      </c>
      <c r="E43" s="30">
        <v>1.0669996571274569</v>
      </c>
    </row>
    <row r="44" spans="1:5" x14ac:dyDescent="0.35">
      <c r="A44" s="27" t="s">
        <v>661</v>
      </c>
      <c r="B44" s="27">
        <v>3</v>
      </c>
      <c r="C44" s="27">
        <v>2</v>
      </c>
      <c r="D44" s="27">
        <v>2</v>
      </c>
      <c r="E44" s="30">
        <v>1.3013303808388486</v>
      </c>
    </row>
    <row r="45" spans="1:5" x14ac:dyDescent="0.35">
      <c r="A45" s="27" t="s">
        <v>661</v>
      </c>
      <c r="B45" s="27">
        <v>3</v>
      </c>
      <c r="C45" s="27">
        <v>3</v>
      </c>
      <c r="D45" s="27">
        <v>1</v>
      </c>
      <c r="E45" s="30">
        <v>0.99949950291334588</v>
      </c>
    </row>
    <row r="46" spans="1:5" x14ac:dyDescent="0.35">
      <c r="A46" s="27" t="s">
        <v>661</v>
      </c>
      <c r="B46" s="27">
        <v>3</v>
      </c>
      <c r="C46" s="27">
        <v>3</v>
      </c>
      <c r="D46" s="27">
        <v>2</v>
      </c>
      <c r="E46" s="30">
        <v>2.3875132598413438</v>
      </c>
    </row>
    <row r="47" spans="1:5" x14ac:dyDescent="0.35">
      <c r="A47" s="27" t="s">
        <v>660</v>
      </c>
      <c r="B47" s="27">
        <v>3</v>
      </c>
      <c r="E47" s="30">
        <v>2.7600256820733367</v>
      </c>
    </row>
    <row r="48" spans="1:5" x14ac:dyDescent="0.35">
      <c r="A48" s="27" t="s">
        <v>650</v>
      </c>
      <c r="B48" s="27">
        <v>3</v>
      </c>
      <c r="E48" s="30">
        <v>8.3128009322734364</v>
      </c>
    </row>
    <row r="49" spans="1:5" x14ac:dyDescent="0.35">
      <c r="A49" s="27" t="s">
        <v>651</v>
      </c>
      <c r="B49" s="27">
        <v>3</v>
      </c>
      <c r="E49" s="29">
        <v>332.3</v>
      </c>
    </row>
    <row r="50" spans="1:5" x14ac:dyDescent="0.35">
      <c r="A50" s="27" t="s">
        <v>109</v>
      </c>
      <c r="B50" s="27">
        <v>7</v>
      </c>
      <c r="C50" s="27">
        <v>1</v>
      </c>
      <c r="D50" s="27">
        <v>1</v>
      </c>
      <c r="E50" s="28">
        <v>23.287013523256984</v>
      </c>
    </row>
    <row r="51" spans="1:5" x14ac:dyDescent="0.35">
      <c r="A51" s="27" t="s">
        <v>109</v>
      </c>
      <c r="B51" s="27">
        <v>7</v>
      </c>
      <c r="C51" s="27">
        <v>1</v>
      </c>
      <c r="D51" s="27">
        <v>2</v>
      </c>
      <c r="E51" s="30">
        <v>7.1408835390187466</v>
      </c>
    </row>
    <row r="52" spans="1:5" x14ac:dyDescent="0.35">
      <c r="A52" s="27" t="s">
        <v>109</v>
      </c>
      <c r="B52" s="27">
        <v>7</v>
      </c>
      <c r="C52" s="27">
        <v>2</v>
      </c>
      <c r="D52" s="27">
        <v>1</v>
      </c>
      <c r="E52" s="28">
        <v>13.715058142459505</v>
      </c>
    </row>
    <row r="53" spans="1:5" x14ac:dyDescent="0.35">
      <c r="A53" s="27" t="s">
        <v>109</v>
      </c>
      <c r="B53" s="27">
        <v>7</v>
      </c>
      <c r="C53" s="27">
        <v>2</v>
      </c>
      <c r="D53" s="27">
        <v>2</v>
      </c>
      <c r="E53" s="28">
        <v>17.692979518092493</v>
      </c>
    </row>
    <row r="54" spans="1:5" x14ac:dyDescent="0.35">
      <c r="A54" s="27" t="s">
        <v>109</v>
      </c>
      <c r="B54" s="27">
        <v>7</v>
      </c>
      <c r="C54" s="27">
        <v>3</v>
      </c>
      <c r="D54" s="27">
        <v>1</v>
      </c>
      <c r="E54" s="30">
        <v>4.2540664090009717</v>
      </c>
    </row>
    <row r="55" spans="1:5" x14ac:dyDescent="0.35">
      <c r="A55" s="27" t="s">
        <v>109</v>
      </c>
      <c r="B55" s="27">
        <v>7</v>
      </c>
      <c r="C55" s="27">
        <v>3</v>
      </c>
      <c r="D55" s="27">
        <v>2</v>
      </c>
      <c r="E55" s="28">
        <v>12.427065168181361</v>
      </c>
    </row>
    <row r="56" spans="1:5" x14ac:dyDescent="0.35">
      <c r="A56" s="27" t="s">
        <v>660</v>
      </c>
      <c r="B56" s="27">
        <v>7</v>
      </c>
      <c r="E56" s="30">
        <v>7.6397072755625599</v>
      </c>
    </row>
    <row r="57" spans="1:5" x14ac:dyDescent="0.35">
      <c r="A57" s="27" t="s">
        <v>661</v>
      </c>
      <c r="B57" s="27">
        <v>7</v>
      </c>
      <c r="C57" s="27">
        <v>1</v>
      </c>
      <c r="D57" s="27">
        <v>1</v>
      </c>
      <c r="E57" s="30">
        <v>3.9304587259800803</v>
      </c>
    </row>
    <row r="58" spans="1:5" x14ac:dyDescent="0.35">
      <c r="A58" s="27" t="s">
        <v>661</v>
      </c>
      <c r="B58" s="27">
        <v>7</v>
      </c>
      <c r="C58" s="27">
        <v>1</v>
      </c>
      <c r="D58" s="27">
        <v>2</v>
      </c>
      <c r="E58" s="28">
        <v>39.848271446057879</v>
      </c>
    </row>
    <row r="59" spans="1:5" x14ac:dyDescent="0.35">
      <c r="A59" s="27" t="s">
        <v>661</v>
      </c>
      <c r="B59" s="27">
        <v>7</v>
      </c>
      <c r="C59" s="27">
        <v>2</v>
      </c>
      <c r="D59" s="27">
        <v>1</v>
      </c>
      <c r="E59" s="28">
        <v>15.82039764914987</v>
      </c>
    </row>
    <row r="60" spans="1:5" x14ac:dyDescent="0.35">
      <c r="A60" s="27" t="s">
        <v>661</v>
      </c>
      <c r="B60" s="27">
        <v>7</v>
      </c>
      <c r="C60" s="27">
        <v>2</v>
      </c>
      <c r="D60" s="27">
        <v>2</v>
      </c>
      <c r="E60" s="28">
        <v>15.525139801804217</v>
      </c>
    </row>
    <row r="61" spans="1:5" x14ac:dyDescent="0.35">
      <c r="A61" s="27" t="s">
        <v>661</v>
      </c>
      <c r="B61" s="27">
        <v>7</v>
      </c>
      <c r="C61" s="27">
        <v>3</v>
      </c>
      <c r="D61" s="27">
        <v>1</v>
      </c>
      <c r="E61" s="30">
        <v>9.9388919397028737</v>
      </c>
    </row>
    <row r="62" spans="1:5" x14ac:dyDescent="0.35">
      <c r="A62" s="27" t="s">
        <v>661</v>
      </c>
      <c r="B62" s="27">
        <v>7</v>
      </c>
      <c r="C62" s="27">
        <v>3</v>
      </c>
      <c r="D62" s="27">
        <v>2</v>
      </c>
      <c r="E62" s="30">
        <v>8.2614828213555107</v>
      </c>
    </row>
    <row r="63" spans="1:5" x14ac:dyDescent="0.35">
      <c r="A63" s="27" t="s">
        <v>660</v>
      </c>
      <c r="B63" s="27">
        <v>7</v>
      </c>
      <c r="E63" s="30">
        <v>8.7116915808712552</v>
      </c>
    </row>
    <row r="64" spans="1:5" x14ac:dyDescent="0.35">
      <c r="A64" s="27" t="s">
        <v>650</v>
      </c>
      <c r="B64" s="27">
        <v>7</v>
      </c>
      <c r="E64" s="28">
        <v>10.195264973674503</v>
      </c>
    </row>
    <row r="65" spans="1:5" x14ac:dyDescent="0.35">
      <c r="A65" s="27" t="s">
        <v>651</v>
      </c>
      <c r="B65" s="27">
        <v>7</v>
      </c>
      <c r="E65" s="29">
        <v>296.54858982527918</v>
      </c>
    </row>
    <row r="66" spans="1:5" x14ac:dyDescent="0.35">
      <c r="A66" s="27" t="s">
        <v>109</v>
      </c>
      <c r="B66" s="27">
        <v>14</v>
      </c>
      <c r="C66" s="27">
        <v>1</v>
      </c>
      <c r="D66" s="27">
        <v>1</v>
      </c>
      <c r="E66" s="30">
        <v>8.2937499999999993</v>
      </c>
    </row>
    <row r="67" spans="1:5" x14ac:dyDescent="0.35">
      <c r="A67" s="27" t="s">
        <v>109</v>
      </c>
      <c r="B67" s="27">
        <v>14</v>
      </c>
      <c r="C67" s="27">
        <v>1</v>
      </c>
      <c r="D67" s="27">
        <v>2</v>
      </c>
      <c r="E67" s="30">
        <v>7.263749999999999</v>
      </c>
    </row>
    <row r="68" spans="1:5" x14ac:dyDescent="0.35">
      <c r="A68" s="27" t="s">
        <v>109</v>
      </c>
      <c r="B68" s="27">
        <v>14</v>
      </c>
      <c r="C68" s="27">
        <v>2</v>
      </c>
      <c r="D68" s="27">
        <v>1</v>
      </c>
      <c r="E68" s="30">
        <v>6.9200000000000008</v>
      </c>
    </row>
    <row r="69" spans="1:5" x14ac:dyDescent="0.35">
      <c r="A69" s="27" t="s">
        <v>109</v>
      </c>
      <c r="B69" s="27">
        <v>14</v>
      </c>
      <c r="C69" s="27">
        <v>2</v>
      </c>
      <c r="D69" s="27">
        <v>2</v>
      </c>
      <c r="E69" s="30">
        <v>8.3949999999999996</v>
      </c>
    </row>
    <row r="70" spans="1:5" x14ac:dyDescent="0.35">
      <c r="A70" s="27" t="s">
        <v>109</v>
      </c>
      <c r="B70" s="27">
        <v>14</v>
      </c>
      <c r="C70" s="27">
        <v>3</v>
      </c>
      <c r="D70" s="27">
        <v>1</v>
      </c>
      <c r="E70" s="30">
        <v>6.5387499999999985</v>
      </c>
    </row>
    <row r="71" spans="1:5" x14ac:dyDescent="0.35">
      <c r="A71" s="27" t="s">
        <v>109</v>
      </c>
      <c r="B71" s="27">
        <v>14</v>
      </c>
      <c r="C71" s="27">
        <v>3</v>
      </c>
      <c r="D71" s="27">
        <v>2</v>
      </c>
      <c r="E71" s="30">
        <v>6.6574999999999998</v>
      </c>
    </row>
    <row r="72" spans="1:5" x14ac:dyDescent="0.35">
      <c r="A72" s="27" t="s">
        <v>660</v>
      </c>
      <c r="B72" s="27">
        <v>14</v>
      </c>
      <c r="E72" s="28">
        <v>13.243750000000002</v>
      </c>
    </row>
    <row r="73" spans="1:5" x14ac:dyDescent="0.35">
      <c r="A73" s="27" t="s">
        <v>661</v>
      </c>
      <c r="B73" s="27">
        <v>14</v>
      </c>
      <c r="C73" s="27">
        <v>1</v>
      </c>
      <c r="D73" s="27">
        <v>1</v>
      </c>
      <c r="E73" s="30">
        <v>8.9012499999999992</v>
      </c>
    </row>
    <row r="74" spans="1:5" x14ac:dyDescent="0.35">
      <c r="A74" s="27" t="s">
        <v>661</v>
      </c>
      <c r="B74" s="27">
        <v>14</v>
      </c>
      <c r="C74" s="27">
        <v>1</v>
      </c>
      <c r="D74" s="27">
        <v>2</v>
      </c>
      <c r="E74" s="28">
        <v>10.38875</v>
      </c>
    </row>
    <row r="75" spans="1:5" x14ac:dyDescent="0.35">
      <c r="A75" s="27" t="s">
        <v>661</v>
      </c>
      <c r="B75" s="27">
        <v>14</v>
      </c>
      <c r="C75" s="27">
        <v>2</v>
      </c>
      <c r="D75" s="27">
        <v>1</v>
      </c>
      <c r="E75" s="30">
        <v>9.6137499999999996</v>
      </c>
    </row>
    <row r="76" spans="1:5" x14ac:dyDescent="0.35">
      <c r="A76" s="27" t="s">
        <v>661</v>
      </c>
      <c r="B76" s="27">
        <v>14</v>
      </c>
      <c r="C76" s="27">
        <v>2</v>
      </c>
      <c r="D76" s="27">
        <v>2</v>
      </c>
      <c r="E76" s="28">
        <v>11.557499999999997</v>
      </c>
    </row>
    <row r="77" spans="1:5" x14ac:dyDescent="0.35">
      <c r="A77" s="27" t="s">
        <v>661</v>
      </c>
      <c r="B77" s="27">
        <v>14</v>
      </c>
      <c r="C77" s="27">
        <v>3</v>
      </c>
      <c r="D77" s="27">
        <v>1</v>
      </c>
      <c r="E77" s="28">
        <v>10.91375</v>
      </c>
    </row>
    <row r="78" spans="1:5" x14ac:dyDescent="0.35">
      <c r="A78" s="27" t="s">
        <v>661</v>
      </c>
      <c r="B78" s="27">
        <v>14</v>
      </c>
      <c r="C78" s="27">
        <v>3</v>
      </c>
      <c r="D78" s="27">
        <v>2</v>
      </c>
      <c r="E78" s="28">
        <v>30.350000000000005</v>
      </c>
    </row>
    <row r="79" spans="1:5" x14ac:dyDescent="0.35">
      <c r="A79" s="27" t="s">
        <v>660</v>
      </c>
      <c r="B79" s="27">
        <v>14</v>
      </c>
      <c r="E79" s="30">
        <v>8.3512500000000038</v>
      </c>
    </row>
    <row r="80" spans="1:5" x14ac:dyDescent="0.35">
      <c r="A80" s="27" t="s">
        <v>650</v>
      </c>
      <c r="B80" s="27">
        <v>14</v>
      </c>
      <c r="E80" s="28">
        <v>19.044999999999998</v>
      </c>
    </row>
    <row r="81" spans="1:5" x14ac:dyDescent="0.35">
      <c r="A81" s="27" t="s">
        <v>651</v>
      </c>
      <c r="B81" s="27">
        <v>14</v>
      </c>
      <c r="E81" s="28">
        <v>94.599199999999996</v>
      </c>
    </row>
    <row r="82" spans="1:5" x14ac:dyDescent="0.35">
      <c r="A82" s="27" t="s">
        <v>109</v>
      </c>
      <c r="B82" s="27">
        <v>21</v>
      </c>
      <c r="C82" s="27">
        <v>1</v>
      </c>
      <c r="D82" s="27">
        <v>1</v>
      </c>
      <c r="E82" s="28">
        <v>43.589999999999996</v>
      </c>
    </row>
    <row r="83" spans="1:5" x14ac:dyDescent="0.35">
      <c r="A83" s="27" t="s">
        <v>109</v>
      </c>
      <c r="B83" s="27">
        <v>21</v>
      </c>
      <c r="C83" s="27">
        <v>1</v>
      </c>
      <c r="D83" s="27">
        <v>2</v>
      </c>
      <c r="E83" s="30">
        <v>9.6487499999999997</v>
      </c>
    </row>
    <row r="84" spans="1:5" x14ac:dyDescent="0.35">
      <c r="A84" s="27" t="s">
        <v>109</v>
      </c>
      <c r="B84" s="27">
        <v>21</v>
      </c>
      <c r="C84" s="27">
        <v>2</v>
      </c>
      <c r="D84" s="27">
        <v>1</v>
      </c>
      <c r="E84" s="30">
        <v>8.6443750000000001</v>
      </c>
    </row>
    <row r="85" spans="1:5" x14ac:dyDescent="0.35">
      <c r="A85" s="27" t="s">
        <v>109</v>
      </c>
      <c r="B85" s="27">
        <v>21</v>
      </c>
      <c r="C85" s="27">
        <v>2</v>
      </c>
      <c r="D85" s="27">
        <v>2</v>
      </c>
      <c r="E85" s="30">
        <v>8.1487499999999997</v>
      </c>
    </row>
    <row r="86" spans="1:5" x14ac:dyDescent="0.35">
      <c r="A86" s="27" t="s">
        <v>109</v>
      </c>
      <c r="B86" s="27">
        <v>21</v>
      </c>
      <c r="C86" s="27">
        <v>3</v>
      </c>
      <c r="D86" s="27">
        <v>1</v>
      </c>
      <c r="E86" s="30">
        <v>8.3356250000000003</v>
      </c>
    </row>
    <row r="87" spans="1:5" x14ac:dyDescent="0.35">
      <c r="A87" s="27" t="s">
        <v>109</v>
      </c>
      <c r="B87" s="27">
        <v>21</v>
      </c>
      <c r="C87" s="27">
        <v>3</v>
      </c>
      <c r="D87" s="27">
        <v>2</v>
      </c>
      <c r="E87" s="30">
        <v>7.9981249999999999</v>
      </c>
    </row>
    <row r="88" spans="1:5" x14ac:dyDescent="0.35">
      <c r="A88" s="27" t="s">
        <v>660</v>
      </c>
      <c r="B88" s="27">
        <v>21</v>
      </c>
      <c r="E88" s="28">
        <v>12.67</v>
      </c>
    </row>
    <row r="89" spans="1:5" x14ac:dyDescent="0.35">
      <c r="A89" s="27" t="s">
        <v>661</v>
      </c>
      <c r="B89" s="27">
        <v>21</v>
      </c>
      <c r="C89" s="27">
        <v>1</v>
      </c>
      <c r="D89" s="27">
        <v>1</v>
      </c>
      <c r="E89" s="30">
        <v>10.385625000000001</v>
      </c>
    </row>
    <row r="90" spans="1:5" x14ac:dyDescent="0.35">
      <c r="A90" s="27" t="s">
        <v>661</v>
      </c>
      <c r="B90" s="27">
        <v>21</v>
      </c>
      <c r="C90" s="27">
        <v>1</v>
      </c>
      <c r="D90" s="27">
        <v>2</v>
      </c>
      <c r="E90" s="28">
        <v>12.27125</v>
      </c>
    </row>
    <row r="91" spans="1:5" x14ac:dyDescent="0.35">
      <c r="A91" s="27" t="s">
        <v>661</v>
      </c>
      <c r="B91" s="27">
        <v>21</v>
      </c>
      <c r="C91" s="27">
        <v>2</v>
      </c>
      <c r="D91" s="27">
        <v>1</v>
      </c>
      <c r="E91" s="28">
        <v>10.485625000000001</v>
      </c>
    </row>
    <row r="92" spans="1:5" x14ac:dyDescent="0.35">
      <c r="A92" s="27" t="s">
        <v>661</v>
      </c>
      <c r="B92" s="27">
        <v>21</v>
      </c>
      <c r="C92" s="27">
        <v>2</v>
      </c>
      <c r="D92" s="27">
        <v>2</v>
      </c>
      <c r="E92" s="30">
        <v>7.8387500000000001</v>
      </c>
    </row>
    <row r="93" spans="1:5" x14ac:dyDescent="0.35">
      <c r="A93" s="27" t="s">
        <v>661</v>
      </c>
      <c r="B93" s="27">
        <v>21</v>
      </c>
      <c r="C93" s="27">
        <v>3</v>
      </c>
      <c r="D93" s="27">
        <v>1</v>
      </c>
      <c r="E93" s="30">
        <v>7.5231250000000003</v>
      </c>
    </row>
    <row r="94" spans="1:5" x14ac:dyDescent="0.35">
      <c r="A94" s="27" t="s">
        <v>661</v>
      </c>
      <c r="B94" s="27">
        <v>21</v>
      </c>
      <c r="C94" s="27">
        <v>3</v>
      </c>
      <c r="D94" s="27">
        <v>2</v>
      </c>
      <c r="E94" s="28">
        <v>11.33625</v>
      </c>
    </row>
    <row r="95" spans="1:5" x14ac:dyDescent="0.35">
      <c r="A95" s="27" t="s">
        <v>660</v>
      </c>
      <c r="B95" s="27">
        <v>21</v>
      </c>
      <c r="E95" s="28">
        <v>15.343500000000001</v>
      </c>
    </row>
    <row r="96" spans="1:5" x14ac:dyDescent="0.35">
      <c r="A96" s="27" t="s">
        <v>650</v>
      </c>
      <c r="B96" s="27">
        <v>21</v>
      </c>
      <c r="E96" s="28">
        <v>20.016999999999999</v>
      </c>
    </row>
    <row r="97" spans="1:5" x14ac:dyDescent="0.35">
      <c r="A97" s="27" t="s">
        <v>651</v>
      </c>
      <c r="B97" s="27">
        <v>21</v>
      </c>
      <c r="E97" s="28">
        <v>65.302700000000002</v>
      </c>
    </row>
    <row r="98" spans="1:5" x14ac:dyDescent="0.35">
      <c r="A98" s="31" t="s">
        <v>109</v>
      </c>
      <c r="B98" s="31">
        <v>28</v>
      </c>
      <c r="C98" s="31">
        <v>1</v>
      </c>
      <c r="D98" s="31">
        <v>1</v>
      </c>
      <c r="E98" s="33">
        <v>7.155061031015264</v>
      </c>
    </row>
    <row r="99" spans="1:5" x14ac:dyDescent="0.35">
      <c r="A99" s="31" t="s">
        <v>109</v>
      </c>
      <c r="B99" s="31">
        <v>28</v>
      </c>
      <c r="C99" s="31">
        <v>1</v>
      </c>
      <c r="D99" s="31">
        <v>2</v>
      </c>
      <c r="E99" s="33">
        <v>4.0553607341894837</v>
      </c>
    </row>
    <row r="100" spans="1:5" x14ac:dyDescent="0.35">
      <c r="A100" s="31" t="s">
        <v>109</v>
      </c>
      <c r="B100" s="31">
        <v>28</v>
      </c>
      <c r="C100" s="31">
        <v>2</v>
      </c>
      <c r="D100" s="31">
        <v>1</v>
      </c>
      <c r="E100" s="33">
        <v>3.141356463532833</v>
      </c>
    </row>
    <row r="101" spans="1:5" x14ac:dyDescent="0.35">
      <c r="A101" s="31" t="s">
        <v>109</v>
      </c>
      <c r="B101" s="31">
        <v>28</v>
      </c>
      <c r="C101" s="31">
        <v>2</v>
      </c>
      <c r="D101" s="31">
        <v>2</v>
      </c>
      <c r="E101" s="33">
        <v>4.4699807669008971</v>
      </c>
    </row>
    <row r="102" spans="1:5" x14ac:dyDescent="0.35">
      <c r="A102" s="31" t="s">
        <v>109</v>
      </c>
      <c r="B102" s="31">
        <v>28</v>
      </c>
      <c r="C102" s="31">
        <v>3</v>
      </c>
      <c r="D102" s="31">
        <v>1</v>
      </c>
      <c r="E102" s="33">
        <v>4.7668398655197484</v>
      </c>
    </row>
    <row r="103" spans="1:5" x14ac:dyDescent="0.35">
      <c r="A103" s="31" t="s">
        <v>109</v>
      </c>
      <c r="B103" s="31">
        <v>28</v>
      </c>
      <c r="C103" s="31">
        <v>3</v>
      </c>
      <c r="D103" s="31">
        <v>2</v>
      </c>
      <c r="E103" s="33">
        <v>3.0800523988369273</v>
      </c>
    </row>
    <row r="104" spans="1:5" x14ac:dyDescent="0.35">
      <c r="A104" s="31" t="s">
        <v>660</v>
      </c>
      <c r="B104" s="31">
        <v>28</v>
      </c>
      <c r="C104" s="31"/>
      <c r="D104" s="31"/>
      <c r="E104" s="33">
        <v>3.2263269323964137</v>
      </c>
    </row>
    <row r="105" spans="1:5" x14ac:dyDescent="0.35">
      <c r="A105" s="31" t="s">
        <v>661</v>
      </c>
      <c r="B105" s="31">
        <v>28</v>
      </c>
      <c r="C105" s="31">
        <v>1</v>
      </c>
      <c r="D105" s="31">
        <v>1</v>
      </c>
      <c r="E105" s="33">
        <v>1.0248797552701721</v>
      </c>
    </row>
    <row r="106" spans="1:5" x14ac:dyDescent="0.35">
      <c r="A106" s="31" t="s">
        <v>661</v>
      </c>
      <c r="B106" s="31">
        <v>28</v>
      </c>
      <c r="C106" s="31">
        <v>1</v>
      </c>
      <c r="D106" s="31">
        <v>2</v>
      </c>
      <c r="E106" s="33">
        <v>0.83400896535013369</v>
      </c>
    </row>
    <row r="107" spans="1:5" x14ac:dyDescent="0.35">
      <c r="A107" s="31" t="s">
        <v>661</v>
      </c>
      <c r="B107" s="31">
        <v>28</v>
      </c>
      <c r="C107" s="31">
        <v>2</v>
      </c>
      <c r="D107" s="31">
        <v>1</v>
      </c>
      <c r="E107" s="33">
        <v>3.4205136903319597</v>
      </c>
    </row>
    <row r="108" spans="1:5" x14ac:dyDescent="0.35">
      <c r="A108" s="31" t="s">
        <v>661</v>
      </c>
      <c r="B108" s="31">
        <v>28</v>
      </c>
      <c r="C108" s="31">
        <v>2</v>
      </c>
      <c r="D108" s="31">
        <v>2</v>
      </c>
      <c r="E108" s="33">
        <v>2.5381551369033191</v>
      </c>
    </row>
    <row r="109" spans="1:5" x14ac:dyDescent="0.35">
      <c r="A109" s="31" t="s">
        <v>661</v>
      </c>
      <c r="B109" s="31">
        <v>28</v>
      </c>
      <c r="C109" s="31">
        <v>3</v>
      </c>
      <c r="D109" s="31">
        <v>1</v>
      </c>
      <c r="E109" s="33">
        <v>2.4645652108068816</v>
      </c>
    </row>
    <row r="110" spans="1:5" x14ac:dyDescent="0.35">
      <c r="A110" s="31" t="s">
        <v>661</v>
      </c>
      <c r="B110" s="31">
        <v>28</v>
      </c>
      <c r="C110" s="31">
        <v>3</v>
      </c>
      <c r="D110" s="31">
        <v>2</v>
      </c>
      <c r="E110" s="33">
        <v>1.6997239217349165</v>
      </c>
    </row>
    <row r="111" spans="1:5" x14ac:dyDescent="0.35">
      <c r="A111" s="31" t="s">
        <v>660</v>
      </c>
      <c r="B111" s="31">
        <v>28</v>
      </c>
      <c r="C111" s="31"/>
      <c r="D111" s="31"/>
      <c r="E111" s="33">
        <v>2.9102304943057913</v>
      </c>
    </row>
    <row r="112" spans="1:5" x14ac:dyDescent="0.35">
      <c r="A112" s="31" t="s">
        <v>650</v>
      </c>
      <c r="B112" s="31">
        <v>28</v>
      </c>
      <c r="C112" s="31"/>
      <c r="D112" s="31"/>
      <c r="E112" s="32">
        <v>26.944999999999997</v>
      </c>
    </row>
    <row r="113" spans="1:5" x14ac:dyDescent="0.35">
      <c r="A113" s="31" t="s">
        <v>651</v>
      </c>
      <c r="B113" s="31">
        <v>28</v>
      </c>
      <c r="C113" s="31"/>
      <c r="D113" s="31"/>
      <c r="E113" s="32">
        <v>25.218599999999999</v>
      </c>
    </row>
    <row r="114" spans="1:5" x14ac:dyDescent="0.35">
      <c r="A114" s="31"/>
      <c r="B114" s="31"/>
      <c r="C114" s="31"/>
      <c r="D114" s="31"/>
      <c r="E114" s="31"/>
    </row>
    <row r="115" spans="1:5" x14ac:dyDescent="0.35">
      <c r="A115" s="31"/>
      <c r="B115" s="31"/>
      <c r="C115" s="31"/>
      <c r="D115" s="31"/>
      <c r="E115" s="31"/>
    </row>
    <row r="116" spans="1:5" x14ac:dyDescent="0.35">
      <c r="A116" s="48" t="s">
        <v>652</v>
      </c>
      <c r="B116" s="48"/>
      <c r="C116" s="48"/>
      <c r="D116" s="48"/>
      <c r="E116" s="48"/>
    </row>
    <row r="117" spans="1:5" x14ac:dyDescent="0.35">
      <c r="A117" s="31" t="s">
        <v>1</v>
      </c>
      <c r="B117" s="31" t="s">
        <v>100</v>
      </c>
      <c r="C117" s="31" t="s">
        <v>473</v>
      </c>
      <c r="D117"/>
    </row>
    <row r="118" spans="1:5" x14ac:dyDescent="0.35">
      <c r="A118" s="31" t="s">
        <v>653</v>
      </c>
      <c r="B118" s="31">
        <v>0</v>
      </c>
      <c r="C118" s="32">
        <v>16.41670159965123</v>
      </c>
      <c r="D118"/>
    </row>
    <row r="119" spans="1:5" x14ac:dyDescent="0.35">
      <c r="A119" s="31" t="s">
        <v>654</v>
      </c>
      <c r="B119" s="31">
        <v>0</v>
      </c>
      <c r="C119" s="32">
        <v>25.88869261209296</v>
      </c>
      <c r="D119"/>
    </row>
    <row r="120" spans="1:5" x14ac:dyDescent="0.35">
      <c r="A120" s="31" t="s">
        <v>655</v>
      </c>
      <c r="B120" s="31">
        <v>0</v>
      </c>
      <c r="C120" s="32">
        <v>30.816367919782689</v>
      </c>
      <c r="D120"/>
    </row>
    <row r="121" spans="1:5" x14ac:dyDescent="0.35">
      <c r="A121" s="31" t="s">
        <v>656</v>
      </c>
      <c r="B121" s="31">
        <v>0</v>
      </c>
      <c r="C121" s="32">
        <v>11.114526532300436</v>
      </c>
      <c r="D121"/>
    </row>
    <row r="122" spans="1:5" x14ac:dyDescent="0.35">
      <c r="A122" s="31" t="s">
        <v>657</v>
      </c>
      <c r="B122" s="31">
        <v>0</v>
      </c>
      <c r="C122" s="32">
        <v>11.479502582246219</v>
      </c>
      <c r="D122"/>
    </row>
    <row r="123" spans="1:5" x14ac:dyDescent="0.35">
      <c r="A123" s="31" t="s">
        <v>658</v>
      </c>
      <c r="B123" s="31">
        <v>0</v>
      </c>
      <c r="C123" s="32">
        <v>17.322920788758843</v>
      </c>
      <c r="D123"/>
    </row>
    <row r="124" spans="1:5" x14ac:dyDescent="0.35">
      <c r="A124" s="31" t="s">
        <v>653</v>
      </c>
      <c r="B124" s="31">
        <v>1</v>
      </c>
      <c r="C124" s="32">
        <v>14.808068681042286</v>
      </c>
      <c r="D124"/>
    </row>
    <row r="125" spans="1:5" x14ac:dyDescent="0.35">
      <c r="A125" s="31" t="s">
        <v>654</v>
      </c>
      <c r="B125" s="31">
        <v>1</v>
      </c>
      <c r="C125" s="32">
        <v>30.633675676582044</v>
      </c>
      <c r="D125"/>
    </row>
    <row r="126" spans="1:5" x14ac:dyDescent="0.35">
      <c r="A126" s="31" t="s">
        <v>655</v>
      </c>
      <c r="B126" s="31">
        <v>1</v>
      </c>
      <c r="C126" s="32">
        <v>22.396830041248869</v>
      </c>
      <c r="D126"/>
    </row>
    <row r="127" spans="1:5" x14ac:dyDescent="0.35">
      <c r="A127" s="31" t="s">
        <v>656</v>
      </c>
      <c r="B127" s="31">
        <v>1</v>
      </c>
      <c r="C127" s="32">
        <v>27.456039144505183</v>
      </c>
      <c r="D127"/>
    </row>
    <row r="128" spans="1:5" x14ac:dyDescent="0.35">
      <c r="A128" s="31" t="s">
        <v>657</v>
      </c>
      <c r="B128" s="31">
        <v>1</v>
      </c>
      <c r="C128" s="32">
        <v>20.887981446393241</v>
      </c>
      <c r="D128"/>
    </row>
    <row r="129" spans="1:4" x14ac:dyDescent="0.35">
      <c r="A129" s="31" t="s">
        <v>658</v>
      </c>
      <c r="B129" s="31">
        <v>1</v>
      </c>
      <c r="C129" s="32">
        <v>38.335733718434554</v>
      </c>
      <c r="D129"/>
    </row>
    <row r="130" spans="1:4" x14ac:dyDescent="0.35">
      <c r="A130" s="27" t="s">
        <v>653</v>
      </c>
      <c r="B130" s="27">
        <v>3</v>
      </c>
      <c r="C130" s="28">
        <v>15.972360533552433</v>
      </c>
      <c r="D130"/>
    </row>
    <row r="131" spans="1:4" x14ac:dyDescent="0.35">
      <c r="A131" s="27" t="s">
        <v>654</v>
      </c>
      <c r="B131" s="27">
        <v>3</v>
      </c>
      <c r="C131" s="28">
        <v>17.439061923605756</v>
      </c>
      <c r="D131"/>
    </row>
    <row r="132" spans="1:4" x14ac:dyDescent="0.35">
      <c r="A132" s="27" t="s">
        <v>655</v>
      </c>
      <c r="B132" s="27">
        <v>3</v>
      </c>
      <c r="C132" s="28">
        <v>18.581531699587511</v>
      </c>
      <c r="D132"/>
    </row>
    <row r="133" spans="1:4" x14ac:dyDescent="0.35">
      <c r="A133" s="27" t="s">
        <v>656</v>
      </c>
      <c r="B133" s="27">
        <v>3</v>
      </c>
      <c r="C133" s="30">
        <v>7.1004808175995162</v>
      </c>
      <c r="D133"/>
    </row>
    <row r="134" spans="1:4" x14ac:dyDescent="0.35">
      <c r="A134" s="27" t="s">
        <v>657</v>
      </c>
      <c r="B134" s="27">
        <v>3</v>
      </c>
      <c r="C134" s="28">
        <v>11.532840638519065</v>
      </c>
      <c r="D134"/>
    </row>
    <row r="135" spans="1:4" x14ac:dyDescent="0.35">
      <c r="A135" s="27" t="s">
        <v>658</v>
      </c>
      <c r="B135" s="27">
        <v>3</v>
      </c>
      <c r="C135" s="28">
        <v>12.321383388108249</v>
      </c>
      <c r="D135"/>
    </row>
    <row r="136" spans="1:4" x14ac:dyDescent="0.35">
      <c r="A136" s="27" t="s">
        <v>653</v>
      </c>
      <c r="B136" s="27">
        <v>7</v>
      </c>
      <c r="C136" s="28">
        <v>14.795</v>
      </c>
      <c r="D136"/>
    </row>
    <row r="137" spans="1:4" x14ac:dyDescent="0.35">
      <c r="A137" s="27" t="s">
        <v>654</v>
      </c>
      <c r="B137" s="27">
        <v>7</v>
      </c>
      <c r="C137" s="28">
        <v>25.4575</v>
      </c>
      <c r="D137"/>
    </row>
    <row r="138" spans="1:4" x14ac:dyDescent="0.35">
      <c r="A138" s="27" t="s">
        <v>655</v>
      </c>
      <c r="B138" s="27">
        <v>7</v>
      </c>
      <c r="C138" s="28">
        <v>28.313750000000006</v>
      </c>
      <c r="D138"/>
    </row>
    <row r="139" spans="1:4" x14ac:dyDescent="0.35">
      <c r="A139" s="27" t="s">
        <v>656</v>
      </c>
      <c r="B139" s="27">
        <v>7</v>
      </c>
      <c r="C139" s="28">
        <v>12.632499999999999</v>
      </c>
      <c r="D139"/>
    </row>
    <row r="140" spans="1:4" x14ac:dyDescent="0.35">
      <c r="A140" s="27" t="s">
        <v>657</v>
      </c>
      <c r="B140" s="27">
        <v>7</v>
      </c>
      <c r="C140" s="28">
        <v>14.924999999999999</v>
      </c>
      <c r="D140"/>
    </row>
    <row r="141" spans="1:4" x14ac:dyDescent="0.35">
      <c r="A141" s="27" t="s">
        <v>658</v>
      </c>
      <c r="B141" s="27">
        <v>7</v>
      </c>
      <c r="C141" s="28">
        <v>28.901250000000001</v>
      </c>
      <c r="D141"/>
    </row>
    <row r="142" spans="1:4" x14ac:dyDescent="0.35">
      <c r="A142" s="27" t="s">
        <v>653</v>
      </c>
      <c r="B142" s="27">
        <v>14</v>
      </c>
      <c r="C142" s="28">
        <v>11.84625</v>
      </c>
      <c r="D142"/>
    </row>
    <row r="143" spans="1:4" x14ac:dyDescent="0.35">
      <c r="A143" s="27" t="s">
        <v>654</v>
      </c>
      <c r="B143" s="27">
        <v>14</v>
      </c>
      <c r="C143" s="28">
        <v>28.728124999999999</v>
      </c>
      <c r="D143"/>
    </row>
    <row r="144" spans="1:4" x14ac:dyDescent="0.35">
      <c r="A144" s="27" t="s">
        <v>655</v>
      </c>
      <c r="B144" s="27">
        <v>14</v>
      </c>
      <c r="C144" s="28">
        <v>33.688749999999999</v>
      </c>
      <c r="D144"/>
    </row>
    <row r="145" spans="1:4" x14ac:dyDescent="0.35">
      <c r="A145" s="27" t="s">
        <v>656</v>
      </c>
      <c r="B145" s="27">
        <v>14</v>
      </c>
      <c r="C145" s="28">
        <v>18.453125</v>
      </c>
      <c r="D145"/>
    </row>
    <row r="146" spans="1:4" x14ac:dyDescent="0.35">
      <c r="A146" s="27" t="s">
        <v>657</v>
      </c>
      <c r="B146" s="27">
        <v>14</v>
      </c>
      <c r="C146" s="28">
        <v>13.81625</v>
      </c>
      <c r="D146"/>
    </row>
    <row r="147" spans="1:4" x14ac:dyDescent="0.35">
      <c r="A147" s="27" t="s">
        <v>658</v>
      </c>
      <c r="B147" s="27">
        <v>14</v>
      </c>
      <c r="C147" s="28">
        <v>64.498000000000005</v>
      </c>
      <c r="D147"/>
    </row>
    <row r="148" spans="1:4" x14ac:dyDescent="0.35">
      <c r="A148" s="27" t="s">
        <v>653</v>
      </c>
      <c r="B148" s="27">
        <v>21</v>
      </c>
      <c r="C148" s="28">
        <v>22.478750000000002</v>
      </c>
      <c r="D148"/>
    </row>
    <row r="149" spans="1:4" x14ac:dyDescent="0.35">
      <c r="A149" s="27" t="s">
        <v>654</v>
      </c>
      <c r="B149" s="27">
        <v>21</v>
      </c>
      <c r="C149" s="28">
        <v>24.56625</v>
      </c>
      <c r="D149"/>
    </row>
    <row r="150" spans="1:4" x14ac:dyDescent="0.35">
      <c r="A150" s="27" t="s">
        <v>655</v>
      </c>
      <c r="B150" s="27">
        <v>21</v>
      </c>
      <c r="C150" s="28">
        <v>33.511875000000003</v>
      </c>
      <c r="D150"/>
    </row>
    <row r="151" spans="1:4" x14ac:dyDescent="0.35">
      <c r="A151" s="27" t="s">
        <v>656</v>
      </c>
      <c r="B151" s="27">
        <v>21</v>
      </c>
      <c r="C151" s="28">
        <v>23.4575</v>
      </c>
      <c r="D151"/>
    </row>
    <row r="152" spans="1:4" x14ac:dyDescent="0.35">
      <c r="A152" s="27" t="s">
        <v>657</v>
      </c>
      <c r="B152" s="27">
        <v>21</v>
      </c>
      <c r="C152" s="28">
        <v>22.155000000000001</v>
      </c>
      <c r="D152"/>
    </row>
    <row r="153" spans="1:4" x14ac:dyDescent="0.35">
      <c r="A153" s="27" t="s">
        <v>658</v>
      </c>
      <c r="B153" s="27">
        <v>21</v>
      </c>
      <c r="C153" s="28">
        <v>21.908124999999998</v>
      </c>
      <c r="D153"/>
    </row>
    <row r="154" spans="1:4" x14ac:dyDescent="0.35">
      <c r="A154" s="27" t="s">
        <v>653</v>
      </c>
      <c r="B154" s="27">
        <v>28</v>
      </c>
      <c r="C154" s="28">
        <v>12.17</v>
      </c>
      <c r="D154"/>
    </row>
    <row r="155" spans="1:4" x14ac:dyDescent="0.35">
      <c r="A155" s="34" t="s">
        <v>654</v>
      </c>
      <c r="B155" s="34">
        <v>28</v>
      </c>
      <c r="C155" s="35">
        <v>390.25099773832579</v>
      </c>
      <c r="D155" t="s">
        <v>662</v>
      </c>
    </row>
    <row r="156" spans="1:4" x14ac:dyDescent="0.35">
      <c r="A156" s="27" t="s">
        <v>655</v>
      </c>
      <c r="B156" s="27">
        <v>28</v>
      </c>
      <c r="C156" s="28">
        <v>14.135624999999999</v>
      </c>
      <c r="D156"/>
    </row>
    <row r="157" spans="1:4" x14ac:dyDescent="0.35">
      <c r="A157" s="27" t="s">
        <v>656</v>
      </c>
      <c r="B157" s="27">
        <v>28</v>
      </c>
      <c r="C157" s="28">
        <v>12.890625</v>
      </c>
      <c r="D157"/>
    </row>
    <row r="158" spans="1:4" x14ac:dyDescent="0.35">
      <c r="A158" s="27" t="s">
        <v>657</v>
      </c>
      <c r="B158" s="27">
        <v>28</v>
      </c>
      <c r="C158" s="30">
        <v>9.48</v>
      </c>
      <c r="D158"/>
    </row>
    <row r="159" spans="1:4" x14ac:dyDescent="0.35">
      <c r="A159" s="27" t="s">
        <v>658</v>
      </c>
      <c r="B159" s="27">
        <v>28</v>
      </c>
      <c r="C159" s="28">
        <v>15.000625000000001</v>
      </c>
      <c r="D159"/>
    </row>
  </sheetData>
  <mergeCells count="1">
    <mergeCell ref="A116:E1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C80B-F2DC-4831-B438-315452A3E989}">
  <dimension ref="A1:K35"/>
  <sheetViews>
    <sheetView topLeftCell="A18" workbookViewId="0">
      <selection activeCell="M29" sqref="M29"/>
    </sheetView>
  </sheetViews>
  <sheetFormatPr defaultRowHeight="14.5" x14ac:dyDescent="0.35"/>
  <cols>
    <col min="3" max="3" width="8.7265625" style="41"/>
  </cols>
  <sheetData>
    <row r="1" spans="1:11" x14ac:dyDescent="0.35">
      <c r="A1" s="36"/>
      <c r="B1" s="36"/>
      <c r="D1" s="46" t="s">
        <v>703</v>
      </c>
      <c r="E1" s="46"/>
      <c r="F1" s="46"/>
      <c r="G1" s="46"/>
      <c r="H1" s="46"/>
      <c r="I1" s="46"/>
      <c r="J1" s="46"/>
      <c r="K1" s="46"/>
    </row>
    <row r="2" spans="1:11" x14ac:dyDescent="0.35">
      <c r="A2" s="36" t="s">
        <v>1</v>
      </c>
      <c r="B2" s="36" t="s">
        <v>100</v>
      </c>
      <c r="C2" s="41" t="s">
        <v>659</v>
      </c>
      <c r="D2" s="36" t="s">
        <v>356</v>
      </c>
      <c r="E2" s="36" t="s">
        <v>358</v>
      </c>
      <c r="F2" s="36" t="s">
        <v>357</v>
      </c>
      <c r="G2" s="36" t="s">
        <v>352</v>
      </c>
      <c r="H2" s="36" t="s">
        <v>355</v>
      </c>
      <c r="I2" s="36" t="s">
        <v>512</v>
      </c>
      <c r="J2" s="36" t="s">
        <v>360</v>
      </c>
      <c r="K2" s="36" t="s">
        <v>362</v>
      </c>
    </row>
    <row r="3" spans="1:11" x14ac:dyDescent="0.35">
      <c r="A3" s="36" t="s">
        <v>104</v>
      </c>
      <c r="B3" s="36">
        <v>0</v>
      </c>
      <c r="C3" s="41">
        <v>1</v>
      </c>
      <c r="D3" s="36" t="s">
        <v>597</v>
      </c>
      <c r="E3" s="36" t="s">
        <v>597</v>
      </c>
      <c r="F3" s="36" t="s">
        <v>597</v>
      </c>
      <c r="G3" s="36" t="s">
        <v>597</v>
      </c>
      <c r="H3" s="36">
        <v>462.13904614507391</v>
      </c>
      <c r="I3" s="36" t="s">
        <v>596</v>
      </c>
      <c r="J3" s="36" t="s">
        <v>596</v>
      </c>
      <c r="K3" s="36" t="s">
        <v>596</v>
      </c>
    </row>
    <row r="4" spans="1:11" x14ac:dyDescent="0.35">
      <c r="A4" s="36" t="s">
        <v>107</v>
      </c>
      <c r="B4" s="36">
        <v>0</v>
      </c>
      <c r="C4" s="41">
        <v>2</v>
      </c>
      <c r="D4" s="36" t="s">
        <v>597</v>
      </c>
      <c r="E4" s="36" t="s">
        <v>597</v>
      </c>
      <c r="F4" s="36" t="s">
        <v>597</v>
      </c>
      <c r="G4" s="36" t="s">
        <v>597</v>
      </c>
      <c r="H4" s="36">
        <v>1490.3066835009979</v>
      </c>
      <c r="I4" s="36" t="s">
        <v>596</v>
      </c>
      <c r="J4" s="36" t="s">
        <v>596</v>
      </c>
      <c r="K4" s="36" t="s">
        <v>596</v>
      </c>
    </row>
    <row r="5" spans="1:11" x14ac:dyDescent="0.35">
      <c r="A5" s="36" t="s">
        <v>103</v>
      </c>
      <c r="B5" s="36">
        <v>0</v>
      </c>
      <c r="C5" s="41">
        <v>1</v>
      </c>
      <c r="D5" s="36" t="s">
        <v>597</v>
      </c>
      <c r="E5" s="36" t="s">
        <v>597</v>
      </c>
      <c r="F5" s="36" t="s">
        <v>597</v>
      </c>
      <c r="G5" s="36" t="s">
        <v>597</v>
      </c>
      <c r="H5" s="36" t="s">
        <v>596</v>
      </c>
      <c r="I5" s="36" t="s">
        <v>596</v>
      </c>
      <c r="J5" s="36" t="s">
        <v>596</v>
      </c>
      <c r="K5" s="36" t="s">
        <v>596</v>
      </c>
    </row>
    <row r="6" spans="1:11" x14ac:dyDescent="0.35">
      <c r="A6" s="36" t="s">
        <v>106</v>
      </c>
      <c r="B6" s="36">
        <v>0</v>
      </c>
      <c r="C6" s="41">
        <v>2</v>
      </c>
      <c r="D6" s="36" t="s">
        <v>597</v>
      </c>
      <c r="E6" s="36" t="s">
        <v>597</v>
      </c>
      <c r="F6" s="36" t="s">
        <v>597</v>
      </c>
      <c r="G6" s="36" t="s">
        <v>597</v>
      </c>
      <c r="H6" s="36" t="s">
        <v>596</v>
      </c>
      <c r="I6" s="36" t="s">
        <v>596</v>
      </c>
      <c r="J6" s="36" t="s">
        <v>596</v>
      </c>
      <c r="K6" s="36" t="s">
        <v>596</v>
      </c>
    </row>
    <row r="7" spans="1:11" x14ac:dyDescent="0.35">
      <c r="A7" s="36" t="s">
        <v>104</v>
      </c>
      <c r="B7" s="36">
        <v>1</v>
      </c>
      <c r="C7" s="41">
        <v>1</v>
      </c>
      <c r="D7" s="36" t="s">
        <v>597</v>
      </c>
      <c r="E7" s="36" t="s">
        <v>597</v>
      </c>
      <c r="F7" s="36" t="s">
        <v>597</v>
      </c>
      <c r="G7" s="36" t="s">
        <v>597</v>
      </c>
      <c r="H7" s="36" t="s">
        <v>596</v>
      </c>
      <c r="I7" s="36" t="s">
        <v>596</v>
      </c>
      <c r="J7" s="36" t="s">
        <v>596</v>
      </c>
      <c r="K7" s="36" t="s">
        <v>596</v>
      </c>
    </row>
    <row r="8" spans="1:11" x14ac:dyDescent="0.35">
      <c r="A8" s="36" t="s">
        <v>107</v>
      </c>
      <c r="B8" s="36">
        <v>1</v>
      </c>
      <c r="C8" s="41">
        <v>2</v>
      </c>
      <c r="D8" s="36" t="s">
        <v>597</v>
      </c>
      <c r="E8" s="36" t="s">
        <v>597</v>
      </c>
      <c r="F8" s="36" t="s">
        <v>597</v>
      </c>
      <c r="G8" s="36" t="s">
        <v>597</v>
      </c>
      <c r="H8" s="36" t="s">
        <v>596</v>
      </c>
      <c r="I8" s="36" t="s">
        <v>596</v>
      </c>
      <c r="J8" s="36" t="s">
        <v>596</v>
      </c>
      <c r="K8" s="36" t="s">
        <v>596</v>
      </c>
    </row>
    <row r="9" spans="1:11" x14ac:dyDescent="0.35">
      <c r="A9" s="36" t="s">
        <v>103</v>
      </c>
      <c r="B9" s="36">
        <v>1</v>
      </c>
      <c r="C9" s="41">
        <v>1</v>
      </c>
      <c r="D9" s="36" t="s">
        <v>597</v>
      </c>
      <c r="E9" s="36" t="s">
        <v>597</v>
      </c>
      <c r="F9" s="36" t="s">
        <v>597</v>
      </c>
      <c r="G9" s="36" t="s">
        <v>597</v>
      </c>
      <c r="H9" s="36" t="s">
        <v>596</v>
      </c>
      <c r="I9" s="36" t="s">
        <v>596</v>
      </c>
      <c r="J9" s="36" t="s">
        <v>596</v>
      </c>
      <c r="K9" s="36" t="s">
        <v>596</v>
      </c>
    </row>
    <row r="10" spans="1:11" x14ac:dyDescent="0.35">
      <c r="A10" s="36" t="s">
        <v>106</v>
      </c>
      <c r="B10" s="36">
        <v>1</v>
      </c>
      <c r="C10" s="41">
        <v>2</v>
      </c>
      <c r="D10" s="36" t="s">
        <v>597</v>
      </c>
      <c r="E10" s="36" t="s">
        <v>597</v>
      </c>
      <c r="F10" s="36" t="s">
        <v>597</v>
      </c>
      <c r="G10" s="36" t="s">
        <v>597</v>
      </c>
      <c r="H10" s="36" t="s">
        <v>596</v>
      </c>
      <c r="I10" s="36" t="s">
        <v>596</v>
      </c>
      <c r="J10" s="36" t="s">
        <v>596</v>
      </c>
      <c r="K10" s="36" t="s">
        <v>596</v>
      </c>
    </row>
    <row r="11" spans="1:11" x14ac:dyDescent="0.35">
      <c r="A11" s="36" t="s">
        <v>104</v>
      </c>
      <c r="B11" s="36">
        <v>3</v>
      </c>
      <c r="C11" s="41">
        <v>1</v>
      </c>
      <c r="D11" s="36" t="s">
        <v>597</v>
      </c>
      <c r="E11" s="36" t="s">
        <v>597</v>
      </c>
      <c r="F11" s="36">
        <v>2498.5685967658001</v>
      </c>
      <c r="G11" s="36" t="s">
        <v>597</v>
      </c>
      <c r="H11" s="36" t="s">
        <v>596</v>
      </c>
      <c r="I11" s="36" t="s">
        <v>596</v>
      </c>
      <c r="J11" s="36" t="s">
        <v>596</v>
      </c>
      <c r="K11" s="36" t="s">
        <v>596</v>
      </c>
    </row>
    <row r="12" spans="1:11" x14ac:dyDescent="0.35">
      <c r="A12" s="36" t="s">
        <v>107</v>
      </c>
      <c r="B12" s="36">
        <v>3</v>
      </c>
      <c r="C12" s="41">
        <v>2</v>
      </c>
      <c r="D12" s="36" t="s">
        <v>597</v>
      </c>
      <c r="E12" s="36" t="s">
        <v>597</v>
      </c>
      <c r="F12" s="36">
        <v>1194.4663536776213</v>
      </c>
      <c r="G12" s="36" t="s">
        <v>597</v>
      </c>
      <c r="H12" s="36" t="s">
        <v>596</v>
      </c>
      <c r="I12" s="36" t="s">
        <v>596</v>
      </c>
      <c r="J12" s="36" t="s">
        <v>596</v>
      </c>
      <c r="K12" s="36" t="s">
        <v>596</v>
      </c>
    </row>
    <row r="13" spans="1:11" x14ac:dyDescent="0.35">
      <c r="A13" s="36" t="s">
        <v>103</v>
      </c>
      <c r="B13" s="36">
        <v>3</v>
      </c>
      <c r="C13" s="41">
        <v>1</v>
      </c>
      <c r="D13" s="36" t="s">
        <v>597</v>
      </c>
      <c r="E13" s="36" t="s">
        <v>597</v>
      </c>
      <c r="F13" s="36">
        <v>1100.8993218570683</v>
      </c>
      <c r="G13" s="36" t="s">
        <v>597</v>
      </c>
      <c r="H13" s="36" t="s">
        <v>596</v>
      </c>
      <c r="I13" s="36" t="s">
        <v>596</v>
      </c>
      <c r="J13" s="36" t="s">
        <v>596</v>
      </c>
      <c r="K13" s="36" t="s">
        <v>596</v>
      </c>
    </row>
    <row r="14" spans="1:11" x14ac:dyDescent="0.35">
      <c r="A14" s="36" t="s">
        <v>106</v>
      </c>
      <c r="B14" s="36">
        <v>3</v>
      </c>
      <c r="C14" s="41">
        <v>2</v>
      </c>
      <c r="D14" s="36" t="s">
        <v>597</v>
      </c>
      <c r="E14" s="36" t="s">
        <v>597</v>
      </c>
      <c r="F14" s="36">
        <v>1176.52790818988</v>
      </c>
      <c r="G14" s="36" t="s">
        <v>597</v>
      </c>
      <c r="H14" s="36" t="s">
        <v>596</v>
      </c>
      <c r="I14" s="36" t="s">
        <v>596</v>
      </c>
      <c r="J14" s="36" t="s">
        <v>596</v>
      </c>
      <c r="K14" s="36" t="s">
        <v>596</v>
      </c>
    </row>
    <row r="15" spans="1:11" x14ac:dyDescent="0.35">
      <c r="A15" s="36" t="s">
        <v>635</v>
      </c>
      <c r="B15" s="36">
        <v>3</v>
      </c>
      <c r="D15" s="36" t="s">
        <v>597</v>
      </c>
      <c r="E15" s="36" t="s">
        <v>597</v>
      </c>
      <c r="F15" s="36">
        <v>1043.2968179447053</v>
      </c>
      <c r="G15" s="36" t="s">
        <v>597</v>
      </c>
      <c r="H15" s="36" t="s">
        <v>596</v>
      </c>
      <c r="I15" s="36" t="s">
        <v>596</v>
      </c>
      <c r="J15" s="36">
        <v>6.2740873845441127</v>
      </c>
      <c r="K15" s="36" t="s">
        <v>596</v>
      </c>
    </row>
    <row r="16" spans="1:11" x14ac:dyDescent="0.35">
      <c r="A16" s="36" t="s">
        <v>104</v>
      </c>
      <c r="B16" s="36">
        <v>7</v>
      </c>
      <c r="C16" s="41">
        <v>1</v>
      </c>
      <c r="D16" s="36" t="s">
        <v>597</v>
      </c>
      <c r="E16" s="36" t="s">
        <v>597</v>
      </c>
      <c r="F16" s="36">
        <v>1079.5924187097896</v>
      </c>
      <c r="G16" s="36" t="s">
        <v>597</v>
      </c>
      <c r="H16" s="36" t="s">
        <v>596</v>
      </c>
      <c r="I16" s="36" t="s">
        <v>596</v>
      </c>
      <c r="J16" s="36">
        <v>20.788894866375191</v>
      </c>
      <c r="K16" s="36" t="s">
        <v>596</v>
      </c>
    </row>
    <row r="17" spans="1:11" x14ac:dyDescent="0.35">
      <c r="A17" s="36" t="s">
        <v>107</v>
      </c>
      <c r="B17" s="36">
        <v>7</v>
      </c>
      <c r="C17" s="41">
        <v>2</v>
      </c>
      <c r="D17" s="36" t="s">
        <v>597</v>
      </c>
      <c r="E17" s="36" t="s">
        <v>597</v>
      </c>
      <c r="F17" s="36">
        <v>1106.3818466353678</v>
      </c>
      <c r="G17" s="36" t="s">
        <v>597</v>
      </c>
      <c r="H17" s="36" t="s">
        <v>596</v>
      </c>
      <c r="I17" s="36" t="s">
        <v>596</v>
      </c>
      <c r="J17" s="36" t="s">
        <v>596</v>
      </c>
      <c r="K17" s="36" t="s">
        <v>596</v>
      </c>
    </row>
    <row r="18" spans="1:11" x14ac:dyDescent="0.35">
      <c r="A18" s="36" t="s">
        <v>103</v>
      </c>
      <c r="B18" s="36">
        <v>7</v>
      </c>
      <c r="C18" s="41">
        <v>1</v>
      </c>
      <c r="D18" s="36" t="s">
        <v>597</v>
      </c>
      <c r="E18" s="36" t="s">
        <v>597</v>
      </c>
      <c r="F18" s="36">
        <v>1547.4853069031474</v>
      </c>
      <c r="G18" s="36" t="s">
        <v>597</v>
      </c>
      <c r="H18" s="36" t="s">
        <v>596</v>
      </c>
      <c r="I18" s="36" t="s">
        <v>596</v>
      </c>
      <c r="J18" s="36" t="s">
        <v>596</v>
      </c>
      <c r="K18" s="36" t="s">
        <v>596</v>
      </c>
    </row>
    <row r="19" spans="1:11" x14ac:dyDescent="0.35">
      <c r="A19" s="36" t="s">
        <v>106</v>
      </c>
      <c r="B19" s="36">
        <v>7</v>
      </c>
      <c r="C19" s="41">
        <v>2</v>
      </c>
      <c r="D19" s="36" t="s">
        <v>597</v>
      </c>
      <c r="E19" s="36" t="s">
        <v>597</v>
      </c>
      <c r="F19" s="36">
        <v>1084.5717266562337</v>
      </c>
      <c r="G19" s="36" t="s">
        <v>597</v>
      </c>
      <c r="H19" s="36" t="s">
        <v>596</v>
      </c>
      <c r="I19" s="36" t="s">
        <v>596</v>
      </c>
      <c r="J19" s="36">
        <v>1.5797722442597788</v>
      </c>
      <c r="K19" s="36" t="s">
        <v>596</v>
      </c>
    </row>
    <row r="20" spans="1:11" x14ac:dyDescent="0.35">
      <c r="A20" s="36" t="s">
        <v>635</v>
      </c>
      <c r="B20" s="36">
        <v>7</v>
      </c>
      <c r="D20" s="36" t="s">
        <v>597</v>
      </c>
      <c r="E20" s="36" t="s">
        <v>597</v>
      </c>
      <c r="F20" s="36">
        <v>1043.2968179447053</v>
      </c>
      <c r="G20" s="36" t="s">
        <v>597</v>
      </c>
      <c r="H20" s="36" t="s">
        <v>596</v>
      </c>
      <c r="I20" s="36" t="s">
        <v>596</v>
      </c>
      <c r="J20" s="36">
        <v>13.680559979152793</v>
      </c>
      <c r="K20" s="36" t="s">
        <v>596</v>
      </c>
    </row>
    <row r="21" spans="1:11" x14ac:dyDescent="0.35">
      <c r="A21" s="36" t="s">
        <v>104</v>
      </c>
      <c r="B21" s="36">
        <v>14</v>
      </c>
      <c r="C21" s="41">
        <v>1</v>
      </c>
      <c r="D21" s="36" t="s">
        <v>597</v>
      </c>
      <c r="E21" s="36" t="s">
        <v>597</v>
      </c>
      <c r="F21" s="36">
        <v>5059.970787689098</v>
      </c>
      <c r="G21" s="36" t="s">
        <v>597</v>
      </c>
      <c r="H21" s="36" t="s">
        <v>596</v>
      </c>
      <c r="I21" s="36" t="s">
        <v>596</v>
      </c>
      <c r="J21" s="36">
        <v>16.127757940759189</v>
      </c>
      <c r="K21" s="36" t="s">
        <v>596</v>
      </c>
    </row>
    <row r="22" spans="1:11" x14ac:dyDescent="0.35">
      <c r="A22" s="36" t="s">
        <v>107</v>
      </c>
      <c r="B22" s="36">
        <v>14</v>
      </c>
      <c r="C22" s="41">
        <v>2</v>
      </c>
      <c r="D22" s="36" t="s">
        <v>597</v>
      </c>
      <c r="E22" s="36" t="s">
        <v>597</v>
      </c>
      <c r="F22" s="36">
        <v>1117.2529994783515</v>
      </c>
      <c r="G22" s="36" t="s">
        <v>597</v>
      </c>
      <c r="H22" s="36" t="s">
        <v>596</v>
      </c>
      <c r="I22" s="36" t="s">
        <v>596</v>
      </c>
      <c r="J22" s="36">
        <v>2.649036743202942</v>
      </c>
      <c r="K22" s="36" t="s">
        <v>596</v>
      </c>
    </row>
    <row r="23" spans="1:11" x14ac:dyDescent="0.35">
      <c r="A23" s="36" t="s">
        <v>103</v>
      </c>
      <c r="B23" s="36">
        <v>14</v>
      </c>
      <c r="C23" s="41">
        <v>1</v>
      </c>
      <c r="D23" s="36" t="s">
        <v>597</v>
      </c>
      <c r="E23" s="36" t="s">
        <v>597</v>
      </c>
      <c r="F23" s="36">
        <v>2029.226569292297</v>
      </c>
      <c r="G23" s="36" t="s">
        <v>597</v>
      </c>
      <c r="H23" s="36" t="s">
        <v>596</v>
      </c>
      <c r="I23" s="36" t="s">
        <v>596</v>
      </c>
      <c r="J23" s="36" t="s">
        <v>596</v>
      </c>
      <c r="K23" s="36" t="s">
        <v>596</v>
      </c>
    </row>
    <row r="24" spans="1:11" x14ac:dyDescent="0.35">
      <c r="A24" s="36" t="s">
        <v>106</v>
      </c>
      <c r="B24" s="36">
        <v>14</v>
      </c>
      <c r="C24" s="41">
        <v>2</v>
      </c>
      <c r="D24" s="36" t="s">
        <v>597</v>
      </c>
      <c r="E24" s="36" t="s">
        <v>597</v>
      </c>
      <c r="F24" s="36">
        <v>5618.0705964180142</v>
      </c>
      <c r="G24" s="36" t="s">
        <v>597</v>
      </c>
      <c r="H24" s="36" t="s">
        <v>596</v>
      </c>
      <c r="I24" s="36" t="s">
        <v>596</v>
      </c>
      <c r="J24" s="36">
        <v>57.924421634768507</v>
      </c>
      <c r="K24" s="36" t="s">
        <v>596</v>
      </c>
    </row>
    <row r="25" spans="1:11" x14ac:dyDescent="0.35">
      <c r="A25" s="36" t="s">
        <v>635</v>
      </c>
      <c r="B25" s="36">
        <v>14</v>
      </c>
      <c r="D25" s="36" t="s">
        <v>597</v>
      </c>
      <c r="E25" s="36" t="s">
        <v>597</v>
      </c>
      <c r="F25" s="36">
        <v>1043.2968179447053</v>
      </c>
      <c r="G25" s="36" t="s">
        <v>597</v>
      </c>
      <c r="H25" s="36" t="s">
        <v>596</v>
      </c>
      <c r="I25" s="36" t="s">
        <v>596</v>
      </c>
      <c r="J25" s="36" t="s">
        <v>596</v>
      </c>
      <c r="K25" s="36" t="s">
        <v>596</v>
      </c>
    </row>
    <row r="26" spans="1:11" x14ac:dyDescent="0.35">
      <c r="A26" s="36" t="s">
        <v>104</v>
      </c>
      <c r="B26" s="36">
        <v>21</v>
      </c>
      <c r="C26" s="41">
        <v>1</v>
      </c>
      <c r="D26" s="36" t="s">
        <v>597</v>
      </c>
      <c r="E26" s="36" t="s">
        <v>597</v>
      </c>
      <c r="F26" s="36">
        <v>4565.8942792557818</v>
      </c>
      <c r="G26" s="36" t="s">
        <v>597</v>
      </c>
      <c r="H26" s="36" t="s">
        <v>596</v>
      </c>
      <c r="I26" s="36" t="s">
        <v>596</v>
      </c>
      <c r="J26" s="36">
        <v>4.1247575064423661</v>
      </c>
      <c r="K26" s="36" t="s">
        <v>596</v>
      </c>
    </row>
    <row r="27" spans="1:11" x14ac:dyDescent="0.35">
      <c r="A27" s="36" t="s">
        <v>107</v>
      </c>
      <c r="B27" s="36">
        <v>21</v>
      </c>
      <c r="C27" s="41">
        <v>2</v>
      </c>
      <c r="D27" s="36" t="s">
        <v>597</v>
      </c>
      <c r="E27" s="36" t="s">
        <v>597</v>
      </c>
      <c r="F27" s="36">
        <v>1043.8821074595724</v>
      </c>
      <c r="G27" s="36" t="s">
        <v>597</v>
      </c>
      <c r="H27" s="36" t="s">
        <v>596</v>
      </c>
      <c r="I27" s="36" t="s">
        <v>596</v>
      </c>
      <c r="J27" s="36" t="s">
        <v>596</v>
      </c>
      <c r="K27" s="36" t="s">
        <v>596</v>
      </c>
    </row>
    <row r="28" spans="1:11" x14ac:dyDescent="0.35">
      <c r="A28" s="36" t="s">
        <v>103</v>
      </c>
      <c r="B28" s="36">
        <v>21</v>
      </c>
      <c r="C28" s="41">
        <v>1</v>
      </c>
      <c r="D28" s="36" t="s">
        <v>597</v>
      </c>
      <c r="E28" s="36" t="s">
        <v>597</v>
      </c>
      <c r="F28" s="36">
        <v>1163.4790471222395</v>
      </c>
      <c r="G28" s="36" t="s">
        <v>597</v>
      </c>
      <c r="H28" s="36" t="s">
        <v>596</v>
      </c>
      <c r="I28" s="36" t="s">
        <v>596</v>
      </c>
      <c r="J28" s="36" t="s">
        <v>596</v>
      </c>
      <c r="K28" s="36" t="s">
        <v>596</v>
      </c>
    </row>
    <row r="29" spans="1:11" x14ac:dyDescent="0.35">
      <c r="A29" s="36" t="s">
        <v>106</v>
      </c>
      <c r="B29" s="36">
        <v>21</v>
      </c>
      <c r="C29" s="41">
        <v>2</v>
      </c>
      <c r="D29" s="36" t="s">
        <v>597</v>
      </c>
      <c r="E29" s="36" t="s">
        <v>597</v>
      </c>
      <c r="F29" s="36">
        <v>1782.304294905234</v>
      </c>
      <c r="G29" s="36" t="s">
        <v>597</v>
      </c>
      <c r="H29" s="36" t="s">
        <v>596</v>
      </c>
      <c r="I29" s="36" t="s">
        <v>596</v>
      </c>
      <c r="J29" s="36" t="s">
        <v>596</v>
      </c>
      <c r="K29" s="36" t="s">
        <v>596</v>
      </c>
    </row>
    <row r="30" spans="1:11" x14ac:dyDescent="0.35">
      <c r="A30" s="36" t="s">
        <v>635</v>
      </c>
      <c r="B30" s="36">
        <v>21</v>
      </c>
      <c r="D30" s="36" t="s">
        <v>597</v>
      </c>
      <c r="E30" s="36" t="s">
        <v>597</v>
      </c>
      <c r="F30" s="36">
        <v>1043.2968179447053</v>
      </c>
      <c r="G30" s="36" t="s">
        <v>597</v>
      </c>
      <c r="H30" s="36" t="s">
        <v>596</v>
      </c>
      <c r="I30" s="36" t="s">
        <v>596</v>
      </c>
      <c r="J30" s="36" t="s">
        <v>596</v>
      </c>
      <c r="K30" s="36" t="s">
        <v>596</v>
      </c>
    </row>
    <row r="31" spans="1:11" x14ac:dyDescent="0.35">
      <c r="A31" s="36" t="s">
        <v>104</v>
      </c>
      <c r="B31" s="36">
        <v>28</v>
      </c>
      <c r="C31" s="41">
        <v>1</v>
      </c>
      <c r="D31" s="36" t="s">
        <v>597</v>
      </c>
      <c r="E31" s="36" t="s">
        <v>597</v>
      </c>
      <c r="F31" s="36">
        <v>6931.0081724917409</v>
      </c>
      <c r="G31" s="36" t="s">
        <v>597</v>
      </c>
      <c r="H31" s="36" t="s">
        <v>596</v>
      </c>
      <c r="I31" s="36" t="s">
        <v>596</v>
      </c>
      <c r="J31" s="36" t="s">
        <v>596</v>
      </c>
      <c r="K31" s="36" t="s">
        <v>596</v>
      </c>
    </row>
    <row r="32" spans="1:11" x14ac:dyDescent="0.35">
      <c r="A32" s="36" t="s">
        <v>107</v>
      </c>
      <c r="B32" s="36">
        <v>28</v>
      </c>
      <c r="C32" s="41">
        <v>2</v>
      </c>
      <c r="D32" s="36" t="s">
        <v>597</v>
      </c>
      <c r="E32" s="36" t="s">
        <v>597</v>
      </c>
      <c r="F32" s="36">
        <v>1136.0097374369675</v>
      </c>
      <c r="G32" s="36" t="s">
        <v>597</v>
      </c>
      <c r="H32" s="36" t="s">
        <v>596</v>
      </c>
      <c r="I32" s="36" t="s">
        <v>596</v>
      </c>
      <c r="J32" s="36" t="s">
        <v>596</v>
      </c>
      <c r="K32" s="36" t="s">
        <v>596</v>
      </c>
    </row>
    <row r="33" spans="1:11" x14ac:dyDescent="0.35">
      <c r="A33" s="36" t="s">
        <v>103</v>
      </c>
      <c r="B33" s="36">
        <v>28</v>
      </c>
      <c r="C33" s="41">
        <v>1</v>
      </c>
      <c r="D33" s="36" t="s">
        <v>597</v>
      </c>
      <c r="E33" s="36" t="s">
        <v>597</v>
      </c>
      <c r="F33" s="36">
        <v>4632.850982437837</v>
      </c>
      <c r="G33" s="36" t="s">
        <v>597</v>
      </c>
      <c r="H33" s="36" t="s">
        <v>596</v>
      </c>
      <c r="I33" s="36" t="s">
        <v>596</v>
      </c>
      <c r="J33" s="36" t="s">
        <v>596</v>
      </c>
      <c r="K33" s="36" t="s">
        <v>596</v>
      </c>
    </row>
    <row r="34" spans="1:11" x14ac:dyDescent="0.35">
      <c r="A34" s="36" t="s">
        <v>106</v>
      </c>
      <c r="B34" s="36">
        <v>28</v>
      </c>
      <c r="C34" s="41">
        <v>2</v>
      </c>
      <c r="D34" s="36" t="s">
        <v>597</v>
      </c>
      <c r="E34" s="36" t="s">
        <v>597</v>
      </c>
      <c r="F34" s="36">
        <v>3419.9026256303</v>
      </c>
      <c r="G34" s="36" t="s">
        <v>597</v>
      </c>
      <c r="H34" s="36" t="s">
        <v>596</v>
      </c>
      <c r="I34" s="36" t="s">
        <v>596</v>
      </c>
      <c r="J34" s="36" t="s">
        <v>596</v>
      </c>
      <c r="K34" s="36" t="s">
        <v>596</v>
      </c>
    </row>
    <row r="35" spans="1:11" x14ac:dyDescent="0.35">
      <c r="A35" s="36" t="s">
        <v>635</v>
      </c>
      <c r="B35" s="36">
        <v>28</v>
      </c>
      <c r="D35" s="36" t="s">
        <v>597</v>
      </c>
      <c r="E35" s="36" t="s">
        <v>597</v>
      </c>
      <c r="F35" s="36">
        <v>1043.2968179447053</v>
      </c>
      <c r="G35" s="36" t="s">
        <v>597</v>
      </c>
      <c r="H35" s="36" t="s">
        <v>596</v>
      </c>
      <c r="I35" s="36" t="s">
        <v>596</v>
      </c>
      <c r="J35" s="36" t="s">
        <v>596</v>
      </c>
      <c r="K35" s="36" t="s">
        <v>596</v>
      </c>
    </row>
  </sheetData>
  <mergeCells count="1">
    <mergeCell ref="D1:K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DD43-A1DB-4F2C-AE02-FBBE9BB25FDF}">
  <dimension ref="A1:L19"/>
  <sheetViews>
    <sheetView workbookViewId="0">
      <selection activeCell="E20" sqref="E20"/>
    </sheetView>
  </sheetViews>
  <sheetFormatPr defaultRowHeight="14.5" x14ac:dyDescent="0.35"/>
  <cols>
    <col min="1" max="1" width="21.453125" bestFit="1" customWidth="1"/>
    <col min="6" max="6" width="17.1796875" bestFit="1" customWidth="1"/>
  </cols>
  <sheetData>
    <row r="1" spans="1:12" x14ac:dyDescent="0.35">
      <c r="A1" t="s">
        <v>626</v>
      </c>
      <c r="B1" s="46" t="s">
        <v>267</v>
      </c>
      <c r="C1" s="46"/>
      <c r="F1" s="23" t="s">
        <v>341</v>
      </c>
      <c r="G1" s="23"/>
      <c r="H1" s="23"/>
      <c r="I1" s="23"/>
      <c r="J1" s="23"/>
      <c r="K1" s="23"/>
      <c r="L1" s="23"/>
    </row>
    <row r="2" spans="1:12" x14ac:dyDescent="0.35">
      <c r="A2" t="s">
        <v>1</v>
      </c>
      <c r="B2" t="s">
        <v>113</v>
      </c>
      <c r="C2" t="s">
        <v>114</v>
      </c>
      <c r="F2" s="23" t="s">
        <v>1</v>
      </c>
      <c r="G2" t="s">
        <v>587</v>
      </c>
    </row>
    <row r="3" spans="1:12" x14ac:dyDescent="0.35">
      <c r="A3" t="s">
        <v>249</v>
      </c>
      <c r="B3">
        <v>210.20750000000001</v>
      </c>
      <c r="C3">
        <v>151.57499999999999</v>
      </c>
      <c r="F3" s="23" t="s">
        <v>627</v>
      </c>
      <c r="G3" s="24">
        <v>490.2</v>
      </c>
    </row>
    <row r="4" spans="1:12" x14ac:dyDescent="0.35">
      <c r="A4" t="s">
        <v>250</v>
      </c>
      <c r="B4">
        <v>499.9375</v>
      </c>
      <c r="C4">
        <v>437.94812499999995</v>
      </c>
      <c r="F4" s="23" t="s">
        <v>628</v>
      </c>
      <c r="G4" s="24">
        <v>416.75</v>
      </c>
    </row>
    <row r="5" spans="1:12" x14ac:dyDescent="0.35">
      <c r="A5" t="s">
        <v>251</v>
      </c>
      <c r="B5">
        <v>475.58499999999998</v>
      </c>
      <c r="C5">
        <v>578.90187500000002</v>
      </c>
      <c r="F5" s="23" t="s">
        <v>629</v>
      </c>
      <c r="G5" s="24">
        <v>529.46249999999998</v>
      </c>
    </row>
    <row r="6" spans="1:12" x14ac:dyDescent="0.35">
      <c r="A6" t="s">
        <v>252</v>
      </c>
      <c r="B6">
        <v>177.82999999999998</v>
      </c>
      <c r="C6">
        <v>146.58500000000001</v>
      </c>
      <c r="F6" s="23" t="s">
        <v>630</v>
      </c>
      <c r="G6" s="24">
        <v>513.73749999999995</v>
      </c>
    </row>
    <row r="7" spans="1:12" x14ac:dyDescent="0.35">
      <c r="A7" t="s">
        <v>253</v>
      </c>
      <c r="B7">
        <v>309.54250000000002</v>
      </c>
      <c r="C7">
        <v>290.06875000000002</v>
      </c>
      <c r="F7" s="23" t="s">
        <v>631</v>
      </c>
      <c r="G7" s="24">
        <v>419.56875000000002</v>
      </c>
    </row>
    <row r="8" spans="1:12" x14ac:dyDescent="0.35">
      <c r="A8" t="s">
        <v>254</v>
      </c>
      <c r="B8">
        <v>488.97250000000003</v>
      </c>
      <c r="C8">
        <v>608.00562500000001</v>
      </c>
      <c r="F8" s="23" t="s">
        <v>632</v>
      </c>
      <c r="G8" s="24">
        <v>381.78750000000002</v>
      </c>
    </row>
    <row r="9" spans="1:12" x14ac:dyDescent="0.35">
      <c r="A9" t="s">
        <v>255</v>
      </c>
      <c r="B9">
        <v>297.09500000000003</v>
      </c>
      <c r="C9">
        <v>5.6812500000000012</v>
      </c>
      <c r="F9" s="23" t="s">
        <v>633</v>
      </c>
      <c r="G9" s="24">
        <v>441.03750000000002</v>
      </c>
    </row>
    <row r="10" spans="1:12" x14ac:dyDescent="0.35">
      <c r="A10" t="s">
        <v>256</v>
      </c>
      <c r="B10">
        <v>365.14249999999998</v>
      </c>
      <c r="C10">
        <v>2.9068750000000003</v>
      </c>
      <c r="F10" s="23" t="s">
        <v>634</v>
      </c>
      <c r="G10" s="24">
        <v>424.96250000000003</v>
      </c>
    </row>
    <row r="11" spans="1:12" x14ac:dyDescent="0.35">
      <c r="A11" t="s">
        <v>257</v>
      </c>
      <c r="B11">
        <v>497.45</v>
      </c>
      <c r="C11">
        <v>3.6881250000000003</v>
      </c>
      <c r="F11" s="23" t="s">
        <v>636</v>
      </c>
      <c r="G11" s="24">
        <v>421.1</v>
      </c>
    </row>
    <row r="12" spans="1:12" x14ac:dyDescent="0.35">
      <c r="A12" t="s">
        <v>258</v>
      </c>
      <c r="B12">
        <v>493.8725</v>
      </c>
      <c r="C12">
        <v>517.375</v>
      </c>
      <c r="F12" s="23" t="s">
        <v>637</v>
      </c>
      <c r="G12" s="24">
        <v>431.00000000000006</v>
      </c>
    </row>
    <row r="13" spans="1:12" x14ac:dyDescent="0.35">
      <c r="A13" t="s">
        <v>259</v>
      </c>
      <c r="B13">
        <v>397.005</v>
      </c>
      <c r="C13">
        <v>389.24124999999998</v>
      </c>
      <c r="F13" s="23" t="s">
        <v>638</v>
      </c>
      <c r="G13" s="24">
        <v>455.08125000000001</v>
      </c>
    </row>
    <row r="14" spans="1:12" x14ac:dyDescent="0.35">
      <c r="A14" t="s">
        <v>261</v>
      </c>
      <c r="B14">
        <v>115.9</v>
      </c>
      <c r="C14">
        <v>175.3</v>
      </c>
      <c r="F14" s="23" t="s">
        <v>639</v>
      </c>
      <c r="G14" s="24">
        <v>415.66249999999997</v>
      </c>
    </row>
    <row r="15" spans="1:12" x14ac:dyDescent="0.35">
      <c r="A15" t="s">
        <v>262</v>
      </c>
      <c r="B15">
        <v>430.1</v>
      </c>
      <c r="C15">
        <v>533.79999999999995</v>
      </c>
      <c r="F15" s="23" t="s">
        <v>640</v>
      </c>
      <c r="G15" s="24">
        <v>381.58125000000007</v>
      </c>
    </row>
    <row r="16" spans="1:12" x14ac:dyDescent="0.35">
      <c r="A16" t="s">
        <v>263</v>
      </c>
      <c r="B16">
        <v>602.9</v>
      </c>
      <c r="C16">
        <v>647.5</v>
      </c>
      <c r="F16" s="23" t="s">
        <v>641</v>
      </c>
      <c r="G16" s="24">
        <v>457.375</v>
      </c>
    </row>
    <row r="17" spans="1:3" x14ac:dyDescent="0.35">
      <c r="A17" t="s">
        <v>264</v>
      </c>
      <c r="B17">
        <v>110.1</v>
      </c>
      <c r="C17">
        <v>253.6</v>
      </c>
    </row>
    <row r="18" spans="1:3" x14ac:dyDescent="0.35">
      <c r="A18" t="s">
        <v>265</v>
      </c>
      <c r="B18">
        <v>290.10000000000002</v>
      </c>
      <c r="C18">
        <v>436.1</v>
      </c>
    </row>
    <row r="19" spans="1:3" x14ac:dyDescent="0.35">
      <c r="A19" t="s">
        <v>266</v>
      </c>
      <c r="B19">
        <v>608</v>
      </c>
      <c r="C19">
        <v>550.79999999999995</v>
      </c>
    </row>
  </sheetData>
  <mergeCells count="1">
    <mergeCell ref="B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7C20-9BCD-46B1-81F7-88122FAE2449}">
  <dimension ref="A1:Y23"/>
  <sheetViews>
    <sheetView workbookViewId="0">
      <selection activeCell="A2" sqref="A2"/>
    </sheetView>
  </sheetViews>
  <sheetFormatPr defaultRowHeight="14.5" x14ac:dyDescent="0.35"/>
  <sheetData>
    <row r="1" spans="1:25" x14ac:dyDescent="0.35">
      <c r="A1" s="37"/>
      <c r="B1" s="46" t="s">
        <v>701</v>
      </c>
      <c r="C1" s="46"/>
      <c r="D1" s="46"/>
      <c r="E1" s="46"/>
      <c r="F1" s="46"/>
      <c r="G1" s="46"/>
      <c r="H1" s="46"/>
      <c r="I1" s="46"/>
      <c r="Q1" s="19"/>
      <c r="R1" s="46" t="s">
        <v>702</v>
      </c>
      <c r="S1" s="46"/>
      <c r="T1" s="46"/>
      <c r="U1" s="46"/>
      <c r="V1" s="46"/>
      <c r="W1" s="46"/>
      <c r="X1" s="46"/>
      <c r="Y1" s="46"/>
    </row>
    <row r="2" spans="1:25" x14ac:dyDescent="0.35">
      <c r="A2" s="37" t="s">
        <v>1</v>
      </c>
      <c r="B2" s="37" t="s">
        <v>224</v>
      </c>
      <c r="C2" s="37" t="s">
        <v>588</v>
      </c>
      <c r="D2" s="37" t="s">
        <v>589</v>
      </c>
      <c r="E2" s="37" t="s">
        <v>590</v>
      </c>
      <c r="F2" s="37" t="s">
        <v>591</v>
      </c>
      <c r="G2" s="37" t="s">
        <v>592</v>
      </c>
      <c r="H2" s="37" t="s">
        <v>593</v>
      </c>
      <c r="I2" s="37" t="s">
        <v>594</v>
      </c>
      <c r="Q2" s="19" t="s">
        <v>1</v>
      </c>
      <c r="R2" s="19" t="s">
        <v>224</v>
      </c>
      <c r="S2" s="19" t="s">
        <v>588</v>
      </c>
      <c r="T2" s="19" t="s">
        <v>589</v>
      </c>
      <c r="U2" s="19" t="s">
        <v>590</v>
      </c>
      <c r="V2" s="19" t="s">
        <v>591</v>
      </c>
      <c r="W2" s="19" t="s">
        <v>592</v>
      </c>
      <c r="X2" s="19" t="s">
        <v>593</v>
      </c>
      <c r="Y2" s="19" t="s">
        <v>594</v>
      </c>
    </row>
    <row r="3" spans="1:25" x14ac:dyDescent="0.35">
      <c r="A3" s="37" t="s">
        <v>663</v>
      </c>
      <c r="B3" s="38">
        <v>601.2941974083061</v>
      </c>
      <c r="C3" s="39">
        <v>52.15490466176928</v>
      </c>
      <c r="D3" s="38">
        <v>575.53701698386681</v>
      </c>
      <c r="E3" s="40">
        <v>7672.595116044884</v>
      </c>
      <c r="F3" s="39" t="s">
        <v>596</v>
      </c>
      <c r="G3" s="40">
        <v>29907.574858351552</v>
      </c>
      <c r="H3" s="40">
        <v>10025.7582064665</v>
      </c>
      <c r="I3" s="37" t="s">
        <v>596</v>
      </c>
      <c r="Q3" s="19" t="s">
        <v>595</v>
      </c>
      <c r="R3" s="19" t="s">
        <v>596</v>
      </c>
      <c r="S3" s="19" t="s">
        <v>597</v>
      </c>
      <c r="T3" s="19" t="s">
        <v>597</v>
      </c>
      <c r="U3" s="21">
        <v>344.66256669246121</v>
      </c>
      <c r="V3" s="19" t="s">
        <v>597</v>
      </c>
      <c r="W3" s="21">
        <v>514.88761568973121</v>
      </c>
      <c r="X3" s="22">
        <v>12754.988454224394</v>
      </c>
      <c r="Y3" s="19" t="s">
        <v>596</v>
      </c>
    </row>
    <row r="4" spans="1:25" x14ac:dyDescent="0.35">
      <c r="A4" s="37" t="s">
        <v>664</v>
      </c>
      <c r="B4" s="40">
        <v>1122.3344537455309</v>
      </c>
      <c r="C4" s="38">
        <v>415.64256857925812</v>
      </c>
      <c r="D4" s="40">
        <v>165324</v>
      </c>
      <c r="E4" s="40">
        <v>16500</v>
      </c>
      <c r="F4" s="39" t="s">
        <v>596</v>
      </c>
      <c r="G4" s="40">
        <v>27397</v>
      </c>
      <c r="H4" s="40">
        <v>11957.777707529873</v>
      </c>
      <c r="I4" s="39" t="s">
        <v>596</v>
      </c>
      <c r="Q4" s="19" t="s">
        <v>598</v>
      </c>
      <c r="R4" s="19" t="s">
        <v>596</v>
      </c>
      <c r="S4" s="19" t="s">
        <v>597</v>
      </c>
      <c r="T4" s="19" t="s">
        <v>597</v>
      </c>
      <c r="U4" s="21">
        <v>269.35608683256629</v>
      </c>
      <c r="V4" s="19" t="s">
        <v>597</v>
      </c>
      <c r="W4" s="22">
        <v>30680.405464962536</v>
      </c>
      <c r="X4" s="22">
        <v>4754.1870415647927</v>
      </c>
      <c r="Y4" s="19" t="s">
        <v>596</v>
      </c>
    </row>
    <row r="5" spans="1:25" x14ac:dyDescent="0.35">
      <c r="A5" s="37" t="s">
        <v>665</v>
      </c>
      <c r="B5" s="39">
        <v>43.964118264146101</v>
      </c>
      <c r="C5" s="38">
        <v>270.91278921942541</v>
      </c>
      <c r="D5" s="40">
        <v>2428.8804443145282</v>
      </c>
      <c r="E5" s="38">
        <v>303.10212731273941</v>
      </c>
      <c r="F5" s="39" t="s">
        <v>596</v>
      </c>
      <c r="G5" s="40">
        <v>22148.593314763231</v>
      </c>
      <c r="H5" s="40">
        <v>5721.021053297085</v>
      </c>
      <c r="I5" s="39" t="s">
        <v>596</v>
      </c>
      <c r="Q5" s="19" t="s">
        <v>599</v>
      </c>
      <c r="R5" s="19" t="s">
        <v>596</v>
      </c>
      <c r="S5" s="19" t="s">
        <v>597</v>
      </c>
      <c r="T5" s="19" t="s">
        <v>597</v>
      </c>
      <c r="U5" s="21">
        <v>876.5323992994746</v>
      </c>
      <c r="V5" s="19" t="s">
        <v>597</v>
      </c>
      <c r="W5" s="22">
        <v>7798.8981930365799</v>
      </c>
      <c r="X5" s="22">
        <v>36211.063569682148</v>
      </c>
      <c r="Y5" s="19" t="s">
        <v>596</v>
      </c>
    </row>
    <row r="6" spans="1:25" x14ac:dyDescent="0.35">
      <c r="A6" s="37" t="s">
        <v>666</v>
      </c>
      <c r="B6" s="39" t="s">
        <v>596</v>
      </c>
      <c r="C6" s="40">
        <v>6787</v>
      </c>
      <c r="D6" s="38">
        <v>262.204033908214</v>
      </c>
      <c r="E6" s="38">
        <v>114.34672752465563</v>
      </c>
      <c r="F6" s="39" t="s">
        <v>596</v>
      </c>
      <c r="G6" s="40">
        <v>13202.846290200052</v>
      </c>
      <c r="H6" s="40">
        <v>1804.451539482835</v>
      </c>
      <c r="I6" s="39" t="s">
        <v>596</v>
      </c>
      <c r="Q6" s="19" t="s">
        <v>600</v>
      </c>
      <c r="R6" s="19" t="s">
        <v>596</v>
      </c>
      <c r="S6" s="22">
        <v>3410.636781758114</v>
      </c>
      <c r="T6" s="19" t="s">
        <v>597</v>
      </c>
      <c r="U6" s="21">
        <v>504.74483769804095</v>
      </c>
      <c r="V6" s="19" t="s">
        <v>597</v>
      </c>
      <c r="W6" s="22">
        <v>15123.005729396209</v>
      </c>
      <c r="X6" s="21">
        <v>807.94111654441735</v>
      </c>
      <c r="Y6" s="19" t="s">
        <v>596</v>
      </c>
    </row>
    <row r="7" spans="1:25" x14ac:dyDescent="0.35">
      <c r="A7" s="37" t="s">
        <v>667</v>
      </c>
      <c r="B7" s="39" t="s">
        <v>596</v>
      </c>
      <c r="C7" s="38">
        <v>286.98759781902424</v>
      </c>
      <c r="D7" s="39" t="s">
        <v>597</v>
      </c>
      <c r="E7" s="39">
        <v>93.539815795908382</v>
      </c>
      <c r="F7" s="39" t="s">
        <v>596</v>
      </c>
      <c r="G7" s="38">
        <v>364.98987085338064</v>
      </c>
      <c r="H7" s="38">
        <v>192.24442056015678</v>
      </c>
      <c r="I7" s="39" t="s">
        <v>596</v>
      </c>
      <c r="Q7" s="19" t="s">
        <v>601</v>
      </c>
      <c r="R7" s="19" t="s">
        <v>596</v>
      </c>
      <c r="S7" s="19" t="s">
        <v>597</v>
      </c>
      <c r="T7" s="19" t="s">
        <v>597</v>
      </c>
      <c r="U7" s="22">
        <v>1629.2917362440435</v>
      </c>
      <c r="V7" s="19" t="s">
        <v>597</v>
      </c>
      <c r="W7" s="19" t="s">
        <v>597</v>
      </c>
      <c r="X7" s="22">
        <v>52665.556234718824</v>
      </c>
      <c r="Y7" s="19" t="s">
        <v>596</v>
      </c>
    </row>
    <row r="8" spans="1:25" x14ac:dyDescent="0.35">
      <c r="A8" s="37" t="s">
        <v>668</v>
      </c>
      <c r="B8" s="39" t="s">
        <v>596</v>
      </c>
      <c r="C8" s="38">
        <v>203.78845664886856</v>
      </c>
      <c r="D8" s="39" t="s">
        <v>597</v>
      </c>
      <c r="E8" s="39">
        <v>82.331078327492065</v>
      </c>
      <c r="F8" s="39" t="s">
        <v>596</v>
      </c>
      <c r="G8" s="39">
        <v>72.133451506710557</v>
      </c>
      <c r="H8" s="38">
        <v>233.10615160902825</v>
      </c>
      <c r="I8" s="39" t="s">
        <v>596</v>
      </c>
      <c r="Q8" s="19" t="s">
        <v>602</v>
      </c>
      <c r="R8" s="19" t="s">
        <v>596</v>
      </c>
      <c r="S8" s="19" t="s">
        <v>597</v>
      </c>
      <c r="T8" s="19" t="s">
        <v>597</v>
      </c>
      <c r="U8" s="22">
        <v>1493.9314951329777</v>
      </c>
      <c r="V8" s="19" t="s">
        <v>597</v>
      </c>
      <c r="W8" s="19" t="s">
        <v>597</v>
      </c>
      <c r="X8" s="22">
        <v>49233.767997826668</v>
      </c>
      <c r="Y8" s="19" t="s">
        <v>596</v>
      </c>
    </row>
    <row r="9" spans="1:25" x14ac:dyDescent="0.35">
      <c r="A9" s="37" t="s">
        <v>669</v>
      </c>
      <c r="B9" s="39" t="s">
        <v>596</v>
      </c>
      <c r="C9" s="38">
        <v>113.32881317625788</v>
      </c>
      <c r="D9" s="39" t="s">
        <v>597</v>
      </c>
      <c r="E9" s="38">
        <v>108.04140516749531</v>
      </c>
      <c r="F9" s="39" t="s">
        <v>596</v>
      </c>
      <c r="G9" s="39" t="s">
        <v>597</v>
      </c>
      <c r="H9" s="39">
        <v>44.048808244294115</v>
      </c>
      <c r="I9" s="39" t="s">
        <v>596</v>
      </c>
      <c r="Q9" s="19" t="s">
        <v>603</v>
      </c>
      <c r="R9" s="19" t="s">
        <v>596</v>
      </c>
      <c r="S9" s="19" t="s">
        <v>597</v>
      </c>
      <c r="T9" s="19" t="s">
        <v>597</v>
      </c>
      <c r="U9" s="21">
        <v>443.26558872642858</v>
      </c>
      <c r="V9" s="19" t="s">
        <v>597</v>
      </c>
      <c r="W9" s="19" t="s">
        <v>597</v>
      </c>
      <c r="X9" s="22">
        <v>10923.989744634609</v>
      </c>
      <c r="Y9" s="19" t="s">
        <v>596</v>
      </c>
    </row>
    <row r="10" spans="1:25" x14ac:dyDescent="0.35">
      <c r="A10" s="37" t="s">
        <v>670</v>
      </c>
      <c r="B10" s="39" t="s">
        <v>596</v>
      </c>
      <c r="C10" s="39" t="s">
        <v>597</v>
      </c>
      <c r="D10" s="39" t="s">
        <v>597</v>
      </c>
      <c r="E10" s="39" t="s">
        <v>596</v>
      </c>
      <c r="F10" s="39" t="s">
        <v>596</v>
      </c>
      <c r="G10" s="39" t="s">
        <v>597</v>
      </c>
      <c r="H10" s="39" t="s">
        <v>596</v>
      </c>
      <c r="I10" s="39" t="s">
        <v>596</v>
      </c>
      <c r="Q10" s="19" t="s">
        <v>604</v>
      </c>
      <c r="R10" s="19" t="s">
        <v>596</v>
      </c>
      <c r="S10" s="19" t="s">
        <v>597</v>
      </c>
      <c r="T10" s="19" t="s">
        <v>597</v>
      </c>
      <c r="U10" s="22">
        <v>1526.8806255854681</v>
      </c>
      <c r="V10" s="19" t="s">
        <v>597</v>
      </c>
      <c r="W10" s="22">
        <v>1224.1075363596296</v>
      </c>
      <c r="X10" s="20">
        <v>80.43160825862536</v>
      </c>
      <c r="Y10" s="19" t="s">
        <v>596</v>
      </c>
    </row>
    <row r="11" spans="1:25" x14ac:dyDescent="0.35">
      <c r="A11" s="37" t="s">
        <v>671</v>
      </c>
      <c r="B11" s="39" t="s">
        <v>596</v>
      </c>
      <c r="C11" s="39" t="s">
        <v>597</v>
      </c>
      <c r="D11" s="39" t="s">
        <v>597</v>
      </c>
      <c r="E11" s="39" t="s">
        <v>596</v>
      </c>
      <c r="F11" s="39" t="s">
        <v>596</v>
      </c>
      <c r="G11" s="39" t="s">
        <v>597</v>
      </c>
      <c r="H11" s="39" t="s">
        <v>596</v>
      </c>
      <c r="I11" s="39" t="s">
        <v>596</v>
      </c>
      <c r="Q11" s="19" t="s">
        <v>605</v>
      </c>
      <c r="R11" s="19" t="s">
        <v>596</v>
      </c>
      <c r="S11" s="19" t="s">
        <v>597</v>
      </c>
      <c r="T11" s="19" t="s">
        <v>597</v>
      </c>
      <c r="U11" s="21">
        <v>313.79057548975686</v>
      </c>
      <c r="V11" s="19" t="s">
        <v>597</v>
      </c>
      <c r="W11" s="19" t="s">
        <v>597</v>
      </c>
      <c r="X11" s="22">
        <v>17542.853504482478</v>
      </c>
      <c r="Y11" s="19" t="s">
        <v>596</v>
      </c>
    </row>
    <row r="12" spans="1:25" s="37" customFormat="1" x14ac:dyDescent="0.35">
      <c r="B12" s="39"/>
      <c r="C12" s="39"/>
      <c r="D12" s="39"/>
      <c r="E12" s="39"/>
      <c r="F12" s="39"/>
      <c r="G12" s="39"/>
      <c r="H12" s="39"/>
      <c r="I12" s="39"/>
      <c r="U12" s="38"/>
      <c r="X12" s="40"/>
    </row>
    <row r="13" spans="1:25" x14ac:dyDescent="0.35">
      <c r="A13" s="37"/>
      <c r="B13" s="46" t="s">
        <v>700</v>
      </c>
      <c r="C13" s="46"/>
      <c r="D13" s="46"/>
      <c r="E13" s="46"/>
      <c r="F13" s="46"/>
      <c r="G13" s="46"/>
      <c r="H13" s="46"/>
      <c r="I13" s="46"/>
      <c r="Q13" s="19" t="s">
        <v>606</v>
      </c>
      <c r="R13" s="19" t="s">
        <v>596</v>
      </c>
      <c r="S13" s="19" t="s">
        <v>597</v>
      </c>
      <c r="T13" s="19" t="s">
        <v>597</v>
      </c>
      <c r="U13" s="22">
        <v>1294.2410296094163</v>
      </c>
      <c r="V13" s="19" t="s">
        <v>597</v>
      </c>
      <c r="W13" s="19" t="s">
        <v>597</v>
      </c>
      <c r="X13" s="21">
        <v>155.86966856832385</v>
      </c>
      <c r="Y13" s="19" t="s">
        <v>596</v>
      </c>
    </row>
    <row r="14" spans="1:25" x14ac:dyDescent="0.35">
      <c r="A14" s="37" t="s">
        <v>1</v>
      </c>
      <c r="B14" s="39" t="s">
        <v>224</v>
      </c>
      <c r="C14" s="39" t="s">
        <v>588</v>
      </c>
      <c r="D14" s="39" t="s">
        <v>589</v>
      </c>
      <c r="E14" s="39" t="s">
        <v>590</v>
      </c>
      <c r="F14" s="39" t="s">
        <v>591</v>
      </c>
      <c r="G14" s="39" t="s">
        <v>592</v>
      </c>
      <c r="H14" s="39" t="s">
        <v>593</v>
      </c>
      <c r="I14" s="39" t="s">
        <v>594</v>
      </c>
      <c r="Q14" s="19" t="s">
        <v>607</v>
      </c>
      <c r="R14" s="19" t="s">
        <v>596</v>
      </c>
      <c r="S14" s="19" t="s">
        <v>597</v>
      </c>
      <c r="T14" s="19" t="s">
        <v>597</v>
      </c>
      <c r="U14" s="21">
        <v>266.0978291858429</v>
      </c>
      <c r="V14" s="19" t="s">
        <v>597</v>
      </c>
      <c r="W14" s="19" t="s">
        <v>597</v>
      </c>
      <c r="X14" s="22">
        <v>2031.7186226568865</v>
      </c>
      <c r="Y14" s="19" t="s">
        <v>596</v>
      </c>
    </row>
    <row r="15" spans="1:25" x14ac:dyDescent="0.35">
      <c r="A15" s="37" t="s">
        <v>663</v>
      </c>
      <c r="B15" s="38">
        <v>244.0709229861946</v>
      </c>
      <c r="C15" s="38">
        <v>519.20642512767347</v>
      </c>
      <c r="D15" s="38" t="s">
        <v>283</v>
      </c>
      <c r="E15" s="40">
        <v>6685.560545216742</v>
      </c>
      <c r="F15" s="39">
        <v>12.014399095150576</v>
      </c>
      <c r="G15" s="40">
        <v>33380.415543894691</v>
      </c>
      <c r="H15" s="40">
        <v>13896.8541457345</v>
      </c>
      <c r="I15" s="39" t="s">
        <v>596</v>
      </c>
      <c r="Q15" s="19" t="s">
        <v>608</v>
      </c>
      <c r="R15" s="19" t="s">
        <v>596</v>
      </c>
      <c r="S15" s="19" t="s">
        <v>597</v>
      </c>
      <c r="T15" s="19" t="s">
        <v>597</v>
      </c>
      <c r="U15" s="21">
        <v>440.61825438846574</v>
      </c>
      <c r="V15" s="19" t="s">
        <v>597</v>
      </c>
      <c r="W15" s="19" t="s">
        <v>597</v>
      </c>
      <c r="X15" s="21">
        <v>154.63189350719909</v>
      </c>
      <c r="Y15" s="19" t="s">
        <v>596</v>
      </c>
    </row>
    <row r="16" spans="1:25" x14ac:dyDescent="0.35">
      <c r="A16" s="37" t="s">
        <v>672</v>
      </c>
      <c r="B16" s="39" t="s">
        <v>596</v>
      </c>
      <c r="C16" s="40">
        <v>6197</v>
      </c>
      <c r="D16" s="39">
        <v>84.634122576244863</v>
      </c>
      <c r="E16" s="38">
        <v>588.9</v>
      </c>
      <c r="F16" s="39" t="s">
        <v>596</v>
      </c>
      <c r="G16" s="40">
        <v>34868.598379336545</v>
      </c>
      <c r="H16" s="40">
        <v>10091.292912688879</v>
      </c>
      <c r="I16" s="39" t="s">
        <v>596</v>
      </c>
      <c r="Q16" s="19" t="s">
        <v>609</v>
      </c>
      <c r="R16" s="19" t="s">
        <v>596</v>
      </c>
      <c r="S16" s="19" t="s">
        <v>597</v>
      </c>
      <c r="T16" s="20">
        <v>45.428516892536742</v>
      </c>
      <c r="U16" s="21">
        <v>341.1599397222335</v>
      </c>
      <c r="V16" s="19" t="s">
        <v>597</v>
      </c>
      <c r="W16" s="19" t="s">
        <v>597</v>
      </c>
      <c r="X16" s="20">
        <v>79.703205650638409</v>
      </c>
      <c r="Y16" s="19" t="s">
        <v>596</v>
      </c>
    </row>
    <row r="17" spans="1:25" x14ac:dyDescent="0.35">
      <c r="A17" s="37" t="s">
        <v>673</v>
      </c>
      <c r="B17" s="38">
        <v>804.91596908518704</v>
      </c>
      <c r="C17" s="38">
        <v>2667.2740627736816</v>
      </c>
      <c r="D17" s="40">
        <v>53021</v>
      </c>
      <c r="E17" s="40">
        <v>5550</v>
      </c>
      <c r="F17" s="39" t="s">
        <v>596</v>
      </c>
      <c r="G17" s="40">
        <v>24294</v>
      </c>
      <c r="H17" s="40">
        <v>2581.1437061389643</v>
      </c>
      <c r="I17" s="39" t="s">
        <v>596</v>
      </c>
      <c r="Q17" s="19" t="s">
        <v>610</v>
      </c>
      <c r="R17" s="19" t="s">
        <v>596</v>
      </c>
      <c r="S17" s="19" t="s">
        <v>597</v>
      </c>
      <c r="T17" s="19" t="s">
        <v>597</v>
      </c>
      <c r="U17" s="19" t="s">
        <v>596</v>
      </c>
      <c r="V17" s="19" t="s">
        <v>597</v>
      </c>
      <c r="W17" s="19" t="s">
        <v>597</v>
      </c>
      <c r="X17" s="21">
        <v>175.92026623200212</v>
      </c>
      <c r="Y17" s="19" t="s">
        <v>596</v>
      </c>
    </row>
    <row r="18" spans="1:25" x14ac:dyDescent="0.35">
      <c r="A18" s="37" t="s">
        <v>674</v>
      </c>
      <c r="B18" s="39" t="s">
        <v>596</v>
      </c>
      <c r="C18" s="40">
        <v>12947</v>
      </c>
      <c r="D18" s="38">
        <v>1294.1342687323395</v>
      </c>
      <c r="E18" s="38">
        <v>159.18493764773007</v>
      </c>
      <c r="F18" s="39" t="s">
        <v>596</v>
      </c>
      <c r="G18" s="40">
        <v>12882</v>
      </c>
      <c r="H18" s="40">
        <v>9095.3410887020291</v>
      </c>
      <c r="I18" s="39" t="s">
        <v>596</v>
      </c>
    </row>
    <row r="19" spans="1:25" x14ac:dyDescent="0.35">
      <c r="A19" s="37" t="s">
        <v>675</v>
      </c>
      <c r="B19" s="39" t="s">
        <v>596</v>
      </c>
      <c r="C19" s="40">
        <v>11134.206288668533</v>
      </c>
      <c r="D19" s="38">
        <v>973.00984117704377</v>
      </c>
      <c r="E19" s="38">
        <v>164.49914418453011</v>
      </c>
      <c r="F19" s="39" t="s">
        <v>596</v>
      </c>
      <c r="G19" s="40">
        <v>12142.771587743733</v>
      </c>
      <c r="H19" s="40">
        <v>1740.1112726812921</v>
      </c>
      <c r="I19" s="39" t="s">
        <v>596</v>
      </c>
    </row>
    <row r="20" spans="1:25" x14ac:dyDescent="0.35">
      <c r="A20" s="37" t="s">
        <v>676</v>
      </c>
      <c r="B20" s="39" t="s">
        <v>596</v>
      </c>
      <c r="C20" s="38">
        <v>279.78359748001242</v>
      </c>
      <c r="D20" s="38">
        <v>747.82227418883383</v>
      </c>
      <c r="E20" s="38">
        <v>143.26513978319343</v>
      </c>
      <c r="F20" s="39" t="s">
        <v>596</v>
      </c>
      <c r="G20" s="40">
        <v>3907.3942770321601</v>
      </c>
      <c r="H20" s="39">
        <v>69.408863880634755</v>
      </c>
      <c r="I20" s="39" t="s">
        <v>596</v>
      </c>
    </row>
    <row r="21" spans="1:25" x14ac:dyDescent="0.35">
      <c r="A21" s="37" t="s">
        <v>677</v>
      </c>
      <c r="B21" s="39" t="s">
        <v>596</v>
      </c>
      <c r="C21" s="38">
        <v>1279.896601406899</v>
      </c>
      <c r="D21" s="38">
        <v>911.55607522167008</v>
      </c>
      <c r="E21" s="38">
        <v>178.03895998043851</v>
      </c>
      <c r="F21" s="39" t="s">
        <v>596</v>
      </c>
      <c r="G21" s="38">
        <v>868.4502405672323</v>
      </c>
      <c r="H21" s="39">
        <v>72.008598343554397</v>
      </c>
      <c r="I21" s="39" t="s">
        <v>596</v>
      </c>
    </row>
    <row r="22" spans="1:25" x14ac:dyDescent="0.35">
      <c r="A22" s="37" t="s">
        <v>678</v>
      </c>
      <c r="B22" s="39" t="s">
        <v>596</v>
      </c>
      <c r="C22" s="38">
        <v>896.2</v>
      </c>
      <c r="D22" s="37" t="s">
        <v>597</v>
      </c>
      <c r="E22" s="37" t="s">
        <v>596</v>
      </c>
      <c r="F22" s="39" t="s">
        <v>596</v>
      </c>
      <c r="G22" s="37" t="s">
        <v>597</v>
      </c>
      <c r="H22" s="37" t="s">
        <v>596</v>
      </c>
      <c r="I22" s="39" t="s">
        <v>596</v>
      </c>
    </row>
    <row r="23" spans="1:25" x14ac:dyDescent="0.35">
      <c r="A23" s="37" t="s">
        <v>679</v>
      </c>
      <c r="B23" s="39" t="s">
        <v>596</v>
      </c>
      <c r="C23" s="37" t="s">
        <v>597</v>
      </c>
      <c r="D23" s="37" t="s">
        <v>597</v>
      </c>
      <c r="E23" s="37" t="s">
        <v>596</v>
      </c>
      <c r="F23" s="39" t="s">
        <v>596</v>
      </c>
      <c r="G23" s="37" t="s">
        <v>597</v>
      </c>
      <c r="H23" s="37" t="s">
        <v>596</v>
      </c>
      <c r="I23" s="39" t="s">
        <v>596</v>
      </c>
    </row>
  </sheetData>
  <mergeCells count="3">
    <mergeCell ref="R1:Y1"/>
    <mergeCell ref="B1:I1"/>
    <mergeCell ref="B13:I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Read Me</vt:lpstr>
      <vt:lpstr>Expected Concentrations Aerobic</vt:lpstr>
      <vt:lpstr>Expected Concentrations Anaero</vt:lpstr>
      <vt:lpstr>Fragmentation Patterns</vt:lpstr>
      <vt:lpstr>TSS and VSS</vt:lpstr>
      <vt:lpstr>WWTP1 Aerobic DOC</vt:lpstr>
      <vt:lpstr>WWTP1 Aerobic Surfactants</vt:lpstr>
      <vt:lpstr>Anaerobic DOC</vt:lpstr>
      <vt:lpstr>Anaerobic Surfactant</vt:lpstr>
      <vt:lpstr>Anaerobic Pressure</vt:lpstr>
      <vt:lpstr>Anaerobic pH</vt:lpstr>
      <vt:lpstr>WWTP 2 DOC</vt:lpstr>
      <vt:lpstr>WWTP 2 Surfactants</vt:lpstr>
      <vt:lpstr>WWTP 3 DOC</vt:lpstr>
      <vt:lpstr>WWTP 3 Surfactants</vt:lpstr>
      <vt:lpstr>enviPath Results</vt:lpstr>
      <vt:lpstr>Expected Fragments for Suspects</vt:lpstr>
      <vt:lpstr>WWTP 1 Suspects Area</vt:lpstr>
      <vt:lpstr>Anaerobic Suspects Area</vt:lpstr>
      <vt:lpstr>WWTP 2 Suspects Area</vt:lpstr>
      <vt:lpstr>Hit MIss Heat Map WWTP 1</vt:lpstr>
      <vt:lpstr>Hit Miss Heat Map WWTP 2</vt:lpstr>
      <vt:lpstr>Hit Miss Heat Map Anaerobic</vt:lpstr>
      <vt:lpstr>Byproduct WWTP 1</vt:lpstr>
      <vt:lpstr>Byproduct Anaerobic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Penrose, Michael</dc:creator>
  <cp:lastModifiedBy>Penrose, Michael</cp:lastModifiedBy>
  <dcterms:created xsi:type="dcterms:W3CDTF">2025-03-27T16:39:23Z</dcterms:created>
  <dcterms:modified xsi:type="dcterms:W3CDTF">2025-03-27T22:29:12Z</dcterms:modified>
</cp:coreProperties>
</file>