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omments6.xml" ContentType="application/vnd.openxmlformats-officedocument.spreadsheetml.comment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omments7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omments8.xml" ContentType="application/vnd.openxmlformats-officedocument.spreadsheetml.comment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sepa-my.sharepoint.com/personal/wehmas_leah_epa_gov/Documents/Profile/Documents/DCHP/2025_DCHP/"/>
    </mc:Choice>
  </mc:AlternateContent>
  <xr:revisionPtr revIDLastSave="0" documentId="8_{E8166BBC-0FC2-4B96-8414-09AFE3569799}" xr6:coauthVersionLast="47" xr6:coauthVersionMax="47" xr10:uidLastSave="{00000000-0000-0000-0000-000000000000}"/>
  <bookViews>
    <workbookView xWindow="1320" yWindow="3600" windowWidth="26685" windowHeight="15270" firstSheet="1" activeTab="1" xr2:uid="{00000000-000D-0000-FFFF-FFFF00000000}"/>
  </bookViews>
  <sheets>
    <sheet name="Hidden" sheetId="1" state="veryHidden" r:id="rId1"/>
    <sheet name="Summary" sheetId="2" r:id="rId2"/>
    <sheet name="Abbreviations" sheetId="8" r:id="rId3"/>
    <sheet name="freq-exp3-rest-opt1" sheetId="11" r:id="rId4"/>
    <sheet name="freq-exp5-rest-opt1" sheetId="12" r:id="rId5"/>
    <sheet name="freq-hil-rest-opt1" sheetId="13" r:id="rId6"/>
    <sheet name="freq-ply3-rest-opt1" sheetId="14" r:id="rId7"/>
    <sheet name="freq-ply2-rest-opt1" sheetId="15" r:id="rId8"/>
    <sheet name="freq-pow-rest-opt1" sheetId="16" r:id="rId9"/>
    <sheet name="freq-lin-unrest-opt1" sheetId="17" r:id="rId10"/>
  </sheets>
  <definedNames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17" l="1"/>
  <c r="F2" i="16"/>
  <c r="F2" i="15"/>
  <c r="F2" i="14"/>
  <c r="F2" i="13"/>
  <c r="F2" i="12"/>
  <c r="F2" i="11"/>
  <c r="T65" i="1"/>
  <c r="T64" i="1"/>
  <c r="T63" i="1"/>
  <c r="T62" i="1"/>
  <c r="T61" i="1"/>
  <c r="T60" i="1"/>
  <c r="T59" i="1"/>
  <c r="T58" i="1"/>
  <c r="T56" i="1"/>
  <c r="T55" i="1"/>
  <c r="T54" i="1"/>
  <c r="T53" i="1"/>
  <c r="T52" i="1"/>
  <c r="T51" i="1"/>
  <c r="T50" i="1"/>
  <c r="F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Wehmas, Leah (she/her/hers)</author>
  </authors>
  <commentList>
    <comment ref="B7" authorId="0" shapeId="0" xr:uid="{B9D11E4E-94C9-4D7C-BF97-C89B48FF1ED0}">
      <text>
        <r>
          <rPr>
            <sz val="9"/>
            <color indexed="81"/>
            <rFont val="Tahoma"/>
            <family val="2"/>
          </rPr>
          <t>Cells in dark gray are not editable.  Custom column names can be entered in the blue cells below.</t>
        </r>
      </text>
    </comment>
    <comment ref="B24" authorId="0" shapeId="0" xr:uid="{E49542E8-5BDF-42AE-B6AC-03C8DA0DE07A}">
      <text>
        <r>
          <rPr>
            <sz val="9"/>
            <color indexed="81"/>
            <rFont val="Tahoma"/>
            <family val="2"/>
          </rPr>
          <t>Option Set #1_x000D_
BMR Type: Std. Dev._x000D_
BMRF: 1_x000D_
Tail Probability: 0.01_x000D_
Confidence Level: 0.95_x000D_
Distribution: Normal_x000D_
Variance: Non-Constant_x000D_
Polynomial Restriction: Use dataset adverse direction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Wehmas, Leah (she/her/hers)</author>
  </authors>
  <commentList>
    <comment ref="H13" authorId="0" shapeId="0" xr:uid="{0AD962BE-3E9D-4F58-A232-E592D7F4260C}">
      <text>
        <r>
          <rPr>
            <sz val="9"/>
            <color indexed="81"/>
            <rFont val="Tahoma"/>
            <family val="2"/>
          </rPr>
          <t>Tests the null hypothesis that the model for the mean fits the data (Fitted vs A3).  If this test fails to reject the null hypothesis (p-value &gt; 0.1), the user has support for use of the selected model.</t>
        </r>
      </text>
    </comment>
    <comment ref="H14" authorId="0" shapeId="0" xr:uid="{820A0A6D-CD39-4119-8665-4EEF968327B6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I21" authorId="1" shapeId="0" xr:uid="{8D26C6DA-75B9-46D8-807F-B5E49B753448}">
      <text>
        <r>
          <rPr>
            <sz val="9"/>
            <color indexed="81"/>
            <rFont val="Tahoma"/>
            <family val="2"/>
          </rPr>
          <t>The value of this parameter, 1,_x000D_
is within the tolerance of the bound_x000D_
(see user guide for tolerance limits)</t>
        </r>
      </text>
    </comment>
    <comment ref="I34" authorId="0" shapeId="0" xr:uid="{BD769CD6-5764-4221-AC66-DCA4691591A0}">
      <text>
        <r>
          <rPr>
            <sz val="9"/>
            <color indexed="81"/>
            <rFont val="Tahoma"/>
            <family val="2"/>
          </rPr>
          <t>Includes additive constant of N/2*ln(2π), where N is the total number of observations.  This constant was not included in the LL derivation prior to BMDS 3.0.</t>
        </r>
      </text>
    </comment>
    <comment ref="J34" authorId="0" shapeId="0" xr:uid="{8C4A7561-C9A4-4469-B5F5-9947FC3AFB41}">
      <text>
        <r>
          <rPr>
            <sz val="9"/>
            <color indexed="81"/>
            <rFont val="Tahoma"/>
            <family val="2"/>
          </rPr>
          <t># of model parameters that did not hit a bound</t>
        </r>
      </text>
    </comment>
    <comment ref="H35" authorId="1" shapeId="0" xr:uid="{C9FE599F-9D90-4084-9068-4F1836A9BB98}">
      <text>
        <r>
          <rPr>
            <sz val="9"/>
            <color indexed="81"/>
            <rFont val="Tahoma"/>
            <family val="2"/>
          </rPr>
          <t>Independent medians;_x000D_
Constant variance</t>
        </r>
      </text>
    </comment>
    <comment ref="H36" authorId="1" shapeId="0" xr:uid="{408D90BA-E92C-418F-98BC-0B3E11DE3589}">
      <text>
        <r>
          <rPr>
            <sz val="9"/>
            <color indexed="81"/>
            <rFont val="Tahoma"/>
            <family val="2"/>
          </rPr>
          <t>Fully Saturated - independent medians and independent variances across doses._x000D_
Maximum possible log-likelihood for this data set and distribution assumption</t>
        </r>
      </text>
    </comment>
    <comment ref="H37" authorId="1" shapeId="0" xr:uid="{ADFE681D-6561-4DCF-8C7A-75AC0CC5AC03}">
      <text>
        <r>
          <rPr>
            <sz val="9"/>
            <color indexed="81"/>
            <rFont val="Tahoma"/>
            <family val="2"/>
          </rPr>
          <t>Independent medians;_x000D_
Variances modeled as shown in Info table(Variance Model)</t>
        </r>
      </text>
    </comment>
    <comment ref="H38" authorId="1" shapeId="0" xr:uid="{B6C23957-2E65-406F-808B-5A99ED35D68C}">
      <text>
        <r>
          <rPr>
            <sz val="9"/>
            <color indexed="81"/>
            <rFont val="Tahoma"/>
            <family val="2"/>
          </rPr>
          <t>Medians modeled as shown in Info table(Dose-Response Model);_x000D_
Variance modeled as in Info table(Variance Model)</t>
        </r>
      </text>
    </comment>
    <comment ref="H39" authorId="1" shapeId="0" xr:uid="{7D8613E4-8309-44FD-9BCA-E269E2E5E7F7}">
      <text>
        <r>
          <rPr>
            <sz val="9"/>
            <color indexed="81"/>
            <rFont val="Tahoma"/>
            <family val="2"/>
          </rPr>
          <t>Constant median;_x000D_
Constant variance</t>
        </r>
      </text>
    </comment>
    <comment ref="H44" authorId="1" shapeId="0" xr:uid="{3AA449CF-213F-4B2D-9EED-12CA4AE9EBCC}">
      <text>
        <r>
          <rPr>
            <sz val="9"/>
            <color indexed="81"/>
            <rFont val="Tahoma"/>
            <family val="2"/>
          </rPr>
          <t>Tests the null hypothesis that responses and variances don't differ among dose levels (A2 vs R).  If this test fails to reject the null hypothesis (p-value &gt; 0.05), there may not be a dose-reponse.</t>
        </r>
      </text>
    </comment>
    <comment ref="H45" authorId="1" shapeId="0" xr:uid="{F2DD2650-001D-46AE-A86D-4A9F3FB18B14}">
      <text>
        <r>
          <rPr>
            <sz val="9"/>
            <color indexed="81"/>
            <rFont val="Tahoma"/>
            <family val="2"/>
          </rPr>
          <t>Tests the null hypothesis that variances are homogenous (A1 vs A2).  If this test fails to reject the null hypothesis (p-value &gt; 0.05), the simpler constant variance model may be appropriate.</t>
        </r>
      </text>
    </comment>
    <comment ref="H46" authorId="1" shapeId="0" xr:uid="{C1E33670-29DB-4196-8CC1-1CD9C8C31F84}">
      <text>
        <r>
          <rPr>
            <sz val="9"/>
            <color indexed="81"/>
            <rFont val="Tahoma"/>
            <family val="2"/>
          </rPr>
          <t>Test the null hypothesis that the variances are adequately modeled (A3 vs A2). If this test failes to reject the null hypothesis (p-value &gt; 0.05), it may be inferred that the variances have been modeled appropriately.</t>
        </r>
      </text>
    </comment>
    <comment ref="H47" authorId="1" shapeId="0" xr:uid="{101EBDE7-9A15-42BB-9BDF-365EAC6E20A2}">
      <text>
        <r>
          <rPr>
            <sz val="9"/>
            <color indexed="81"/>
            <rFont val="Tahoma"/>
            <family val="2"/>
          </rPr>
          <t>Test the null hypothesis that the model for the mean fits the data (Fitted vs A3). If this test fails to reject the null hypothesis (p-value &gt; 0.1), the user has support for use of the selected model.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Wehmas, Leah (she/her/hers)</author>
  </authors>
  <commentList>
    <comment ref="H13" authorId="0" shapeId="0" xr:uid="{747DED1B-4CA0-4636-AD70-B49FBAE90424}">
      <text>
        <r>
          <rPr>
            <sz val="9"/>
            <color indexed="81"/>
            <rFont val="Tahoma"/>
            <family val="2"/>
          </rPr>
          <t>Tests the null hypothesis that the model for the mean fits the data (Fitted vs A3).  If this test fails to reject the null hypothesis (p-value &gt; 0.1), the user has support for use of the selected model.</t>
        </r>
      </text>
    </comment>
    <comment ref="H14" authorId="0" shapeId="0" xr:uid="{1BCC7E03-C7F1-4BA8-92C7-D0D0FCAFE947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I22" authorId="1" shapeId="0" xr:uid="{ACAFB99E-CF91-4320-BB2C-62E58B30846E}">
      <text>
        <r>
          <rPr>
            <sz val="9"/>
            <color indexed="81"/>
            <rFont val="Tahoma"/>
            <family val="2"/>
          </rPr>
          <t>The value of this parameter, 1,_x000D_
is within the tolerance of the bound_x000D_
(see user guide for tolerance limits)</t>
        </r>
      </text>
    </comment>
    <comment ref="I35" authorId="0" shapeId="0" xr:uid="{05BA95BB-AF6E-4B66-B4E2-64E11A2560A2}">
      <text>
        <r>
          <rPr>
            <sz val="9"/>
            <color indexed="81"/>
            <rFont val="Tahoma"/>
            <family val="2"/>
          </rPr>
          <t>Includes additive constant of N/2*ln(2π), where N is the total number of observations.  This constant was not included in the LL derivation prior to BMDS 3.0.</t>
        </r>
      </text>
    </comment>
    <comment ref="J35" authorId="0" shapeId="0" xr:uid="{CD9AFE24-A18B-40D5-975B-2C77236D8E64}">
      <text>
        <r>
          <rPr>
            <sz val="9"/>
            <color indexed="81"/>
            <rFont val="Tahoma"/>
            <family val="2"/>
          </rPr>
          <t># of model parameters that did not hit a bound</t>
        </r>
      </text>
    </comment>
    <comment ref="H36" authorId="1" shapeId="0" xr:uid="{A9ED0F00-2D1C-4125-8221-4421E40FCAEB}">
      <text>
        <r>
          <rPr>
            <sz val="9"/>
            <color indexed="81"/>
            <rFont val="Tahoma"/>
            <family val="2"/>
          </rPr>
          <t>Independent medians;_x000D_
Constant variance</t>
        </r>
      </text>
    </comment>
    <comment ref="H37" authorId="1" shapeId="0" xr:uid="{B7C91CBF-6F2F-44B4-A791-4E0E700D35E4}">
      <text>
        <r>
          <rPr>
            <sz val="9"/>
            <color indexed="81"/>
            <rFont val="Tahoma"/>
            <family val="2"/>
          </rPr>
          <t>Fully Saturated - independent medians and independent variances across doses._x000D_
Maximum possible log-likelihood for this data set and distribution assumption</t>
        </r>
      </text>
    </comment>
    <comment ref="H38" authorId="1" shapeId="0" xr:uid="{72066165-26C9-4ABF-8C12-AAFE8022049D}">
      <text>
        <r>
          <rPr>
            <sz val="9"/>
            <color indexed="81"/>
            <rFont val="Tahoma"/>
            <family val="2"/>
          </rPr>
          <t>Independent medians;_x000D_
Variances modeled as shown in Info table(Variance Model)</t>
        </r>
      </text>
    </comment>
    <comment ref="H39" authorId="1" shapeId="0" xr:uid="{34FEF90C-63C8-42D4-93D3-6C6CECABA258}">
      <text>
        <r>
          <rPr>
            <sz val="9"/>
            <color indexed="81"/>
            <rFont val="Tahoma"/>
            <family val="2"/>
          </rPr>
          <t>Medians modeled as shown in Info table(Dose-Response Model);_x000D_
Variance modeled as in Info table(Variance Model)</t>
        </r>
      </text>
    </comment>
    <comment ref="H40" authorId="1" shapeId="0" xr:uid="{970E36DC-75B8-4832-8BD0-DFCD79C861E8}">
      <text>
        <r>
          <rPr>
            <sz val="9"/>
            <color indexed="81"/>
            <rFont val="Tahoma"/>
            <family val="2"/>
          </rPr>
          <t>Constant median;_x000D_
Constant variance</t>
        </r>
      </text>
    </comment>
    <comment ref="H45" authorId="1" shapeId="0" xr:uid="{E45FDF34-B120-42BB-AD8B-264610B74AA1}">
      <text>
        <r>
          <rPr>
            <sz val="9"/>
            <color indexed="81"/>
            <rFont val="Tahoma"/>
            <family val="2"/>
          </rPr>
          <t>Tests the null hypothesis that responses and variances don't differ among dose levels (A2 vs R).  If this test fails to reject the null hypothesis (p-value &gt; 0.05), there may not be a dose-reponse.</t>
        </r>
      </text>
    </comment>
    <comment ref="H46" authorId="1" shapeId="0" xr:uid="{DC693173-80A4-4849-B754-30046C1B2212}">
      <text>
        <r>
          <rPr>
            <sz val="9"/>
            <color indexed="81"/>
            <rFont val="Tahoma"/>
            <family val="2"/>
          </rPr>
          <t>Tests the null hypothesis that variances are homogenous (A1 vs A2).  If this test fails to reject the null hypothesis (p-value &gt; 0.05), the simpler constant variance model may be appropriate.</t>
        </r>
      </text>
    </comment>
    <comment ref="H47" authorId="1" shapeId="0" xr:uid="{A905270E-A67C-4CBD-9B60-205A6A689717}">
      <text>
        <r>
          <rPr>
            <sz val="9"/>
            <color indexed="81"/>
            <rFont val="Tahoma"/>
            <family val="2"/>
          </rPr>
          <t>Test the null hypothesis that the variances are adequately modeled (A3 vs A2). If this test failes to reject the null hypothesis (p-value &gt; 0.05), it may be inferred that the variances have been modeled appropriately.</t>
        </r>
      </text>
    </comment>
    <comment ref="H48" authorId="1" shapeId="0" xr:uid="{171C8A56-9971-4F52-84C3-EDAD703EADED}">
      <text>
        <r>
          <rPr>
            <sz val="9"/>
            <color indexed="81"/>
            <rFont val="Tahoma"/>
            <family val="2"/>
          </rPr>
          <t>Test the null hypothesis that the model for the mean fits the data (Fitted vs A3). If this test fails to reject the null hypothesis (p-value &gt; 0.1), the user has support for use of the selected model.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Wehmas, Leah (she/her/hers)</author>
  </authors>
  <commentList>
    <comment ref="H13" authorId="0" shapeId="0" xr:uid="{CC3B3151-8375-4EEE-86A2-5319A28961CB}">
      <text>
        <r>
          <rPr>
            <sz val="9"/>
            <color indexed="81"/>
            <rFont val="Tahoma"/>
            <family val="2"/>
          </rPr>
          <t>Tests the null hypothesis that the model for the mean fits the data (Fitted vs A3).  If this test fails to reject the null hypothesis (p-value &gt; 0.1), the user has support for use of the selected model.</t>
        </r>
      </text>
    </comment>
    <comment ref="H14" authorId="0" shapeId="0" xr:uid="{F6E3FD0A-FC11-4E46-A455-B4D24A18ECCA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I22" authorId="1" shapeId="0" xr:uid="{77C1EDCB-FB7C-4756-AF31-9526010D7345}">
      <text>
        <r>
          <rPr>
            <sz val="9"/>
            <color indexed="81"/>
            <rFont val="Tahoma"/>
            <family val="2"/>
          </rPr>
          <t>The value of this parameter, 1,_x000D_
is within the tolerance of the bound_x000D_
(see user guide for tolerance limits)</t>
        </r>
      </text>
    </comment>
    <comment ref="I35" authorId="0" shapeId="0" xr:uid="{1E6F1BC2-8252-4663-8FB3-EA4A77F087E4}">
      <text>
        <r>
          <rPr>
            <sz val="9"/>
            <color indexed="81"/>
            <rFont val="Tahoma"/>
            <family val="2"/>
          </rPr>
          <t>Includes additive constant of N/2*ln(2π), where N is the total number of observations.  This constant was not included in the LL derivation prior to BMDS 3.0.</t>
        </r>
      </text>
    </comment>
    <comment ref="J35" authorId="0" shapeId="0" xr:uid="{61EB3CE6-2C14-42FB-8FEE-37B84FB0EFC0}">
      <text>
        <r>
          <rPr>
            <sz val="9"/>
            <color indexed="81"/>
            <rFont val="Tahoma"/>
            <family val="2"/>
          </rPr>
          <t># of model parameters that did not hit a bound</t>
        </r>
      </text>
    </comment>
    <comment ref="H36" authorId="1" shapeId="0" xr:uid="{A547F6D8-1C0E-46B7-ABE5-B409C2D83D76}">
      <text>
        <r>
          <rPr>
            <sz val="9"/>
            <color indexed="81"/>
            <rFont val="Tahoma"/>
            <family val="2"/>
          </rPr>
          <t>Independent medians;_x000D_
Constant variance</t>
        </r>
      </text>
    </comment>
    <comment ref="H37" authorId="1" shapeId="0" xr:uid="{73615D9E-089F-48C5-B999-99DAD6D0C2C4}">
      <text>
        <r>
          <rPr>
            <sz val="9"/>
            <color indexed="81"/>
            <rFont val="Tahoma"/>
            <family val="2"/>
          </rPr>
          <t>Fully Saturated - independent medians and independent variances across doses._x000D_
Maximum possible log-likelihood for this data set and distribution assumption</t>
        </r>
      </text>
    </comment>
    <comment ref="H38" authorId="1" shapeId="0" xr:uid="{D97CC048-EF29-43FA-85C9-2CC1AEBA97B9}">
      <text>
        <r>
          <rPr>
            <sz val="9"/>
            <color indexed="81"/>
            <rFont val="Tahoma"/>
            <family val="2"/>
          </rPr>
          <t>Independent medians;_x000D_
Variances modeled as shown in Info table(Variance Model)</t>
        </r>
      </text>
    </comment>
    <comment ref="H39" authorId="1" shapeId="0" xr:uid="{1B207018-4FE7-4D9E-AA27-2D1259CE70E3}">
      <text>
        <r>
          <rPr>
            <sz val="9"/>
            <color indexed="81"/>
            <rFont val="Tahoma"/>
            <family val="2"/>
          </rPr>
          <t>Medians modeled as shown in Info table(Dose-Response Model);_x000D_
Variance modeled as in Info table(Variance Model)</t>
        </r>
      </text>
    </comment>
    <comment ref="H40" authorId="1" shapeId="0" xr:uid="{959BCA76-D2A3-4BAB-B89F-887CD9372D2D}">
      <text>
        <r>
          <rPr>
            <sz val="9"/>
            <color indexed="81"/>
            <rFont val="Tahoma"/>
            <family val="2"/>
          </rPr>
          <t>Constant median;_x000D_
Constant variance</t>
        </r>
      </text>
    </comment>
    <comment ref="H45" authorId="1" shapeId="0" xr:uid="{A4C16C8F-33A8-4FAA-B29A-DE22A63D9CE2}">
      <text>
        <r>
          <rPr>
            <sz val="9"/>
            <color indexed="81"/>
            <rFont val="Tahoma"/>
            <family val="2"/>
          </rPr>
          <t>Tests the null hypothesis that responses and variances don't differ among dose levels (A2 vs R).  If this test fails to reject the null hypothesis (p-value &gt; 0.05), there may not be a dose-reponse.</t>
        </r>
      </text>
    </comment>
    <comment ref="H46" authorId="1" shapeId="0" xr:uid="{BBF6055D-3652-4B49-8CA5-3ABD1AF33A1C}">
      <text>
        <r>
          <rPr>
            <sz val="9"/>
            <color indexed="81"/>
            <rFont val="Tahoma"/>
            <family val="2"/>
          </rPr>
          <t>Tests the null hypothesis that variances are homogenous (A1 vs A2).  If this test fails to reject the null hypothesis (p-value &gt; 0.05), the simpler constant variance model may be appropriate.</t>
        </r>
      </text>
    </comment>
    <comment ref="H47" authorId="1" shapeId="0" xr:uid="{FB167B2B-1BD3-4F4F-A7CD-41F24F5C70F7}">
      <text>
        <r>
          <rPr>
            <sz val="9"/>
            <color indexed="81"/>
            <rFont val="Tahoma"/>
            <family val="2"/>
          </rPr>
          <t>Test the null hypothesis that the variances are adequately modeled (A3 vs A2). If this test failes to reject the null hypothesis (p-value &gt; 0.05), it may be inferred that the variances have been modeled appropriately.</t>
        </r>
      </text>
    </comment>
    <comment ref="H48" authorId="1" shapeId="0" xr:uid="{1CFF84C1-50B6-4D00-AF09-436E6B12A525}">
      <text>
        <r>
          <rPr>
            <sz val="9"/>
            <color indexed="81"/>
            <rFont val="Tahoma"/>
            <family val="2"/>
          </rPr>
          <t>Test the null hypothesis that the model for the mean fits the data (Fitted vs A3). If this test fails to reject the null hypothesis (p-value &gt; 0.1), the user has support for use of the selected model.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Wehmas, Leah (she/her/hers)</author>
  </authors>
  <commentList>
    <comment ref="H13" authorId="0" shapeId="0" xr:uid="{A8D5627A-A117-47B3-AECE-87F6C4CD35D7}">
      <text>
        <r>
          <rPr>
            <sz val="9"/>
            <color indexed="81"/>
            <rFont val="Tahoma"/>
            <family val="2"/>
          </rPr>
          <t>Tests the null hypothesis that the model for the mean fits the data (Fitted vs A3).  If this test fails to reject the null hypothesis (p-value &gt; 0.1), the user has support for use of the selected model.</t>
        </r>
      </text>
    </comment>
    <comment ref="H14" authorId="0" shapeId="0" xr:uid="{12A7A27B-35EE-4AE8-A0BE-095506BFFF55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I21" authorId="1" shapeId="0" xr:uid="{7AE70B88-487B-4257-A7E0-8E9058B308DB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  <comment ref="I22" authorId="1" shapeId="0" xr:uid="{783C473B-2B76-47D8-A5B0-CA7F25C38D27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  <comment ref="I35" authorId="0" shapeId="0" xr:uid="{A33087D4-F1AC-4857-AA16-EF434D672482}">
      <text>
        <r>
          <rPr>
            <sz val="9"/>
            <color indexed="81"/>
            <rFont val="Tahoma"/>
            <family val="2"/>
          </rPr>
          <t>Includes additive constant of N/2*ln(2π), where N is the total number of observations.  This constant was not included in the LL derivation prior to BMDS 3.0.</t>
        </r>
      </text>
    </comment>
    <comment ref="J35" authorId="0" shapeId="0" xr:uid="{FD642898-5C7C-486A-BA2E-AA9AAA5ECBC8}">
      <text>
        <r>
          <rPr>
            <sz val="9"/>
            <color indexed="81"/>
            <rFont val="Tahoma"/>
            <family val="2"/>
          </rPr>
          <t># of model parameters that did not hit a bound</t>
        </r>
      </text>
    </comment>
    <comment ref="H36" authorId="1" shapeId="0" xr:uid="{803C4C5E-135D-457C-9C3F-1A5CB0B42282}">
      <text>
        <r>
          <rPr>
            <sz val="9"/>
            <color indexed="81"/>
            <rFont val="Tahoma"/>
            <family val="2"/>
          </rPr>
          <t>Independent medians;_x000D_
Constant variance</t>
        </r>
      </text>
    </comment>
    <comment ref="H37" authorId="1" shapeId="0" xr:uid="{86DDF1FB-65FB-45EB-8D33-AE4A05AE1E19}">
      <text>
        <r>
          <rPr>
            <sz val="9"/>
            <color indexed="81"/>
            <rFont val="Tahoma"/>
            <family val="2"/>
          </rPr>
          <t>Fully Saturated - independent medians and independent variances across doses._x000D_
Maximum possible log-likelihood for this data set and distribution assumption</t>
        </r>
      </text>
    </comment>
    <comment ref="H38" authorId="1" shapeId="0" xr:uid="{E8E01DEC-70DC-4795-AA1C-A0D3E7B78959}">
      <text>
        <r>
          <rPr>
            <sz val="9"/>
            <color indexed="81"/>
            <rFont val="Tahoma"/>
            <family val="2"/>
          </rPr>
          <t>Independent medians;_x000D_
Variances modeled as shown in Info table(Variance Model)</t>
        </r>
      </text>
    </comment>
    <comment ref="H39" authorId="1" shapeId="0" xr:uid="{22E3E557-DC8A-45AE-BB46-AAC87F63ECC5}">
      <text>
        <r>
          <rPr>
            <sz val="9"/>
            <color indexed="81"/>
            <rFont val="Tahoma"/>
            <family val="2"/>
          </rPr>
          <t>Medians modeled as shown in Info table(Dose-Response Model);_x000D_
Variance modeled as in Info table(Variance Model)</t>
        </r>
      </text>
    </comment>
    <comment ref="H40" authorId="1" shapeId="0" xr:uid="{A77F63CB-D4A9-46B8-B507-8AB00ED08CD2}">
      <text>
        <r>
          <rPr>
            <sz val="9"/>
            <color indexed="81"/>
            <rFont val="Tahoma"/>
            <family val="2"/>
          </rPr>
          <t>Constant median;_x000D_
Constant variance</t>
        </r>
      </text>
    </comment>
    <comment ref="H45" authorId="1" shapeId="0" xr:uid="{5C2BE0A5-8C34-4E97-82ED-9D474E1FB45B}">
      <text>
        <r>
          <rPr>
            <sz val="9"/>
            <color indexed="81"/>
            <rFont val="Tahoma"/>
            <family val="2"/>
          </rPr>
          <t>Tests the null hypothesis that responses and variances don't differ among dose levels (A2 vs R).  If this test fails to reject the null hypothesis (p-value &gt; 0.05), there may not be a dose-reponse.</t>
        </r>
      </text>
    </comment>
    <comment ref="H46" authorId="1" shapeId="0" xr:uid="{60A2785F-A2ED-4A1B-9674-7E143E62107E}">
      <text>
        <r>
          <rPr>
            <sz val="9"/>
            <color indexed="81"/>
            <rFont val="Tahoma"/>
            <family val="2"/>
          </rPr>
          <t>Tests the null hypothesis that variances are homogenous (A1 vs A2).  If this test fails to reject the null hypothesis (p-value &gt; 0.05), the simpler constant variance model may be appropriate.</t>
        </r>
      </text>
    </comment>
    <comment ref="H47" authorId="1" shapeId="0" xr:uid="{E9AA03A6-1A99-4697-8B66-12BF38E526DD}">
      <text>
        <r>
          <rPr>
            <sz val="9"/>
            <color indexed="81"/>
            <rFont val="Tahoma"/>
            <family val="2"/>
          </rPr>
          <t>Test the null hypothesis that the variances are adequately modeled (A3 vs A2). If this test failes to reject the null hypothesis (p-value &gt; 0.05), it may be inferred that the variances have been modeled appropriately.</t>
        </r>
      </text>
    </comment>
    <comment ref="H48" authorId="1" shapeId="0" xr:uid="{2D4F8B98-D467-477D-A6D7-3E4030120C5D}">
      <text>
        <r>
          <rPr>
            <sz val="9"/>
            <color indexed="81"/>
            <rFont val="Tahoma"/>
            <family val="2"/>
          </rPr>
          <t>Test the null hypothesis that the model for the mean fits the data (Fitted vs A3). If this test fails to reject the null hypothesis (p-value &gt; 0.1), the user has support for use of the selected model.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Wehmas, Leah (she/her/hers)</author>
  </authors>
  <commentList>
    <comment ref="H13" authorId="0" shapeId="0" xr:uid="{4E9790AE-5704-453F-B087-5466D9BCADC3}">
      <text>
        <r>
          <rPr>
            <sz val="9"/>
            <color indexed="81"/>
            <rFont val="Tahoma"/>
            <family val="2"/>
          </rPr>
          <t>Tests the null hypothesis that the model for the mean fits the data (Fitted vs A3).  If this test fails to reject the null hypothesis (p-value &gt; 0.1), the user has support for use of the selected model.</t>
        </r>
      </text>
    </comment>
    <comment ref="H14" authorId="0" shapeId="0" xr:uid="{EFE5EB00-5070-495F-8E19-D4FFC2C723B8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I21" authorId="1" shapeId="0" xr:uid="{306FF0D9-633B-4B6C-A6BE-4E190FB573FD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  <comment ref="I34" authorId="0" shapeId="0" xr:uid="{72EA6A84-115F-467F-9295-88E5E1B2E041}">
      <text>
        <r>
          <rPr>
            <sz val="9"/>
            <color indexed="81"/>
            <rFont val="Tahoma"/>
            <family val="2"/>
          </rPr>
          <t>Includes additive constant of N/2*ln(2π), where N is the total number of observations.  This constant was not included in the LL derivation prior to BMDS 3.0.</t>
        </r>
      </text>
    </comment>
    <comment ref="J34" authorId="0" shapeId="0" xr:uid="{F010D6F0-1DFD-4639-956D-BC4E51C5DDE1}">
      <text>
        <r>
          <rPr>
            <sz val="9"/>
            <color indexed="81"/>
            <rFont val="Tahoma"/>
            <family val="2"/>
          </rPr>
          <t># of model parameters that did not hit a bound</t>
        </r>
      </text>
    </comment>
    <comment ref="H35" authorId="1" shapeId="0" xr:uid="{95636B7A-618C-4C32-B376-06BDB6DAE7CE}">
      <text>
        <r>
          <rPr>
            <sz val="9"/>
            <color indexed="81"/>
            <rFont val="Tahoma"/>
            <family val="2"/>
          </rPr>
          <t>Independent medians;_x000D_
Constant variance</t>
        </r>
      </text>
    </comment>
    <comment ref="H36" authorId="1" shapeId="0" xr:uid="{268F66D3-322A-4125-916B-AA97FB302662}">
      <text>
        <r>
          <rPr>
            <sz val="9"/>
            <color indexed="81"/>
            <rFont val="Tahoma"/>
            <family val="2"/>
          </rPr>
          <t>Fully Saturated - independent medians and independent variances across doses._x000D_
Maximum possible log-likelihood for this data set and distribution assumption</t>
        </r>
      </text>
    </comment>
    <comment ref="H37" authorId="1" shapeId="0" xr:uid="{F414A04A-9177-4CA1-B419-D38AB2DAB6AE}">
      <text>
        <r>
          <rPr>
            <sz val="9"/>
            <color indexed="81"/>
            <rFont val="Tahoma"/>
            <family val="2"/>
          </rPr>
          <t>Independent medians;_x000D_
Variances modeled as shown in Info table(Variance Model)</t>
        </r>
      </text>
    </comment>
    <comment ref="H38" authorId="1" shapeId="0" xr:uid="{C2B0C19C-2BD2-4F53-BABE-E0E30095B398}">
      <text>
        <r>
          <rPr>
            <sz val="9"/>
            <color indexed="81"/>
            <rFont val="Tahoma"/>
            <family val="2"/>
          </rPr>
          <t>Medians modeled as shown in Info table(Dose-Response Model);_x000D_
Variance modeled as in Info table(Variance Model)</t>
        </r>
      </text>
    </comment>
    <comment ref="H39" authorId="1" shapeId="0" xr:uid="{4CA92BB4-B0C6-4A63-93E5-900244CEC347}">
      <text>
        <r>
          <rPr>
            <sz val="9"/>
            <color indexed="81"/>
            <rFont val="Tahoma"/>
            <family val="2"/>
          </rPr>
          <t>Constant median;_x000D_
Constant variance</t>
        </r>
      </text>
    </comment>
    <comment ref="H44" authorId="1" shapeId="0" xr:uid="{C888C64E-C97A-434D-9B17-30A97941DB96}">
      <text>
        <r>
          <rPr>
            <sz val="9"/>
            <color indexed="81"/>
            <rFont val="Tahoma"/>
            <family val="2"/>
          </rPr>
          <t>Tests the null hypothesis that responses and variances don't differ among dose levels (A2 vs R).  If this test fails to reject the null hypothesis (p-value &gt; 0.05), there may not be a dose-reponse.</t>
        </r>
      </text>
    </comment>
    <comment ref="H45" authorId="1" shapeId="0" xr:uid="{AB0816C5-F1E7-4649-8CC2-61FB473C830A}">
      <text>
        <r>
          <rPr>
            <sz val="9"/>
            <color indexed="81"/>
            <rFont val="Tahoma"/>
            <family val="2"/>
          </rPr>
          <t>Tests the null hypothesis that variances are homogenous (A1 vs A2).  If this test fails to reject the null hypothesis (p-value &gt; 0.05), the simpler constant variance model may be appropriate.</t>
        </r>
      </text>
    </comment>
    <comment ref="H46" authorId="1" shapeId="0" xr:uid="{5674EDF7-10F1-4A8E-97B1-0D0083C24916}">
      <text>
        <r>
          <rPr>
            <sz val="9"/>
            <color indexed="81"/>
            <rFont val="Tahoma"/>
            <family val="2"/>
          </rPr>
          <t>Test the null hypothesis that the variances are adequately modeled (A3 vs A2). If this test failes to reject the null hypothesis (p-value &gt; 0.05), it may be inferred that the variances have been modeled appropriately.</t>
        </r>
      </text>
    </comment>
    <comment ref="H47" authorId="1" shapeId="0" xr:uid="{BC9635CB-52E0-4493-9840-9D0B14E37EE9}">
      <text>
        <r>
          <rPr>
            <sz val="9"/>
            <color indexed="81"/>
            <rFont val="Tahoma"/>
            <family val="2"/>
          </rPr>
          <t>Test the null hypothesis that the model for the mean fits the data (Fitted vs A3). If this test fails to reject the null hypothesis (p-value &gt; 0.1), the user has support for use of the selected model.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Wehmas, Leah (she/her/hers)</author>
  </authors>
  <commentList>
    <comment ref="H13" authorId="0" shapeId="0" xr:uid="{AD158B07-8463-4AFA-9651-5419C539C265}">
      <text>
        <r>
          <rPr>
            <sz val="9"/>
            <color indexed="81"/>
            <rFont val="Tahoma"/>
            <family val="2"/>
          </rPr>
          <t>Tests the null hypothesis that the model for the mean fits the data (Fitted vs A3).  If this test fails to reject the null hypothesis (p-value &gt; 0.1), the user has support for use of the selected model.</t>
        </r>
      </text>
    </comment>
    <comment ref="H14" authorId="0" shapeId="0" xr:uid="{EC37416E-7203-4C9A-9A81-3DEBC6F77747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I21" authorId="1" shapeId="0" xr:uid="{09E59D06-175A-4002-8B02-9F9D5C845A8F}">
      <text>
        <r>
          <rPr>
            <sz val="9"/>
            <color indexed="81"/>
            <rFont val="Tahoma"/>
            <family val="2"/>
          </rPr>
          <t>The value of this parameter, 1,_x000D_
is within the tolerance of the bound_x000D_
(see user guide for tolerance limits)</t>
        </r>
      </text>
    </comment>
    <comment ref="I34" authorId="0" shapeId="0" xr:uid="{54C69BDD-4DA5-499D-A7FE-DCC9E4C3210E}">
      <text>
        <r>
          <rPr>
            <sz val="9"/>
            <color indexed="81"/>
            <rFont val="Tahoma"/>
            <family val="2"/>
          </rPr>
          <t>Includes additive constant of N/2*ln(2π), where N is the total number of observations.  This constant was not included in the LL derivation prior to BMDS 3.0.</t>
        </r>
      </text>
    </comment>
    <comment ref="J34" authorId="0" shapeId="0" xr:uid="{A8659F0A-7FF3-411C-8A83-A71CC1A1210B}">
      <text>
        <r>
          <rPr>
            <sz val="9"/>
            <color indexed="81"/>
            <rFont val="Tahoma"/>
            <family val="2"/>
          </rPr>
          <t># of model parameters that did not hit a bound</t>
        </r>
      </text>
    </comment>
    <comment ref="H35" authorId="1" shapeId="0" xr:uid="{20F9176E-4580-41E3-A89F-1C3F821C9637}">
      <text>
        <r>
          <rPr>
            <sz val="9"/>
            <color indexed="81"/>
            <rFont val="Tahoma"/>
            <family val="2"/>
          </rPr>
          <t>Independent medians;_x000D_
Constant variance</t>
        </r>
      </text>
    </comment>
    <comment ref="H36" authorId="1" shapeId="0" xr:uid="{BD6D0C5D-3D1A-4FE5-99A3-BD752C430198}">
      <text>
        <r>
          <rPr>
            <sz val="9"/>
            <color indexed="81"/>
            <rFont val="Tahoma"/>
            <family val="2"/>
          </rPr>
          <t>Fully Saturated - independent medians and independent variances across doses._x000D_
Maximum possible log-likelihood for this data set and distribution assumption</t>
        </r>
      </text>
    </comment>
    <comment ref="H37" authorId="1" shapeId="0" xr:uid="{165FD3EE-AB63-42B9-86CD-5959EAFCC35A}">
      <text>
        <r>
          <rPr>
            <sz val="9"/>
            <color indexed="81"/>
            <rFont val="Tahoma"/>
            <family val="2"/>
          </rPr>
          <t>Independent medians;_x000D_
Variances modeled as shown in Info table(Variance Model)</t>
        </r>
      </text>
    </comment>
    <comment ref="H38" authorId="1" shapeId="0" xr:uid="{E2AF4049-4D03-4AA1-AA9B-49BA00AEBFBB}">
      <text>
        <r>
          <rPr>
            <sz val="9"/>
            <color indexed="81"/>
            <rFont val="Tahoma"/>
            <family val="2"/>
          </rPr>
          <t>Medians modeled as shown in Info table(Dose-Response Model);_x000D_
Variance modeled as in Info table(Variance Model)</t>
        </r>
      </text>
    </comment>
    <comment ref="H39" authorId="1" shapeId="0" xr:uid="{54B96654-CAE9-4C42-9D16-D5AB13595E39}">
      <text>
        <r>
          <rPr>
            <sz val="9"/>
            <color indexed="81"/>
            <rFont val="Tahoma"/>
            <family val="2"/>
          </rPr>
          <t>Constant median;_x000D_
Constant variance</t>
        </r>
      </text>
    </comment>
    <comment ref="H44" authorId="1" shapeId="0" xr:uid="{EB64008D-FCA5-4BD3-99B7-5297BE2AF6A1}">
      <text>
        <r>
          <rPr>
            <sz val="9"/>
            <color indexed="81"/>
            <rFont val="Tahoma"/>
            <family val="2"/>
          </rPr>
          <t>Tests the null hypothesis that responses and variances don't differ among dose levels (A2 vs R).  If this test fails to reject the null hypothesis (p-value &gt; 0.05), there may not be a dose-reponse.</t>
        </r>
      </text>
    </comment>
    <comment ref="H45" authorId="1" shapeId="0" xr:uid="{B069B46F-89B5-4C74-ACCB-9A7A1D8283E0}">
      <text>
        <r>
          <rPr>
            <sz val="9"/>
            <color indexed="81"/>
            <rFont val="Tahoma"/>
            <family val="2"/>
          </rPr>
          <t>Tests the null hypothesis that variances are homogenous (A1 vs A2).  If this test fails to reject the null hypothesis (p-value &gt; 0.05), the simpler constant variance model may be appropriate.</t>
        </r>
      </text>
    </comment>
    <comment ref="H46" authorId="1" shapeId="0" xr:uid="{9A64F2A7-7991-4BD6-A329-AE46A2764300}">
      <text>
        <r>
          <rPr>
            <sz val="9"/>
            <color indexed="81"/>
            <rFont val="Tahoma"/>
            <family val="2"/>
          </rPr>
          <t>Test the null hypothesis that the variances are adequately modeled (A3 vs A2). If this test failes to reject the null hypothesis (p-value &gt; 0.05), it may be inferred that the variances have been modeled appropriately.</t>
        </r>
      </text>
    </comment>
    <comment ref="H47" authorId="1" shapeId="0" xr:uid="{14808ACC-C74F-460A-A131-BA4EC8162596}">
      <text>
        <r>
          <rPr>
            <sz val="9"/>
            <color indexed="81"/>
            <rFont val="Tahoma"/>
            <family val="2"/>
          </rPr>
          <t>Test the null hypothesis that the model for the mean fits the data (Fitted vs A3). If this test fails to reject the null hypothesis (p-value &gt; 0.1), the user has support for use of the selected model.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Wehmas, Leah (she/her/hers)</author>
  </authors>
  <commentList>
    <comment ref="H13" authorId="0" shapeId="0" xr:uid="{D00B5643-DDA3-4622-81F3-0D5FBA7ECF88}">
      <text>
        <r>
          <rPr>
            <sz val="9"/>
            <color indexed="81"/>
            <rFont val="Tahoma"/>
            <family val="2"/>
          </rPr>
          <t>Tests the null hypothesis that the model for the mean fits the data (Fitted vs A3).  If this test fails to reject the null hypothesis (p-value &gt; 0.1), the user has support for use of the selected model.</t>
        </r>
      </text>
    </comment>
    <comment ref="H14" authorId="0" shapeId="0" xr:uid="{2DBD0FCC-EAB5-4375-B1B8-C6B32EC44FD6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I33" authorId="0" shapeId="0" xr:uid="{2967395A-E91F-4961-9FC6-4BC6B5E80F7E}">
      <text>
        <r>
          <rPr>
            <sz val="9"/>
            <color indexed="81"/>
            <rFont val="Tahoma"/>
            <family val="2"/>
          </rPr>
          <t>Includes additive constant of N/2*ln(2π), where N is the total number of observations.  This constant was not included in the LL derivation prior to BMDS 3.0.</t>
        </r>
      </text>
    </comment>
    <comment ref="J33" authorId="0" shapeId="0" xr:uid="{856034A7-5371-40EA-B5B5-FCA7A1179885}">
      <text>
        <r>
          <rPr>
            <sz val="9"/>
            <color indexed="81"/>
            <rFont val="Tahoma"/>
            <family val="2"/>
          </rPr>
          <t># of model parameters that did not hit a bound</t>
        </r>
      </text>
    </comment>
    <comment ref="H34" authorId="1" shapeId="0" xr:uid="{BBA422AA-D450-438D-96FE-0C019E23659C}">
      <text>
        <r>
          <rPr>
            <sz val="9"/>
            <color indexed="81"/>
            <rFont val="Tahoma"/>
            <family val="2"/>
          </rPr>
          <t>Independent medians;_x000D_
Constant variance</t>
        </r>
      </text>
    </comment>
    <comment ref="H35" authorId="1" shapeId="0" xr:uid="{AB37A209-CE93-4CB3-8830-B926FEBDCC61}">
      <text>
        <r>
          <rPr>
            <sz val="9"/>
            <color indexed="81"/>
            <rFont val="Tahoma"/>
            <family val="2"/>
          </rPr>
          <t>Fully Saturated - independent medians and independent variances across doses._x000D_
Maximum possible log-likelihood for this data set and distribution assumption</t>
        </r>
      </text>
    </comment>
    <comment ref="H36" authorId="1" shapeId="0" xr:uid="{4581902B-171B-41F3-BD4E-8B23B3644F0A}">
      <text>
        <r>
          <rPr>
            <sz val="9"/>
            <color indexed="81"/>
            <rFont val="Tahoma"/>
            <family val="2"/>
          </rPr>
          <t>Independent medians;_x000D_
Variances modeled as shown in Info table(Variance Model)</t>
        </r>
      </text>
    </comment>
    <comment ref="H37" authorId="1" shapeId="0" xr:uid="{E26E8D8B-DC5D-4BD2-9E24-9F9B60299055}">
      <text>
        <r>
          <rPr>
            <sz val="9"/>
            <color indexed="81"/>
            <rFont val="Tahoma"/>
            <family val="2"/>
          </rPr>
          <t>Medians modeled as shown in Info table(Dose-Response Model);_x000D_
Variance modeled as in Info table(Variance Model)</t>
        </r>
      </text>
    </comment>
    <comment ref="H38" authorId="1" shapeId="0" xr:uid="{BF757DE0-BF89-443D-8D0E-5762CBEDABEE}">
      <text>
        <r>
          <rPr>
            <sz val="9"/>
            <color indexed="81"/>
            <rFont val="Tahoma"/>
            <family val="2"/>
          </rPr>
          <t>Constant median;_x000D_
Constant variance</t>
        </r>
      </text>
    </comment>
    <comment ref="H43" authorId="1" shapeId="0" xr:uid="{C29E80CD-7A14-45BA-8D41-04AE63AAAE6A}">
      <text>
        <r>
          <rPr>
            <sz val="9"/>
            <color indexed="81"/>
            <rFont val="Tahoma"/>
            <family val="2"/>
          </rPr>
          <t>Tests the null hypothesis that responses and variances don't differ among dose levels (A2 vs R).  If this test fails to reject the null hypothesis (p-value &gt; 0.05), there may not be a dose-reponse.</t>
        </r>
      </text>
    </comment>
    <comment ref="H44" authorId="1" shapeId="0" xr:uid="{A2D3E699-A4F3-4AEB-B7C0-E8C98D3908D5}">
      <text>
        <r>
          <rPr>
            <sz val="9"/>
            <color indexed="81"/>
            <rFont val="Tahoma"/>
            <family val="2"/>
          </rPr>
          <t>Tests the null hypothesis that variances are homogenous (A1 vs A2).  If this test fails to reject the null hypothesis (p-value &gt; 0.05), the simpler constant variance model may be appropriate.</t>
        </r>
      </text>
    </comment>
    <comment ref="H45" authorId="1" shapeId="0" xr:uid="{052AA35D-6370-4C9B-916C-84073B4A511C}">
      <text>
        <r>
          <rPr>
            <sz val="9"/>
            <color indexed="81"/>
            <rFont val="Tahoma"/>
            <family val="2"/>
          </rPr>
          <t>Test the null hypothesis that the variances are adequately modeled (A3 vs A2). If this test failes to reject the null hypothesis (p-value &gt; 0.05), it may be inferred that the variances have been modeled appropriately.</t>
        </r>
      </text>
    </comment>
    <comment ref="H46" authorId="1" shapeId="0" xr:uid="{39EC4CFA-65A4-4E62-B7CF-F044BD07C281}">
      <text>
        <r>
          <rPr>
            <sz val="9"/>
            <color indexed="81"/>
            <rFont val="Tahoma"/>
            <family val="2"/>
          </rPr>
          <t>Test the null hypothesis that the model for the mean fits the data (Fitted vs A3). If this test fails to reject the null hypothesis (p-value &gt; 0.1), the user has support for use of the selected model.</t>
        </r>
      </text>
    </comment>
  </commentList>
</comments>
</file>

<file path=xl/sharedStrings.xml><?xml version="1.0" encoding="utf-8"?>
<sst xmlns="http://schemas.openxmlformats.org/spreadsheetml/2006/main" count="1011" uniqueCount="289">
  <si>
    <t>Analysis Name</t>
  </si>
  <si>
    <t>Analysis Description</t>
  </si>
  <si>
    <t>Chosen Model Type</t>
  </si>
  <si>
    <t>Cont MA</t>
  </si>
  <si>
    <t>Dicho Bayesian</t>
  </si>
  <si>
    <t>Cont Bayesian</t>
  </si>
  <si>
    <t>Nested</t>
  </si>
  <si>
    <t>name</t>
  </si>
  <si>
    <t>dType</t>
  </si>
  <si>
    <t>enable</t>
  </si>
  <si>
    <t>range</t>
  </si>
  <si>
    <t>Models</t>
  </si>
  <si>
    <t>DataSets</t>
  </si>
  <si>
    <t>Dicho MA</t>
  </si>
  <si>
    <t>OptionSets</t>
  </si>
  <si>
    <t>Continuous</t>
  </si>
  <si>
    <t>BMRType</t>
  </si>
  <si>
    <t>BMRF</t>
  </si>
  <si>
    <t>Background</t>
  </si>
  <si>
    <t>ConfLevel</t>
  </si>
  <si>
    <t>Dist</t>
  </si>
  <si>
    <t>Variance</t>
  </si>
  <si>
    <t>Dichotomous</t>
  </si>
  <si>
    <t>RiskType</t>
  </si>
  <si>
    <t>BMR</t>
  </si>
  <si>
    <t>MSCombo</t>
  </si>
  <si>
    <t>LSC</t>
  </si>
  <si>
    <t>Cont MA Wts</t>
  </si>
  <si>
    <t>Dicho MA Wts</t>
  </si>
  <si>
    <t>mscomboBg</t>
  </si>
  <si>
    <t>Tail Prob</t>
  </si>
  <si>
    <t>Model</t>
  </si>
  <si>
    <t>Confidence Level</t>
  </si>
  <si>
    <t>BMD</t>
  </si>
  <si>
    <t>BMDL</t>
  </si>
  <si>
    <t>BMDU</t>
  </si>
  <si>
    <t>Std Error</t>
  </si>
  <si>
    <t>Variable</t>
  </si>
  <si>
    <t>Estimate</t>
  </si>
  <si>
    <t>Dependent Variable</t>
  </si>
  <si>
    <t>Independent Variable</t>
  </si>
  <si>
    <t>Dose</t>
  </si>
  <si>
    <t>AIC</t>
  </si>
  <si>
    <t>Size</t>
  </si>
  <si>
    <t>Scaled Residual</t>
  </si>
  <si>
    <t>Dataset Name</t>
  </si>
  <si>
    <t>User notes</t>
  </si>
  <si>
    <t>Info</t>
  </si>
  <si>
    <t>Total # of Observations</t>
  </si>
  <si>
    <t># of Parameters</t>
  </si>
  <si>
    <t>Goodness of Fit</t>
  </si>
  <si>
    <t>Model Parameters</t>
  </si>
  <si>
    <t>Benchmark Dose</t>
  </si>
  <si>
    <t>Model Data</t>
  </si>
  <si>
    <t>Model Options</t>
  </si>
  <si>
    <t>Scaled Residual for Dose Group near BMD</t>
  </si>
  <si>
    <t>Scaled Residual for Control Dose Group</t>
  </si>
  <si>
    <t>Analysis Type</t>
  </si>
  <si>
    <t>BMDS Recommendation</t>
  </si>
  <si>
    <t>BMDS Recommendation Notes</t>
  </si>
  <si>
    <t>BackgroundType</t>
  </si>
  <si>
    <t>User Input</t>
  </si>
  <si>
    <t>Model Results</t>
  </si>
  <si>
    <t>App Location</t>
  </si>
  <si>
    <t>Continuous Results</t>
  </si>
  <si>
    <t>Logic Settings</t>
  </si>
  <si>
    <t>Dichotomous Hill</t>
  </si>
  <si>
    <t>Gamma</t>
  </si>
  <si>
    <t>Logistic</t>
  </si>
  <si>
    <t>Log-Logistic</t>
  </si>
  <si>
    <t>Log-Probit</t>
  </si>
  <si>
    <t>Multistage</t>
  </si>
  <si>
    <t>Probit</t>
  </si>
  <si>
    <t>Quantal Linear</t>
  </si>
  <si>
    <t>Weibull</t>
  </si>
  <si>
    <t>dhl</t>
  </si>
  <si>
    <t>gam</t>
  </si>
  <si>
    <t>log</t>
  </si>
  <si>
    <t>pro</t>
  </si>
  <si>
    <t>wei</t>
  </si>
  <si>
    <t>lnl</t>
  </si>
  <si>
    <t>lnp</t>
  </si>
  <si>
    <t>mst</t>
  </si>
  <si>
    <t>qln</t>
  </si>
  <si>
    <t>Abbreviation</t>
  </si>
  <si>
    <t>BMR Type</t>
  </si>
  <si>
    <t>Distribution Type</t>
  </si>
  <si>
    <t>Variance Type</t>
  </si>
  <si>
    <t>Tail Probability</t>
  </si>
  <si>
    <t>Observed Mean</t>
  </si>
  <si>
    <t>Likelihoods of Interest</t>
  </si>
  <si>
    <t>Tests of Interest</t>
  </si>
  <si>
    <t>Test</t>
  </si>
  <si>
    <t>Test df</t>
  </si>
  <si>
    <t>p-value</t>
  </si>
  <si>
    <t>Cont Rest Frequentist</t>
  </si>
  <si>
    <t>Cont Unrest Frequentist</t>
  </si>
  <si>
    <t>Dicho Rest Frequentist</t>
  </si>
  <si>
    <t>Dicho Unrest Frequentist</t>
  </si>
  <si>
    <t>contAdvDir</t>
  </si>
  <si>
    <t>mscomboDeg</t>
  </si>
  <si>
    <t>PolyRest</t>
  </si>
  <si>
    <t>Nested Rest</t>
  </si>
  <si>
    <t>Nested Unrest</t>
  </si>
  <si>
    <t>Iterations</t>
  </si>
  <si>
    <t>Seed</t>
  </si>
  <si>
    <t>SeedType</t>
  </si>
  <si>
    <t>mscomboBgType</t>
  </si>
  <si>
    <t>Adverse Direction</t>
  </si>
  <si>
    <t>Unnormalized Log Posterior Probability</t>
  </si>
  <si>
    <t>D.O.F.</t>
  </si>
  <si>
    <t>Test 4 P-value</t>
  </si>
  <si>
    <t>Report Settings</t>
  </si>
  <si>
    <t>Continuous Input</t>
  </si>
  <si>
    <t>Continuous Output</t>
  </si>
  <si>
    <t>Dichotomous Input</t>
  </si>
  <si>
    <t>Dichotomous Output</t>
  </si>
  <si>
    <t>MSCombo Input</t>
  </si>
  <si>
    <t>MSCombo Output</t>
  </si>
  <si>
    <t>Nested Input</t>
  </si>
  <si>
    <t>Nested Output</t>
  </si>
  <si>
    <t>Print Data Page</t>
  </si>
  <si>
    <t>Print Info Page</t>
  </si>
  <si>
    <t>Print Summary Results</t>
  </si>
  <si>
    <t>Print Summary Chart</t>
  </si>
  <si>
    <t>Print Model Result</t>
  </si>
  <si>
    <t>Print Model Chart</t>
  </si>
  <si>
    <t>Print All Models</t>
  </si>
  <si>
    <t>Restriction</t>
  </si>
  <si>
    <t>Return to Summary</t>
  </si>
  <si>
    <t>Output Dir</t>
  </si>
  <si>
    <t>Variance Model</t>
  </si>
  <si>
    <t>-2*Log(Likelihood Ratio)</t>
  </si>
  <si>
    <t>Log Likelihood*</t>
  </si>
  <si>
    <t>Dose-Response Model</t>
  </si>
  <si>
    <t>Template Version</t>
  </si>
  <si>
    <t>BMDS Version</t>
  </si>
  <si>
    <t>Scroll right to see summary plot -&gt;</t>
  </si>
  <si>
    <t>Percentiles</t>
  </si>
  <si>
    <t>CDF</t>
  </si>
  <si>
    <t>Estimated Median</t>
  </si>
  <si>
    <t>Calc'd Median</t>
  </si>
  <si>
    <t>Estimated SD</t>
  </si>
  <si>
    <t>Calc'd SD</t>
  </si>
  <si>
    <t>Observed SD</t>
  </si>
  <si>
    <r>
      <t xml:space="preserve">Scroll down to see Dose Response Plot </t>
    </r>
    <r>
      <rPr>
        <sz val="11"/>
        <color theme="1"/>
        <rFont val="Calibri"/>
        <family val="2"/>
      </rPr>
      <t>↓</t>
    </r>
  </si>
  <si>
    <r>
      <t xml:space="preserve">Scroll right to see BMD Cumulative Distribution Function (CDF) table </t>
    </r>
    <r>
      <rPr>
        <sz val="11"/>
        <color theme="1"/>
        <rFont val="Calibri"/>
        <family val="2"/>
      </rPr>
      <t>→</t>
    </r>
  </si>
  <si>
    <t>exp</t>
  </si>
  <si>
    <t>Exponential</t>
  </si>
  <si>
    <t>Hill</t>
  </si>
  <si>
    <t>hil</t>
  </si>
  <si>
    <t>ply</t>
  </si>
  <si>
    <t>Polynomial</t>
  </si>
  <si>
    <t>pow</t>
  </si>
  <si>
    <t>Power</t>
  </si>
  <si>
    <t>lin</t>
  </si>
  <si>
    <t>Linear</t>
  </si>
  <si>
    <t>Multi-tumor (MS_Combo)</t>
  </si>
  <si>
    <t>msc</t>
  </si>
  <si>
    <t>MS_Combo</t>
  </si>
  <si>
    <t>nln</t>
  </si>
  <si>
    <t>Nested Logistic</t>
  </si>
  <si>
    <t>Dichotomous-Nested</t>
  </si>
  <si>
    <t>All</t>
  </si>
  <si>
    <t>opt</t>
  </si>
  <si>
    <t>Option Set</t>
  </si>
  <si>
    <t>dset</t>
  </si>
  <si>
    <t>Dataset</t>
  </si>
  <si>
    <t>rest</t>
  </si>
  <si>
    <t>unrest</t>
  </si>
  <si>
    <t>freq</t>
  </si>
  <si>
    <t>Frequentist</t>
  </si>
  <si>
    <t>Restricted</t>
  </si>
  <si>
    <t>Unrestricted</t>
  </si>
  <si>
    <t>bayes</t>
  </si>
  <si>
    <t>Bayesian</t>
  </si>
  <si>
    <t>Abbreviations</t>
  </si>
  <si>
    <t>Term</t>
  </si>
  <si>
    <t>maxDeg</t>
  </si>
  <si>
    <t>Model Restriction</t>
  </si>
  <si>
    <t>Lower Conf</t>
  </si>
  <si>
    <t>Upper Conf</t>
  </si>
  <si>
    <t>Model Averaging</t>
  </si>
  <si>
    <t>Bayesian Model Averaging</t>
  </si>
  <si>
    <t>bma</t>
  </si>
  <si>
    <t>BMDS 3.3.2</t>
  </si>
  <si>
    <t>L:\Lab\NHEERL_Wehmas\BMDS\bmds332\bmds332\bmds3.xlsm</t>
  </si>
  <si>
    <t>1,1,2,1,1</t>
  </si>
  <si>
    <t>2,0,1,0,0</t>
  </si>
  <si>
    <t>2,2,2,2,2</t>
  </si>
  <si>
    <t>0,0,0,0,0</t>
  </si>
  <si>
    <t>0.5,0.5,0</t>
  </si>
  <si>
    <t>1,1,2,1,0,1,2,2,1</t>
  </si>
  <si>
    <t>0,0,1,0,1,0,1,1,0</t>
  </si>
  <si>
    <t>0,0,0,0,0,0,0,0,0</t>
  </si>
  <si>
    <t>1,2</t>
  </si>
  <si>
    <t>0,2</t>
  </si>
  <si>
    <t>L:\Lab\NHEERL_Wehmas\BMDS\bmds332\bmds332</t>
  </si>
  <si>
    <t>1,0</t>
  </si>
  <si>
    <t>DCHP TPROD</t>
  </si>
  <si>
    <t>[Add user notes here]</t>
  </si>
  <si>
    <t>Response</t>
  </si>
  <si>
    <t>[Custom]</t>
  </si>
  <si>
    <t>$B$7:$C$24</t>
  </si>
  <si>
    <t>DCHP TPROD log Response</t>
  </si>
  <si>
    <t>$B$26:$C$43</t>
  </si>
  <si>
    <t>On</t>
  </si>
  <si>
    <t>Off</t>
  </si>
  <si>
    <t>N/A</t>
  </si>
  <si>
    <t>Unusable Bin</t>
  </si>
  <si>
    <t>BMD not estimated</t>
  </si>
  <si>
    <t>BMDL not estimated</t>
  </si>
  <si>
    <t>No Bin Change (Warning)</t>
  </si>
  <si>
    <t>BMDU not estimated</t>
  </si>
  <si>
    <t>AIC not estimated</t>
  </si>
  <si>
    <t>Questionable Bin</t>
  </si>
  <si>
    <t>BMDS output file included warning</t>
  </si>
  <si>
    <t>NA</t>
  </si>
  <si>
    <t>d.f.=0, saturated model (Goodness of fit test cannot be calculated)</t>
  </si>
  <si>
    <t>1,1,1,1,1,1,1,1,1,1,1,1,1,1,1,1,1</t>
  </si>
  <si>
    <t>1,1,1,1,1,1,1,1,1,1,1</t>
  </si>
  <si>
    <t>1,1,1,1,1,1,1,1,1,1,1,1,1</t>
  </si>
  <si>
    <t>1,1,1,1,1,1,1,1,1,1,1,1</t>
  </si>
  <si>
    <t>1,1,1,1,1</t>
  </si>
  <si>
    <t>1,1,1,1</t>
  </si>
  <si>
    <t>1,1,1,1,1,1,1,1,1,1,1,1,1,1,1</t>
  </si>
  <si>
    <t>1,1,1,1,1,1,1,1,1,1,1,1,1,1,1,1</t>
  </si>
  <si>
    <t>Automatic</t>
  </si>
  <si>
    <t>Non-Constant</t>
  </si>
  <si>
    <t>Normal</t>
  </si>
  <si>
    <t>-</t>
  </si>
  <si>
    <t>Std. Dev.</t>
  </si>
  <si>
    <t>Var[i] = exp(log-alpha + log(mean[i]) * rho)</t>
  </si>
  <si>
    <t>M[dose] = a * exp(±1 * (b * dose)^d)</t>
  </si>
  <si>
    <t>frequentist Exponential degree 3</t>
  </si>
  <si>
    <t>&lt;0.0001</t>
  </si>
  <si>
    <t>A1</t>
  </si>
  <si>
    <t>A2</t>
  </si>
  <si>
    <t>A3</t>
  </si>
  <si>
    <t>fitted</t>
  </si>
  <si>
    <t>R</t>
  </si>
  <si>
    <t>* Includes additive constant of -12.86514. This constant was not included in the LL derivation prior to BMDS 3.0.</t>
  </si>
  <si>
    <t>a</t>
  </si>
  <si>
    <t>b</t>
  </si>
  <si>
    <t>d</t>
  </si>
  <si>
    <t>Bounded</t>
  </si>
  <si>
    <t>rho</t>
  </si>
  <si>
    <t>log-alpha</t>
  </si>
  <si>
    <t>M[dose] = a * [c-(c-1) * exp(-(b * dose)^d)]</t>
  </si>
  <si>
    <t>frequentist Exponential degree 5</t>
  </si>
  <si>
    <t>c</t>
  </si>
  <si>
    <t>Var[i] = alpha * mean[i] ^ rho</t>
  </si>
  <si>
    <t>M[dose] = g + v*dose^n/(k^n + dose^n)</t>
  </si>
  <si>
    <t>frequentist Hill</t>
  </si>
  <si>
    <t>g</t>
  </si>
  <si>
    <t>v</t>
  </si>
  <si>
    <t>k</t>
  </si>
  <si>
    <t>n</t>
  </si>
  <si>
    <t>alpha</t>
  </si>
  <si>
    <t>M[dose] = g + b1*dose + b2*dose^2 + ...</t>
  </si>
  <si>
    <t>frequentist Polynomial degree 3</t>
  </si>
  <si>
    <t>beta</t>
  </si>
  <si>
    <t>beta2</t>
  </si>
  <si>
    <t>beta3</t>
  </si>
  <si>
    <t>frequentist Polynomial degree 2</t>
  </si>
  <si>
    <t>M[dose] = g + v * dose^n</t>
  </si>
  <si>
    <t>frequentist Power</t>
  </si>
  <si>
    <t>M[dose] = g + b1*dose</t>
  </si>
  <si>
    <t>frequentist Linear</t>
  </si>
  <si>
    <r>
      <t xml:space="preserve">Option set #1 </t>
    </r>
    <r>
      <rPr>
        <b/>
        <sz val="11"/>
        <color indexed="10"/>
        <rFont val="Calibri"/>
        <family val="2"/>
        <scheme val="minor"/>
      </rPr>
      <t>(Hover for details)</t>
    </r>
  </si>
  <si>
    <t>Test 4 P‑Value</t>
  </si>
  <si>
    <t>Exponential 3 (NCV - normal)</t>
  </si>
  <si>
    <t>frequentist</t>
  </si>
  <si>
    <t>Exponential 5 (NCV - normal)</t>
  </si>
  <si>
    <t>Hill (NCV - normal)</t>
  </si>
  <si>
    <t>Polynomial Degree 3 (NCV - normal)</t>
  </si>
  <si>
    <t>Polynomial Degree 2 (NCV - normal)</t>
  </si>
  <si>
    <t>Power (NCV - normal)</t>
  </si>
  <si>
    <t>Linear (NCV - normal)</t>
  </si>
  <si>
    <t>_x000D_
Goodness of fit p-value &lt; 0.1</t>
  </si>
  <si>
    <t>Questionable</t>
  </si>
  <si>
    <t>_x000D_
Goodness of fit p-value &lt; 0.1_x000D_
BMDL 3x lower than lowest non-zero dose</t>
  </si>
  <si>
    <t>_x000D_
Goodness of fit p-value &lt; 0.1_x000D_
|Residual at control| &gt; 2_x000D_
Modeled control response std. dev. &gt;|1.5| actual response std. dev.</t>
  </si>
  <si>
    <t>Viable - Recommended</t>
  </si>
  <si>
    <t>Lowest AIC_x000D_
_x000D_
BMD 3x lower than lowest non-zero dose_x000D_
BMDL 3x lower than lowest non-zero dose</t>
  </si>
  <si>
    <t>Standard Excel tools can be used to expand or modify graphs</t>
  </si>
  <si>
    <t>Color Key</t>
  </si>
  <si>
    <t>Recommended frequentist model</t>
  </si>
  <si>
    <t>Model averaging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</si>
</sst>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48"/>
      <color theme="0"/>
      <name val="Calibri"/>
      <family val="2"/>
      <scheme val="minor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8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45066682943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6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0" fontId="1" fillId="3" borderId="0" xfId="0" applyFont="1" applyFill="1"/>
    <xf numFmtId="0" fontId="0" fillId="3" borderId="0" xfId="0" applyFill="1" applyAlignment="1">
      <alignment horizontal="center"/>
    </xf>
    <xf numFmtId="0" fontId="0" fillId="0" borderId="1" xfId="0" applyBorder="1"/>
    <xf numFmtId="0" fontId="2" fillId="4" borderId="1" xfId="0" applyFont="1" applyFill="1" applyBorder="1"/>
    <xf numFmtId="0" fontId="2" fillId="5" borderId="1" xfId="0" applyFont="1" applyFill="1" applyBorder="1"/>
    <xf numFmtId="0" fontId="0" fillId="5" borderId="1" xfId="0" applyFill="1" applyBorder="1"/>
    <xf numFmtId="0" fontId="0" fillId="0" borderId="0" xfId="0" applyFill="1"/>
    <xf numFmtId="0" fontId="0" fillId="0" borderId="1" xfId="0" applyFill="1" applyBorder="1"/>
    <xf numFmtId="0" fontId="2" fillId="4" borderId="0" xfId="0" applyFont="1" applyFill="1" applyBorder="1"/>
    <xf numFmtId="0" fontId="0" fillId="5" borderId="0" xfId="0" applyFill="1" applyBorder="1"/>
    <xf numFmtId="0" fontId="0" fillId="5" borderId="0" xfId="0" applyFill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0" fillId="5" borderId="0" xfId="0" applyFill="1" applyAlignment="1">
      <alignment wrapText="1"/>
    </xf>
    <xf numFmtId="0" fontId="0" fillId="5" borderId="0" xfId="0" applyFill="1" applyAlignment="1">
      <alignment textRotation="180"/>
    </xf>
    <xf numFmtId="0" fontId="0" fillId="4" borderId="0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8" xfId="0" applyFill="1" applyBorder="1"/>
    <xf numFmtId="0" fontId="0" fillId="5" borderId="0" xfId="0" applyFill="1" applyBorder="1" applyAlignment="1">
      <alignment horizontal="center"/>
    </xf>
    <xf numFmtId="0" fontId="0" fillId="5" borderId="0" xfId="0" applyFont="1" applyFill="1" applyBorder="1"/>
    <xf numFmtId="0" fontId="0" fillId="5" borderId="0" xfId="0" applyFont="1" applyFill="1" applyBorder="1" applyAlignment="1">
      <alignment horizontal="center"/>
    </xf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0" fontId="0" fillId="5" borderId="0" xfId="0" applyFill="1" applyBorder="1" applyAlignment="1" applyProtection="1">
      <alignment horizontal="center"/>
      <protection locked="0"/>
    </xf>
    <xf numFmtId="0" fontId="0" fillId="4" borderId="3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 applyAlignment="1"/>
    <xf numFmtId="0" fontId="0" fillId="8" borderId="4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left" vertical="center"/>
    </xf>
    <xf numFmtId="0" fontId="0" fillId="5" borderId="12" xfId="0" applyFill="1" applyBorder="1"/>
    <xf numFmtId="0" fontId="0" fillId="5" borderId="12" xfId="0" applyFont="1" applyFill="1" applyBorder="1"/>
    <xf numFmtId="0" fontId="0" fillId="5" borderId="12" xfId="0" applyFill="1" applyBorder="1" applyAlignment="1" applyProtection="1">
      <alignment horizontal="center"/>
      <protection locked="0"/>
    </xf>
    <xf numFmtId="0" fontId="1" fillId="5" borderId="0" xfId="0" applyFont="1" applyFill="1"/>
    <xf numFmtId="0" fontId="0" fillId="5" borderId="0" xfId="0" applyFill="1" applyAlignment="1">
      <alignment horizontal="center"/>
    </xf>
    <xf numFmtId="0" fontId="0" fillId="2" borderId="0" xfId="0" applyFill="1" applyAlignment="1"/>
    <xf numFmtId="0" fontId="0" fillId="8" borderId="1" xfId="0" applyFill="1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2" fillId="4" borderId="6" xfId="0" applyFont="1" applyFill="1" applyBorder="1"/>
    <xf numFmtId="0" fontId="0" fillId="5" borderId="0" xfId="0" applyFont="1" applyFill="1"/>
    <xf numFmtId="0" fontId="0" fillId="3" borderId="0" xfId="0" applyFont="1" applyFill="1" applyAlignment="1">
      <alignment horizontal="center"/>
    </xf>
    <xf numFmtId="0" fontId="0" fillId="3" borderId="0" xfId="0" applyFont="1" applyFill="1"/>
    <xf numFmtId="0" fontId="0" fillId="5" borderId="0" xfId="0" applyFont="1" applyFill="1" applyAlignment="1">
      <alignment horizontal="center"/>
    </xf>
    <xf numFmtId="0" fontId="8" fillId="5" borderId="0" xfId="1" applyFill="1"/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9" fillId="5" borderId="0" xfId="0" applyFont="1" applyFill="1"/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2" fillId="8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4" borderId="14" xfId="0" applyFill="1" applyBorder="1"/>
    <xf numFmtId="0" fontId="0" fillId="11" borderId="9" xfId="0" applyFill="1" applyBorder="1"/>
    <xf numFmtId="0" fontId="0" fillId="11" borderId="10" xfId="0" applyFill="1" applyBorder="1"/>
    <xf numFmtId="0" fontId="0" fillId="11" borderId="0" xfId="0" applyFill="1" applyBorder="1"/>
    <xf numFmtId="0" fontId="0" fillId="11" borderId="2" xfId="0" applyFill="1" applyBorder="1"/>
    <xf numFmtId="0" fontId="0" fillId="11" borderId="3" xfId="0" applyFill="1" applyBorder="1"/>
    <xf numFmtId="0" fontId="0" fillId="11" borderId="8" xfId="0" applyFill="1" applyBorder="1"/>
    <xf numFmtId="0" fontId="2" fillId="11" borderId="13" xfId="0" applyFont="1" applyFill="1" applyBorder="1" applyAlignment="1">
      <alignment horizontal="center"/>
    </xf>
    <xf numFmtId="0" fontId="2" fillId="11" borderId="12" xfId="0" applyFont="1" applyFill="1" applyBorder="1" applyAlignment="1">
      <alignment horizontal="center"/>
    </xf>
    <xf numFmtId="0" fontId="2" fillId="8" borderId="1" xfId="0" applyFont="1" applyFill="1" applyBorder="1"/>
    <xf numFmtId="0" fontId="0" fillId="6" borderId="1" xfId="0" applyFill="1" applyBorder="1" applyAlignment="1">
      <alignment horizontal="center" vertical="center"/>
    </xf>
    <xf numFmtId="0" fontId="0" fillId="8" borderId="1" xfId="0" applyFill="1" applyBorder="1"/>
    <xf numFmtId="0" fontId="0" fillId="11" borderId="0" xfId="0" applyFill="1" applyBorder="1" applyAlignment="1">
      <alignment horizontal="center"/>
    </xf>
    <xf numFmtId="0" fontId="0" fillId="7" borderId="1" xfId="0" applyFill="1" applyBorder="1" applyAlignment="1">
      <alignment horizontal="left" vertical="center"/>
    </xf>
    <xf numFmtId="0" fontId="0" fillId="7" borderId="1" xfId="0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6" borderId="1" xfId="0" applyFill="1" applyBorder="1" applyAlignment="1">
      <alignment horizontal="left" vertical="center"/>
    </xf>
    <xf numFmtId="0" fontId="0" fillId="12" borderId="1" xfId="0" applyFill="1" applyBorder="1"/>
    <xf numFmtId="0" fontId="0" fillId="12" borderId="1" xfId="0" applyFill="1" applyBorder="1" applyAlignment="1">
      <alignment horizontal="center"/>
    </xf>
    <xf numFmtId="0" fontId="0" fillId="12" borderId="1" xfId="0" applyFill="1" applyBorder="1" applyAlignment="1">
      <alignment vertical="center"/>
    </xf>
    <xf numFmtId="0" fontId="0" fillId="12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11" fontId="0" fillId="0" borderId="1" xfId="0" applyNumberFormat="1" applyFill="1" applyBorder="1" applyAlignment="1">
      <alignment horizontal="center"/>
    </xf>
    <xf numFmtId="0" fontId="0" fillId="12" borderId="1" xfId="0" applyFont="1" applyFill="1" applyBorder="1" applyAlignment="1">
      <alignment horizontal="center"/>
    </xf>
    <xf numFmtId="11" fontId="0" fillId="12" borderId="1" xfId="0" applyNumberFormat="1" applyFill="1" applyBorder="1" applyAlignment="1">
      <alignment horizontal="center"/>
    </xf>
    <xf numFmtId="0" fontId="0" fillId="12" borderId="7" xfId="0" applyFill="1" applyBorder="1"/>
    <xf numFmtId="0" fontId="0" fillId="12" borderId="7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6" borderId="7" xfId="0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0" fillId="8" borderId="1" xfId="0" applyFill="1" applyBorder="1" applyAlignment="1">
      <alignment horizontal="center" wrapText="1"/>
    </xf>
    <xf numFmtId="0" fontId="0" fillId="8" borderId="1" xfId="0" applyFont="1" applyFill="1" applyBorder="1" applyAlignment="1">
      <alignment horizontal="center" wrapText="1"/>
    </xf>
    <xf numFmtId="0" fontId="0" fillId="8" borderId="1" xfId="0" quotePrefix="1" applyFont="1" applyFill="1" applyBorder="1" applyAlignment="1">
      <alignment horizontal="center" wrapText="1"/>
    </xf>
    <xf numFmtId="0" fontId="8" fillId="0" borderId="1" xfId="1" applyFill="1" applyBorder="1" applyAlignment="1">
      <alignment horizontal="center" wrapText="1"/>
    </xf>
    <xf numFmtId="0" fontId="8" fillId="12" borderId="1" xfId="1" applyFill="1" applyBorder="1" applyAlignment="1">
      <alignment horizontal="center" wrapText="1"/>
    </xf>
    <xf numFmtId="0" fontId="0" fillId="12" borderId="1" xfId="0" applyFill="1" applyBorder="1" applyAlignment="1">
      <alignment horizontal="center" wrapText="1"/>
    </xf>
    <xf numFmtId="0" fontId="13" fillId="13" borderId="1" xfId="1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 wrapText="1"/>
    </xf>
    <xf numFmtId="0" fontId="2" fillId="10" borderId="0" xfId="0" applyFont="1" applyFill="1"/>
    <xf numFmtId="0" fontId="0" fillId="4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12" borderId="1" xfId="0" applyFill="1" applyBorder="1" applyAlignment="1" applyProtection="1">
      <alignment horizontal="center"/>
      <protection locked="0"/>
    </xf>
    <xf numFmtId="0" fontId="2" fillId="4" borderId="7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13" borderId="1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4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0" fillId="6" borderId="1" xfId="0" applyFont="1" applyFill="1" applyBorder="1" applyAlignment="1">
      <alignment horizontal="left" vertical="top" wrapText="1"/>
    </xf>
    <xf numFmtId="0" fontId="0" fillId="2" borderId="0" xfId="0" applyFill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2" fillId="4" borderId="14" xfId="0" applyFont="1" applyFill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7" borderId="14" xfId="0" applyFill="1" applyBorder="1" applyAlignment="1" applyProtection="1">
      <alignment horizontal="center"/>
      <protection locked="0"/>
    </xf>
    <xf numFmtId="0" fontId="11" fillId="9" borderId="11" xfId="0" applyFont="1" applyFill="1" applyBorder="1" applyAlignment="1">
      <alignment horizontal="center"/>
    </xf>
    <xf numFmtId="0" fontId="11" fillId="9" borderId="12" xfId="0" applyFont="1" applyFill="1" applyBorder="1" applyAlignment="1">
      <alignment horizontal="center"/>
    </xf>
    <xf numFmtId="0" fontId="11" fillId="9" borderId="13" xfId="0" applyFont="1" applyFill="1" applyBorder="1" applyAlignment="1">
      <alignment horizontal="center"/>
    </xf>
    <xf numFmtId="0" fontId="0" fillId="6" borderId="6" xfId="0" applyFill="1" applyBorder="1" applyAlignment="1">
      <alignment horizontal="center" wrapText="1"/>
    </xf>
    <xf numFmtId="0" fontId="0" fillId="6" borderId="7" xfId="0" applyFill="1" applyBorder="1" applyAlignment="1">
      <alignment horizont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2" fillId="9" borderId="13" xfId="0" applyFont="1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0" fontId="2" fillId="9" borderId="6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12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1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10" borderId="0" xfId="0" applyFill="1" applyAlignment="1">
      <alignment horizontal="center"/>
    </xf>
    <xf numFmtId="0" fontId="0" fillId="10" borderId="0" xfId="0" applyFill="1" applyBorder="1" applyAlignment="1">
      <alignment horizontal="center"/>
    </xf>
    <xf numFmtId="0" fontId="4" fillId="9" borderId="14" xfId="0" applyFont="1" applyFill="1" applyBorder="1" applyAlignment="1">
      <alignment horizontal="center"/>
    </xf>
    <xf numFmtId="0" fontId="4" fillId="9" borderId="15" xfId="0" applyFont="1" applyFill="1" applyBorder="1" applyAlignment="1">
      <alignment horizontal="center"/>
    </xf>
    <xf numFmtId="0" fontId="4" fillId="9" borderId="5" xfId="0" applyFont="1" applyFill="1" applyBorder="1" applyAlignment="1">
      <alignment horizontal="center"/>
    </xf>
    <xf numFmtId="0" fontId="4" fillId="9" borderId="11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9" borderId="13" xfId="0" applyFont="1" applyFill="1" applyBorder="1" applyAlignment="1">
      <alignment horizontal="center"/>
    </xf>
    <xf numFmtId="0" fontId="4" fillId="9" borderId="14" xfId="0" applyFont="1" applyFill="1" applyBorder="1" applyAlignment="1">
      <alignment horizontal="center" wrapText="1"/>
    </xf>
    <xf numFmtId="0" fontId="4" fillId="9" borderId="15" xfId="0" applyFont="1" applyFill="1" applyBorder="1" applyAlignment="1">
      <alignment horizontal="center" wrapText="1"/>
    </xf>
    <xf numFmtId="0" fontId="4" fillId="9" borderId="5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Model Summary with BMR of 1 Std. Dev.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Frequentist Exponential Degree 3 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18</c:v>
              </c:pt>
              <c:pt idx="2">
                <c:v>36</c:v>
              </c:pt>
              <c:pt idx="3">
                <c:v>54</c:v>
              </c:pt>
              <c:pt idx="4">
                <c:v>72</c:v>
              </c:pt>
              <c:pt idx="5">
                <c:v>90</c:v>
              </c:pt>
              <c:pt idx="6">
                <c:v>108</c:v>
              </c:pt>
              <c:pt idx="7">
                <c:v>126</c:v>
              </c:pt>
              <c:pt idx="8">
                <c:v>144</c:v>
              </c:pt>
              <c:pt idx="9">
                <c:v>162</c:v>
              </c:pt>
              <c:pt idx="10">
                <c:v>180</c:v>
              </c:pt>
              <c:pt idx="11">
                <c:v>198</c:v>
              </c:pt>
              <c:pt idx="12">
                <c:v>216</c:v>
              </c:pt>
              <c:pt idx="13">
                <c:v>234</c:v>
              </c:pt>
              <c:pt idx="14">
                <c:v>252</c:v>
              </c:pt>
              <c:pt idx="15">
                <c:v>270</c:v>
              </c:pt>
              <c:pt idx="16">
                <c:v>288</c:v>
              </c:pt>
              <c:pt idx="17">
                <c:v>306</c:v>
              </c:pt>
              <c:pt idx="18">
                <c:v>324</c:v>
              </c:pt>
              <c:pt idx="19">
                <c:v>342</c:v>
              </c:pt>
              <c:pt idx="20">
                <c:v>360</c:v>
              </c:pt>
              <c:pt idx="21">
                <c:v>378</c:v>
              </c:pt>
              <c:pt idx="22">
                <c:v>396</c:v>
              </c:pt>
              <c:pt idx="23">
                <c:v>414</c:v>
              </c:pt>
              <c:pt idx="24">
                <c:v>432</c:v>
              </c:pt>
              <c:pt idx="25">
                <c:v>450</c:v>
              </c:pt>
              <c:pt idx="26">
                <c:v>468</c:v>
              </c:pt>
              <c:pt idx="27">
                <c:v>486</c:v>
              </c:pt>
              <c:pt idx="28">
                <c:v>504</c:v>
              </c:pt>
              <c:pt idx="29">
                <c:v>522</c:v>
              </c:pt>
              <c:pt idx="30">
                <c:v>540</c:v>
              </c:pt>
              <c:pt idx="31">
                <c:v>558</c:v>
              </c:pt>
              <c:pt idx="32">
                <c:v>576</c:v>
              </c:pt>
              <c:pt idx="33">
                <c:v>594</c:v>
              </c:pt>
              <c:pt idx="34">
                <c:v>612</c:v>
              </c:pt>
              <c:pt idx="35">
                <c:v>630</c:v>
              </c:pt>
              <c:pt idx="36">
                <c:v>648</c:v>
              </c:pt>
              <c:pt idx="37">
                <c:v>666</c:v>
              </c:pt>
              <c:pt idx="38">
                <c:v>684</c:v>
              </c:pt>
              <c:pt idx="39">
                <c:v>702</c:v>
              </c:pt>
              <c:pt idx="40">
                <c:v>720</c:v>
              </c:pt>
              <c:pt idx="41">
                <c:v>738</c:v>
              </c:pt>
              <c:pt idx="42">
                <c:v>756</c:v>
              </c:pt>
              <c:pt idx="43">
                <c:v>774</c:v>
              </c:pt>
              <c:pt idx="44">
                <c:v>792</c:v>
              </c:pt>
              <c:pt idx="45">
                <c:v>810</c:v>
              </c:pt>
              <c:pt idx="46">
                <c:v>828</c:v>
              </c:pt>
              <c:pt idx="47">
                <c:v>846</c:v>
              </c:pt>
              <c:pt idx="48">
                <c:v>864</c:v>
              </c:pt>
              <c:pt idx="49">
                <c:v>882</c:v>
              </c:pt>
              <c:pt idx="50">
                <c:v>900</c:v>
              </c:pt>
            </c:numLit>
          </c:xVal>
          <c:yVal>
            <c:numLit>
              <c:formatCode>General</c:formatCode>
              <c:ptCount val="51"/>
              <c:pt idx="0">
                <c:v>0.83187354451878504</c:v>
              </c:pt>
              <c:pt idx="1">
                <c:v>0.79186655188352251</c:v>
              </c:pt>
              <c:pt idx="2">
                <c:v>0.75378360103353381</c:v>
              </c:pt>
              <c:pt idx="3">
                <c:v>0.71753215972513762</c:v>
              </c:pt>
              <c:pt idx="4">
                <c:v>0.68302414583428439</c:v>
              </c:pt>
              <c:pt idx="5">
                <c:v>0.65017571333856661</c:v>
              </c:pt>
              <c:pt idx="6">
                <c:v>0.61890704859191992</c:v>
              </c:pt>
              <c:pt idx="7">
                <c:v>0.58914217639700928</c:v>
              </c:pt>
              <c:pt idx="8">
                <c:v>0.5608087754041069</c:v>
              </c:pt>
              <c:pt idx="9">
                <c:v>0.53383800238792534</c:v>
              </c:pt>
              <c:pt idx="10">
                <c:v>0.50816432497543884</c:v>
              </c:pt>
              <c:pt idx="11">
                <c:v>0.48372536241826797</c:v>
              </c:pt>
              <c:pt idx="12">
                <c:v>0.4604617340227381</c:v>
              </c:pt>
              <c:pt idx="13">
                <c:v>0.43831691486933622</c:v>
              </c:pt>
              <c:pt idx="14">
                <c:v>0.41723709847100077</c:v>
              </c:pt>
              <c:pt idx="15">
                <c:v>0.39717106603653535</c:v>
              </c:pt>
              <c:pt idx="16">
                <c:v>0.37807006202149035</c:v>
              </c:pt>
              <c:pt idx="17">
                <c:v>0.35988767566413044</c:v>
              </c:pt>
              <c:pt idx="18">
                <c:v>0.34257972821865007</c:v>
              </c:pt>
              <c:pt idx="19">
                <c:v>0.32610416561164102</c:v>
              </c:pt>
              <c:pt idx="20">
                <c:v>0.31042095626099347</c:v>
              </c:pt>
              <c:pt idx="21">
                <c:v>0.29549199380895541</c:v>
              </c:pt>
              <c:pt idx="22">
                <c:v>0.2812810045330163</c:v>
              </c:pt>
              <c:pt idx="23">
                <c:v>0.26775345920964477</c:v>
              </c:pt>
              <c:pt idx="24">
                <c:v>0.25487648921673201</c:v>
              </c:pt>
              <c:pt idx="25">
                <c:v>0.24261880667089034</c:v>
              </c:pt>
              <c:pt idx="26">
                <c:v>0.23095062840555874</c:v>
              </c:pt>
              <c:pt idx="27">
                <c:v>0.21984360360520241</c:v>
              </c:pt>
              <c:pt idx="28">
                <c:v>0.20927074491977479</c:v>
              </c:pt>
              <c:pt idx="29">
                <c:v>0.19920636289206592</c:v>
              </c:pt>
              <c:pt idx="30">
                <c:v>0.18962600353861334</c:v>
              </c:pt>
              <c:pt idx="31">
                <c:v>0.18050638893251106</c:v>
              </c:pt>
              <c:pt idx="32">
                <c:v>0.17182536064374845</c:v>
              </c:pt>
              <c:pt idx="33">
                <c:v>0.16356182589965185</c:v>
              </c:pt>
              <c:pt idx="34">
                <c:v>0.15569570633461297</c:v>
              </c:pt>
              <c:pt idx="35">
                <c:v>0.14820788920457778</c:v>
              </c:pt>
              <c:pt idx="36">
                <c:v>0.14108018094775937</c:v>
              </c:pt>
              <c:pt idx="37">
                <c:v>0.13429526297873859</c:v>
              </c:pt>
              <c:pt idx="38">
                <c:v>0.12783664960854299</c:v>
              </c:pt>
              <c:pt idx="39">
                <c:v>0.12168864798846005</c:v>
              </c:pt>
              <c:pt idx="40">
                <c:v>0.11583631998025828</c:v>
              </c:pt>
              <c:pt idx="41">
                <c:v>0.11026544586016965</c:v>
              </c:pt>
              <c:pt idx="42">
                <c:v>0.10496248976844343</c:v>
              </c:pt>
              <c:pt idx="43">
                <c:v>9.9914566820522244E-2</c:v>
              </c:pt>
              <c:pt idx="44">
                <c:v>9.5109411799927851E-2</c:v>
              </c:pt>
              <c:pt idx="45">
                <c:v>9.0535349356789391E-2</c:v>
              </c:pt>
              <c:pt idx="46">
                <c:v>8.6181265639602239E-2</c:v>
              </c:pt>
              <c:pt idx="47">
                <c:v>8.2036581291291058E-2</c:v>
              </c:pt>
              <c:pt idx="48">
                <c:v>7.8091225743962794E-2</c:v>
              </c:pt>
              <c:pt idx="49">
                <c:v>7.4335612749893379E-2</c:v>
              </c:pt>
              <c:pt idx="50">
                <c:v>7.0760617089293237E-2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B9B2-4816-8159-23CB23E49A4E}"/>
            </c:ext>
          </c:extLst>
        </c:ser>
        <c:ser>
          <c:idx val="2"/>
          <c:order val="2"/>
          <c:tx>
            <c:v>Frequentist Exponential Degree 5 Estimated Probability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18</c:v>
              </c:pt>
              <c:pt idx="2">
                <c:v>36</c:v>
              </c:pt>
              <c:pt idx="3">
                <c:v>54</c:v>
              </c:pt>
              <c:pt idx="4">
                <c:v>72</c:v>
              </c:pt>
              <c:pt idx="5">
                <c:v>90</c:v>
              </c:pt>
              <c:pt idx="6">
                <c:v>108</c:v>
              </c:pt>
              <c:pt idx="7">
                <c:v>126</c:v>
              </c:pt>
              <c:pt idx="8">
                <c:v>144</c:v>
              </c:pt>
              <c:pt idx="9">
                <c:v>162</c:v>
              </c:pt>
              <c:pt idx="10">
                <c:v>180</c:v>
              </c:pt>
              <c:pt idx="11">
                <c:v>198</c:v>
              </c:pt>
              <c:pt idx="12">
                <c:v>216</c:v>
              </c:pt>
              <c:pt idx="13">
                <c:v>234</c:v>
              </c:pt>
              <c:pt idx="14">
                <c:v>252</c:v>
              </c:pt>
              <c:pt idx="15">
                <c:v>270</c:v>
              </c:pt>
              <c:pt idx="16">
                <c:v>288</c:v>
              </c:pt>
              <c:pt idx="17">
                <c:v>306</c:v>
              </c:pt>
              <c:pt idx="18">
                <c:v>324</c:v>
              </c:pt>
              <c:pt idx="19">
                <c:v>342</c:v>
              </c:pt>
              <c:pt idx="20">
                <c:v>360</c:v>
              </c:pt>
              <c:pt idx="21">
                <c:v>378</c:v>
              </c:pt>
              <c:pt idx="22">
                <c:v>396</c:v>
              </c:pt>
              <c:pt idx="23">
                <c:v>414</c:v>
              </c:pt>
              <c:pt idx="24">
                <c:v>432</c:v>
              </c:pt>
              <c:pt idx="25">
                <c:v>450</c:v>
              </c:pt>
              <c:pt idx="26">
                <c:v>468</c:v>
              </c:pt>
              <c:pt idx="27">
                <c:v>486</c:v>
              </c:pt>
              <c:pt idx="28">
                <c:v>504</c:v>
              </c:pt>
              <c:pt idx="29">
                <c:v>522</c:v>
              </c:pt>
              <c:pt idx="30">
                <c:v>540</c:v>
              </c:pt>
              <c:pt idx="31">
                <c:v>558</c:v>
              </c:pt>
              <c:pt idx="32">
                <c:v>576</c:v>
              </c:pt>
              <c:pt idx="33">
                <c:v>594</c:v>
              </c:pt>
              <c:pt idx="34">
                <c:v>612</c:v>
              </c:pt>
              <c:pt idx="35">
                <c:v>630</c:v>
              </c:pt>
              <c:pt idx="36">
                <c:v>648</c:v>
              </c:pt>
              <c:pt idx="37">
                <c:v>666</c:v>
              </c:pt>
              <c:pt idx="38">
                <c:v>684</c:v>
              </c:pt>
              <c:pt idx="39">
                <c:v>702</c:v>
              </c:pt>
              <c:pt idx="40">
                <c:v>720</c:v>
              </c:pt>
              <c:pt idx="41">
                <c:v>738</c:v>
              </c:pt>
              <c:pt idx="42">
                <c:v>756</c:v>
              </c:pt>
              <c:pt idx="43">
                <c:v>774</c:v>
              </c:pt>
              <c:pt idx="44">
                <c:v>792</c:v>
              </c:pt>
              <c:pt idx="45">
                <c:v>810</c:v>
              </c:pt>
              <c:pt idx="46">
                <c:v>828</c:v>
              </c:pt>
              <c:pt idx="47">
                <c:v>846</c:v>
              </c:pt>
              <c:pt idx="48">
                <c:v>864</c:v>
              </c:pt>
              <c:pt idx="49">
                <c:v>882</c:v>
              </c:pt>
              <c:pt idx="50">
                <c:v>900</c:v>
              </c:pt>
            </c:numLit>
          </c:xVal>
          <c:yVal>
            <c:numLit>
              <c:formatCode>General</c:formatCode>
              <c:ptCount val="51"/>
              <c:pt idx="0">
                <c:v>0.95765282645997196</c:v>
              </c:pt>
              <c:pt idx="1">
                <c:v>0.88711564496829454</c:v>
              </c:pt>
              <c:pt idx="2">
                <c:v>0.82228383166095209</c:v>
              </c:pt>
              <c:pt idx="3">
                <c:v>0.76269591039968054</c:v>
              </c:pt>
              <c:pt idx="4">
                <c:v>0.70792773133600173</c:v>
              </c:pt>
              <c:pt idx="5">
                <c:v>0.65758945179107164</c:v>
              </c:pt>
              <c:pt idx="6">
                <c:v>0.61132276133570129</c:v>
              </c:pt>
              <c:pt idx="7">
                <c:v>0.56879833131853241</c:v>
              </c:pt>
              <c:pt idx="8">
                <c:v>0.52971347068797914</c:v>
              </c:pt>
              <c:pt idx="9">
                <c:v>0.49378997142195724</c:v>
              </c:pt>
              <c:pt idx="10">
                <c:v>0.4607721282290595</c:v>
              </c:pt>
              <c:pt idx="11">
                <c:v>0.43042491842531033</c:v>
              </c:pt>
              <c:pt idx="12">
                <c:v>0.40253232903077157</c:v>
              </c:pt>
              <c:pt idx="13">
                <c:v>0.37689581917818471</c:v>
              </c:pt>
              <c:pt idx="14">
                <c:v>0.35333290688899904</c:v>
              </c:pt>
              <c:pt idx="15">
                <c:v>0.33167587015738531</c:v>
              </c:pt>
              <c:pt idx="16">
                <c:v>0.31177055309648299</c:v>
              </c:pt>
              <c:pt idx="17">
                <c:v>0.29347526864897305</c:v>
              </c:pt>
              <c:pt idx="18">
                <c:v>0.27665979005141045</c:v>
              </c:pt>
              <c:pt idx="19">
                <c:v>0.26120442387351139</c:v>
              </c:pt>
              <c:pt idx="20">
                <c:v>0.2469991580342408</c:v>
              </c:pt>
              <c:pt idx="21">
                <c:v>0.23394287873023384</c:v>
              </c:pt>
              <c:pt idx="22">
                <c:v>0.22194265070261171</c:v>
              </c:pt>
              <c:pt idx="23">
                <c:v>0.21091305571909044</c:v>
              </c:pt>
              <c:pt idx="24">
                <c:v>0.20077558456266742</c:v>
              </c:pt>
              <c:pt idx="25">
                <c:v>0.19145807819902949</c:v>
              </c:pt>
              <c:pt idx="26">
                <c:v>0.18289421414488352</c:v>
              </c:pt>
              <c:pt idx="27">
                <c:v>0.17502303438115338</c:v>
              </c:pt>
              <c:pt idx="28">
                <c:v>0.1677885114507057</c:v>
              </c:pt>
              <c:pt idx="29">
                <c:v>0.1611391496520661</c:v>
              </c:pt>
              <c:pt idx="30">
                <c:v>0.1550276184904015</c:v>
              </c:pt>
              <c:pt idx="31">
                <c:v>0.14941041577665545</c:v>
              </c:pt>
              <c:pt idx="32">
                <c:v>0.14424755797675812</c:v>
              </c:pt>
              <c:pt idx="33">
                <c:v>0.13950229560680091</c:v>
              </c:pt>
              <c:pt idx="34">
                <c:v>0.13514085164834444</c:v>
              </c:pt>
              <c:pt idx="35">
                <c:v>0.13113218112188671</c:v>
              </c:pt>
              <c:pt idx="36">
                <c:v>0.12744775010712298</c:v>
              </c:pt>
              <c:pt idx="37">
                <c:v>0.12406133263705257</c:v>
              </c:pt>
              <c:pt idx="38">
                <c:v>0.12094882402021433</c:v>
              </c:pt>
              <c:pt idx="39">
                <c:v>0.11808806926226927</c:v>
              </c:pt>
              <c:pt idx="40">
                <c:v>0.11545870536562605</c:v>
              </c:pt>
              <c:pt idx="41">
                <c:v>0.11304201638459051</c:v>
              </c:pt>
              <c:pt idx="42">
                <c:v>0.11082080020431412</c:v>
              </c:pt>
              <c:pt idx="43">
                <c:v>0.10877924609526712</c:v>
              </c:pt>
              <c:pt idx="44">
                <c:v>0.10690282217166325</c:v>
              </c:pt>
              <c:pt idx="45">
                <c:v>0.10517817195275886</c:v>
              </c:pt>
              <c:pt idx="46">
                <c:v>0.10359301929074519</c:v>
              </c:pt>
              <c:pt idx="47">
                <c:v>0.10213608098850478</c:v>
              </c:pt>
              <c:pt idx="48">
                <c:v>0.10079698648524181</c:v>
              </c:pt>
              <c:pt idx="49">
                <c:v>9.9566204038303865E-2</c:v>
              </c:pt>
              <c:pt idx="50">
                <c:v>9.8434972875753785E-2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B9B2-4816-8159-23CB23E49A4E}"/>
            </c:ext>
          </c:extLst>
        </c:ser>
        <c:ser>
          <c:idx val="3"/>
          <c:order val="3"/>
          <c:tx>
            <c:v>Frequentist Hill Estimated Probability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18</c:v>
              </c:pt>
              <c:pt idx="2">
                <c:v>36</c:v>
              </c:pt>
              <c:pt idx="3">
                <c:v>54</c:v>
              </c:pt>
              <c:pt idx="4">
                <c:v>72</c:v>
              </c:pt>
              <c:pt idx="5">
                <c:v>90</c:v>
              </c:pt>
              <c:pt idx="6">
                <c:v>108</c:v>
              </c:pt>
              <c:pt idx="7">
                <c:v>126</c:v>
              </c:pt>
              <c:pt idx="8">
                <c:v>144</c:v>
              </c:pt>
              <c:pt idx="9">
                <c:v>162</c:v>
              </c:pt>
              <c:pt idx="10">
                <c:v>180</c:v>
              </c:pt>
              <c:pt idx="11">
                <c:v>198</c:v>
              </c:pt>
              <c:pt idx="12">
                <c:v>216</c:v>
              </c:pt>
              <c:pt idx="13">
                <c:v>234</c:v>
              </c:pt>
              <c:pt idx="14">
                <c:v>252</c:v>
              </c:pt>
              <c:pt idx="15">
                <c:v>270</c:v>
              </c:pt>
              <c:pt idx="16">
                <c:v>288</c:v>
              </c:pt>
              <c:pt idx="17">
                <c:v>306</c:v>
              </c:pt>
              <c:pt idx="18">
                <c:v>324</c:v>
              </c:pt>
              <c:pt idx="19">
                <c:v>342</c:v>
              </c:pt>
              <c:pt idx="20">
                <c:v>360</c:v>
              </c:pt>
              <c:pt idx="21">
                <c:v>378</c:v>
              </c:pt>
              <c:pt idx="22">
                <c:v>396</c:v>
              </c:pt>
              <c:pt idx="23">
                <c:v>414</c:v>
              </c:pt>
              <c:pt idx="24">
                <c:v>432</c:v>
              </c:pt>
              <c:pt idx="25">
                <c:v>450</c:v>
              </c:pt>
              <c:pt idx="26">
                <c:v>468</c:v>
              </c:pt>
              <c:pt idx="27">
                <c:v>486</c:v>
              </c:pt>
              <c:pt idx="28">
                <c:v>504</c:v>
              </c:pt>
              <c:pt idx="29">
                <c:v>522</c:v>
              </c:pt>
              <c:pt idx="30">
                <c:v>540</c:v>
              </c:pt>
              <c:pt idx="31">
                <c:v>558</c:v>
              </c:pt>
              <c:pt idx="32">
                <c:v>576</c:v>
              </c:pt>
              <c:pt idx="33">
                <c:v>594</c:v>
              </c:pt>
              <c:pt idx="34">
                <c:v>612</c:v>
              </c:pt>
              <c:pt idx="35">
                <c:v>630</c:v>
              </c:pt>
              <c:pt idx="36">
                <c:v>648</c:v>
              </c:pt>
              <c:pt idx="37">
                <c:v>666</c:v>
              </c:pt>
              <c:pt idx="38">
                <c:v>684</c:v>
              </c:pt>
              <c:pt idx="39">
                <c:v>702</c:v>
              </c:pt>
              <c:pt idx="40">
                <c:v>720</c:v>
              </c:pt>
              <c:pt idx="41">
                <c:v>738</c:v>
              </c:pt>
              <c:pt idx="42">
                <c:v>756</c:v>
              </c:pt>
              <c:pt idx="43">
                <c:v>774</c:v>
              </c:pt>
              <c:pt idx="44">
                <c:v>792</c:v>
              </c:pt>
              <c:pt idx="45">
                <c:v>810</c:v>
              </c:pt>
              <c:pt idx="46">
                <c:v>828</c:v>
              </c:pt>
              <c:pt idx="47">
                <c:v>846</c:v>
              </c:pt>
              <c:pt idx="48">
                <c:v>864</c:v>
              </c:pt>
              <c:pt idx="49">
                <c:v>882</c:v>
              </c:pt>
              <c:pt idx="50">
                <c:v>900</c:v>
              </c:pt>
            </c:numLit>
          </c:xVal>
          <c:yVal>
            <c:numLit>
              <c:formatCode>General</c:formatCode>
              <c:ptCount val="51"/>
              <c:pt idx="0">
                <c:v>0.98885914850244605</c:v>
              </c:pt>
              <c:pt idx="1">
                <c:v>0.88884116564410021</c:v>
              </c:pt>
              <c:pt idx="2">
                <c:v>0.80567152199012493</c:v>
              </c:pt>
              <c:pt idx="3">
                <c:v>0.7354237019627955</c:v>
              </c:pt>
              <c:pt idx="4">
                <c:v>0.67530334277532078</c:v>
              </c:pt>
              <c:pt idx="5">
                <c:v>0.62326762106686828</c:v>
              </c:pt>
              <c:pt idx="6">
                <c:v>0.5777885138820622</c:v>
              </c:pt>
              <c:pt idx="7">
                <c:v>0.53770024479459666</c:v>
              </c:pt>
              <c:pt idx="8">
                <c:v>0.50209794339897296</c:v>
              </c:pt>
              <c:pt idx="9">
                <c:v>0.47026852285965892</c:v>
              </c:pt>
              <c:pt idx="10">
                <c:v>0.44164242698737977</c:v>
              </c:pt>
              <c:pt idx="11">
                <c:v>0.41575924792032004</c:v>
              </c:pt>
              <c:pt idx="12">
                <c:v>0.39224277535822949</c:v>
              </c:pt>
              <c:pt idx="13">
                <c:v>0.37078259090610255</c:v>
              </c:pt>
              <c:pt idx="14">
                <c:v>0.35112028836083098</c:v>
              </c:pt>
              <c:pt idx="15">
                <c:v>0.33303901804969516</c:v>
              </c:pt>
              <c:pt idx="16">
                <c:v>0.31635545588177272</c:v>
              </c:pt>
              <c:pt idx="17">
                <c:v>0.30091356550604287</c:v>
              </c:pt>
              <c:pt idx="18">
                <c:v>0.28657970325280169</c:v>
              </c:pt>
              <c:pt idx="19">
                <c:v>0.27323874030969619</c:v>
              </c:pt>
              <c:pt idx="20">
                <c:v>0.26079096376648936</c:v>
              </c:pt>
              <c:pt idx="21">
                <c:v>0.24914957993001108</c:v>
              </c:pt>
              <c:pt idx="22">
                <c:v>0.23823868763666489</c:v>
              </c:pt>
              <c:pt idx="23">
                <c:v>0.22799162148008667</c:v>
              </c:pt>
              <c:pt idx="24">
                <c:v>0.21834958850882746</c:v>
              </c:pt>
              <c:pt idx="25">
                <c:v>0.20926053948586443</c:v>
              </c:pt>
              <c:pt idx="26">
                <c:v>0.20067822893889864</c:v>
              </c:pt>
              <c:pt idx="27">
                <c:v>0.19256142816099098</c:v>
              </c:pt>
              <c:pt idx="28">
                <c:v>0.1848732628918015</c:v>
              </c:pt>
              <c:pt idx="29">
                <c:v>0.17758065322760164</c:v>
              </c:pt>
              <c:pt idx="30">
                <c:v>0.17065383781292309</c:v>
              </c:pt>
              <c:pt idx="31">
                <c:v>0.16406596787949623</c:v>
              </c:pt>
              <c:pt idx="32">
                <c:v>0.15779275945588134</c:v>
              </c:pt>
              <c:pt idx="33">
                <c:v>0.15181219425003689</c:v>
              </c:pt>
              <c:pt idx="34">
                <c:v>0.1461042614389414</c:v>
              </c:pt>
              <c:pt idx="35">
                <c:v>0.14065073398390471</c:v>
              </c:pt>
              <c:pt idx="36">
                <c:v>0.13543497420308237</c:v>
              </c:pt>
              <c:pt idx="37">
                <c:v>0.1304417642319079</c:v>
              </c:pt>
              <c:pt idx="38">
                <c:v>0.12565715773230679</c:v>
              </c:pt>
              <c:pt idx="39">
                <c:v>0.12106834980724679</c:v>
              </c:pt>
              <c:pt idx="40">
                <c:v>0.1166635625653748</c:v>
              </c:pt>
              <c:pt idx="41">
                <c:v>0.11243194418231539</c:v>
              </c:pt>
              <c:pt idx="42">
                <c:v>0.10836347963731685</c:v>
              </c:pt>
              <c:pt idx="43">
                <c:v>0.10444891157950231</c:v>
              </c:pt>
              <c:pt idx="44">
                <c:v>0.1006796700075322</c:v>
              </c:pt>
              <c:pt idx="45">
                <c:v>9.7047809638365901E-2</c:v>
              </c:pt>
              <c:pt idx="46">
                <c:v>9.354595400179877E-2</c:v>
              </c:pt>
              <c:pt idx="47">
                <c:v>9.0167245432950627E-2</c:v>
              </c:pt>
              <c:pt idx="48">
                <c:v>8.6905300249322637E-2</c:v>
              </c:pt>
              <c:pt idx="49">
                <c:v>8.375416849597106E-2</c:v>
              </c:pt>
              <c:pt idx="50">
                <c:v>8.0708297724721545E-2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B9B2-4816-8159-23CB23E49A4E}"/>
            </c:ext>
          </c:extLst>
        </c:ser>
        <c:ser>
          <c:idx val="4"/>
          <c:order val="4"/>
          <c:tx>
            <c:v>Frequentist Polynomial Degree 3 Estimated Probability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18</c:v>
              </c:pt>
              <c:pt idx="2">
                <c:v>36</c:v>
              </c:pt>
              <c:pt idx="3">
                <c:v>54</c:v>
              </c:pt>
              <c:pt idx="4">
                <c:v>72</c:v>
              </c:pt>
              <c:pt idx="5">
                <c:v>90</c:v>
              </c:pt>
              <c:pt idx="6">
                <c:v>108</c:v>
              </c:pt>
              <c:pt idx="7">
                <c:v>126</c:v>
              </c:pt>
              <c:pt idx="8">
                <c:v>144</c:v>
              </c:pt>
              <c:pt idx="9">
                <c:v>162</c:v>
              </c:pt>
              <c:pt idx="10">
                <c:v>180</c:v>
              </c:pt>
              <c:pt idx="11">
                <c:v>198</c:v>
              </c:pt>
              <c:pt idx="12">
                <c:v>216</c:v>
              </c:pt>
              <c:pt idx="13">
                <c:v>234</c:v>
              </c:pt>
              <c:pt idx="14">
                <c:v>252</c:v>
              </c:pt>
              <c:pt idx="15">
                <c:v>270</c:v>
              </c:pt>
              <c:pt idx="16">
                <c:v>288</c:v>
              </c:pt>
              <c:pt idx="17">
                <c:v>306</c:v>
              </c:pt>
              <c:pt idx="18">
                <c:v>324</c:v>
              </c:pt>
              <c:pt idx="19">
                <c:v>342</c:v>
              </c:pt>
              <c:pt idx="20">
                <c:v>360</c:v>
              </c:pt>
              <c:pt idx="21">
                <c:v>378</c:v>
              </c:pt>
              <c:pt idx="22">
                <c:v>396</c:v>
              </c:pt>
              <c:pt idx="23">
                <c:v>414</c:v>
              </c:pt>
              <c:pt idx="24">
                <c:v>432</c:v>
              </c:pt>
              <c:pt idx="25">
                <c:v>450</c:v>
              </c:pt>
              <c:pt idx="26">
                <c:v>468</c:v>
              </c:pt>
              <c:pt idx="27">
                <c:v>486</c:v>
              </c:pt>
              <c:pt idx="28">
                <c:v>504</c:v>
              </c:pt>
              <c:pt idx="29">
                <c:v>522</c:v>
              </c:pt>
              <c:pt idx="30">
                <c:v>540</c:v>
              </c:pt>
              <c:pt idx="31">
                <c:v>558</c:v>
              </c:pt>
              <c:pt idx="32">
                <c:v>576</c:v>
              </c:pt>
              <c:pt idx="33">
                <c:v>594</c:v>
              </c:pt>
              <c:pt idx="34">
                <c:v>612</c:v>
              </c:pt>
              <c:pt idx="35">
                <c:v>630</c:v>
              </c:pt>
              <c:pt idx="36">
                <c:v>648</c:v>
              </c:pt>
              <c:pt idx="37">
                <c:v>666</c:v>
              </c:pt>
              <c:pt idx="38">
                <c:v>684</c:v>
              </c:pt>
              <c:pt idx="39">
                <c:v>702</c:v>
              </c:pt>
              <c:pt idx="40">
                <c:v>720</c:v>
              </c:pt>
              <c:pt idx="41">
                <c:v>738</c:v>
              </c:pt>
              <c:pt idx="42">
                <c:v>756</c:v>
              </c:pt>
              <c:pt idx="43">
                <c:v>774</c:v>
              </c:pt>
              <c:pt idx="44">
                <c:v>792</c:v>
              </c:pt>
              <c:pt idx="45">
                <c:v>810</c:v>
              </c:pt>
              <c:pt idx="46">
                <c:v>828</c:v>
              </c:pt>
              <c:pt idx="47">
                <c:v>846</c:v>
              </c:pt>
              <c:pt idx="48">
                <c:v>864</c:v>
              </c:pt>
              <c:pt idx="49">
                <c:v>882</c:v>
              </c:pt>
              <c:pt idx="50">
                <c:v>900</c:v>
              </c:pt>
            </c:numLit>
          </c:xVal>
          <c:yVal>
            <c:numLit>
              <c:formatCode>General</c:formatCode>
              <c:ptCount val="51"/>
              <c:pt idx="0">
                <c:v>0.49944525283400898</c:v>
              </c:pt>
              <c:pt idx="1">
                <c:v>0.49092248498488067</c:v>
              </c:pt>
              <c:pt idx="2">
                <c:v>0.4823997171357523</c:v>
              </c:pt>
              <c:pt idx="3">
                <c:v>0.47387694928662399</c:v>
              </c:pt>
              <c:pt idx="4">
                <c:v>0.46535418143749563</c:v>
              </c:pt>
              <c:pt idx="5">
                <c:v>0.45683141358836732</c:v>
              </c:pt>
              <c:pt idx="6">
                <c:v>0.44830864573923895</c:v>
              </c:pt>
              <c:pt idx="7">
                <c:v>0.43978587789011064</c:v>
              </c:pt>
              <c:pt idx="8">
                <c:v>0.43126311004098228</c:v>
              </c:pt>
              <c:pt idx="9">
                <c:v>0.42274034219185397</c:v>
              </c:pt>
              <c:pt idx="10">
                <c:v>0.4142175743427256</c:v>
              </c:pt>
              <c:pt idx="11">
                <c:v>0.40569480649359729</c:v>
              </c:pt>
              <c:pt idx="12">
                <c:v>0.39717203864446893</c:v>
              </c:pt>
              <c:pt idx="13">
                <c:v>0.38864927079534062</c:v>
              </c:pt>
              <c:pt idx="14">
                <c:v>0.38012650294621225</c:v>
              </c:pt>
              <c:pt idx="15">
                <c:v>0.37160373509708394</c:v>
              </c:pt>
              <c:pt idx="16">
                <c:v>0.36308096724795558</c:v>
              </c:pt>
              <c:pt idx="17">
                <c:v>0.35455819939882727</c:v>
              </c:pt>
              <c:pt idx="18">
                <c:v>0.34603543154969896</c:v>
              </c:pt>
              <c:pt idx="19">
                <c:v>0.33751266370057059</c:v>
              </c:pt>
              <c:pt idx="20">
                <c:v>0.32898989585144223</c:v>
              </c:pt>
              <c:pt idx="21">
                <c:v>0.32046712800231392</c:v>
              </c:pt>
              <c:pt idx="22">
                <c:v>0.31194436015318561</c:v>
              </c:pt>
              <c:pt idx="23">
                <c:v>0.30342159230405724</c:v>
              </c:pt>
              <c:pt idx="24">
                <c:v>0.29489882445492888</c:v>
              </c:pt>
              <c:pt idx="25">
                <c:v>0.28637605660580057</c:v>
              </c:pt>
              <c:pt idx="26">
                <c:v>0.27785328875667226</c:v>
              </c:pt>
              <c:pt idx="27">
                <c:v>0.26933052090754389</c:v>
              </c:pt>
              <c:pt idx="28">
                <c:v>0.26080775305841553</c:v>
              </c:pt>
              <c:pt idx="29">
                <c:v>0.25228498520928722</c:v>
              </c:pt>
              <c:pt idx="30">
                <c:v>0.24376221736015891</c:v>
              </c:pt>
              <c:pt idx="31">
                <c:v>0.23523944951103054</c:v>
              </c:pt>
              <c:pt idx="32">
                <c:v>0.22671668166190223</c:v>
              </c:pt>
              <c:pt idx="33">
                <c:v>0.21819391381277387</c:v>
              </c:pt>
              <c:pt idx="34">
                <c:v>0.20967114596364556</c:v>
              </c:pt>
              <c:pt idx="35">
                <c:v>0.20114837811451719</c:v>
              </c:pt>
              <c:pt idx="36">
                <c:v>0.19262561026538888</c:v>
              </c:pt>
              <c:pt idx="37">
                <c:v>0.18410284241626051</c:v>
              </c:pt>
              <c:pt idx="38">
                <c:v>0.1755800745671322</c:v>
              </c:pt>
              <c:pt idx="39">
                <c:v>0.16705730671800384</c:v>
              </c:pt>
              <c:pt idx="40">
                <c:v>0.15853453886887553</c:v>
              </c:pt>
              <c:pt idx="41">
                <c:v>0.15001177101974716</c:v>
              </c:pt>
              <c:pt idx="42">
                <c:v>0.14148900317061885</c:v>
              </c:pt>
              <c:pt idx="43">
                <c:v>0.13296623532149054</c:v>
              </c:pt>
              <c:pt idx="44">
                <c:v>0.12444346747236218</c:v>
              </c:pt>
              <c:pt idx="45">
                <c:v>0.11592069962323387</c:v>
              </c:pt>
              <c:pt idx="46">
                <c:v>0.1073979317741055</c:v>
              </c:pt>
              <c:pt idx="47">
                <c:v>9.8875163924977194E-2</c:v>
              </c:pt>
              <c:pt idx="48">
                <c:v>9.0352396075848829E-2</c:v>
              </c:pt>
              <c:pt idx="49">
                <c:v>8.1829628226720519E-2</c:v>
              </c:pt>
              <c:pt idx="50">
                <c:v>7.3306860377592153E-2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4-B9B2-4816-8159-23CB23E49A4E}"/>
            </c:ext>
          </c:extLst>
        </c:ser>
        <c:ser>
          <c:idx val="5"/>
          <c:order val="5"/>
          <c:tx>
            <c:v>Frequentist Polynomial Degree 2 Estimated Probability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18</c:v>
              </c:pt>
              <c:pt idx="2">
                <c:v>36</c:v>
              </c:pt>
              <c:pt idx="3">
                <c:v>54</c:v>
              </c:pt>
              <c:pt idx="4">
                <c:v>72</c:v>
              </c:pt>
              <c:pt idx="5">
                <c:v>90</c:v>
              </c:pt>
              <c:pt idx="6">
                <c:v>108</c:v>
              </c:pt>
              <c:pt idx="7">
                <c:v>126</c:v>
              </c:pt>
              <c:pt idx="8">
                <c:v>144</c:v>
              </c:pt>
              <c:pt idx="9">
                <c:v>162</c:v>
              </c:pt>
              <c:pt idx="10">
                <c:v>180</c:v>
              </c:pt>
              <c:pt idx="11">
                <c:v>198</c:v>
              </c:pt>
              <c:pt idx="12">
                <c:v>216</c:v>
              </c:pt>
              <c:pt idx="13">
                <c:v>234</c:v>
              </c:pt>
              <c:pt idx="14">
                <c:v>252</c:v>
              </c:pt>
              <c:pt idx="15">
                <c:v>270</c:v>
              </c:pt>
              <c:pt idx="16">
                <c:v>288</c:v>
              </c:pt>
              <c:pt idx="17">
                <c:v>306</c:v>
              </c:pt>
              <c:pt idx="18">
                <c:v>324</c:v>
              </c:pt>
              <c:pt idx="19">
                <c:v>342</c:v>
              </c:pt>
              <c:pt idx="20">
                <c:v>360</c:v>
              </c:pt>
              <c:pt idx="21">
                <c:v>378</c:v>
              </c:pt>
              <c:pt idx="22">
                <c:v>396</c:v>
              </c:pt>
              <c:pt idx="23">
                <c:v>414</c:v>
              </c:pt>
              <c:pt idx="24">
                <c:v>432</c:v>
              </c:pt>
              <c:pt idx="25">
                <c:v>450</c:v>
              </c:pt>
              <c:pt idx="26">
                <c:v>468</c:v>
              </c:pt>
              <c:pt idx="27">
                <c:v>486</c:v>
              </c:pt>
              <c:pt idx="28">
                <c:v>504</c:v>
              </c:pt>
              <c:pt idx="29">
                <c:v>522</c:v>
              </c:pt>
              <c:pt idx="30">
                <c:v>540</c:v>
              </c:pt>
              <c:pt idx="31">
                <c:v>558</c:v>
              </c:pt>
              <c:pt idx="32">
                <c:v>576</c:v>
              </c:pt>
              <c:pt idx="33">
                <c:v>594</c:v>
              </c:pt>
              <c:pt idx="34">
                <c:v>612</c:v>
              </c:pt>
              <c:pt idx="35">
                <c:v>630</c:v>
              </c:pt>
              <c:pt idx="36">
                <c:v>648</c:v>
              </c:pt>
              <c:pt idx="37">
                <c:v>666</c:v>
              </c:pt>
              <c:pt idx="38">
                <c:v>684</c:v>
              </c:pt>
              <c:pt idx="39">
                <c:v>702</c:v>
              </c:pt>
              <c:pt idx="40">
                <c:v>720</c:v>
              </c:pt>
              <c:pt idx="41">
                <c:v>738</c:v>
              </c:pt>
              <c:pt idx="42">
                <c:v>756</c:v>
              </c:pt>
              <c:pt idx="43">
                <c:v>774</c:v>
              </c:pt>
              <c:pt idx="44">
                <c:v>792</c:v>
              </c:pt>
              <c:pt idx="45">
                <c:v>810</c:v>
              </c:pt>
              <c:pt idx="46">
                <c:v>828</c:v>
              </c:pt>
              <c:pt idx="47">
                <c:v>846</c:v>
              </c:pt>
              <c:pt idx="48">
                <c:v>864</c:v>
              </c:pt>
              <c:pt idx="49">
                <c:v>882</c:v>
              </c:pt>
              <c:pt idx="50">
                <c:v>900</c:v>
              </c:pt>
            </c:numLit>
          </c:xVal>
          <c:yVal>
            <c:numLit>
              <c:formatCode>General</c:formatCode>
              <c:ptCount val="51"/>
              <c:pt idx="0">
                <c:v>0.49945413221016499</c:v>
              </c:pt>
              <c:pt idx="1">
                <c:v>0.49093118462529878</c:v>
              </c:pt>
              <c:pt idx="2">
                <c:v>0.48240823704043251</c:v>
              </c:pt>
              <c:pt idx="3">
                <c:v>0.47388528945556629</c:v>
              </c:pt>
              <c:pt idx="4">
                <c:v>0.46536234187070008</c:v>
              </c:pt>
              <c:pt idx="5">
                <c:v>0.45683939428583381</c:v>
              </c:pt>
              <c:pt idx="6">
                <c:v>0.4483164467009676</c:v>
              </c:pt>
              <c:pt idx="7">
                <c:v>0.43979349911610138</c:v>
              </c:pt>
              <c:pt idx="8">
                <c:v>0.43127055153123517</c:v>
              </c:pt>
              <c:pt idx="9">
                <c:v>0.4227476039463689</c:v>
              </c:pt>
              <c:pt idx="10">
                <c:v>0.41422465636150269</c:v>
              </c:pt>
              <c:pt idx="11">
                <c:v>0.40570170877663647</c:v>
              </c:pt>
              <c:pt idx="12">
                <c:v>0.3971787611917702</c:v>
              </c:pt>
              <c:pt idx="13">
                <c:v>0.38865581360690399</c:v>
              </c:pt>
              <c:pt idx="14">
                <c:v>0.38013286602203777</c:v>
              </c:pt>
              <c:pt idx="15">
                <c:v>0.3716099184371715</c:v>
              </c:pt>
              <c:pt idx="16">
                <c:v>0.36308697085230529</c:v>
              </c:pt>
              <c:pt idx="17">
                <c:v>0.35456402326743908</c:v>
              </c:pt>
              <c:pt idx="18">
                <c:v>0.34604107568257281</c:v>
              </c:pt>
              <c:pt idx="19">
                <c:v>0.33751812809770659</c:v>
              </c:pt>
              <c:pt idx="20">
                <c:v>0.32899518051284038</c:v>
              </c:pt>
              <c:pt idx="21">
                <c:v>0.32047223292797411</c:v>
              </c:pt>
              <c:pt idx="22">
                <c:v>0.3119492853431079</c:v>
              </c:pt>
              <c:pt idx="23">
                <c:v>0.30342633775824168</c:v>
              </c:pt>
              <c:pt idx="24">
                <c:v>0.29490339017337541</c:v>
              </c:pt>
              <c:pt idx="25">
                <c:v>0.2863804425885092</c:v>
              </c:pt>
              <c:pt idx="26">
                <c:v>0.27785749500364298</c:v>
              </c:pt>
              <c:pt idx="27">
                <c:v>0.26933454741877672</c:v>
              </c:pt>
              <c:pt idx="28">
                <c:v>0.2608115998339105</c:v>
              </c:pt>
              <c:pt idx="29">
                <c:v>0.25228865224904429</c:v>
              </c:pt>
              <c:pt idx="30">
                <c:v>0.24376570466417802</c:v>
              </c:pt>
              <c:pt idx="31">
                <c:v>0.2352427570793118</c:v>
              </c:pt>
              <c:pt idx="32">
                <c:v>0.22671980949444559</c:v>
              </c:pt>
              <c:pt idx="33">
                <c:v>0.21819686190957932</c:v>
              </c:pt>
              <c:pt idx="34">
                <c:v>0.20967391432471311</c:v>
              </c:pt>
              <c:pt idx="35">
                <c:v>0.20115096673984689</c:v>
              </c:pt>
              <c:pt idx="36">
                <c:v>0.19262801915498062</c:v>
              </c:pt>
              <c:pt idx="37">
                <c:v>0.18410507157011441</c:v>
              </c:pt>
              <c:pt idx="38">
                <c:v>0.1755821239852482</c:v>
              </c:pt>
              <c:pt idx="39">
                <c:v>0.16705917640038193</c:v>
              </c:pt>
              <c:pt idx="40">
                <c:v>0.15853622881551571</c:v>
              </c:pt>
              <c:pt idx="41">
                <c:v>0.1500132812306495</c:v>
              </c:pt>
              <c:pt idx="42">
                <c:v>0.14149033364578323</c:v>
              </c:pt>
              <c:pt idx="43">
                <c:v>0.13296738606091701</c:v>
              </c:pt>
              <c:pt idx="44">
                <c:v>0.1244444384760508</c:v>
              </c:pt>
              <c:pt idx="45">
                <c:v>0.11592149089118453</c:v>
              </c:pt>
              <c:pt idx="46">
                <c:v>0.10739854330631832</c:v>
              </c:pt>
              <c:pt idx="47">
                <c:v>9.8875595721452103E-2</c:v>
              </c:pt>
              <c:pt idx="48">
                <c:v>9.0352648136585889E-2</c:v>
              </c:pt>
              <c:pt idx="49">
                <c:v>8.182970055171962E-2</c:v>
              </c:pt>
              <c:pt idx="50">
                <c:v>7.3306752966853406E-2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B9B2-4816-8159-23CB23E49A4E}"/>
            </c:ext>
          </c:extLst>
        </c:ser>
        <c:ser>
          <c:idx val="6"/>
          <c:order val="6"/>
          <c:tx>
            <c:v>Frequentist Power Estimated Probability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18</c:v>
              </c:pt>
              <c:pt idx="2">
                <c:v>36</c:v>
              </c:pt>
              <c:pt idx="3">
                <c:v>54</c:v>
              </c:pt>
              <c:pt idx="4">
                <c:v>72</c:v>
              </c:pt>
              <c:pt idx="5">
                <c:v>90</c:v>
              </c:pt>
              <c:pt idx="6">
                <c:v>108</c:v>
              </c:pt>
              <c:pt idx="7">
                <c:v>126</c:v>
              </c:pt>
              <c:pt idx="8">
                <c:v>144</c:v>
              </c:pt>
              <c:pt idx="9">
                <c:v>162</c:v>
              </c:pt>
              <c:pt idx="10">
                <c:v>180</c:v>
              </c:pt>
              <c:pt idx="11">
                <c:v>198</c:v>
              </c:pt>
              <c:pt idx="12">
                <c:v>216</c:v>
              </c:pt>
              <c:pt idx="13">
                <c:v>234</c:v>
              </c:pt>
              <c:pt idx="14">
                <c:v>252</c:v>
              </c:pt>
              <c:pt idx="15">
                <c:v>270</c:v>
              </c:pt>
              <c:pt idx="16">
                <c:v>288</c:v>
              </c:pt>
              <c:pt idx="17">
                <c:v>306</c:v>
              </c:pt>
              <c:pt idx="18">
                <c:v>324</c:v>
              </c:pt>
              <c:pt idx="19">
                <c:v>342</c:v>
              </c:pt>
              <c:pt idx="20">
                <c:v>360</c:v>
              </c:pt>
              <c:pt idx="21">
                <c:v>378</c:v>
              </c:pt>
              <c:pt idx="22">
                <c:v>396</c:v>
              </c:pt>
              <c:pt idx="23">
                <c:v>414</c:v>
              </c:pt>
              <c:pt idx="24">
                <c:v>432</c:v>
              </c:pt>
              <c:pt idx="25">
                <c:v>450</c:v>
              </c:pt>
              <c:pt idx="26">
                <c:v>468</c:v>
              </c:pt>
              <c:pt idx="27">
                <c:v>486</c:v>
              </c:pt>
              <c:pt idx="28">
                <c:v>504</c:v>
              </c:pt>
              <c:pt idx="29">
                <c:v>522</c:v>
              </c:pt>
              <c:pt idx="30">
                <c:v>540</c:v>
              </c:pt>
              <c:pt idx="31">
                <c:v>558</c:v>
              </c:pt>
              <c:pt idx="32">
                <c:v>576</c:v>
              </c:pt>
              <c:pt idx="33">
                <c:v>594</c:v>
              </c:pt>
              <c:pt idx="34">
                <c:v>612</c:v>
              </c:pt>
              <c:pt idx="35">
                <c:v>630</c:v>
              </c:pt>
              <c:pt idx="36">
                <c:v>648</c:v>
              </c:pt>
              <c:pt idx="37">
                <c:v>666</c:v>
              </c:pt>
              <c:pt idx="38">
                <c:v>684</c:v>
              </c:pt>
              <c:pt idx="39">
                <c:v>702</c:v>
              </c:pt>
              <c:pt idx="40">
                <c:v>720</c:v>
              </c:pt>
              <c:pt idx="41">
                <c:v>738</c:v>
              </c:pt>
              <c:pt idx="42">
                <c:v>756</c:v>
              </c:pt>
              <c:pt idx="43">
                <c:v>774</c:v>
              </c:pt>
              <c:pt idx="44">
                <c:v>792</c:v>
              </c:pt>
              <c:pt idx="45">
                <c:v>810</c:v>
              </c:pt>
              <c:pt idx="46">
                <c:v>828</c:v>
              </c:pt>
              <c:pt idx="47">
                <c:v>846</c:v>
              </c:pt>
              <c:pt idx="48">
                <c:v>864</c:v>
              </c:pt>
              <c:pt idx="49">
                <c:v>882</c:v>
              </c:pt>
              <c:pt idx="50">
                <c:v>900</c:v>
              </c:pt>
            </c:numLit>
          </c:xVal>
          <c:yVal>
            <c:numLit>
              <c:formatCode>General</c:formatCode>
              <c:ptCount val="51"/>
              <c:pt idx="0">
                <c:v>0.54252366820087405</c:v>
              </c:pt>
              <c:pt idx="1">
                <c:v>0.53312829996352029</c:v>
              </c:pt>
              <c:pt idx="2">
                <c:v>0.52373293172616653</c:v>
              </c:pt>
              <c:pt idx="3">
                <c:v>0.51433756348881277</c:v>
              </c:pt>
              <c:pt idx="4">
                <c:v>0.504942195251459</c:v>
              </c:pt>
              <c:pt idx="5">
                <c:v>0.49554682701410524</c:v>
              </c:pt>
              <c:pt idx="6">
                <c:v>0.48615145877675148</c:v>
              </c:pt>
              <c:pt idx="7">
                <c:v>0.47675609053939771</c:v>
              </c:pt>
              <c:pt idx="8">
                <c:v>0.46736072230204395</c:v>
              </c:pt>
              <c:pt idx="9">
                <c:v>0.45796535406469019</c:v>
              </c:pt>
              <c:pt idx="10">
                <c:v>0.44856998582733643</c:v>
              </c:pt>
              <c:pt idx="11">
                <c:v>0.43917461758998266</c:v>
              </c:pt>
              <c:pt idx="12">
                <c:v>0.4297792493526289</c:v>
              </c:pt>
              <c:pt idx="13">
                <c:v>0.42038388111527514</c:v>
              </c:pt>
              <c:pt idx="14">
                <c:v>0.41098851287792137</c:v>
              </c:pt>
              <c:pt idx="15">
                <c:v>0.40159314464056761</c:v>
              </c:pt>
              <c:pt idx="16">
                <c:v>0.39219777640321385</c:v>
              </c:pt>
              <c:pt idx="17">
                <c:v>0.38280240816586009</c:v>
              </c:pt>
              <c:pt idx="18">
                <c:v>0.37340703992850632</c:v>
              </c:pt>
              <c:pt idx="19">
                <c:v>0.36401167169115256</c:v>
              </c:pt>
              <c:pt idx="20">
                <c:v>0.3546163034537988</c:v>
              </c:pt>
              <c:pt idx="21">
                <c:v>0.34522093521644504</c:v>
              </c:pt>
              <c:pt idx="22">
                <c:v>0.33582556697909127</c:v>
              </c:pt>
              <c:pt idx="23">
                <c:v>0.32643019874173751</c:v>
              </c:pt>
              <c:pt idx="24">
                <c:v>0.31703483050438375</c:v>
              </c:pt>
              <c:pt idx="25">
                <c:v>0.30763946226702998</c:v>
              </c:pt>
              <c:pt idx="26">
                <c:v>0.29824409402967622</c:v>
              </c:pt>
              <c:pt idx="27">
                <c:v>0.28884872579232246</c:v>
              </c:pt>
              <c:pt idx="28">
                <c:v>0.2794533575549687</c:v>
              </c:pt>
              <c:pt idx="29">
                <c:v>0.27005798931761493</c:v>
              </c:pt>
              <c:pt idx="30">
                <c:v>0.26066262108026117</c:v>
              </c:pt>
              <c:pt idx="31">
                <c:v>0.25126725284290741</c:v>
              </c:pt>
              <c:pt idx="32">
                <c:v>0.24187188460555364</c:v>
              </c:pt>
              <c:pt idx="33">
                <c:v>0.23247651636819994</c:v>
              </c:pt>
              <c:pt idx="34">
                <c:v>0.22308114813084617</c:v>
              </c:pt>
              <c:pt idx="35">
                <c:v>0.21368577989349241</c:v>
              </c:pt>
              <c:pt idx="36">
                <c:v>0.20429041165613865</c:v>
              </c:pt>
              <c:pt idx="37">
                <c:v>0.19489504341878489</c:v>
              </c:pt>
              <c:pt idx="38">
                <c:v>0.18549967518143112</c:v>
              </c:pt>
              <c:pt idx="39">
                <c:v>0.17610430694407736</c:v>
              </c:pt>
              <c:pt idx="40">
                <c:v>0.1667089387067236</c:v>
              </c:pt>
              <c:pt idx="41">
                <c:v>0.15731357046936983</c:v>
              </c:pt>
              <c:pt idx="42">
                <c:v>0.14791820223201607</c:v>
              </c:pt>
              <c:pt idx="43">
                <c:v>0.13852283399466231</c:v>
              </c:pt>
              <c:pt idx="44">
                <c:v>0.12912746575730855</c:v>
              </c:pt>
              <c:pt idx="45">
                <c:v>0.11973209751995478</c:v>
              </c:pt>
              <c:pt idx="46">
                <c:v>0.11033672928260102</c:v>
              </c:pt>
              <c:pt idx="47">
                <c:v>0.10094136104524726</c:v>
              </c:pt>
              <c:pt idx="48">
                <c:v>9.1545992807893495E-2</c:v>
              </c:pt>
              <c:pt idx="49">
                <c:v>8.2150624570539732E-2</c:v>
              </c:pt>
              <c:pt idx="50">
                <c:v>7.2755256333185969E-2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6-B9B2-4816-8159-23CB23E49A4E}"/>
            </c:ext>
          </c:extLst>
        </c:ser>
        <c:ser>
          <c:idx val="7"/>
          <c:order val="7"/>
          <c:tx>
            <c:v>Frequentist Linear Estimated Probability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18</c:v>
              </c:pt>
              <c:pt idx="2">
                <c:v>36</c:v>
              </c:pt>
              <c:pt idx="3">
                <c:v>54</c:v>
              </c:pt>
              <c:pt idx="4">
                <c:v>72</c:v>
              </c:pt>
              <c:pt idx="5">
                <c:v>90</c:v>
              </c:pt>
              <c:pt idx="6">
                <c:v>108</c:v>
              </c:pt>
              <c:pt idx="7">
                <c:v>126</c:v>
              </c:pt>
              <c:pt idx="8">
                <c:v>144</c:v>
              </c:pt>
              <c:pt idx="9">
                <c:v>162</c:v>
              </c:pt>
              <c:pt idx="10">
                <c:v>180</c:v>
              </c:pt>
              <c:pt idx="11">
                <c:v>198</c:v>
              </c:pt>
              <c:pt idx="12">
                <c:v>216</c:v>
              </c:pt>
              <c:pt idx="13">
                <c:v>234</c:v>
              </c:pt>
              <c:pt idx="14">
                <c:v>252</c:v>
              </c:pt>
              <c:pt idx="15">
                <c:v>270</c:v>
              </c:pt>
              <c:pt idx="16">
                <c:v>288</c:v>
              </c:pt>
              <c:pt idx="17">
                <c:v>306</c:v>
              </c:pt>
              <c:pt idx="18">
                <c:v>324</c:v>
              </c:pt>
              <c:pt idx="19">
                <c:v>342</c:v>
              </c:pt>
              <c:pt idx="20">
                <c:v>360</c:v>
              </c:pt>
              <c:pt idx="21">
                <c:v>378</c:v>
              </c:pt>
              <c:pt idx="22">
                <c:v>396</c:v>
              </c:pt>
              <c:pt idx="23">
                <c:v>414</c:v>
              </c:pt>
              <c:pt idx="24">
                <c:v>432</c:v>
              </c:pt>
              <c:pt idx="25">
                <c:v>450</c:v>
              </c:pt>
              <c:pt idx="26">
                <c:v>468</c:v>
              </c:pt>
              <c:pt idx="27">
                <c:v>486</c:v>
              </c:pt>
              <c:pt idx="28">
                <c:v>504</c:v>
              </c:pt>
              <c:pt idx="29">
                <c:v>522</c:v>
              </c:pt>
              <c:pt idx="30">
                <c:v>540</c:v>
              </c:pt>
              <c:pt idx="31">
                <c:v>558</c:v>
              </c:pt>
              <c:pt idx="32">
                <c:v>576</c:v>
              </c:pt>
              <c:pt idx="33">
                <c:v>594</c:v>
              </c:pt>
              <c:pt idx="34">
                <c:v>612</c:v>
              </c:pt>
              <c:pt idx="35">
                <c:v>630</c:v>
              </c:pt>
              <c:pt idx="36">
                <c:v>648</c:v>
              </c:pt>
              <c:pt idx="37">
                <c:v>666</c:v>
              </c:pt>
              <c:pt idx="38">
                <c:v>684</c:v>
              </c:pt>
              <c:pt idx="39">
                <c:v>702</c:v>
              </c:pt>
              <c:pt idx="40">
                <c:v>720</c:v>
              </c:pt>
              <c:pt idx="41">
                <c:v>738</c:v>
              </c:pt>
              <c:pt idx="42">
                <c:v>756</c:v>
              </c:pt>
              <c:pt idx="43">
                <c:v>774</c:v>
              </c:pt>
              <c:pt idx="44">
                <c:v>792</c:v>
              </c:pt>
              <c:pt idx="45">
                <c:v>810</c:v>
              </c:pt>
              <c:pt idx="46">
                <c:v>828</c:v>
              </c:pt>
              <c:pt idx="47">
                <c:v>846</c:v>
              </c:pt>
              <c:pt idx="48">
                <c:v>864</c:v>
              </c:pt>
              <c:pt idx="49">
                <c:v>882</c:v>
              </c:pt>
              <c:pt idx="50">
                <c:v>900</c:v>
              </c:pt>
            </c:numLit>
          </c:xVal>
          <c:yVal>
            <c:numLit>
              <c:formatCode>General</c:formatCode>
              <c:ptCount val="51"/>
              <c:pt idx="0">
                <c:v>0.499457705842977</c:v>
              </c:pt>
              <c:pt idx="1">
                <c:v>0.4909346857044774</c:v>
              </c:pt>
              <c:pt idx="2">
                <c:v>0.48241166556597787</c:v>
              </c:pt>
              <c:pt idx="3">
                <c:v>0.47388864542747827</c:v>
              </c:pt>
              <c:pt idx="4">
                <c:v>0.46536562528897868</c:v>
              </c:pt>
              <c:pt idx="5">
                <c:v>0.45684260515047914</c:v>
              </c:pt>
              <c:pt idx="6">
                <c:v>0.44831958501197955</c:v>
              </c:pt>
              <c:pt idx="7">
                <c:v>0.43979656487347996</c:v>
              </c:pt>
              <c:pt idx="8">
                <c:v>0.43127354473498036</c:v>
              </c:pt>
              <c:pt idx="9">
                <c:v>0.42275052459648083</c:v>
              </c:pt>
              <c:pt idx="10">
                <c:v>0.41422750445798123</c:v>
              </c:pt>
              <c:pt idx="11">
                <c:v>0.40570448431948164</c:v>
              </c:pt>
              <c:pt idx="12">
                <c:v>0.3971814641809821</c:v>
              </c:pt>
              <c:pt idx="13">
                <c:v>0.38865844404248251</c:v>
              </c:pt>
              <c:pt idx="14">
                <c:v>0.38013542390398292</c:v>
              </c:pt>
              <c:pt idx="15">
                <c:v>0.37161240376548332</c:v>
              </c:pt>
              <c:pt idx="16">
                <c:v>0.36308938362698379</c:v>
              </c:pt>
              <c:pt idx="17">
                <c:v>0.35456636348848419</c:v>
              </c:pt>
              <c:pt idx="18">
                <c:v>0.34604334334998466</c:v>
              </c:pt>
              <c:pt idx="19">
                <c:v>0.33752032321148506</c:v>
              </c:pt>
              <c:pt idx="20">
                <c:v>0.32899730307298547</c:v>
              </c:pt>
              <c:pt idx="21">
                <c:v>0.32047428293448588</c:v>
              </c:pt>
              <c:pt idx="22">
                <c:v>0.31195126279598628</c:v>
              </c:pt>
              <c:pt idx="23">
                <c:v>0.30342824265748675</c:v>
              </c:pt>
              <c:pt idx="24">
                <c:v>0.29490522251898715</c:v>
              </c:pt>
              <c:pt idx="25">
                <c:v>0.28638220238048762</c:v>
              </c:pt>
              <c:pt idx="26">
                <c:v>0.27785918224198802</c:v>
              </c:pt>
              <c:pt idx="27">
                <c:v>0.26933616210348843</c:v>
              </c:pt>
              <c:pt idx="28">
                <c:v>0.26081314196498884</c:v>
              </c:pt>
              <c:pt idx="29">
                <c:v>0.25229012182648924</c:v>
              </c:pt>
              <c:pt idx="30">
                <c:v>0.24376710168798971</c:v>
              </c:pt>
              <c:pt idx="31">
                <c:v>0.23524408154949011</c:v>
              </c:pt>
              <c:pt idx="32">
                <c:v>0.22672106141099058</c:v>
              </c:pt>
              <c:pt idx="33">
                <c:v>0.21819804127249098</c:v>
              </c:pt>
              <c:pt idx="34">
                <c:v>0.20967502113399139</c:v>
              </c:pt>
              <c:pt idx="35">
                <c:v>0.20115200099549185</c:v>
              </c:pt>
              <c:pt idx="36">
                <c:v>0.19262898085699226</c:v>
              </c:pt>
              <c:pt idx="37">
                <c:v>0.18410596071849267</c:v>
              </c:pt>
              <c:pt idx="38">
                <c:v>0.17558294057999307</c:v>
              </c:pt>
              <c:pt idx="39">
                <c:v>0.16705992044149354</c:v>
              </c:pt>
              <c:pt idx="40">
                <c:v>0.15853690030299394</c:v>
              </c:pt>
              <c:pt idx="41">
                <c:v>0.15001388016449435</c:v>
              </c:pt>
              <c:pt idx="42">
                <c:v>0.14149086002599481</c:v>
              </c:pt>
              <c:pt idx="43">
                <c:v>0.13296783988749522</c:v>
              </c:pt>
              <c:pt idx="44">
                <c:v>0.12444481974899563</c:v>
              </c:pt>
              <c:pt idx="45">
                <c:v>0.11592179961049609</c:v>
              </c:pt>
              <c:pt idx="46">
                <c:v>0.1073987794719965</c:v>
              </c:pt>
              <c:pt idx="47">
                <c:v>9.8875759333496904E-2</c:v>
              </c:pt>
              <c:pt idx="48">
                <c:v>9.0352739194997311E-2</c:v>
              </c:pt>
              <c:pt idx="49">
                <c:v>8.1829719056497774E-2</c:v>
              </c:pt>
              <c:pt idx="50">
                <c:v>7.3306698917998181E-2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7-B9B2-4816-8159-23CB23E49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9833871"/>
        <c:axId val="2029822831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0.31592781004853077</c:v>
                </c:pt>
                <c:pt idx="1">
                  <c:v>0.21029256692260612</c:v>
                </c:pt>
                <c:pt idx="2">
                  <c:v>7.5467536601257268E-2</c:v>
                </c:pt>
                <c:pt idx="3">
                  <c:v>9.6399500343640504E-2</c:v>
                </c:pt>
                <c:pt idx="4">
                  <c:v>2.2082018854086602E-2</c:v>
                </c:pt>
              </c:numLit>
            </c:plus>
            <c:minus>
              <c:numLit>
                <c:formatCode>General</c:formatCode>
                <c:ptCount val="5"/>
                <c:pt idx="0">
                  <c:v>0.31592781004853121</c:v>
                </c:pt>
                <c:pt idx="1">
                  <c:v>0.21029256692260634</c:v>
                </c:pt>
                <c:pt idx="2">
                  <c:v>7.5467536601257323E-2</c:v>
                </c:pt>
                <c:pt idx="3">
                  <c:v>9.6399500343640629E-2</c:v>
                </c:pt>
                <c:pt idx="4">
                  <c:v>2.2082018854086616E-2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100</c:v>
              </c:pt>
              <c:pt idx="2">
                <c:v>300</c:v>
              </c:pt>
              <c:pt idx="3">
                <c:v>600</c:v>
              </c:pt>
              <c:pt idx="4">
                <c:v>900</c:v>
              </c:pt>
            </c:numLit>
          </c:xVal>
          <c:yVal>
            <c:numLit>
              <c:formatCode>General</c:formatCode>
              <c:ptCount val="5"/>
              <c:pt idx="0">
                <c:v>1.0001767566666666</c:v>
              </c:pt>
              <c:pt idx="1">
                <c:v>0.59208200666666666</c:v>
              </c:pt>
              <c:pt idx="2">
                <c:v>0.28101803666666664</c:v>
              </c:pt>
              <c:pt idx="3">
                <c:v>0.17179215333333334</c:v>
              </c:pt>
              <c:pt idx="4">
                <c:v>7.37009525E-2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B9B2-4816-8159-23CB23E49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9833871"/>
        <c:axId val="2029822831"/>
      </c:scatterChart>
      <c:valAx>
        <c:axId val="2029833871"/>
        <c:scaling>
          <c:orientation val="minMax"/>
          <c:max val="9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[Custom]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9822831"/>
        <c:crosses val="autoZero"/>
        <c:crossBetween val="midCat"/>
      </c:valAx>
      <c:valAx>
        <c:axId val="2029822831"/>
        <c:scaling>
          <c:orientation val="minMax"/>
          <c:max val="0.5494"/>
          <c:min val="6.5979999999999997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[Custom]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983387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Exponential Degree 3 Model with BMR of 1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18</c:v>
              </c:pt>
              <c:pt idx="2">
                <c:v>36</c:v>
              </c:pt>
              <c:pt idx="3">
                <c:v>54</c:v>
              </c:pt>
              <c:pt idx="4">
                <c:v>72</c:v>
              </c:pt>
              <c:pt idx="5">
                <c:v>90</c:v>
              </c:pt>
              <c:pt idx="6">
                <c:v>108</c:v>
              </c:pt>
              <c:pt idx="7">
                <c:v>126</c:v>
              </c:pt>
              <c:pt idx="8">
                <c:v>144</c:v>
              </c:pt>
              <c:pt idx="9">
                <c:v>162</c:v>
              </c:pt>
              <c:pt idx="10">
                <c:v>180</c:v>
              </c:pt>
              <c:pt idx="11">
                <c:v>198</c:v>
              </c:pt>
              <c:pt idx="12">
                <c:v>216</c:v>
              </c:pt>
              <c:pt idx="13">
                <c:v>234</c:v>
              </c:pt>
              <c:pt idx="14">
                <c:v>252</c:v>
              </c:pt>
              <c:pt idx="15">
                <c:v>270</c:v>
              </c:pt>
              <c:pt idx="16">
                <c:v>288</c:v>
              </c:pt>
              <c:pt idx="17">
                <c:v>306</c:v>
              </c:pt>
              <c:pt idx="18">
                <c:v>324</c:v>
              </c:pt>
              <c:pt idx="19">
                <c:v>342</c:v>
              </c:pt>
              <c:pt idx="20">
                <c:v>360</c:v>
              </c:pt>
              <c:pt idx="21">
                <c:v>378</c:v>
              </c:pt>
              <c:pt idx="22">
                <c:v>396</c:v>
              </c:pt>
              <c:pt idx="23">
                <c:v>414</c:v>
              </c:pt>
              <c:pt idx="24">
                <c:v>432</c:v>
              </c:pt>
              <c:pt idx="25">
                <c:v>450</c:v>
              </c:pt>
              <c:pt idx="26">
                <c:v>468</c:v>
              </c:pt>
              <c:pt idx="27">
                <c:v>486</c:v>
              </c:pt>
              <c:pt idx="28">
                <c:v>504</c:v>
              </c:pt>
              <c:pt idx="29">
                <c:v>522</c:v>
              </c:pt>
              <c:pt idx="30">
                <c:v>540</c:v>
              </c:pt>
              <c:pt idx="31">
                <c:v>558</c:v>
              </c:pt>
              <c:pt idx="32">
                <c:v>576</c:v>
              </c:pt>
              <c:pt idx="33">
                <c:v>594</c:v>
              </c:pt>
              <c:pt idx="34">
                <c:v>612</c:v>
              </c:pt>
              <c:pt idx="35">
                <c:v>630</c:v>
              </c:pt>
              <c:pt idx="36">
                <c:v>648</c:v>
              </c:pt>
              <c:pt idx="37">
                <c:v>666</c:v>
              </c:pt>
              <c:pt idx="38">
                <c:v>684</c:v>
              </c:pt>
              <c:pt idx="39">
                <c:v>702</c:v>
              </c:pt>
              <c:pt idx="40">
                <c:v>720</c:v>
              </c:pt>
              <c:pt idx="41">
                <c:v>738</c:v>
              </c:pt>
              <c:pt idx="42">
                <c:v>756</c:v>
              </c:pt>
              <c:pt idx="43">
                <c:v>774</c:v>
              </c:pt>
              <c:pt idx="44">
                <c:v>792</c:v>
              </c:pt>
              <c:pt idx="45">
                <c:v>810</c:v>
              </c:pt>
              <c:pt idx="46">
                <c:v>828</c:v>
              </c:pt>
              <c:pt idx="47">
                <c:v>846</c:v>
              </c:pt>
              <c:pt idx="48">
                <c:v>864</c:v>
              </c:pt>
              <c:pt idx="49">
                <c:v>882</c:v>
              </c:pt>
              <c:pt idx="50">
                <c:v>900</c:v>
              </c:pt>
            </c:numLit>
          </c:xVal>
          <c:yVal>
            <c:numLit>
              <c:formatCode>General</c:formatCode>
              <c:ptCount val="51"/>
              <c:pt idx="0">
                <c:v>0.83187354451878504</c:v>
              </c:pt>
              <c:pt idx="1">
                <c:v>0.79186655188352251</c:v>
              </c:pt>
              <c:pt idx="2">
                <c:v>0.75378360103353381</c:v>
              </c:pt>
              <c:pt idx="3">
                <c:v>0.71753215972513762</c:v>
              </c:pt>
              <c:pt idx="4">
                <c:v>0.68302414583428439</c:v>
              </c:pt>
              <c:pt idx="5">
                <c:v>0.65017571333856661</c:v>
              </c:pt>
              <c:pt idx="6">
                <c:v>0.61890704859191992</c:v>
              </c:pt>
              <c:pt idx="7">
                <c:v>0.58914217639700928</c:v>
              </c:pt>
              <c:pt idx="8">
                <c:v>0.5608087754041069</c:v>
              </c:pt>
              <c:pt idx="9">
                <c:v>0.53383800238792534</c:v>
              </c:pt>
              <c:pt idx="10">
                <c:v>0.50816432497543884</c:v>
              </c:pt>
              <c:pt idx="11">
                <c:v>0.48372536241826797</c:v>
              </c:pt>
              <c:pt idx="12">
                <c:v>0.4604617340227381</c:v>
              </c:pt>
              <c:pt idx="13">
                <c:v>0.43831691486933622</c:v>
              </c:pt>
              <c:pt idx="14">
                <c:v>0.41723709847100077</c:v>
              </c:pt>
              <c:pt idx="15">
                <c:v>0.39717106603653535</c:v>
              </c:pt>
              <c:pt idx="16">
                <c:v>0.37807006202149035</c:v>
              </c:pt>
              <c:pt idx="17">
                <c:v>0.35988767566413044</c:v>
              </c:pt>
              <c:pt idx="18">
                <c:v>0.34257972821865007</c:v>
              </c:pt>
              <c:pt idx="19">
                <c:v>0.32610416561164102</c:v>
              </c:pt>
              <c:pt idx="20">
                <c:v>0.31042095626099347</c:v>
              </c:pt>
              <c:pt idx="21">
                <c:v>0.29549199380895541</c:v>
              </c:pt>
              <c:pt idx="22">
                <c:v>0.2812810045330163</c:v>
              </c:pt>
              <c:pt idx="23">
                <c:v>0.26775345920964477</c:v>
              </c:pt>
              <c:pt idx="24">
                <c:v>0.25487648921673201</c:v>
              </c:pt>
              <c:pt idx="25">
                <c:v>0.24261880667089034</c:v>
              </c:pt>
              <c:pt idx="26">
                <c:v>0.23095062840555874</c:v>
              </c:pt>
              <c:pt idx="27">
                <c:v>0.21984360360520241</c:v>
              </c:pt>
              <c:pt idx="28">
                <c:v>0.20927074491977479</c:v>
              </c:pt>
              <c:pt idx="29">
                <c:v>0.19920636289206592</c:v>
              </c:pt>
              <c:pt idx="30">
                <c:v>0.18962600353861334</c:v>
              </c:pt>
              <c:pt idx="31">
                <c:v>0.18050638893251106</c:v>
              </c:pt>
              <c:pt idx="32">
                <c:v>0.17182536064374845</c:v>
              </c:pt>
              <c:pt idx="33">
                <c:v>0.16356182589965185</c:v>
              </c:pt>
              <c:pt idx="34">
                <c:v>0.15569570633461297</c:v>
              </c:pt>
              <c:pt idx="35">
                <c:v>0.14820788920457778</c:v>
              </c:pt>
              <c:pt idx="36">
                <c:v>0.14108018094775937</c:v>
              </c:pt>
              <c:pt idx="37">
                <c:v>0.13429526297873859</c:v>
              </c:pt>
              <c:pt idx="38">
                <c:v>0.12783664960854299</c:v>
              </c:pt>
              <c:pt idx="39">
                <c:v>0.12168864798846005</c:v>
              </c:pt>
              <c:pt idx="40">
                <c:v>0.11583631998025828</c:v>
              </c:pt>
              <c:pt idx="41">
                <c:v>0.11026544586016965</c:v>
              </c:pt>
              <c:pt idx="42">
                <c:v>0.10496248976844343</c:v>
              </c:pt>
              <c:pt idx="43">
                <c:v>9.9914566820522244E-2</c:v>
              </c:pt>
              <c:pt idx="44">
                <c:v>9.5109411799927851E-2</c:v>
              </c:pt>
              <c:pt idx="45">
                <c:v>9.0535349356789391E-2</c:v>
              </c:pt>
              <c:pt idx="46">
                <c:v>8.6181265639602239E-2</c:v>
              </c:pt>
              <c:pt idx="47">
                <c:v>8.2036581291291058E-2</c:v>
              </c:pt>
              <c:pt idx="48">
                <c:v>7.8091225743962794E-2</c:v>
              </c:pt>
              <c:pt idx="49">
                <c:v>7.4335612749893379E-2</c:v>
              </c:pt>
              <c:pt idx="50">
                <c:v>7.0760617089293237E-2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3A49-4855-8967-787A5AFB9076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110.27333736419678</c:v>
              </c:pt>
            </c:numLit>
          </c:xVal>
          <c:yVal>
            <c:numLit>
              <c:formatCode>General</c:formatCode>
              <c:ptCount val="2"/>
              <c:pt idx="0">
                <c:v>0.6150664130312774</c:v>
              </c:pt>
              <c:pt idx="1">
                <c:v>0.6150664130312774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3A49-4855-8967-787A5AFB9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0686159"/>
        <c:axId val="2010694799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0.31592781004853077</c:v>
                </c:pt>
                <c:pt idx="1">
                  <c:v>0.21029256692260612</c:v>
                </c:pt>
                <c:pt idx="2">
                  <c:v>7.5467536601257268E-2</c:v>
                </c:pt>
                <c:pt idx="3">
                  <c:v>9.6399500343640504E-2</c:v>
                </c:pt>
                <c:pt idx="4">
                  <c:v>2.2082018854086602E-2</c:v>
                </c:pt>
              </c:numLit>
            </c:plus>
            <c:minus>
              <c:numLit>
                <c:formatCode>General</c:formatCode>
                <c:ptCount val="5"/>
                <c:pt idx="0">
                  <c:v>0.31592781004853121</c:v>
                </c:pt>
                <c:pt idx="1">
                  <c:v>0.21029256692260634</c:v>
                </c:pt>
                <c:pt idx="2">
                  <c:v>7.5467536601257323E-2</c:v>
                </c:pt>
                <c:pt idx="3">
                  <c:v>9.6399500343640629E-2</c:v>
                </c:pt>
                <c:pt idx="4">
                  <c:v>2.2082018854086616E-2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100</c:v>
              </c:pt>
              <c:pt idx="2">
                <c:v>300</c:v>
              </c:pt>
              <c:pt idx="3">
                <c:v>600</c:v>
              </c:pt>
              <c:pt idx="4">
                <c:v>900</c:v>
              </c:pt>
            </c:numLit>
          </c:xVal>
          <c:yVal>
            <c:numLit>
              <c:formatCode>General</c:formatCode>
              <c:ptCount val="5"/>
              <c:pt idx="0">
                <c:v>1.0001767566666666</c:v>
              </c:pt>
              <c:pt idx="1">
                <c:v>0.59208200666666666</c:v>
              </c:pt>
              <c:pt idx="2">
                <c:v>0.28101803666666664</c:v>
              </c:pt>
              <c:pt idx="3">
                <c:v>0.17179215333333334</c:v>
              </c:pt>
              <c:pt idx="4">
                <c:v>7.37009525E-2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3A49-4855-8967-787A5AFB9076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0.6150664130312774</c:v>
                </c:pt>
                <c:pt idx="1">
                  <c:v>0.6150664130312774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110.27333736419678</c:v>
              </c:pt>
            </c:numLit>
          </c:xVal>
          <c:yVal>
            <c:numLit>
              <c:formatCode>General</c:formatCode>
              <c:ptCount val="2"/>
              <c:pt idx="0">
                <c:v>0.6150664130312774</c:v>
              </c:pt>
              <c:pt idx="1">
                <c:v>0.6150664130312774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3A49-4855-8967-787A5AFB9076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0.6150664130312774</c:v>
                </c:pt>
                <c:pt idx="1">
                  <c:v>0.6150664130312774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49.177962331672433</c:v>
              </c:pt>
            </c:numLit>
          </c:xVal>
          <c:yVal>
            <c:numLit>
              <c:formatCode>General</c:formatCode>
              <c:ptCount val="2"/>
              <c:pt idx="0">
                <c:v>0.6150664130312774</c:v>
              </c:pt>
              <c:pt idx="1">
                <c:v>0.6150664130312774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3A49-4855-8967-787A5AFB9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0686159"/>
        <c:axId val="2010694799"/>
      </c:scatterChart>
      <c:valAx>
        <c:axId val="2010686159"/>
        <c:scaling>
          <c:orientation val="minMax"/>
          <c:max val="9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[Custom]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0694799"/>
        <c:crosses val="autoZero"/>
        <c:crossBetween val="midCat"/>
      </c:valAx>
      <c:valAx>
        <c:axId val="2010694799"/>
        <c:scaling>
          <c:orientation val="minMax"/>
          <c:max val="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[Custom]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06861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Exponential Degree 5 Model with BMR of 1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18</c:v>
              </c:pt>
              <c:pt idx="2">
                <c:v>36</c:v>
              </c:pt>
              <c:pt idx="3">
                <c:v>54</c:v>
              </c:pt>
              <c:pt idx="4">
                <c:v>72</c:v>
              </c:pt>
              <c:pt idx="5">
                <c:v>90</c:v>
              </c:pt>
              <c:pt idx="6">
                <c:v>108</c:v>
              </c:pt>
              <c:pt idx="7">
                <c:v>126</c:v>
              </c:pt>
              <c:pt idx="8">
                <c:v>144</c:v>
              </c:pt>
              <c:pt idx="9">
                <c:v>162</c:v>
              </c:pt>
              <c:pt idx="10">
                <c:v>180</c:v>
              </c:pt>
              <c:pt idx="11">
                <c:v>198</c:v>
              </c:pt>
              <c:pt idx="12">
                <c:v>216</c:v>
              </c:pt>
              <c:pt idx="13">
                <c:v>234</c:v>
              </c:pt>
              <c:pt idx="14">
                <c:v>252</c:v>
              </c:pt>
              <c:pt idx="15">
                <c:v>270</c:v>
              </c:pt>
              <c:pt idx="16">
                <c:v>288</c:v>
              </c:pt>
              <c:pt idx="17">
                <c:v>306</c:v>
              </c:pt>
              <c:pt idx="18">
                <c:v>324</c:v>
              </c:pt>
              <c:pt idx="19">
                <c:v>342</c:v>
              </c:pt>
              <c:pt idx="20">
                <c:v>360</c:v>
              </c:pt>
              <c:pt idx="21">
                <c:v>378</c:v>
              </c:pt>
              <c:pt idx="22">
                <c:v>396</c:v>
              </c:pt>
              <c:pt idx="23">
                <c:v>414</c:v>
              </c:pt>
              <c:pt idx="24">
                <c:v>432</c:v>
              </c:pt>
              <c:pt idx="25">
                <c:v>450</c:v>
              </c:pt>
              <c:pt idx="26">
                <c:v>468</c:v>
              </c:pt>
              <c:pt idx="27">
                <c:v>486</c:v>
              </c:pt>
              <c:pt idx="28">
                <c:v>504</c:v>
              </c:pt>
              <c:pt idx="29">
                <c:v>522</c:v>
              </c:pt>
              <c:pt idx="30">
                <c:v>540</c:v>
              </c:pt>
              <c:pt idx="31">
                <c:v>558</c:v>
              </c:pt>
              <c:pt idx="32">
                <c:v>576</c:v>
              </c:pt>
              <c:pt idx="33">
                <c:v>594</c:v>
              </c:pt>
              <c:pt idx="34">
                <c:v>612</c:v>
              </c:pt>
              <c:pt idx="35">
                <c:v>630</c:v>
              </c:pt>
              <c:pt idx="36">
                <c:v>648</c:v>
              </c:pt>
              <c:pt idx="37">
                <c:v>666</c:v>
              </c:pt>
              <c:pt idx="38">
                <c:v>684</c:v>
              </c:pt>
              <c:pt idx="39">
                <c:v>702</c:v>
              </c:pt>
              <c:pt idx="40">
                <c:v>720</c:v>
              </c:pt>
              <c:pt idx="41">
                <c:v>738</c:v>
              </c:pt>
              <c:pt idx="42">
                <c:v>756</c:v>
              </c:pt>
              <c:pt idx="43">
                <c:v>774</c:v>
              </c:pt>
              <c:pt idx="44">
                <c:v>792</c:v>
              </c:pt>
              <c:pt idx="45">
                <c:v>810</c:v>
              </c:pt>
              <c:pt idx="46">
                <c:v>828</c:v>
              </c:pt>
              <c:pt idx="47">
                <c:v>846</c:v>
              </c:pt>
              <c:pt idx="48">
                <c:v>864</c:v>
              </c:pt>
              <c:pt idx="49">
                <c:v>882</c:v>
              </c:pt>
              <c:pt idx="50">
                <c:v>900</c:v>
              </c:pt>
            </c:numLit>
          </c:xVal>
          <c:yVal>
            <c:numLit>
              <c:formatCode>General</c:formatCode>
              <c:ptCount val="51"/>
              <c:pt idx="0">
                <c:v>0.95765282645997196</c:v>
              </c:pt>
              <c:pt idx="1">
                <c:v>0.88711564496829454</c:v>
              </c:pt>
              <c:pt idx="2">
                <c:v>0.82228383166095209</c:v>
              </c:pt>
              <c:pt idx="3">
                <c:v>0.76269591039968054</c:v>
              </c:pt>
              <c:pt idx="4">
                <c:v>0.70792773133600173</c:v>
              </c:pt>
              <c:pt idx="5">
                <c:v>0.65758945179107164</c:v>
              </c:pt>
              <c:pt idx="6">
                <c:v>0.61132276133570129</c:v>
              </c:pt>
              <c:pt idx="7">
                <c:v>0.56879833131853241</c:v>
              </c:pt>
              <c:pt idx="8">
                <c:v>0.52971347068797914</c:v>
              </c:pt>
              <c:pt idx="9">
                <c:v>0.49378997142195724</c:v>
              </c:pt>
              <c:pt idx="10">
                <c:v>0.4607721282290595</c:v>
              </c:pt>
              <c:pt idx="11">
                <c:v>0.43042491842531033</c:v>
              </c:pt>
              <c:pt idx="12">
                <c:v>0.40253232903077157</c:v>
              </c:pt>
              <c:pt idx="13">
                <c:v>0.37689581917818471</c:v>
              </c:pt>
              <c:pt idx="14">
                <c:v>0.35333290688899904</c:v>
              </c:pt>
              <c:pt idx="15">
                <c:v>0.33167587015738531</c:v>
              </c:pt>
              <c:pt idx="16">
                <c:v>0.31177055309648299</c:v>
              </c:pt>
              <c:pt idx="17">
                <c:v>0.29347526864897305</c:v>
              </c:pt>
              <c:pt idx="18">
                <c:v>0.27665979005141045</c:v>
              </c:pt>
              <c:pt idx="19">
                <c:v>0.26120442387351139</c:v>
              </c:pt>
              <c:pt idx="20">
                <c:v>0.2469991580342408</c:v>
              </c:pt>
              <c:pt idx="21">
                <c:v>0.23394287873023384</c:v>
              </c:pt>
              <c:pt idx="22">
                <c:v>0.22194265070261171</c:v>
              </c:pt>
              <c:pt idx="23">
                <c:v>0.21091305571909044</c:v>
              </c:pt>
              <c:pt idx="24">
                <c:v>0.20077558456266742</c:v>
              </c:pt>
              <c:pt idx="25">
                <c:v>0.19145807819902949</c:v>
              </c:pt>
              <c:pt idx="26">
                <c:v>0.18289421414488352</c:v>
              </c:pt>
              <c:pt idx="27">
                <c:v>0.17502303438115338</c:v>
              </c:pt>
              <c:pt idx="28">
                <c:v>0.1677885114507057</c:v>
              </c:pt>
              <c:pt idx="29">
                <c:v>0.1611391496520661</c:v>
              </c:pt>
              <c:pt idx="30">
                <c:v>0.1550276184904015</c:v>
              </c:pt>
              <c:pt idx="31">
                <c:v>0.14941041577665545</c:v>
              </c:pt>
              <c:pt idx="32">
                <c:v>0.14424755797675812</c:v>
              </c:pt>
              <c:pt idx="33">
                <c:v>0.13950229560680091</c:v>
              </c:pt>
              <c:pt idx="34">
                <c:v>0.13514085164834444</c:v>
              </c:pt>
              <c:pt idx="35">
                <c:v>0.13113218112188671</c:v>
              </c:pt>
              <c:pt idx="36">
                <c:v>0.12744775010712298</c:v>
              </c:pt>
              <c:pt idx="37">
                <c:v>0.12406133263705257</c:v>
              </c:pt>
              <c:pt idx="38">
                <c:v>0.12094882402021433</c:v>
              </c:pt>
              <c:pt idx="39">
                <c:v>0.11808806926226927</c:v>
              </c:pt>
              <c:pt idx="40">
                <c:v>0.11545870536562605</c:v>
              </c:pt>
              <c:pt idx="41">
                <c:v>0.11304201638459051</c:v>
              </c:pt>
              <c:pt idx="42">
                <c:v>0.11082080020431412</c:v>
              </c:pt>
              <c:pt idx="43">
                <c:v>0.10877924609526712</c:v>
              </c:pt>
              <c:pt idx="44">
                <c:v>0.10690282217166325</c:v>
              </c:pt>
              <c:pt idx="45">
                <c:v>0.10517817195275886</c:v>
              </c:pt>
              <c:pt idx="46">
                <c:v>0.10359301929074519</c:v>
              </c:pt>
              <c:pt idx="47">
                <c:v>0.10213608098850478</c:v>
              </c:pt>
              <c:pt idx="48">
                <c:v>0.10079698648524181</c:v>
              </c:pt>
              <c:pt idx="49">
                <c:v>9.9566204038303865E-2</c:v>
              </c:pt>
              <c:pt idx="50">
                <c:v>9.8434972875753785E-2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08BF-45C7-93E5-73A48701E5B4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40.344661474227905</c:v>
              </c:pt>
            </c:numLit>
          </c:xVal>
          <c:yVal>
            <c:numLit>
              <c:formatCode>General</c:formatCode>
              <c:ptCount val="2"/>
              <c:pt idx="0">
                <c:v>0.8074376512788255</c:v>
              </c:pt>
              <c:pt idx="1">
                <c:v>0.8074376512788255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08BF-45C7-93E5-73A48701E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0663119"/>
        <c:axId val="2010647759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0.31592781004853077</c:v>
                </c:pt>
                <c:pt idx="1">
                  <c:v>0.21029256692260612</c:v>
                </c:pt>
                <c:pt idx="2">
                  <c:v>7.5467536601257268E-2</c:v>
                </c:pt>
                <c:pt idx="3">
                  <c:v>9.6399500343640504E-2</c:v>
                </c:pt>
                <c:pt idx="4">
                  <c:v>2.2082018854086602E-2</c:v>
                </c:pt>
              </c:numLit>
            </c:plus>
            <c:minus>
              <c:numLit>
                <c:formatCode>General</c:formatCode>
                <c:ptCount val="5"/>
                <c:pt idx="0">
                  <c:v>0.31592781004853121</c:v>
                </c:pt>
                <c:pt idx="1">
                  <c:v>0.21029256692260634</c:v>
                </c:pt>
                <c:pt idx="2">
                  <c:v>7.5467536601257323E-2</c:v>
                </c:pt>
                <c:pt idx="3">
                  <c:v>9.6399500343640629E-2</c:v>
                </c:pt>
                <c:pt idx="4">
                  <c:v>2.2082018854086616E-2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100</c:v>
              </c:pt>
              <c:pt idx="2">
                <c:v>300</c:v>
              </c:pt>
              <c:pt idx="3">
                <c:v>600</c:v>
              </c:pt>
              <c:pt idx="4">
                <c:v>900</c:v>
              </c:pt>
            </c:numLit>
          </c:xVal>
          <c:yVal>
            <c:numLit>
              <c:formatCode>General</c:formatCode>
              <c:ptCount val="5"/>
              <c:pt idx="0">
                <c:v>1.0001767566666666</c:v>
              </c:pt>
              <c:pt idx="1">
                <c:v>0.59208200666666666</c:v>
              </c:pt>
              <c:pt idx="2">
                <c:v>0.28101803666666664</c:v>
              </c:pt>
              <c:pt idx="3">
                <c:v>0.17179215333333334</c:v>
              </c:pt>
              <c:pt idx="4">
                <c:v>7.37009525E-2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08BF-45C7-93E5-73A48701E5B4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0.8074376512788255</c:v>
                </c:pt>
                <c:pt idx="1">
                  <c:v>0.8074376512788255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40.344661474227905</c:v>
              </c:pt>
            </c:numLit>
          </c:xVal>
          <c:yVal>
            <c:numLit>
              <c:formatCode>General</c:formatCode>
              <c:ptCount val="2"/>
              <c:pt idx="0">
                <c:v>0.8074376512788255</c:v>
              </c:pt>
              <c:pt idx="1">
                <c:v>0.8074376512788255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08BF-45C7-93E5-73A48701E5B4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0.8074376512788255</c:v>
                </c:pt>
                <c:pt idx="1">
                  <c:v>0.8074376512788255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19.50055245816899</c:v>
              </c:pt>
            </c:numLit>
          </c:xVal>
          <c:yVal>
            <c:numLit>
              <c:formatCode>General</c:formatCode>
              <c:ptCount val="2"/>
              <c:pt idx="0">
                <c:v>0.8074376512788255</c:v>
              </c:pt>
              <c:pt idx="1">
                <c:v>0.8074376512788255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08BF-45C7-93E5-73A48701E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0663119"/>
        <c:axId val="2010647759"/>
      </c:scatterChart>
      <c:valAx>
        <c:axId val="2010663119"/>
        <c:scaling>
          <c:orientation val="minMax"/>
          <c:max val="9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[Custom]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0647759"/>
        <c:crosses val="autoZero"/>
        <c:crossBetween val="midCat"/>
      </c:valAx>
      <c:valAx>
        <c:axId val="2010647759"/>
        <c:scaling>
          <c:orientation val="minMax"/>
          <c:max val="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[Custom]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06631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Hill Model with BMR of 1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18</c:v>
              </c:pt>
              <c:pt idx="2">
                <c:v>36</c:v>
              </c:pt>
              <c:pt idx="3">
                <c:v>54</c:v>
              </c:pt>
              <c:pt idx="4">
                <c:v>72</c:v>
              </c:pt>
              <c:pt idx="5">
                <c:v>90</c:v>
              </c:pt>
              <c:pt idx="6">
                <c:v>108</c:v>
              </c:pt>
              <c:pt idx="7">
                <c:v>126</c:v>
              </c:pt>
              <c:pt idx="8">
                <c:v>144</c:v>
              </c:pt>
              <c:pt idx="9">
                <c:v>162</c:v>
              </c:pt>
              <c:pt idx="10">
                <c:v>180</c:v>
              </c:pt>
              <c:pt idx="11">
                <c:v>198</c:v>
              </c:pt>
              <c:pt idx="12">
                <c:v>216</c:v>
              </c:pt>
              <c:pt idx="13">
                <c:v>234</c:v>
              </c:pt>
              <c:pt idx="14">
                <c:v>252</c:v>
              </c:pt>
              <c:pt idx="15">
                <c:v>270</c:v>
              </c:pt>
              <c:pt idx="16">
                <c:v>288</c:v>
              </c:pt>
              <c:pt idx="17">
                <c:v>306</c:v>
              </c:pt>
              <c:pt idx="18">
                <c:v>324</c:v>
              </c:pt>
              <c:pt idx="19">
                <c:v>342</c:v>
              </c:pt>
              <c:pt idx="20">
                <c:v>360</c:v>
              </c:pt>
              <c:pt idx="21">
                <c:v>378</c:v>
              </c:pt>
              <c:pt idx="22">
                <c:v>396</c:v>
              </c:pt>
              <c:pt idx="23">
                <c:v>414</c:v>
              </c:pt>
              <c:pt idx="24">
                <c:v>432</c:v>
              </c:pt>
              <c:pt idx="25">
                <c:v>450</c:v>
              </c:pt>
              <c:pt idx="26">
                <c:v>468</c:v>
              </c:pt>
              <c:pt idx="27">
                <c:v>486</c:v>
              </c:pt>
              <c:pt idx="28">
                <c:v>504</c:v>
              </c:pt>
              <c:pt idx="29">
                <c:v>522</c:v>
              </c:pt>
              <c:pt idx="30">
                <c:v>540</c:v>
              </c:pt>
              <c:pt idx="31">
                <c:v>558</c:v>
              </c:pt>
              <c:pt idx="32">
                <c:v>576</c:v>
              </c:pt>
              <c:pt idx="33">
                <c:v>594</c:v>
              </c:pt>
              <c:pt idx="34">
                <c:v>612</c:v>
              </c:pt>
              <c:pt idx="35">
                <c:v>630</c:v>
              </c:pt>
              <c:pt idx="36">
                <c:v>648</c:v>
              </c:pt>
              <c:pt idx="37">
                <c:v>666</c:v>
              </c:pt>
              <c:pt idx="38">
                <c:v>684</c:v>
              </c:pt>
              <c:pt idx="39">
                <c:v>702</c:v>
              </c:pt>
              <c:pt idx="40">
                <c:v>720</c:v>
              </c:pt>
              <c:pt idx="41">
                <c:v>738</c:v>
              </c:pt>
              <c:pt idx="42">
                <c:v>756</c:v>
              </c:pt>
              <c:pt idx="43">
                <c:v>774</c:v>
              </c:pt>
              <c:pt idx="44">
                <c:v>792</c:v>
              </c:pt>
              <c:pt idx="45">
                <c:v>810</c:v>
              </c:pt>
              <c:pt idx="46">
                <c:v>828</c:v>
              </c:pt>
              <c:pt idx="47">
                <c:v>846</c:v>
              </c:pt>
              <c:pt idx="48">
                <c:v>864</c:v>
              </c:pt>
              <c:pt idx="49">
                <c:v>882</c:v>
              </c:pt>
              <c:pt idx="50">
                <c:v>900</c:v>
              </c:pt>
            </c:numLit>
          </c:xVal>
          <c:yVal>
            <c:numLit>
              <c:formatCode>General</c:formatCode>
              <c:ptCount val="51"/>
              <c:pt idx="0">
                <c:v>0.98885914850244605</c:v>
              </c:pt>
              <c:pt idx="1">
                <c:v>0.88884116564410021</c:v>
              </c:pt>
              <c:pt idx="2">
                <c:v>0.80567152199012493</c:v>
              </c:pt>
              <c:pt idx="3">
                <c:v>0.7354237019627955</c:v>
              </c:pt>
              <c:pt idx="4">
                <c:v>0.67530334277532078</c:v>
              </c:pt>
              <c:pt idx="5">
                <c:v>0.62326762106686828</c:v>
              </c:pt>
              <c:pt idx="6">
                <c:v>0.5777885138820622</c:v>
              </c:pt>
              <c:pt idx="7">
                <c:v>0.53770024479459666</c:v>
              </c:pt>
              <c:pt idx="8">
                <c:v>0.50209794339897296</c:v>
              </c:pt>
              <c:pt idx="9">
                <c:v>0.47026852285965892</c:v>
              </c:pt>
              <c:pt idx="10">
                <c:v>0.44164242698737977</c:v>
              </c:pt>
              <c:pt idx="11">
                <c:v>0.41575924792032004</c:v>
              </c:pt>
              <c:pt idx="12">
                <c:v>0.39224277535822949</c:v>
              </c:pt>
              <c:pt idx="13">
                <c:v>0.37078259090610255</c:v>
              </c:pt>
              <c:pt idx="14">
                <c:v>0.35112028836083098</c:v>
              </c:pt>
              <c:pt idx="15">
                <c:v>0.33303901804969516</c:v>
              </c:pt>
              <c:pt idx="16">
                <c:v>0.31635545588177272</c:v>
              </c:pt>
              <c:pt idx="17">
                <c:v>0.30091356550604287</c:v>
              </c:pt>
              <c:pt idx="18">
                <c:v>0.28657970325280169</c:v>
              </c:pt>
              <c:pt idx="19">
                <c:v>0.27323874030969619</c:v>
              </c:pt>
              <c:pt idx="20">
                <c:v>0.26079096376648936</c:v>
              </c:pt>
              <c:pt idx="21">
                <c:v>0.24914957993001108</c:v>
              </c:pt>
              <c:pt idx="22">
                <c:v>0.23823868763666489</c:v>
              </c:pt>
              <c:pt idx="23">
                <c:v>0.22799162148008667</c:v>
              </c:pt>
              <c:pt idx="24">
                <c:v>0.21834958850882746</c:v>
              </c:pt>
              <c:pt idx="25">
                <c:v>0.20926053948586443</c:v>
              </c:pt>
              <c:pt idx="26">
                <c:v>0.20067822893889864</c:v>
              </c:pt>
              <c:pt idx="27">
                <c:v>0.19256142816099098</c:v>
              </c:pt>
              <c:pt idx="28">
                <c:v>0.1848732628918015</c:v>
              </c:pt>
              <c:pt idx="29">
                <c:v>0.17758065322760164</c:v>
              </c:pt>
              <c:pt idx="30">
                <c:v>0.17065383781292309</c:v>
              </c:pt>
              <c:pt idx="31">
                <c:v>0.16406596787949623</c:v>
              </c:pt>
              <c:pt idx="32">
                <c:v>0.15779275945588134</c:v>
              </c:pt>
              <c:pt idx="33">
                <c:v>0.15181219425003689</c:v>
              </c:pt>
              <c:pt idx="34">
                <c:v>0.1461042614389414</c:v>
              </c:pt>
              <c:pt idx="35">
                <c:v>0.14065073398390471</c:v>
              </c:pt>
              <c:pt idx="36">
                <c:v>0.13543497420308237</c:v>
              </c:pt>
              <c:pt idx="37">
                <c:v>0.1304417642319079</c:v>
              </c:pt>
              <c:pt idx="38">
                <c:v>0.12565715773230679</c:v>
              </c:pt>
              <c:pt idx="39">
                <c:v>0.12106834980724679</c:v>
              </c:pt>
              <c:pt idx="40">
                <c:v>0.1166635625653748</c:v>
              </c:pt>
              <c:pt idx="41">
                <c:v>0.11243194418231539</c:v>
              </c:pt>
              <c:pt idx="42">
                <c:v>0.10836347963731685</c:v>
              </c:pt>
              <c:pt idx="43">
                <c:v>0.10444891157950231</c:v>
              </c:pt>
              <c:pt idx="44">
                <c:v>0.1006796700075322</c:v>
              </c:pt>
              <c:pt idx="45">
                <c:v>9.7047809638365901E-2</c:v>
              </c:pt>
              <c:pt idx="46">
                <c:v>9.354595400179877E-2</c:v>
              </c:pt>
              <c:pt idx="47">
                <c:v>9.0167245432950627E-2</c:v>
              </c:pt>
              <c:pt idx="48">
                <c:v>8.6905300249322637E-2</c:v>
              </c:pt>
              <c:pt idx="49">
                <c:v>8.375416849597106E-2</c:v>
              </c:pt>
              <c:pt idx="50">
                <c:v>8.0708297724721545E-2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76C4-4B62-B944-6E74F88D9F4C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30.421008323127115</c:v>
              </c:pt>
            </c:numLit>
          </c:xVal>
          <c:yVal>
            <c:numLit>
              <c:formatCode>General</c:formatCode>
              <c:ptCount val="2"/>
              <c:pt idx="0">
                <c:v>0.8299110517217112</c:v>
              </c:pt>
              <c:pt idx="1">
                <c:v>0.8299110517217112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76C4-4B62-B944-6E74F88D9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0663599"/>
        <c:axId val="2010669839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0.31592781004853077</c:v>
                </c:pt>
                <c:pt idx="1">
                  <c:v>0.21029256692260612</c:v>
                </c:pt>
                <c:pt idx="2">
                  <c:v>7.5467536601257268E-2</c:v>
                </c:pt>
                <c:pt idx="3">
                  <c:v>9.6399500343640504E-2</c:v>
                </c:pt>
                <c:pt idx="4">
                  <c:v>2.2082018854086602E-2</c:v>
                </c:pt>
              </c:numLit>
            </c:plus>
            <c:minus>
              <c:numLit>
                <c:formatCode>General</c:formatCode>
                <c:ptCount val="5"/>
                <c:pt idx="0">
                  <c:v>0.31592781004853121</c:v>
                </c:pt>
                <c:pt idx="1">
                  <c:v>0.21029256692260634</c:v>
                </c:pt>
                <c:pt idx="2">
                  <c:v>7.5467536601257323E-2</c:v>
                </c:pt>
                <c:pt idx="3">
                  <c:v>9.6399500343640629E-2</c:v>
                </c:pt>
                <c:pt idx="4">
                  <c:v>2.2082018854086616E-2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100</c:v>
              </c:pt>
              <c:pt idx="2">
                <c:v>300</c:v>
              </c:pt>
              <c:pt idx="3">
                <c:v>600</c:v>
              </c:pt>
              <c:pt idx="4">
                <c:v>900</c:v>
              </c:pt>
            </c:numLit>
          </c:xVal>
          <c:yVal>
            <c:numLit>
              <c:formatCode>General</c:formatCode>
              <c:ptCount val="5"/>
              <c:pt idx="0">
                <c:v>1.0001767566666666</c:v>
              </c:pt>
              <c:pt idx="1">
                <c:v>0.59208200666666666</c:v>
              </c:pt>
              <c:pt idx="2">
                <c:v>0.28101803666666664</c:v>
              </c:pt>
              <c:pt idx="3">
                <c:v>0.17179215333333334</c:v>
              </c:pt>
              <c:pt idx="4">
                <c:v>7.37009525E-2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76C4-4B62-B944-6E74F88D9F4C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0.8299110517217112</c:v>
                </c:pt>
                <c:pt idx="1">
                  <c:v>0.8299110517217112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30.421008323127115</c:v>
              </c:pt>
            </c:numLit>
          </c:xVal>
          <c:yVal>
            <c:numLit>
              <c:formatCode>General</c:formatCode>
              <c:ptCount val="2"/>
              <c:pt idx="0">
                <c:v>0.8299110517217112</c:v>
              </c:pt>
              <c:pt idx="1">
                <c:v>0.8299110517217112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76C4-4B62-B944-6E74F88D9F4C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0.8299110517217112</c:v>
                </c:pt>
                <c:pt idx="1">
                  <c:v>0.8299110517217112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14.636383806205453</c:v>
              </c:pt>
            </c:numLit>
          </c:xVal>
          <c:yVal>
            <c:numLit>
              <c:formatCode>General</c:formatCode>
              <c:ptCount val="2"/>
              <c:pt idx="0">
                <c:v>0.8299110517217112</c:v>
              </c:pt>
              <c:pt idx="1">
                <c:v>0.8299110517217112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76C4-4B62-B944-6E74F88D9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0663599"/>
        <c:axId val="2010669839"/>
      </c:scatterChart>
      <c:valAx>
        <c:axId val="2010663599"/>
        <c:scaling>
          <c:orientation val="minMax"/>
          <c:max val="9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[Custom]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0669839"/>
        <c:crosses val="autoZero"/>
        <c:crossBetween val="midCat"/>
      </c:valAx>
      <c:valAx>
        <c:axId val="2010669839"/>
        <c:scaling>
          <c:orientation val="minMax"/>
          <c:max val="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[Custom]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066359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Polynomial Degree 3 Model with BMR of 1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18</c:v>
              </c:pt>
              <c:pt idx="2">
                <c:v>36</c:v>
              </c:pt>
              <c:pt idx="3">
                <c:v>54</c:v>
              </c:pt>
              <c:pt idx="4">
                <c:v>72</c:v>
              </c:pt>
              <c:pt idx="5">
                <c:v>90</c:v>
              </c:pt>
              <c:pt idx="6">
                <c:v>108</c:v>
              </c:pt>
              <c:pt idx="7">
                <c:v>126</c:v>
              </c:pt>
              <c:pt idx="8">
                <c:v>144</c:v>
              </c:pt>
              <c:pt idx="9">
                <c:v>162</c:v>
              </c:pt>
              <c:pt idx="10">
                <c:v>180</c:v>
              </c:pt>
              <c:pt idx="11">
                <c:v>198</c:v>
              </c:pt>
              <c:pt idx="12">
                <c:v>216</c:v>
              </c:pt>
              <c:pt idx="13">
                <c:v>234</c:v>
              </c:pt>
              <c:pt idx="14">
                <c:v>252</c:v>
              </c:pt>
              <c:pt idx="15">
                <c:v>270</c:v>
              </c:pt>
              <c:pt idx="16">
                <c:v>288</c:v>
              </c:pt>
              <c:pt idx="17">
                <c:v>306</c:v>
              </c:pt>
              <c:pt idx="18">
                <c:v>324</c:v>
              </c:pt>
              <c:pt idx="19">
                <c:v>342</c:v>
              </c:pt>
              <c:pt idx="20">
                <c:v>360</c:v>
              </c:pt>
              <c:pt idx="21">
                <c:v>378</c:v>
              </c:pt>
              <c:pt idx="22">
                <c:v>396</c:v>
              </c:pt>
              <c:pt idx="23">
                <c:v>414</c:v>
              </c:pt>
              <c:pt idx="24">
                <c:v>432</c:v>
              </c:pt>
              <c:pt idx="25">
                <c:v>450</c:v>
              </c:pt>
              <c:pt idx="26">
                <c:v>468</c:v>
              </c:pt>
              <c:pt idx="27">
                <c:v>486</c:v>
              </c:pt>
              <c:pt idx="28">
                <c:v>504</c:v>
              </c:pt>
              <c:pt idx="29">
                <c:v>522</c:v>
              </c:pt>
              <c:pt idx="30">
                <c:v>540</c:v>
              </c:pt>
              <c:pt idx="31">
                <c:v>558</c:v>
              </c:pt>
              <c:pt idx="32">
                <c:v>576</c:v>
              </c:pt>
              <c:pt idx="33">
                <c:v>594</c:v>
              </c:pt>
              <c:pt idx="34">
                <c:v>612</c:v>
              </c:pt>
              <c:pt idx="35">
                <c:v>630</c:v>
              </c:pt>
              <c:pt idx="36">
                <c:v>648</c:v>
              </c:pt>
              <c:pt idx="37">
                <c:v>666</c:v>
              </c:pt>
              <c:pt idx="38">
                <c:v>684</c:v>
              </c:pt>
              <c:pt idx="39">
                <c:v>702</c:v>
              </c:pt>
              <c:pt idx="40">
                <c:v>720</c:v>
              </c:pt>
              <c:pt idx="41">
                <c:v>738</c:v>
              </c:pt>
              <c:pt idx="42">
                <c:v>756</c:v>
              </c:pt>
              <c:pt idx="43">
                <c:v>774</c:v>
              </c:pt>
              <c:pt idx="44">
                <c:v>792</c:v>
              </c:pt>
              <c:pt idx="45">
                <c:v>810</c:v>
              </c:pt>
              <c:pt idx="46">
                <c:v>828</c:v>
              </c:pt>
              <c:pt idx="47">
                <c:v>846</c:v>
              </c:pt>
              <c:pt idx="48">
                <c:v>864</c:v>
              </c:pt>
              <c:pt idx="49">
                <c:v>882</c:v>
              </c:pt>
              <c:pt idx="50">
                <c:v>900</c:v>
              </c:pt>
            </c:numLit>
          </c:xVal>
          <c:yVal>
            <c:numLit>
              <c:formatCode>General</c:formatCode>
              <c:ptCount val="51"/>
              <c:pt idx="0">
                <c:v>0.49944525283400898</c:v>
              </c:pt>
              <c:pt idx="1">
                <c:v>0.49092248498488067</c:v>
              </c:pt>
              <c:pt idx="2">
                <c:v>0.4823997171357523</c:v>
              </c:pt>
              <c:pt idx="3">
                <c:v>0.47387694928662399</c:v>
              </c:pt>
              <c:pt idx="4">
                <c:v>0.46535418143749563</c:v>
              </c:pt>
              <c:pt idx="5">
                <c:v>0.45683141358836732</c:v>
              </c:pt>
              <c:pt idx="6">
                <c:v>0.44830864573923895</c:v>
              </c:pt>
              <c:pt idx="7">
                <c:v>0.43978587789011064</c:v>
              </c:pt>
              <c:pt idx="8">
                <c:v>0.43126311004098228</c:v>
              </c:pt>
              <c:pt idx="9">
                <c:v>0.42274034219185397</c:v>
              </c:pt>
              <c:pt idx="10">
                <c:v>0.4142175743427256</c:v>
              </c:pt>
              <c:pt idx="11">
                <c:v>0.40569480649359729</c:v>
              </c:pt>
              <c:pt idx="12">
                <c:v>0.39717203864446893</c:v>
              </c:pt>
              <c:pt idx="13">
                <c:v>0.38864927079534062</c:v>
              </c:pt>
              <c:pt idx="14">
                <c:v>0.38012650294621225</c:v>
              </c:pt>
              <c:pt idx="15">
                <c:v>0.37160373509708394</c:v>
              </c:pt>
              <c:pt idx="16">
                <c:v>0.36308096724795558</c:v>
              </c:pt>
              <c:pt idx="17">
                <c:v>0.35455819939882727</c:v>
              </c:pt>
              <c:pt idx="18">
                <c:v>0.34603543154969896</c:v>
              </c:pt>
              <c:pt idx="19">
                <c:v>0.33751266370057059</c:v>
              </c:pt>
              <c:pt idx="20">
                <c:v>0.32898989585144223</c:v>
              </c:pt>
              <c:pt idx="21">
                <c:v>0.32046712800231392</c:v>
              </c:pt>
              <c:pt idx="22">
                <c:v>0.31194436015318561</c:v>
              </c:pt>
              <c:pt idx="23">
                <c:v>0.30342159230405724</c:v>
              </c:pt>
              <c:pt idx="24">
                <c:v>0.29489882445492888</c:v>
              </c:pt>
              <c:pt idx="25">
                <c:v>0.28637605660580057</c:v>
              </c:pt>
              <c:pt idx="26">
                <c:v>0.27785328875667226</c:v>
              </c:pt>
              <c:pt idx="27">
                <c:v>0.26933052090754389</c:v>
              </c:pt>
              <c:pt idx="28">
                <c:v>0.26080775305841553</c:v>
              </c:pt>
              <c:pt idx="29">
                <c:v>0.25228498520928722</c:v>
              </c:pt>
              <c:pt idx="30">
                <c:v>0.24376221736015891</c:v>
              </c:pt>
              <c:pt idx="31">
                <c:v>0.23523944951103054</c:v>
              </c:pt>
              <c:pt idx="32">
                <c:v>0.22671668166190223</c:v>
              </c:pt>
              <c:pt idx="33">
                <c:v>0.21819391381277387</c:v>
              </c:pt>
              <c:pt idx="34">
                <c:v>0.20967114596364556</c:v>
              </c:pt>
              <c:pt idx="35">
                <c:v>0.20114837811451719</c:v>
              </c:pt>
              <c:pt idx="36">
                <c:v>0.19262561026538888</c:v>
              </c:pt>
              <c:pt idx="37">
                <c:v>0.18410284241626051</c:v>
              </c:pt>
              <c:pt idx="38">
                <c:v>0.1755800745671322</c:v>
              </c:pt>
              <c:pt idx="39">
                <c:v>0.16705730671800384</c:v>
              </c:pt>
              <c:pt idx="40">
                <c:v>0.15853453886887553</c:v>
              </c:pt>
              <c:pt idx="41">
                <c:v>0.15001177101974716</c:v>
              </c:pt>
              <c:pt idx="42">
                <c:v>0.14148900317061885</c:v>
              </c:pt>
              <c:pt idx="43">
                <c:v>0.13296623532149054</c:v>
              </c:pt>
              <c:pt idx="44">
                <c:v>0.12444346747236218</c:v>
              </c:pt>
              <c:pt idx="45">
                <c:v>0.11592069962323387</c:v>
              </c:pt>
              <c:pt idx="46">
                <c:v>0.1073979317741055</c:v>
              </c:pt>
              <c:pt idx="47">
                <c:v>9.8875163924977194E-2</c:v>
              </c:pt>
              <c:pt idx="48">
                <c:v>9.0352396075848829E-2</c:v>
              </c:pt>
              <c:pt idx="49">
                <c:v>8.1829628226720519E-2</c:v>
              </c:pt>
              <c:pt idx="50">
                <c:v>7.3306860377592153E-2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B147-4BB1-BE81-8ECBE0E9B354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747.49817848205566</c:v>
              </c:pt>
            </c:numLit>
          </c:xVal>
          <c:yVal>
            <c:numLit>
              <c:formatCode>General</c:formatCode>
              <c:ptCount val="2"/>
              <c:pt idx="0">
                <c:v>0.1455145060090724</c:v>
              </c:pt>
              <c:pt idx="1">
                <c:v>0.1455145060090724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B147-4BB1-BE81-8ECBE0E9B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0646799"/>
        <c:axId val="2010658799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0.31592781004853077</c:v>
                </c:pt>
                <c:pt idx="1">
                  <c:v>0.21029256692260612</c:v>
                </c:pt>
                <c:pt idx="2">
                  <c:v>7.5467536601257268E-2</c:v>
                </c:pt>
                <c:pt idx="3">
                  <c:v>9.6399500343640504E-2</c:v>
                </c:pt>
                <c:pt idx="4">
                  <c:v>2.2082018854086602E-2</c:v>
                </c:pt>
              </c:numLit>
            </c:plus>
            <c:minus>
              <c:numLit>
                <c:formatCode>General</c:formatCode>
                <c:ptCount val="5"/>
                <c:pt idx="0">
                  <c:v>0.31592781004853121</c:v>
                </c:pt>
                <c:pt idx="1">
                  <c:v>0.21029256692260634</c:v>
                </c:pt>
                <c:pt idx="2">
                  <c:v>7.5467536601257323E-2</c:v>
                </c:pt>
                <c:pt idx="3">
                  <c:v>9.6399500343640629E-2</c:v>
                </c:pt>
                <c:pt idx="4">
                  <c:v>2.2082018854086616E-2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100</c:v>
              </c:pt>
              <c:pt idx="2">
                <c:v>300</c:v>
              </c:pt>
              <c:pt idx="3">
                <c:v>600</c:v>
              </c:pt>
              <c:pt idx="4">
                <c:v>900</c:v>
              </c:pt>
            </c:numLit>
          </c:xVal>
          <c:yVal>
            <c:numLit>
              <c:formatCode>General</c:formatCode>
              <c:ptCount val="5"/>
              <c:pt idx="0">
                <c:v>1.0001767566666666</c:v>
              </c:pt>
              <c:pt idx="1">
                <c:v>0.59208200666666666</c:v>
              </c:pt>
              <c:pt idx="2">
                <c:v>0.28101803666666664</c:v>
              </c:pt>
              <c:pt idx="3">
                <c:v>0.17179215333333334</c:v>
              </c:pt>
              <c:pt idx="4">
                <c:v>7.37009525E-2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B147-4BB1-BE81-8ECBE0E9B354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0.1455145060090724</c:v>
                </c:pt>
                <c:pt idx="1">
                  <c:v>0.1455145060090724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747.49817848205566</c:v>
              </c:pt>
            </c:numLit>
          </c:xVal>
          <c:yVal>
            <c:numLit>
              <c:formatCode>General</c:formatCode>
              <c:ptCount val="2"/>
              <c:pt idx="0">
                <c:v>0.1455145060090724</c:v>
              </c:pt>
              <c:pt idx="1">
                <c:v>0.1455145060090724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B147-4BB1-BE81-8ECBE0E9B354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0.1455145060090724</c:v>
                </c:pt>
                <c:pt idx="1">
                  <c:v>0.1455145060090724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401.72284998492228</c:v>
              </c:pt>
            </c:numLit>
          </c:xVal>
          <c:yVal>
            <c:numLit>
              <c:formatCode>General</c:formatCode>
              <c:ptCount val="2"/>
              <c:pt idx="0">
                <c:v>0.1455145060090724</c:v>
              </c:pt>
              <c:pt idx="1">
                <c:v>0.1455145060090724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B147-4BB1-BE81-8ECBE0E9B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0646799"/>
        <c:axId val="2010658799"/>
      </c:scatterChart>
      <c:valAx>
        <c:axId val="2010646799"/>
        <c:scaling>
          <c:orientation val="minMax"/>
          <c:max val="9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[Custom]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0658799"/>
        <c:crosses val="autoZero"/>
        <c:crossBetween val="midCat"/>
      </c:valAx>
      <c:valAx>
        <c:axId val="2010658799"/>
        <c:scaling>
          <c:orientation val="minMax"/>
          <c:max val="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[Custom]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064679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Polynomial Degree 2 Model with BMR of 1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18</c:v>
              </c:pt>
              <c:pt idx="2">
                <c:v>36</c:v>
              </c:pt>
              <c:pt idx="3">
                <c:v>54</c:v>
              </c:pt>
              <c:pt idx="4">
                <c:v>72</c:v>
              </c:pt>
              <c:pt idx="5">
                <c:v>90</c:v>
              </c:pt>
              <c:pt idx="6">
                <c:v>108</c:v>
              </c:pt>
              <c:pt idx="7">
                <c:v>126</c:v>
              </c:pt>
              <c:pt idx="8">
                <c:v>144</c:v>
              </c:pt>
              <c:pt idx="9">
                <c:v>162</c:v>
              </c:pt>
              <c:pt idx="10">
                <c:v>180</c:v>
              </c:pt>
              <c:pt idx="11">
                <c:v>198</c:v>
              </c:pt>
              <c:pt idx="12">
                <c:v>216</c:v>
              </c:pt>
              <c:pt idx="13">
                <c:v>234</c:v>
              </c:pt>
              <c:pt idx="14">
                <c:v>252</c:v>
              </c:pt>
              <c:pt idx="15">
                <c:v>270</c:v>
              </c:pt>
              <c:pt idx="16">
                <c:v>288</c:v>
              </c:pt>
              <c:pt idx="17">
                <c:v>306</c:v>
              </c:pt>
              <c:pt idx="18">
                <c:v>324</c:v>
              </c:pt>
              <c:pt idx="19">
                <c:v>342</c:v>
              </c:pt>
              <c:pt idx="20">
                <c:v>360</c:v>
              </c:pt>
              <c:pt idx="21">
                <c:v>378</c:v>
              </c:pt>
              <c:pt idx="22">
                <c:v>396</c:v>
              </c:pt>
              <c:pt idx="23">
                <c:v>414</c:v>
              </c:pt>
              <c:pt idx="24">
                <c:v>432</c:v>
              </c:pt>
              <c:pt idx="25">
                <c:v>450</c:v>
              </c:pt>
              <c:pt idx="26">
                <c:v>468</c:v>
              </c:pt>
              <c:pt idx="27">
                <c:v>486</c:v>
              </c:pt>
              <c:pt idx="28">
                <c:v>504</c:v>
              </c:pt>
              <c:pt idx="29">
                <c:v>522</c:v>
              </c:pt>
              <c:pt idx="30">
                <c:v>540</c:v>
              </c:pt>
              <c:pt idx="31">
                <c:v>558</c:v>
              </c:pt>
              <c:pt idx="32">
                <c:v>576</c:v>
              </c:pt>
              <c:pt idx="33">
                <c:v>594</c:v>
              </c:pt>
              <c:pt idx="34">
                <c:v>612</c:v>
              </c:pt>
              <c:pt idx="35">
                <c:v>630</c:v>
              </c:pt>
              <c:pt idx="36">
                <c:v>648</c:v>
              </c:pt>
              <c:pt idx="37">
                <c:v>666</c:v>
              </c:pt>
              <c:pt idx="38">
                <c:v>684</c:v>
              </c:pt>
              <c:pt idx="39">
                <c:v>702</c:v>
              </c:pt>
              <c:pt idx="40">
                <c:v>720</c:v>
              </c:pt>
              <c:pt idx="41">
                <c:v>738</c:v>
              </c:pt>
              <c:pt idx="42">
                <c:v>756</c:v>
              </c:pt>
              <c:pt idx="43">
                <c:v>774</c:v>
              </c:pt>
              <c:pt idx="44">
                <c:v>792</c:v>
              </c:pt>
              <c:pt idx="45">
                <c:v>810</c:v>
              </c:pt>
              <c:pt idx="46">
                <c:v>828</c:v>
              </c:pt>
              <c:pt idx="47">
                <c:v>846</c:v>
              </c:pt>
              <c:pt idx="48">
                <c:v>864</c:v>
              </c:pt>
              <c:pt idx="49">
                <c:v>882</c:v>
              </c:pt>
              <c:pt idx="50">
                <c:v>900</c:v>
              </c:pt>
            </c:numLit>
          </c:xVal>
          <c:yVal>
            <c:numLit>
              <c:formatCode>General</c:formatCode>
              <c:ptCount val="51"/>
              <c:pt idx="0">
                <c:v>0.49945413221016499</c:v>
              </c:pt>
              <c:pt idx="1">
                <c:v>0.49093118462529878</c:v>
              </c:pt>
              <c:pt idx="2">
                <c:v>0.48240823704043251</c:v>
              </c:pt>
              <c:pt idx="3">
                <c:v>0.47388528945556629</c:v>
              </c:pt>
              <c:pt idx="4">
                <c:v>0.46536234187070008</c:v>
              </c:pt>
              <c:pt idx="5">
                <c:v>0.45683939428583381</c:v>
              </c:pt>
              <c:pt idx="6">
                <c:v>0.4483164467009676</c:v>
              </c:pt>
              <c:pt idx="7">
                <c:v>0.43979349911610138</c:v>
              </c:pt>
              <c:pt idx="8">
                <c:v>0.43127055153123517</c:v>
              </c:pt>
              <c:pt idx="9">
                <c:v>0.4227476039463689</c:v>
              </c:pt>
              <c:pt idx="10">
                <c:v>0.41422465636150269</c:v>
              </c:pt>
              <c:pt idx="11">
                <c:v>0.40570170877663647</c:v>
              </c:pt>
              <c:pt idx="12">
                <c:v>0.3971787611917702</c:v>
              </c:pt>
              <c:pt idx="13">
                <c:v>0.38865581360690399</c:v>
              </c:pt>
              <c:pt idx="14">
                <c:v>0.38013286602203777</c:v>
              </c:pt>
              <c:pt idx="15">
                <c:v>0.3716099184371715</c:v>
              </c:pt>
              <c:pt idx="16">
                <c:v>0.36308697085230529</c:v>
              </c:pt>
              <c:pt idx="17">
                <c:v>0.35456402326743908</c:v>
              </c:pt>
              <c:pt idx="18">
                <c:v>0.34604107568257281</c:v>
              </c:pt>
              <c:pt idx="19">
                <c:v>0.33751812809770659</c:v>
              </c:pt>
              <c:pt idx="20">
                <c:v>0.32899518051284038</c:v>
              </c:pt>
              <c:pt idx="21">
                <c:v>0.32047223292797411</c:v>
              </c:pt>
              <c:pt idx="22">
                <c:v>0.3119492853431079</c:v>
              </c:pt>
              <c:pt idx="23">
                <c:v>0.30342633775824168</c:v>
              </c:pt>
              <c:pt idx="24">
                <c:v>0.29490339017337541</c:v>
              </c:pt>
              <c:pt idx="25">
                <c:v>0.2863804425885092</c:v>
              </c:pt>
              <c:pt idx="26">
                <c:v>0.27785749500364298</c:v>
              </c:pt>
              <c:pt idx="27">
                <c:v>0.26933454741877672</c:v>
              </c:pt>
              <c:pt idx="28">
                <c:v>0.2608115998339105</c:v>
              </c:pt>
              <c:pt idx="29">
                <c:v>0.25228865224904429</c:v>
              </c:pt>
              <c:pt idx="30">
                <c:v>0.24376570466417802</c:v>
              </c:pt>
              <c:pt idx="31">
                <c:v>0.2352427570793118</c:v>
              </c:pt>
              <c:pt idx="32">
                <c:v>0.22671980949444559</c:v>
              </c:pt>
              <c:pt idx="33">
                <c:v>0.21819686190957932</c:v>
              </c:pt>
              <c:pt idx="34">
                <c:v>0.20967391432471311</c:v>
              </c:pt>
              <c:pt idx="35">
                <c:v>0.20115096673984689</c:v>
              </c:pt>
              <c:pt idx="36">
                <c:v>0.19262801915498062</c:v>
              </c:pt>
              <c:pt idx="37">
                <c:v>0.18410507157011441</c:v>
              </c:pt>
              <c:pt idx="38">
                <c:v>0.1755821239852482</c:v>
              </c:pt>
              <c:pt idx="39">
                <c:v>0.16705917640038193</c:v>
              </c:pt>
              <c:pt idx="40">
                <c:v>0.15853622881551571</c:v>
              </c:pt>
              <c:pt idx="41">
                <c:v>0.1500132812306495</c:v>
              </c:pt>
              <c:pt idx="42">
                <c:v>0.14149033364578323</c:v>
              </c:pt>
              <c:pt idx="43">
                <c:v>0.13296738606091701</c:v>
              </c:pt>
              <c:pt idx="44">
                <c:v>0.1244444384760508</c:v>
              </c:pt>
              <c:pt idx="45">
                <c:v>0.11592149089118453</c:v>
              </c:pt>
              <c:pt idx="46">
                <c:v>0.10739854330631832</c:v>
              </c:pt>
              <c:pt idx="47">
                <c:v>9.8875595721452103E-2</c:v>
              </c:pt>
              <c:pt idx="48">
                <c:v>9.0352648136585889E-2</c:v>
              </c:pt>
              <c:pt idx="49">
                <c:v>8.182970055171962E-2</c:v>
              </c:pt>
              <c:pt idx="50">
                <c:v>7.3306752966853406E-2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356E-4664-9442-68D2CFBFB1AF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747.46127128601074</c:v>
              </c:pt>
            </c:numLit>
          </c:xVal>
          <c:yVal>
            <c:numLit>
              <c:formatCode>General</c:formatCode>
              <c:ptCount val="2"/>
              <c:pt idx="0">
                <c:v>0.14553339682749006</c:v>
              </c:pt>
              <c:pt idx="1">
                <c:v>0.14553339682749006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356E-4664-9442-68D2CFBFB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9835791"/>
        <c:axId val="2029836271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0.31592781004853077</c:v>
                </c:pt>
                <c:pt idx="1">
                  <c:v>0.21029256692260612</c:v>
                </c:pt>
                <c:pt idx="2">
                  <c:v>7.5467536601257268E-2</c:v>
                </c:pt>
                <c:pt idx="3">
                  <c:v>9.6399500343640504E-2</c:v>
                </c:pt>
                <c:pt idx="4">
                  <c:v>2.2082018854086602E-2</c:v>
                </c:pt>
              </c:numLit>
            </c:plus>
            <c:minus>
              <c:numLit>
                <c:formatCode>General</c:formatCode>
                <c:ptCount val="5"/>
                <c:pt idx="0">
                  <c:v>0.31592781004853121</c:v>
                </c:pt>
                <c:pt idx="1">
                  <c:v>0.21029256692260634</c:v>
                </c:pt>
                <c:pt idx="2">
                  <c:v>7.5467536601257323E-2</c:v>
                </c:pt>
                <c:pt idx="3">
                  <c:v>9.6399500343640629E-2</c:v>
                </c:pt>
                <c:pt idx="4">
                  <c:v>2.2082018854086616E-2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100</c:v>
              </c:pt>
              <c:pt idx="2">
                <c:v>300</c:v>
              </c:pt>
              <c:pt idx="3">
                <c:v>600</c:v>
              </c:pt>
              <c:pt idx="4">
                <c:v>900</c:v>
              </c:pt>
            </c:numLit>
          </c:xVal>
          <c:yVal>
            <c:numLit>
              <c:formatCode>General</c:formatCode>
              <c:ptCount val="5"/>
              <c:pt idx="0">
                <c:v>1.0001767566666666</c:v>
              </c:pt>
              <c:pt idx="1">
                <c:v>0.59208200666666666</c:v>
              </c:pt>
              <c:pt idx="2">
                <c:v>0.28101803666666664</c:v>
              </c:pt>
              <c:pt idx="3">
                <c:v>0.17179215333333334</c:v>
              </c:pt>
              <c:pt idx="4">
                <c:v>7.37009525E-2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356E-4664-9442-68D2CFBFB1AF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0.14553339682749006</c:v>
                </c:pt>
                <c:pt idx="1">
                  <c:v>0.14553339682749006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747.46127128601074</c:v>
              </c:pt>
            </c:numLit>
          </c:xVal>
          <c:yVal>
            <c:numLit>
              <c:formatCode>General</c:formatCode>
              <c:ptCount val="2"/>
              <c:pt idx="0">
                <c:v>0.14553339682749006</c:v>
              </c:pt>
              <c:pt idx="1">
                <c:v>0.14553339682749006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356E-4664-9442-68D2CFBFB1AF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0.14553339682749006</c:v>
                </c:pt>
                <c:pt idx="1">
                  <c:v>0.14553339682749006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401.72027268561033</c:v>
              </c:pt>
            </c:numLit>
          </c:xVal>
          <c:yVal>
            <c:numLit>
              <c:formatCode>General</c:formatCode>
              <c:ptCount val="2"/>
              <c:pt idx="0">
                <c:v>0.14553339682749006</c:v>
              </c:pt>
              <c:pt idx="1">
                <c:v>0.14553339682749006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356E-4664-9442-68D2CFBFB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9835791"/>
        <c:axId val="2029836271"/>
      </c:scatterChart>
      <c:valAx>
        <c:axId val="2029835791"/>
        <c:scaling>
          <c:orientation val="minMax"/>
          <c:max val="9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[Custom]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9836271"/>
        <c:crosses val="autoZero"/>
        <c:crossBetween val="midCat"/>
      </c:valAx>
      <c:valAx>
        <c:axId val="2029836271"/>
        <c:scaling>
          <c:orientation val="minMax"/>
          <c:max val="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[Custom]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983579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Power Model with BMR of 1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18</c:v>
              </c:pt>
              <c:pt idx="2">
                <c:v>36</c:v>
              </c:pt>
              <c:pt idx="3">
                <c:v>54</c:v>
              </c:pt>
              <c:pt idx="4">
                <c:v>72</c:v>
              </c:pt>
              <c:pt idx="5">
                <c:v>90</c:v>
              </c:pt>
              <c:pt idx="6">
                <c:v>108</c:v>
              </c:pt>
              <c:pt idx="7">
                <c:v>126</c:v>
              </c:pt>
              <c:pt idx="8">
                <c:v>144</c:v>
              </c:pt>
              <c:pt idx="9">
                <c:v>162</c:v>
              </c:pt>
              <c:pt idx="10">
                <c:v>180</c:v>
              </c:pt>
              <c:pt idx="11">
                <c:v>198</c:v>
              </c:pt>
              <c:pt idx="12">
                <c:v>216</c:v>
              </c:pt>
              <c:pt idx="13">
                <c:v>234</c:v>
              </c:pt>
              <c:pt idx="14">
                <c:v>252</c:v>
              </c:pt>
              <c:pt idx="15">
                <c:v>270</c:v>
              </c:pt>
              <c:pt idx="16">
                <c:v>288</c:v>
              </c:pt>
              <c:pt idx="17">
                <c:v>306</c:v>
              </c:pt>
              <c:pt idx="18">
                <c:v>324</c:v>
              </c:pt>
              <c:pt idx="19">
                <c:v>342</c:v>
              </c:pt>
              <c:pt idx="20">
                <c:v>360</c:v>
              </c:pt>
              <c:pt idx="21">
                <c:v>378</c:v>
              </c:pt>
              <c:pt idx="22">
                <c:v>396</c:v>
              </c:pt>
              <c:pt idx="23">
                <c:v>414</c:v>
              </c:pt>
              <c:pt idx="24">
                <c:v>432</c:v>
              </c:pt>
              <c:pt idx="25">
                <c:v>450</c:v>
              </c:pt>
              <c:pt idx="26">
                <c:v>468</c:v>
              </c:pt>
              <c:pt idx="27">
                <c:v>486</c:v>
              </c:pt>
              <c:pt idx="28">
                <c:v>504</c:v>
              </c:pt>
              <c:pt idx="29">
                <c:v>522</c:v>
              </c:pt>
              <c:pt idx="30">
                <c:v>540</c:v>
              </c:pt>
              <c:pt idx="31">
                <c:v>558</c:v>
              </c:pt>
              <c:pt idx="32">
                <c:v>576</c:v>
              </c:pt>
              <c:pt idx="33">
                <c:v>594</c:v>
              </c:pt>
              <c:pt idx="34">
                <c:v>612</c:v>
              </c:pt>
              <c:pt idx="35">
                <c:v>630</c:v>
              </c:pt>
              <c:pt idx="36">
                <c:v>648</c:v>
              </c:pt>
              <c:pt idx="37">
                <c:v>666</c:v>
              </c:pt>
              <c:pt idx="38">
                <c:v>684</c:v>
              </c:pt>
              <c:pt idx="39">
                <c:v>702</c:v>
              </c:pt>
              <c:pt idx="40">
                <c:v>720</c:v>
              </c:pt>
              <c:pt idx="41">
                <c:v>738</c:v>
              </c:pt>
              <c:pt idx="42">
                <c:v>756</c:v>
              </c:pt>
              <c:pt idx="43">
                <c:v>774</c:v>
              </c:pt>
              <c:pt idx="44">
                <c:v>792</c:v>
              </c:pt>
              <c:pt idx="45">
                <c:v>810</c:v>
              </c:pt>
              <c:pt idx="46">
                <c:v>828</c:v>
              </c:pt>
              <c:pt idx="47">
                <c:v>846</c:v>
              </c:pt>
              <c:pt idx="48">
                <c:v>864</c:v>
              </c:pt>
              <c:pt idx="49">
                <c:v>882</c:v>
              </c:pt>
              <c:pt idx="50">
                <c:v>900</c:v>
              </c:pt>
            </c:numLit>
          </c:xVal>
          <c:yVal>
            <c:numLit>
              <c:formatCode>General</c:formatCode>
              <c:ptCount val="51"/>
              <c:pt idx="0">
                <c:v>0.54252366820087405</c:v>
              </c:pt>
              <c:pt idx="1">
                <c:v>0.53312829996352029</c:v>
              </c:pt>
              <c:pt idx="2">
                <c:v>0.52373293172616653</c:v>
              </c:pt>
              <c:pt idx="3">
                <c:v>0.51433756348881277</c:v>
              </c:pt>
              <c:pt idx="4">
                <c:v>0.504942195251459</c:v>
              </c:pt>
              <c:pt idx="5">
                <c:v>0.49554682701410524</c:v>
              </c:pt>
              <c:pt idx="6">
                <c:v>0.48615145877675148</c:v>
              </c:pt>
              <c:pt idx="7">
                <c:v>0.47675609053939771</c:v>
              </c:pt>
              <c:pt idx="8">
                <c:v>0.46736072230204395</c:v>
              </c:pt>
              <c:pt idx="9">
                <c:v>0.45796535406469019</c:v>
              </c:pt>
              <c:pt idx="10">
                <c:v>0.44856998582733643</c:v>
              </c:pt>
              <c:pt idx="11">
                <c:v>0.43917461758998266</c:v>
              </c:pt>
              <c:pt idx="12">
                <c:v>0.4297792493526289</c:v>
              </c:pt>
              <c:pt idx="13">
                <c:v>0.42038388111527514</c:v>
              </c:pt>
              <c:pt idx="14">
                <c:v>0.41098851287792137</c:v>
              </c:pt>
              <c:pt idx="15">
                <c:v>0.40159314464056761</c:v>
              </c:pt>
              <c:pt idx="16">
                <c:v>0.39219777640321385</c:v>
              </c:pt>
              <c:pt idx="17">
                <c:v>0.38280240816586009</c:v>
              </c:pt>
              <c:pt idx="18">
                <c:v>0.37340703992850632</c:v>
              </c:pt>
              <c:pt idx="19">
                <c:v>0.36401167169115256</c:v>
              </c:pt>
              <c:pt idx="20">
                <c:v>0.3546163034537988</c:v>
              </c:pt>
              <c:pt idx="21">
                <c:v>0.34522093521644504</c:v>
              </c:pt>
              <c:pt idx="22">
                <c:v>0.33582556697909127</c:v>
              </c:pt>
              <c:pt idx="23">
                <c:v>0.32643019874173751</c:v>
              </c:pt>
              <c:pt idx="24">
                <c:v>0.31703483050438375</c:v>
              </c:pt>
              <c:pt idx="25">
                <c:v>0.30763946226702998</c:v>
              </c:pt>
              <c:pt idx="26">
                <c:v>0.29824409402967622</c:v>
              </c:pt>
              <c:pt idx="27">
                <c:v>0.28884872579232246</c:v>
              </c:pt>
              <c:pt idx="28">
                <c:v>0.2794533575549687</c:v>
              </c:pt>
              <c:pt idx="29">
                <c:v>0.27005798931761493</c:v>
              </c:pt>
              <c:pt idx="30">
                <c:v>0.26066262108026117</c:v>
              </c:pt>
              <c:pt idx="31">
                <c:v>0.25126725284290741</c:v>
              </c:pt>
              <c:pt idx="32">
                <c:v>0.24187188460555364</c:v>
              </c:pt>
              <c:pt idx="33">
                <c:v>0.23247651636819994</c:v>
              </c:pt>
              <c:pt idx="34">
                <c:v>0.22308114813084617</c:v>
              </c:pt>
              <c:pt idx="35">
                <c:v>0.21368577989349241</c:v>
              </c:pt>
              <c:pt idx="36">
                <c:v>0.20429041165613865</c:v>
              </c:pt>
              <c:pt idx="37">
                <c:v>0.19489504341878489</c:v>
              </c:pt>
              <c:pt idx="38">
                <c:v>0.18549967518143112</c:v>
              </c:pt>
              <c:pt idx="39">
                <c:v>0.17610430694407736</c:v>
              </c:pt>
              <c:pt idx="40">
                <c:v>0.1667089387067236</c:v>
              </c:pt>
              <c:pt idx="41">
                <c:v>0.15731357046936983</c:v>
              </c:pt>
              <c:pt idx="42">
                <c:v>0.14791820223201607</c:v>
              </c:pt>
              <c:pt idx="43">
                <c:v>0.13852283399466231</c:v>
              </c:pt>
              <c:pt idx="44">
                <c:v>0.12912746575730855</c:v>
              </c:pt>
              <c:pt idx="45">
                <c:v>0.11973209751995478</c:v>
              </c:pt>
              <c:pt idx="46">
                <c:v>0.11033672928260102</c:v>
              </c:pt>
              <c:pt idx="47">
                <c:v>0.10094136104524726</c:v>
              </c:pt>
              <c:pt idx="48">
                <c:v>9.1545992807893495E-2</c:v>
              </c:pt>
              <c:pt idx="49">
                <c:v>8.2150624570539732E-2</c:v>
              </c:pt>
              <c:pt idx="50">
                <c:v>7.2755256333185969E-2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C27F-4C48-9905-16476B031E8B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613.69150141402179</c:v>
              </c:pt>
            </c:numLit>
          </c:xVal>
          <c:yVal>
            <c:numLit>
              <c:formatCode>General</c:formatCode>
              <c:ptCount val="2"/>
              <c:pt idx="0">
                <c:v>0.22219824376091618</c:v>
              </c:pt>
              <c:pt idx="1">
                <c:v>0.22219824376091618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C27F-4C48-9905-16476B031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9776751"/>
        <c:axId val="2029792111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0.31592781004853077</c:v>
                </c:pt>
                <c:pt idx="1">
                  <c:v>0.21029256692260612</c:v>
                </c:pt>
                <c:pt idx="2">
                  <c:v>7.5467536601257268E-2</c:v>
                </c:pt>
                <c:pt idx="3">
                  <c:v>9.6399500343640504E-2</c:v>
                </c:pt>
                <c:pt idx="4">
                  <c:v>2.2082018854086602E-2</c:v>
                </c:pt>
              </c:numLit>
            </c:plus>
            <c:minus>
              <c:numLit>
                <c:formatCode>General</c:formatCode>
                <c:ptCount val="5"/>
                <c:pt idx="0">
                  <c:v>0.31592781004853121</c:v>
                </c:pt>
                <c:pt idx="1">
                  <c:v>0.21029256692260634</c:v>
                </c:pt>
                <c:pt idx="2">
                  <c:v>7.5467536601257323E-2</c:v>
                </c:pt>
                <c:pt idx="3">
                  <c:v>9.6399500343640629E-2</c:v>
                </c:pt>
                <c:pt idx="4">
                  <c:v>2.2082018854086616E-2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100</c:v>
              </c:pt>
              <c:pt idx="2">
                <c:v>300</c:v>
              </c:pt>
              <c:pt idx="3">
                <c:v>600</c:v>
              </c:pt>
              <c:pt idx="4">
                <c:v>900</c:v>
              </c:pt>
            </c:numLit>
          </c:xVal>
          <c:yVal>
            <c:numLit>
              <c:formatCode>General</c:formatCode>
              <c:ptCount val="5"/>
              <c:pt idx="0">
                <c:v>1.0001767566666666</c:v>
              </c:pt>
              <c:pt idx="1">
                <c:v>0.59208200666666666</c:v>
              </c:pt>
              <c:pt idx="2">
                <c:v>0.28101803666666664</c:v>
              </c:pt>
              <c:pt idx="3">
                <c:v>0.17179215333333334</c:v>
              </c:pt>
              <c:pt idx="4">
                <c:v>7.37009525E-2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C27F-4C48-9905-16476B031E8B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0.22219824376091618</c:v>
                </c:pt>
                <c:pt idx="1">
                  <c:v>0.22219824376091618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613.69150141402179</c:v>
              </c:pt>
            </c:numLit>
          </c:xVal>
          <c:yVal>
            <c:numLit>
              <c:formatCode>General</c:formatCode>
              <c:ptCount val="2"/>
              <c:pt idx="0">
                <c:v>0.22219824376091618</c:v>
              </c:pt>
              <c:pt idx="1">
                <c:v>0.22219824376091618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C27F-4C48-9905-16476B031E8B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0.22219824376091618</c:v>
                </c:pt>
                <c:pt idx="1">
                  <c:v>0.22219824376091618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392.01629556270871</c:v>
              </c:pt>
            </c:numLit>
          </c:xVal>
          <c:yVal>
            <c:numLit>
              <c:formatCode>General</c:formatCode>
              <c:ptCount val="2"/>
              <c:pt idx="0">
                <c:v>0.22219824376091618</c:v>
              </c:pt>
              <c:pt idx="1">
                <c:v>0.22219824376091618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C27F-4C48-9905-16476B031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9776751"/>
        <c:axId val="2029792111"/>
      </c:scatterChart>
      <c:valAx>
        <c:axId val="2029776751"/>
        <c:scaling>
          <c:orientation val="minMax"/>
          <c:max val="9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[Custom]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9792111"/>
        <c:crosses val="autoZero"/>
        <c:crossBetween val="midCat"/>
      </c:valAx>
      <c:valAx>
        <c:axId val="2029792111"/>
        <c:scaling>
          <c:orientation val="minMax"/>
          <c:max val="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[Custom]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97767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Linear Model with BMR of 1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18</c:v>
              </c:pt>
              <c:pt idx="2">
                <c:v>36</c:v>
              </c:pt>
              <c:pt idx="3">
                <c:v>54</c:v>
              </c:pt>
              <c:pt idx="4">
                <c:v>72</c:v>
              </c:pt>
              <c:pt idx="5">
                <c:v>90</c:v>
              </c:pt>
              <c:pt idx="6">
                <c:v>108</c:v>
              </c:pt>
              <c:pt idx="7">
                <c:v>126</c:v>
              </c:pt>
              <c:pt idx="8">
                <c:v>144</c:v>
              </c:pt>
              <c:pt idx="9">
                <c:v>162</c:v>
              </c:pt>
              <c:pt idx="10">
                <c:v>180</c:v>
              </c:pt>
              <c:pt idx="11">
                <c:v>198</c:v>
              </c:pt>
              <c:pt idx="12">
                <c:v>216</c:v>
              </c:pt>
              <c:pt idx="13">
                <c:v>234</c:v>
              </c:pt>
              <c:pt idx="14">
                <c:v>252</c:v>
              </c:pt>
              <c:pt idx="15">
                <c:v>270</c:v>
              </c:pt>
              <c:pt idx="16">
                <c:v>288</c:v>
              </c:pt>
              <c:pt idx="17">
                <c:v>306</c:v>
              </c:pt>
              <c:pt idx="18">
                <c:v>324</c:v>
              </c:pt>
              <c:pt idx="19">
                <c:v>342</c:v>
              </c:pt>
              <c:pt idx="20">
                <c:v>360</c:v>
              </c:pt>
              <c:pt idx="21">
                <c:v>378</c:v>
              </c:pt>
              <c:pt idx="22">
                <c:v>396</c:v>
              </c:pt>
              <c:pt idx="23">
                <c:v>414</c:v>
              </c:pt>
              <c:pt idx="24">
                <c:v>432</c:v>
              </c:pt>
              <c:pt idx="25">
                <c:v>450</c:v>
              </c:pt>
              <c:pt idx="26">
                <c:v>468</c:v>
              </c:pt>
              <c:pt idx="27">
                <c:v>486</c:v>
              </c:pt>
              <c:pt idx="28">
                <c:v>504</c:v>
              </c:pt>
              <c:pt idx="29">
                <c:v>522</c:v>
              </c:pt>
              <c:pt idx="30">
                <c:v>540</c:v>
              </c:pt>
              <c:pt idx="31">
                <c:v>558</c:v>
              </c:pt>
              <c:pt idx="32">
                <c:v>576</c:v>
              </c:pt>
              <c:pt idx="33">
                <c:v>594</c:v>
              </c:pt>
              <c:pt idx="34">
                <c:v>612</c:v>
              </c:pt>
              <c:pt idx="35">
                <c:v>630</c:v>
              </c:pt>
              <c:pt idx="36">
                <c:v>648</c:v>
              </c:pt>
              <c:pt idx="37">
                <c:v>666</c:v>
              </c:pt>
              <c:pt idx="38">
                <c:v>684</c:v>
              </c:pt>
              <c:pt idx="39">
                <c:v>702</c:v>
              </c:pt>
              <c:pt idx="40">
                <c:v>720</c:v>
              </c:pt>
              <c:pt idx="41">
                <c:v>738</c:v>
              </c:pt>
              <c:pt idx="42">
                <c:v>756</c:v>
              </c:pt>
              <c:pt idx="43">
                <c:v>774</c:v>
              </c:pt>
              <c:pt idx="44">
                <c:v>792</c:v>
              </c:pt>
              <c:pt idx="45">
                <c:v>810</c:v>
              </c:pt>
              <c:pt idx="46">
                <c:v>828</c:v>
              </c:pt>
              <c:pt idx="47">
                <c:v>846</c:v>
              </c:pt>
              <c:pt idx="48">
                <c:v>864</c:v>
              </c:pt>
              <c:pt idx="49">
                <c:v>882</c:v>
              </c:pt>
              <c:pt idx="50">
                <c:v>900</c:v>
              </c:pt>
            </c:numLit>
          </c:xVal>
          <c:yVal>
            <c:numLit>
              <c:formatCode>General</c:formatCode>
              <c:ptCount val="51"/>
              <c:pt idx="0">
                <c:v>0.499457705842977</c:v>
              </c:pt>
              <c:pt idx="1">
                <c:v>0.4909346857044774</c:v>
              </c:pt>
              <c:pt idx="2">
                <c:v>0.48241166556597787</c:v>
              </c:pt>
              <c:pt idx="3">
                <c:v>0.47388864542747827</c:v>
              </c:pt>
              <c:pt idx="4">
                <c:v>0.46536562528897868</c:v>
              </c:pt>
              <c:pt idx="5">
                <c:v>0.45684260515047914</c:v>
              </c:pt>
              <c:pt idx="6">
                <c:v>0.44831958501197955</c:v>
              </c:pt>
              <c:pt idx="7">
                <c:v>0.43979656487347996</c:v>
              </c:pt>
              <c:pt idx="8">
                <c:v>0.43127354473498036</c:v>
              </c:pt>
              <c:pt idx="9">
                <c:v>0.42275052459648083</c:v>
              </c:pt>
              <c:pt idx="10">
                <c:v>0.41422750445798123</c:v>
              </c:pt>
              <c:pt idx="11">
                <c:v>0.40570448431948164</c:v>
              </c:pt>
              <c:pt idx="12">
                <c:v>0.3971814641809821</c:v>
              </c:pt>
              <c:pt idx="13">
                <c:v>0.38865844404248251</c:v>
              </c:pt>
              <c:pt idx="14">
                <c:v>0.38013542390398292</c:v>
              </c:pt>
              <c:pt idx="15">
                <c:v>0.37161240376548332</c:v>
              </c:pt>
              <c:pt idx="16">
                <c:v>0.36308938362698379</c:v>
              </c:pt>
              <c:pt idx="17">
                <c:v>0.35456636348848419</c:v>
              </c:pt>
              <c:pt idx="18">
                <c:v>0.34604334334998466</c:v>
              </c:pt>
              <c:pt idx="19">
                <c:v>0.33752032321148506</c:v>
              </c:pt>
              <c:pt idx="20">
                <c:v>0.32899730307298547</c:v>
              </c:pt>
              <c:pt idx="21">
                <c:v>0.32047428293448588</c:v>
              </c:pt>
              <c:pt idx="22">
                <c:v>0.31195126279598628</c:v>
              </c:pt>
              <c:pt idx="23">
                <c:v>0.30342824265748675</c:v>
              </c:pt>
              <c:pt idx="24">
                <c:v>0.29490522251898715</c:v>
              </c:pt>
              <c:pt idx="25">
                <c:v>0.28638220238048762</c:v>
              </c:pt>
              <c:pt idx="26">
                <c:v>0.27785918224198802</c:v>
              </c:pt>
              <c:pt idx="27">
                <c:v>0.26933616210348843</c:v>
              </c:pt>
              <c:pt idx="28">
                <c:v>0.26081314196498884</c:v>
              </c:pt>
              <c:pt idx="29">
                <c:v>0.25229012182648924</c:v>
              </c:pt>
              <c:pt idx="30">
                <c:v>0.24376710168798971</c:v>
              </c:pt>
              <c:pt idx="31">
                <c:v>0.23524408154949011</c:v>
              </c:pt>
              <c:pt idx="32">
                <c:v>0.22672106141099058</c:v>
              </c:pt>
              <c:pt idx="33">
                <c:v>0.21819804127249098</c:v>
              </c:pt>
              <c:pt idx="34">
                <c:v>0.20967502113399139</c:v>
              </c:pt>
              <c:pt idx="35">
                <c:v>0.20115200099549185</c:v>
              </c:pt>
              <c:pt idx="36">
                <c:v>0.19262898085699226</c:v>
              </c:pt>
              <c:pt idx="37">
                <c:v>0.18410596071849267</c:v>
              </c:pt>
              <c:pt idx="38">
                <c:v>0.17558294057999307</c:v>
              </c:pt>
              <c:pt idx="39">
                <c:v>0.16705992044149354</c:v>
              </c:pt>
              <c:pt idx="40">
                <c:v>0.15853690030299394</c:v>
              </c:pt>
              <c:pt idx="41">
                <c:v>0.15001388016449435</c:v>
              </c:pt>
              <c:pt idx="42">
                <c:v>0.14149086002599481</c:v>
              </c:pt>
              <c:pt idx="43">
                <c:v>0.13296783988749522</c:v>
              </c:pt>
              <c:pt idx="44">
                <c:v>0.12444481974899563</c:v>
              </c:pt>
              <c:pt idx="45">
                <c:v>0.11592179961049609</c:v>
              </c:pt>
              <c:pt idx="46">
                <c:v>0.1073987794719965</c:v>
              </c:pt>
              <c:pt idx="47">
                <c:v>9.8875759333496904E-2</c:v>
              </c:pt>
              <c:pt idx="48">
                <c:v>9.0352739194997311E-2</c:v>
              </c:pt>
              <c:pt idx="49">
                <c:v>8.1829719056497774E-2</c:v>
              </c:pt>
              <c:pt idx="50">
                <c:v>7.3306698917998181E-2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F90A-43C2-BD0D-0231250AFF9F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747.45955467224121</c:v>
              </c:pt>
            </c:numLit>
          </c:xVal>
          <c:yVal>
            <c:numLit>
              <c:formatCode>General</c:formatCode>
              <c:ptCount val="2"/>
              <c:pt idx="0">
                <c:v>0.14553477044378604</c:v>
              </c:pt>
              <c:pt idx="1">
                <c:v>0.14553477044378604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F90A-43C2-BD0D-0231250AF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9776751"/>
        <c:axId val="2029778671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0.31592781004853077</c:v>
                </c:pt>
                <c:pt idx="1">
                  <c:v>0.21029256692260612</c:v>
                </c:pt>
                <c:pt idx="2">
                  <c:v>7.5467536601257268E-2</c:v>
                </c:pt>
                <c:pt idx="3">
                  <c:v>9.6399500343640504E-2</c:v>
                </c:pt>
                <c:pt idx="4">
                  <c:v>2.2082018854086602E-2</c:v>
                </c:pt>
              </c:numLit>
            </c:plus>
            <c:minus>
              <c:numLit>
                <c:formatCode>General</c:formatCode>
                <c:ptCount val="5"/>
                <c:pt idx="0">
                  <c:v>0.31592781004853121</c:v>
                </c:pt>
                <c:pt idx="1">
                  <c:v>0.21029256692260634</c:v>
                </c:pt>
                <c:pt idx="2">
                  <c:v>7.5467536601257323E-2</c:v>
                </c:pt>
                <c:pt idx="3">
                  <c:v>9.6399500343640629E-2</c:v>
                </c:pt>
                <c:pt idx="4">
                  <c:v>2.2082018854086616E-2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100</c:v>
              </c:pt>
              <c:pt idx="2">
                <c:v>300</c:v>
              </c:pt>
              <c:pt idx="3">
                <c:v>600</c:v>
              </c:pt>
              <c:pt idx="4">
                <c:v>900</c:v>
              </c:pt>
            </c:numLit>
          </c:xVal>
          <c:yVal>
            <c:numLit>
              <c:formatCode>General</c:formatCode>
              <c:ptCount val="5"/>
              <c:pt idx="0">
                <c:v>1.0001767566666666</c:v>
              </c:pt>
              <c:pt idx="1">
                <c:v>0.59208200666666666</c:v>
              </c:pt>
              <c:pt idx="2">
                <c:v>0.28101803666666664</c:v>
              </c:pt>
              <c:pt idx="3">
                <c:v>0.17179215333333334</c:v>
              </c:pt>
              <c:pt idx="4">
                <c:v>7.37009525E-2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F90A-43C2-BD0D-0231250AFF9F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0.14553477044378604</c:v>
                </c:pt>
                <c:pt idx="1">
                  <c:v>0.14553477044378604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747.45955467224121</c:v>
              </c:pt>
            </c:numLit>
          </c:xVal>
          <c:yVal>
            <c:numLit>
              <c:formatCode>General</c:formatCode>
              <c:ptCount val="2"/>
              <c:pt idx="0">
                <c:v>0.14553477044378604</c:v>
              </c:pt>
              <c:pt idx="1">
                <c:v>0.14553477044378604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F90A-43C2-BD0D-0231250AFF9F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0.14553477044378604</c:v>
                </c:pt>
                <c:pt idx="1">
                  <c:v>0.14553477044378604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401.70301052474775</c:v>
              </c:pt>
            </c:numLit>
          </c:xVal>
          <c:yVal>
            <c:numLit>
              <c:formatCode>General</c:formatCode>
              <c:ptCount val="2"/>
              <c:pt idx="0">
                <c:v>0.14553477044378604</c:v>
              </c:pt>
              <c:pt idx="1">
                <c:v>0.14553477044378604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F90A-43C2-BD0D-0231250AF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9776751"/>
        <c:axId val="2029778671"/>
      </c:scatterChart>
      <c:valAx>
        <c:axId val="2029776751"/>
        <c:scaling>
          <c:orientation val="minMax"/>
          <c:max val="9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[Custom]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9778671"/>
        <c:crosses val="autoZero"/>
        <c:crossBetween val="midCat"/>
      </c:valAx>
      <c:valAx>
        <c:axId val="2029778671"/>
        <c:scaling>
          <c:orientation val="minMax"/>
          <c:max val="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[Custom]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97767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Relationship Id="rId4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Relationship Id="rId4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Relationship Id="rId4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Relationship Id="rId4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358140</xdr:colOff>
      <xdr:row>0</xdr:row>
      <xdr:rowOff>38100</xdr:rowOff>
    </xdr:from>
    <xdr:ext cx="4191000" cy="781111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238500" y="38100"/>
          <a:ext cx="4191000" cy="781111"/>
        </a:xfrm>
        <a:prstGeom prst="rect">
          <a:avLst/>
        </a:prstGeom>
        <a:solidFill>
          <a:srgbClr val="0070C0"/>
        </a:solidFill>
      </xdr:spPr>
      <xdr:txBody>
        <a:bodyPr wrap="square" lIns="91440" tIns="45720" rIns="91440" bIns="45720" anchor="t">
          <a:spAutoFit/>
        </a:bodyPr>
        <a:lstStyle/>
        <a:p>
          <a:pPr algn="ctr"/>
          <a:r>
            <a:rPr lang="en-US" sz="4400" b="1" cap="none" spc="0">
              <a:ln w="0"/>
              <a:solidFill>
                <a:schemeClr val="bg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Summary</a:t>
          </a:r>
          <a:endParaRPr lang="en-US" sz="4400" b="0" cap="none" spc="0">
            <a:ln w="0"/>
            <a:solidFill>
              <a:schemeClr val="bg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0</xdr:row>
          <xdr:rowOff>171450</xdr:rowOff>
        </xdr:from>
        <xdr:to>
          <xdr:col>11</xdr:col>
          <xdr:colOff>466725</xdr:colOff>
          <xdr:row>0</xdr:row>
          <xdr:rowOff>676275</xdr:rowOff>
        </xdr:to>
        <xdr:sp macro="" textlink="">
          <xdr:nvSpPr>
            <xdr:cNvPr id="1029" name="loadAnalysisBtn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0</xdr:row>
          <xdr:rowOff>314325</xdr:rowOff>
        </xdr:from>
        <xdr:to>
          <xdr:col>11</xdr:col>
          <xdr:colOff>752475</xdr:colOff>
          <xdr:row>2</xdr:row>
          <xdr:rowOff>133350</xdr:rowOff>
        </xdr:to>
        <xdr:sp macro="" textlink="">
          <xdr:nvSpPr>
            <xdr:cNvPr id="1030" name="loadAnalysisBtn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200025</xdr:colOff>
          <xdr:row>0</xdr:row>
          <xdr:rowOff>200025</xdr:rowOff>
        </xdr:from>
        <xdr:to>
          <xdr:col>12</xdr:col>
          <xdr:colOff>923925</xdr:colOff>
          <xdr:row>0</xdr:row>
          <xdr:rowOff>666750</xdr:rowOff>
        </xdr:to>
        <xdr:sp macro="" textlink="">
          <xdr:nvSpPr>
            <xdr:cNvPr id="1031" name="selectUIPath_Btn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absolute">
    <xdr:from>
      <xdr:col>0</xdr:col>
      <xdr:colOff>105410</xdr:colOff>
      <xdr:row>0</xdr:row>
      <xdr:rowOff>7620</xdr:rowOff>
    </xdr:from>
    <xdr:to>
      <xdr:col>1</xdr:col>
      <xdr:colOff>342900</xdr:colOff>
      <xdr:row>0</xdr:row>
      <xdr:rowOff>850594</xdr:rowOff>
    </xdr:to>
    <xdr:pic>
      <xdr:nvPicPr>
        <xdr:cNvPr id="10" name="Picture 9" descr="https://wiki.seg.org/images/3/35/Epa_logo.jpg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7620"/>
          <a:ext cx="85344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352426</xdr:colOff>
      <xdr:row>0</xdr:row>
      <xdr:rowOff>76200</xdr:rowOff>
    </xdr:from>
    <xdr:to>
      <xdr:col>4</xdr:col>
      <xdr:colOff>359795</xdr:colOff>
      <xdr:row>0</xdr:row>
      <xdr:rowOff>781050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C981BAE-7043-4501-AFD2-318C45D74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6" y="76200"/>
          <a:ext cx="797944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409575</xdr:colOff>
      <xdr:row>0</xdr:row>
      <xdr:rowOff>142874</xdr:rowOff>
    </xdr:from>
    <xdr:to>
      <xdr:col>3</xdr:col>
      <xdr:colOff>314325</xdr:colOff>
      <xdr:row>0</xdr:row>
      <xdr:rowOff>678525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555B7856-66BE-45F5-B388-5A788B761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19175" y="142874"/>
          <a:ext cx="2266950" cy="535651"/>
        </a:xfrm>
        <a:prstGeom prst="rect">
          <a:avLst/>
        </a:prstGeom>
      </xdr:spPr>
    </xdr:pic>
    <xdr:clientData/>
  </xdr:twoCellAnchor>
  <xdr:twoCellAnchor>
    <xdr:from>
      <xdr:col>18</xdr:col>
      <xdr:colOff>6350</xdr:colOff>
      <xdr:row>23</xdr:row>
      <xdr:rowOff>6350</xdr:rowOff>
    </xdr:from>
    <xdr:to>
      <xdr:col>24</xdr:col>
      <xdr:colOff>450850</xdr:colOff>
      <xdr:row>27</xdr:row>
      <xdr:rowOff>247650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8D80D3A4-6474-6BDF-7B8C-4D98E586BD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114300</xdr:colOff>
      <xdr:row>0</xdr:row>
      <xdr:rowOff>0</xdr:rowOff>
    </xdr:from>
    <xdr:to>
      <xdr:col>2</xdr:col>
      <xdr:colOff>88265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D60FDC1E-4216-4736-9024-B8EA38E73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85026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6145" name="loadAnalysisBtn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400050</xdr:colOff>
          <xdr:row>0</xdr:row>
          <xdr:rowOff>200025</xdr:rowOff>
        </xdr:from>
        <xdr:to>
          <xdr:col>13</xdr:col>
          <xdr:colOff>361950</xdr:colOff>
          <xdr:row>0</xdr:row>
          <xdr:rowOff>666750</xdr:rowOff>
        </xdr:to>
        <xdr:sp macro="" textlink="">
          <xdr:nvSpPr>
            <xdr:cNvPr id="6146" name="selectUIPath_Btn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3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1085851</xdr:colOff>
      <xdr:row>0</xdr:row>
      <xdr:rowOff>85725</xdr:rowOff>
    </xdr:from>
    <xdr:to>
      <xdr:col>3</xdr:col>
      <xdr:colOff>1883795</xdr:colOff>
      <xdr:row>0</xdr:row>
      <xdr:rowOff>790575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76D8F00-EF92-498E-BBA7-DA706F2F9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6" y="82550"/>
          <a:ext cx="797944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190500</xdr:colOff>
      <xdr:row>0</xdr:row>
      <xdr:rowOff>152399</xdr:rowOff>
    </xdr:from>
    <xdr:to>
      <xdr:col>3</xdr:col>
      <xdr:colOff>1047750</xdr:colOff>
      <xdr:row>0</xdr:row>
      <xdr:rowOff>688050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7051BF5-CA9E-4114-8F58-2B833265E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66800" y="152399"/>
          <a:ext cx="2333625" cy="535651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49</xdr:row>
      <xdr:rowOff>104775</xdr:rowOff>
    </xdr:from>
    <xdr:to>
      <xdr:col>8</xdr:col>
      <xdr:colOff>908050</xdr:colOff>
      <xdr:row>70</xdr:row>
      <xdr:rowOff>101600</xdr:rowOff>
    </xdr:to>
    <xdr:graphicFrame macro="">
      <xdr:nvGraphicFramePr>
        <xdr:cNvPr id="5" name="Test Chart">
          <a:extLst>
            <a:ext uri="{FF2B5EF4-FFF2-40B4-BE49-F238E27FC236}">
              <a16:creationId xmlns:a16="http://schemas.microsoft.com/office/drawing/2014/main" id="{7B854243-DC80-3B99-6FC4-A059281303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114300</xdr:colOff>
      <xdr:row>0</xdr:row>
      <xdr:rowOff>0</xdr:rowOff>
    </xdr:from>
    <xdr:to>
      <xdr:col>2</xdr:col>
      <xdr:colOff>85090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697F41AF-59F9-4FFF-8F36-290E783F5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85026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7169" name="loadAnalysisBtn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400050</xdr:colOff>
          <xdr:row>0</xdr:row>
          <xdr:rowOff>200025</xdr:rowOff>
        </xdr:from>
        <xdr:to>
          <xdr:col>13</xdr:col>
          <xdr:colOff>361950</xdr:colOff>
          <xdr:row>0</xdr:row>
          <xdr:rowOff>666750</xdr:rowOff>
        </xdr:to>
        <xdr:sp macro="" textlink="">
          <xdr:nvSpPr>
            <xdr:cNvPr id="7170" name="selectUIPath_Btn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1085851</xdr:colOff>
      <xdr:row>0</xdr:row>
      <xdr:rowOff>85725</xdr:rowOff>
    </xdr:from>
    <xdr:to>
      <xdr:col>3</xdr:col>
      <xdr:colOff>1883795</xdr:colOff>
      <xdr:row>0</xdr:row>
      <xdr:rowOff>787400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1C97EC-7F2C-4B1A-BC5E-8F11B1911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6" y="82550"/>
          <a:ext cx="797944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190500</xdr:colOff>
      <xdr:row>0</xdr:row>
      <xdr:rowOff>152399</xdr:rowOff>
    </xdr:from>
    <xdr:to>
      <xdr:col>3</xdr:col>
      <xdr:colOff>1047750</xdr:colOff>
      <xdr:row>0</xdr:row>
      <xdr:rowOff>688050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83E0737-5EC2-46A8-B3F7-D8772A31B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66800" y="152399"/>
          <a:ext cx="2333625" cy="535651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50</xdr:row>
      <xdr:rowOff>101600</xdr:rowOff>
    </xdr:from>
    <xdr:to>
      <xdr:col>8</xdr:col>
      <xdr:colOff>908050</xdr:colOff>
      <xdr:row>71</xdr:row>
      <xdr:rowOff>95250</xdr:rowOff>
    </xdr:to>
    <xdr:graphicFrame macro="">
      <xdr:nvGraphicFramePr>
        <xdr:cNvPr id="5" name="Test Chart">
          <a:extLst>
            <a:ext uri="{FF2B5EF4-FFF2-40B4-BE49-F238E27FC236}">
              <a16:creationId xmlns:a16="http://schemas.microsoft.com/office/drawing/2014/main" id="{1E132F4D-C8A2-2C74-C9F7-9E8490BC30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114300</xdr:colOff>
      <xdr:row>0</xdr:row>
      <xdr:rowOff>0</xdr:rowOff>
    </xdr:from>
    <xdr:to>
      <xdr:col>2</xdr:col>
      <xdr:colOff>85090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994C57DD-4EC4-4915-AACA-DCCEA453C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85026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8193" name="loadAnalysisBtn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5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400050</xdr:colOff>
          <xdr:row>0</xdr:row>
          <xdr:rowOff>200025</xdr:rowOff>
        </xdr:from>
        <xdr:to>
          <xdr:col>13</xdr:col>
          <xdr:colOff>361950</xdr:colOff>
          <xdr:row>0</xdr:row>
          <xdr:rowOff>666750</xdr:rowOff>
        </xdr:to>
        <xdr:sp macro="" textlink="">
          <xdr:nvSpPr>
            <xdr:cNvPr id="8194" name="selectUIPath_Btn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5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1085851</xdr:colOff>
      <xdr:row>0</xdr:row>
      <xdr:rowOff>85725</xdr:rowOff>
    </xdr:from>
    <xdr:to>
      <xdr:col>3</xdr:col>
      <xdr:colOff>1883795</xdr:colOff>
      <xdr:row>0</xdr:row>
      <xdr:rowOff>787400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B0562DF-B608-4D95-9B12-2C1F4084C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6" y="82550"/>
          <a:ext cx="797944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190500</xdr:colOff>
      <xdr:row>0</xdr:row>
      <xdr:rowOff>152399</xdr:rowOff>
    </xdr:from>
    <xdr:to>
      <xdr:col>3</xdr:col>
      <xdr:colOff>1047750</xdr:colOff>
      <xdr:row>0</xdr:row>
      <xdr:rowOff>688050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BE36849-6213-4C40-88F8-03A4C9281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66800" y="152399"/>
          <a:ext cx="2333625" cy="535651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50</xdr:row>
      <xdr:rowOff>101600</xdr:rowOff>
    </xdr:from>
    <xdr:to>
      <xdr:col>8</xdr:col>
      <xdr:colOff>908050</xdr:colOff>
      <xdr:row>71</xdr:row>
      <xdr:rowOff>95250</xdr:rowOff>
    </xdr:to>
    <xdr:graphicFrame macro="">
      <xdr:nvGraphicFramePr>
        <xdr:cNvPr id="5" name="Test Chart">
          <a:extLst>
            <a:ext uri="{FF2B5EF4-FFF2-40B4-BE49-F238E27FC236}">
              <a16:creationId xmlns:a16="http://schemas.microsoft.com/office/drawing/2014/main" id="{FBA3D95D-CCD3-9A91-E70B-D0F227316A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114300</xdr:colOff>
      <xdr:row>0</xdr:row>
      <xdr:rowOff>0</xdr:rowOff>
    </xdr:from>
    <xdr:to>
      <xdr:col>2</xdr:col>
      <xdr:colOff>85090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606A4A60-E658-4850-B204-7BDC5DF62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85026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9217" name="loadAnalysisBtn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6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400050</xdr:colOff>
          <xdr:row>0</xdr:row>
          <xdr:rowOff>200025</xdr:rowOff>
        </xdr:from>
        <xdr:to>
          <xdr:col>13</xdr:col>
          <xdr:colOff>361950</xdr:colOff>
          <xdr:row>0</xdr:row>
          <xdr:rowOff>666750</xdr:rowOff>
        </xdr:to>
        <xdr:sp macro="" textlink="">
          <xdr:nvSpPr>
            <xdr:cNvPr id="9218" name="selectUIPath_Btn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6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1085851</xdr:colOff>
      <xdr:row>0</xdr:row>
      <xdr:rowOff>85725</xdr:rowOff>
    </xdr:from>
    <xdr:to>
      <xdr:col>3</xdr:col>
      <xdr:colOff>1883795</xdr:colOff>
      <xdr:row>0</xdr:row>
      <xdr:rowOff>787400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DC8EA3-1A47-42A8-BF88-FCF4E5DCE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6" y="82550"/>
          <a:ext cx="797944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190500</xdr:colOff>
      <xdr:row>0</xdr:row>
      <xdr:rowOff>152399</xdr:rowOff>
    </xdr:from>
    <xdr:to>
      <xdr:col>3</xdr:col>
      <xdr:colOff>1047750</xdr:colOff>
      <xdr:row>0</xdr:row>
      <xdr:rowOff>688050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AE4D23-C843-4F4E-8908-53F0ADB4C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66800" y="152399"/>
          <a:ext cx="2333625" cy="535651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50</xdr:row>
      <xdr:rowOff>101600</xdr:rowOff>
    </xdr:from>
    <xdr:to>
      <xdr:col>8</xdr:col>
      <xdr:colOff>908050</xdr:colOff>
      <xdr:row>71</xdr:row>
      <xdr:rowOff>95250</xdr:rowOff>
    </xdr:to>
    <xdr:graphicFrame macro="">
      <xdr:nvGraphicFramePr>
        <xdr:cNvPr id="5" name="Test Chart">
          <a:extLst>
            <a:ext uri="{FF2B5EF4-FFF2-40B4-BE49-F238E27FC236}">
              <a16:creationId xmlns:a16="http://schemas.microsoft.com/office/drawing/2014/main" id="{6BF74CCB-DC27-EC26-7BCE-2AEE301760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114300</xdr:colOff>
      <xdr:row>0</xdr:row>
      <xdr:rowOff>0</xdr:rowOff>
    </xdr:from>
    <xdr:to>
      <xdr:col>2</xdr:col>
      <xdr:colOff>88265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5608410E-564D-4FFD-9A0B-8AF57692D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85026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0241" name="loadAnalysisBtn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7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400050</xdr:colOff>
          <xdr:row>0</xdr:row>
          <xdr:rowOff>200025</xdr:rowOff>
        </xdr:from>
        <xdr:to>
          <xdr:col>13</xdr:col>
          <xdr:colOff>361950</xdr:colOff>
          <xdr:row>0</xdr:row>
          <xdr:rowOff>666750</xdr:rowOff>
        </xdr:to>
        <xdr:sp macro="" textlink="">
          <xdr:nvSpPr>
            <xdr:cNvPr id="10242" name="selectUIPath_Btn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7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1085851</xdr:colOff>
      <xdr:row>0</xdr:row>
      <xdr:rowOff>85725</xdr:rowOff>
    </xdr:from>
    <xdr:to>
      <xdr:col>3</xdr:col>
      <xdr:colOff>1883795</xdr:colOff>
      <xdr:row>0</xdr:row>
      <xdr:rowOff>790575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6800818-8556-4C81-A05E-AEAFED94B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6" y="82550"/>
          <a:ext cx="797944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190500</xdr:colOff>
      <xdr:row>0</xdr:row>
      <xdr:rowOff>152399</xdr:rowOff>
    </xdr:from>
    <xdr:to>
      <xdr:col>3</xdr:col>
      <xdr:colOff>1047750</xdr:colOff>
      <xdr:row>0</xdr:row>
      <xdr:rowOff>688050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E5B382A-F045-4340-BF21-1A791CA8D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66800" y="152399"/>
          <a:ext cx="2333625" cy="535651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49</xdr:row>
      <xdr:rowOff>104775</xdr:rowOff>
    </xdr:from>
    <xdr:to>
      <xdr:col>8</xdr:col>
      <xdr:colOff>908050</xdr:colOff>
      <xdr:row>70</xdr:row>
      <xdr:rowOff>101600</xdr:rowOff>
    </xdr:to>
    <xdr:graphicFrame macro="">
      <xdr:nvGraphicFramePr>
        <xdr:cNvPr id="5" name="Test Chart">
          <a:extLst>
            <a:ext uri="{FF2B5EF4-FFF2-40B4-BE49-F238E27FC236}">
              <a16:creationId xmlns:a16="http://schemas.microsoft.com/office/drawing/2014/main" id="{730C00C1-72CF-4B86-3F23-8E090CECF2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114300</xdr:colOff>
      <xdr:row>0</xdr:row>
      <xdr:rowOff>0</xdr:rowOff>
    </xdr:from>
    <xdr:to>
      <xdr:col>2</xdr:col>
      <xdr:colOff>88265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9522EEC9-3A58-42CA-8440-7DD26BCF9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85026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1265" name="loadAnalysisBtn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8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400050</xdr:colOff>
          <xdr:row>0</xdr:row>
          <xdr:rowOff>200025</xdr:rowOff>
        </xdr:from>
        <xdr:to>
          <xdr:col>13</xdr:col>
          <xdr:colOff>361950</xdr:colOff>
          <xdr:row>0</xdr:row>
          <xdr:rowOff>666750</xdr:rowOff>
        </xdr:to>
        <xdr:sp macro="" textlink="">
          <xdr:nvSpPr>
            <xdr:cNvPr id="11266" name="selectUIPath_Btn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8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1085851</xdr:colOff>
      <xdr:row>0</xdr:row>
      <xdr:rowOff>85725</xdr:rowOff>
    </xdr:from>
    <xdr:to>
      <xdr:col>3</xdr:col>
      <xdr:colOff>1883795</xdr:colOff>
      <xdr:row>0</xdr:row>
      <xdr:rowOff>790575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8D4B8D-186F-4DC8-B27E-F87AF971C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6" y="82550"/>
          <a:ext cx="797944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190500</xdr:colOff>
      <xdr:row>0</xdr:row>
      <xdr:rowOff>152399</xdr:rowOff>
    </xdr:from>
    <xdr:to>
      <xdr:col>3</xdr:col>
      <xdr:colOff>1047750</xdr:colOff>
      <xdr:row>0</xdr:row>
      <xdr:rowOff>688050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2F91DA8-91BB-46A7-A206-EFDF5EFD41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66800" y="152399"/>
          <a:ext cx="2333625" cy="535651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49</xdr:row>
      <xdr:rowOff>104775</xdr:rowOff>
    </xdr:from>
    <xdr:to>
      <xdr:col>8</xdr:col>
      <xdr:colOff>908050</xdr:colOff>
      <xdr:row>70</xdr:row>
      <xdr:rowOff>101600</xdr:rowOff>
    </xdr:to>
    <xdr:graphicFrame macro="">
      <xdr:nvGraphicFramePr>
        <xdr:cNvPr id="5" name="Test Chart">
          <a:extLst>
            <a:ext uri="{FF2B5EF4-FFF2-40B4-BE49-F238E27FC236}">
              <a16:creationId xmlns:a16="http://schemas.microsoft.com/office/drawing/2014/main" id="{104AF43E-14DD-0741-8A0A-7ADFAE6DFF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114300</xdr:colOff>
      <xdr:row>0</xdr:row>
      <xdr:rowOff>0</xdr:rowOff>
    </xdr:from>
    <xdr:to>
      <xdr:col>2</xdr:col>
      <xdr:colOff>88265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82F7B239-E1F1-4F7E-AF0E-CB60EF3A8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85026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0</xdr:row>
          <xdr:rowOff>171450</xdr:rowOff>
        </xdr:from>
        <xdr:to>
          <xdr:col>11</xdr:col>
          <xdr:colOff>533400</xdr:colOff>
          <xdr:row>0</xdr:row>
          <xdr:rowOff>676275</xdr:rowOff>
        </xdr:to>
        <xdr:sp macro="" textlink="">
          <xdr:nvSpPr>
            <xdr:cNvPr id="12289" name="loadAnalysisBtn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9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400050</xdr:colOff>
          <xdr:row>0</xdr:row>
          <xdr:rowOff>200025</xdr:rowOff>
        </xdr:from>
        <xdr:to>
          <xdr:col>13</xdr:col>
          <xdr:colOff>361950</xdr:colOff>
          <xdr:row>0</xdr:row>
          <xdr:rowOff>666750</xdr:rowOff>
        </xdr:to>
        <xdr:sp macro="" textlink="">
          <xdr:nvSpPr>
            <xdr:cNvPr id="12290" name="selectUIPath_Btn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9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1085851</xdr:colOff>
      <xdr:row>0</xdr:row>
      <xdr:rowOff>85725</xdr:rowOff>
    </xdr:from>
    <xdr:to>
      <xdr:col>3</xdr:col>
      <xdr:colOff>1883795</xdr:colOff>
      <xdr:row>0</xdr:row>
      <xdr:rowOff>790575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533264D-99A6-4121-BF4A-7BDAA65E3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6" y="82550"/>
          <a:ext cx="797944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190500</xdr:colOff>
      <xdr:row>0</xdr:row>
      <xdr:rowOff>152399</xdr:rowOff>
    </xdr:from>
    <xdr:to>
      <xdr:col>3</xdr:col>
      <xdr:colOff>1047750</xdr:colOff>
      <xdr:row>0</xdr:row>
      <xdr:rowOff>688050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05256CA-083E-4C37-B30C-91891D870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66800" y="152399"/>
          <a:ext cx="2333625" cy="535651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48</xdr:row>
      <xdr:rowOff>85725</xdr:rowOff>
    </xdr:from>
    <xdr:to>
      <xdr:col>8</xdr:col>
      <xdr:colOff>908050</xdr:colOff>
      <xdr:row>69</xdr:row>
      <xdr:rowOff>82550</xdr:rowOff>
    </xdr:to>
    <xdr:graphicFrame macro="">
      <xdr:nvGraphicFramePr>
        <xdr:cNvPr id="5" name="Test Chart">
          <a:extLst>
            <a:ext uri="{FF2B5EF4-FFF2-40B4-BE49-F238E27FC236}">
              <a16:creationId xmlns:a16="http://schemas.microsoft.com/office/drawing/2014/main" id="{368EA654-CF6E-8FDF-DD87-58EE6E1F87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6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Relationship Id="rId5" Type="http://schemas.openxmlformats.org/officeDocument/2006/relationships/comments" Target="../comments8.xml"/><Relationship Id="rId4" Type="http://schemas.openxmlformats.org/officeDocument/2006/relationships/ctrlProp" Target="../ctrlProps/ctrlProp1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5" Type="http://schemas.openxmlformats.org/officeDocument/2006/relationships/comments" Target="../comments2.xml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6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5" Type="http://schemas.openxmlformats.org/officeDocument/2006/relationships/comments" Target="../comments3.xml"/><Relationship Id="rId4" Type="http://schemas.openxmlformats.org/officeDocument/2006/relationships/ctrlProp" Target="../ctrlProps/ctrlProp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8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5" Type="http://schemas.openxmlformats.org/officeDocument/2006/relationships/comments" Target="../comments4.xml"/><Relationship Id="rId4" Type="http://schemas.openxmlformats.org/officeDocument/2006/relationships/ctrlProp" Target="../ctrlProps/ctrlProp9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0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5" Type="http://schemas.openxmlformats.org/officeDocument/2006/relationships/comments" Target="../comments5.xml"/><Relationship Id="rId4" Type="http://schemas.openxmlformats.org/officeDocument/2006/relationships/ctrlProp" Target="../ctrlProps/ctrlProp1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2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5" Type="http://schemas.openxmlformats.org/officeDocument/2006/relationships/comments" Target="../comments6.xml"/><Relationship Id="rId4" Type="http://schemas.openxmlformats.org/officeDocument/2006/relationships/ctrlProp" Target="../ctrlProps/ctrlProp1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4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5" Type="http://schemas.openxmlformats.org/officeDocument/2006/relationships/comments" Target="../comments7.xml"/><Relationship Id="rId4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idden"/>
  <dimension ref="A1:U84"/>
  <sheetViews>
    <sheetView workbookViewId="0">
      <selection activeCell="O46" sqref="O46:T66"/>
    </sheetView>
  </sheetViews>
  <sheetFormatPr defaultRowHeight="15" x14ac:dyDescent="0.25"/>
  <cols>
    <col min="1" max="1" width="19.140625" bestFit="1" customWidth="1"/>
    <col min="3" max="3" width="10" customWidth="1"/>
    <col min="6" max="6" width="16" bestFit="1" customWidth="1"/>
    <col min="7" max="7" width="13.5703125" bestFit="1" customWidth="1"/>
    <col min="8" max="8" width="8.7109375" bestFit="1" customWidth="1"/>
    <col min="9" max="9" width="16.85546875" bestFit="1" customWidth="1"/>
    <col min="10" max="10" width="14.42578125" bestFit="1" customWidth="1"/>
    <col min="11" max="11" width="16" customWidth="1"/>
    <col min="12" max="12" width="12.7109375" bestFit="1" customWidth="1"/>
    <col min="13" max="14" width="13.85546875" customWidth="1"/>
    <col min="15" max="15" width="15.5703125" customWidth="1"/>
    <col min="16" max="16" width="12.85546875" bestFit="1" customWidth="1"/>
    <col min="19" max="19" width="13.28515625" customWidth="1"/>
  </cols>
  <sheetData>
    <row r="1" spans="1:18" x14ac:dyDescent="0.25">
      <c r="A1" s="7" t="s">
        <v>135</v>
      </c>
      <c r="B1" s="6">
        <v>8</v>
      </c>
      <c r="F1" s="115" t="s">
        <v>11</v>
      </c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4"/>
    </row>
    <row r="2" spans="1:18" x14ac:dyDescent="0.25">
      <c r="A2" s="7" t="s">
        <v>0</v>
      </c>
      <c r="B2" s="6"/>
      <c r="F2" s="7" t="s">
        <v>95</v>
      </c>
      <c r="G2" s="7" t="s">
        <v>96</v>
      </c>
      <c r="H2" s="7" t="s">
        <v>5</v>
      </c>
      <c r="I2" s="7" t="s">
        <v>3</v>
      </c>
      <c r="J2" s="12" t="s">
        <v>27</v>
      </c>
      <c r="K2" s="7" t="s">
        <v>97</v>
      </c>
      <c r="L2" s="7" t="s">
        <v>98</v>
      </c>
      <c r="M2" s="7" t="s">
        <v>4</v>
      </c>
      <c r="N2" s="7" t="s">
        <v>13</v>
      </c>
      <c r="O2" s="7" t="s">
        <v>28</v>
      </c>
      <c r="P2" s="7" t="s">
        <v>102</v>
      </c>
      <c r="Q2" s="7" t="s">
        <v>103</v>
      </c>
    </row>
    <row r="3" spans="1:18" x14ac:dyDescent="0.25">
      <c r="A3" s="7" t="s">
        <v>1</v>
      </c>
      <c r="B3" s="6"/>
      <c r="F3" s="9" t="s">
        <v>187</v>
      </c>
      <c r="G3" s="9" t="s">
        <v>188</v>
      </c>
      <c r="H3" s="9" t="s">
        <v>189</v>
      </c>
      <c r="I3" s="9" t="s">
        <v>189</v>
      </c>
      <c r="J3" s="9" t="s">
        <v>190</v>
      </c>
      <c r="K3" s="9" t="s">
        <v>192</v>
      </c>
      <c r="L3" s="9" t="s">
        <v>193</v>
      </c>
      <c r="M3" s="9" t="s">
        <v>194</v>
      </c>
      <c r="N3" s="9" t="s">
        <v>194</v>
      </c>
      <c r="O3" s="9" t="s">
        <v>194</v>
      </c>
      <c r="P3" s="9" t="s">
        <v>195</v>
      </c>
      <c r="Q3" s="9" t="s">
        <v>196</v>
      </c>
    </row>
    <row r="4" spans="1:18" x14ac:dyDescent="0.25">
      <c r="A4" s="7" t="s">
        <v>2</v>
      </c>
      <c r="B4" s="6">
        <v>1</v>
      </c>
      <c r="C4" s="7" t="s">
        <v>136</v>
      </c>
      <c r="D4" s="6" t="s">
        <v>185</v>
      </c>
      <c r="J4" t="s">
        <v>191</v>
      </c>
    </row>
    <row r="5" spans="1:18" x14ac:dyDescent="0.25">
      <c r="A5" s="7" t="s">
        <v>63</v>
      </c>
      <c r="B5" s="6" t="s">
        <v>186</v>
      </c>
      <c r="C5" s="7" t="s">
        <v>130</v>
      </c>
      <c r="D5" s="6" t="s">
        <v>197</v>
      </c>
    </row>
    <row r="6" spans="1:18" x14ac:dyDescent="0.25">
      <c r="A6">
        <v>2</v>
      </c>
      <c r="B6" s="113" t="s">
        <v>12</v>
      </c>
      <c r="C6" s="114"/>
      <c r="D6" s="114"/>
      <c r="E6" s="114"/>
      <c r="F6" s="7" t="s">
        <v>9</v>
      </c>
      <c r="G6" s="7" t="s">
        <v>7</v>
      </c>
      <c r="H6" s="7" t="s">
        <v>8</v>
      </c>
      <c r="I6" s="7" t="s">
        <v>10</v>
      </c>
      <c r="J6" s="7" t="s">
        <v>100</v>
      </c>
      <c r="K6" s="7" t="s">
        <v>107</v>
      </c>
      <c r="L6" s="7" t="s">
        <v>29</v>
      </c>
      <c r="M6" s="7" t="s">
        <v>99</v>
      </c>
      <c r="N6" s="7" t="s">
        <v>178</v>
      </c>
      <c r="O6" s="8" t="s">
        <v>14</v>
      </c>
      <c r="P6" s="11"/>
    </row>
    <row r="7" spans="1:18" x14ac:dyDescent="0.25">
      <c r="A7" t="s">
        <v>198</v>
      </c>
      <c r="B7" s="10" t="s">
        <v>199</v>
      </c>
      <c r="C7" s="10"/>
      <c r="D7" s="10"/>
      <c r="E7" s="10"/>
      <c r="F7" s="10">
        <v>1</v>
      </c>
      <c r="G7" s="10" t="s">
        <v>199</v>
      </c>
      <c r="H7" s="10">
        <v>1</v>
      </c>
      <c r="I7" s="10" t="s">
        <v>203</v>
      </c>
      <c r="J7" s="10"/>
      <c r="K7" s="10"/>
      <c r="M7">
        <v>1</v>
      </c>
      <c r="N7">
        <v>3</v>
      </c>
      <c r="O7" s="7" t="s">
        <v>15</v>
      </c>
      <c r="P7">
        <v>1</v>
      </c>
    </row>
    <row r="8" spans="1:18" x14ac:dyDescent="0.25">
      <c r="B8" s="10" t="s">
        <v>200</v>
      </c>
      <c r="C8" s="10"/>
      <c r="D8" s="10"/>
      <c r="E8" s="10"/>
      <c r="F8">
        <v>-4146</v>
      </c>
      <c r="G8" t="s">
        <v>204</v>
      </c>
      <c r="H8">
        <v>1</v>
      </c>
      <c r="I8" t="s">
        <v>205</v>
      </c>
      <c r="M8">
        <v>1</v>
      </c>
      <c r="N8">
        <v>3</v>
      </c>
      <c r="O8" s="6" t="s">
        <v>16</v>
      </c>
      <c r="P8" s="9">
        <v>1</v>
      </c>
    </row>
    <row r="9" spans="1:18" x14ac:dyDescent="0.25">
      <c r="B9" s="10" t="s">
        <v>41</v>
      </c>
      <c r="C9" s="10" t="s">
        <v>201</v>
      </c>
      <c r="D9" s="10"/>
      <c r="E9" s="10"/>
      <c r="O9" s="6" t="s">
        <v>17</v>
      </c>
      <c r="P9" s="9">
        <v>1</v>
      </c>
    </row>
    <row r="10" spans="1:18" x14ac:dyDescent="0.25">
      <c r="B10" s="10" t="s">
        <v>202</v>
      </c>
      <c r="C10" s="10" t="s">
        <v>202</v>
      </c>
      <c r="D10" s="10"/>
      <c r="E10" s="10"/>
      <c r="O10" s="6" t="s">
        <v>30</v>
      </c>
      <c r="P10" s="9">
        <v>0.01</v>
      </c>
    </row>
    <row r="11" spans="1:18" x14ac:dyDescent="0.25">
      <c r="B11" s="10">
        <v>0</v>
      </c>
      <c r="C11" s="10">
        <v>0.80699896999999998</v>
      </c>
      <c r="D11" s="10"/>
      <c r="E11" s="10"/>
      <c r="O11" s="6" t="s">
        <v>19</v>
      </c>
      <c r="P11" s="9">
        <v>0.95</v>
      </c>
    </row>
    <row r="12" spans="1:18" x14ac:dyDescent="0.25">
      <c r="B12" s="10">
        <v>0</v>
      </c>
      <c r="C12" s="10">
        <v>1.2009544000000001</v>
      </c>
      <c r="D12" s="10"/>
      <c r="E12" s="10"/>
      <c r="O12" s="6" t="s">
        <v>20</v>
      </c>
      <c r="P12" s="9">
        <v>1</v>
      </c>
    </row>
    <row r="13" spans="1:18" x14ac:dyDescent="0.25">
      <c r="B13" s="10">
        <v>0</v>
      </c>
      <c r="C13" s="10">
        <v>0.99257689999999998</v>
      </c>
      <c r="D13" s="10"/>
      <c r="E13" s="10"/>
      <c r="O13" s="6" t="s">
        <v>21</v>
      </c>
      <c r="P13" s="9">
        <v>2</v>
      </c>
    </row>
    <row r="14" spans="1:18" x14ac:dyDescent="0.25">
      <c r="B14" s="10">
        <v>100</v>
      </c>
      <c r="C14" s="10">
        <v>0.58324500000000001</v>
      </c>
      <c r="D14" s="10"/>
      <c r="E14" s="10"/>
      <c r="O14" s="6" t="s">
        <v>101</v>
      </c>
      <c r="P14" s="9">
        <v>1</v>
      </c>
    </row>
    <row r="15" spans="1:18" x14ac:dyDescent="0.25">
      <c r="B15" s="10">
        <v>100</v>
      </c>
      <c r="C15" s="10">
        <v>0.72746549999999999</v>
      </c>
      <c r="D15" s="10"/>
      <c r="E15" s="10"/>
      <c r="O15" s="6" t="s">
        <v>18</v>
      </c>
      <c r="P15" s="9">
        <v>0</v>
      </c>
    </row>
    <row r="16" spans="1:18" x14ac:dyDescent="0.25">
      <c r="B16" s="10">
        <v>100</v>
      </c>
      <c r="C16" s="10">
        <v>0.46553551999999998</v>
      </c>
      <c r="D16" s="10"/>
      <c r="E16" s="10"/>
      <c r="O16" s="6"/>
      <c r="P16" s="10"/>
    </row>
    <row r="17" spans="2:16" x14ac:dyDescent="0.25">
      <c r="B17" s="10">
        <v>300</v>
      </c>
      <c r="C17" s="10">
        <v>0.30328739999999998</v>
      </c>
      <c r="D17" s="10"/>
      <c r="E17" s="10"/>
      <c r="O17" s="7" t="s">
        <v>22</v>
      </c>
      <c r="P17">
        <v>1</v>
      </c>
    </row>
    <row r="18" spans="2:16" x14ac:dyDescent="0.25">
      <c r="B18" s="10">
        <v>300</v>
      </c>
      <c r="C18" s="10">
        <v>0.31283139999999998</v>
      </c>
      <c r="D18" s="10"/>
      <c r="E18" s="10"/>
      <c r="O18" s="6" t="s">
        <v>23</v>
      </c>
      <c r="P18" s="9">
        <v>1</v>
      </c>
    </row>
    <row r="19" spans="2:16" x14ac:dyDescent="0.25">
      <c r="B19" s="10">
        <v>300</v>
      </c>
      <c r="C19" s="10">
        <v>0.22693531</v>
      </c>
      <c r="D19" s="10"/>
      <c r="E19" s="10"/>
      <c r="O19" s="6" t="s">
        <v>24</v>
      </c>
      <c r="P19" s="9">
        <v>0.1</v>
      </c>
    </row>
    <row r="20" spans="2:16" x14ac:dyDescent="0.25">
      <c r="B20" s="10">
        <v>600</v>
      </c>
      <c r="C20" s="10">
        <v>0.21845175</v>
      </c>
      <c r="D20" s="10"/>
      <c r="E20" s="10"/>
      <c r="O20" s="6" t="s">
        <v>19</v>
      </c>
      <c r="P20" s="9">
        <v>0.95</v>
      </c>
    </row>
    <row r="21" spans="2:16" x14ac:dyDescent="0.25">
      <c r="B21" s="10">
        <v>600</v>
      </c>
      <c r="C21" s="10">
        <v>0.19300106</v>
      </c>
      <c r="D21" s="10"/>
      <c r="E21" s="10"/>
      <c r="O21" s="6" t="s">
        <v>60</v>
      </c>
      <c r="P21" s="9"/>
    </row>
    <row r="22" spans="2:16" x14ac:dyDescent="0.25">
      <c r="B22" s="10">
        <v>600</v>
      </c>
      <c r="C22" s="10">
        <v>0.10392365000000001</v>
      </c>
      <c r="D22" s="10"/>
      <c r="E22" s="10"/>
      <c r="O22" s="6" t="s">
        <v>18</v>
      </c>
      <c r="P22" s="9">
        <v>-9999</v>
      </c>
    </row>
    <row r="23" spans="2:16" x14ac:dyDescent="0.25">
      <c r="B23" s="10">
        <v>900</v>
      </c>
      <c r="C23" s="10">
        <v>6.5747609999999998E-2</v>
      </c>
      <c r="D23" s="10"/>
      <c r="E23" s="10"/>
      <c r="O23" s="6"/>
    </row>
    <row r="24" spans="2:16" x14ac:dyDescent="0.25">
      <c r="B24" s="10">
        <v>900</v>
      </c>
      <c r="C24" s="10">
        <v>8.1654295000000002E-2</v>
      </c>
      <c r="D24" s="10"/>
      <c r="E24" s="10"/>
      <c r="O24" s="7" t="s">
        <v>25</v>
      </c>
      <c r="P24">
        <v>1</v>
      </c>
    </row>
    <row r="25" spans="2:16" x14ac:dyDescent="0.25">
      <c r="B25" s="10"/>
      <c r="C25" s="10"/>
      <c r="D25" s="10"/>
      <c r="E25" s="10"/>
      <c r="O25" s="6" t="s">
        <v>23</v>
      </c>
      <c r="P25" s="9">
        <v>1</v>
      </c>
    </row>
    <row r="26" spans="2:16" x14ac:dyDescent="0.25">
      <c r="B26" t="s">
        <v>204</v>
      </c>
      <c r="O26" s="6" t="s">
        <v>24</v>
      </c>
      <c r="P26" s="9">
        <v>0.1</v>
      </c>
    </row>
    <row r="27" spans="2:16" x14ac:dyDescent="0.25">
      <c r="B27" t="s">
        <v>200</v>
      </c>
      <c r="O27" s="6" t="s">
        <v>19</v>
      </c>
      <c r="P27" s="9">
        <v>0.95</v>
      </c>
    </row>
    <row r="28" spans="2:16" x14ac:dyDescent="0.25">
      <c r="B28" t="s">
        <v>41</v>
      </c>
      <c r="C28" t="s">
        <v>201</v>
      </c>
      <c r="O28" s="6"/>
    </row>
    <row r="29" spans="2:16" x14ac:dyDescent="0.25">
      <c r="B29" t="s">
        <v>202</v>
      </c>
      <c r="C29" t="s">
        <v>202</v>
      </c>
      <c r="O29" s="7" t="s">
        <v>6</v>
      </c>
      <c r="P29">
        <v>1</v>
      </c>
    </row>
    <row r="30" spans="2:16" x14ac:dyDescent="0.25">
      <c r="B30">
        <v>0</v>
      </c>
      <c r="C30">
        <v>-9.3127019582268905E-2</v>
      </c>
      <c r="O30" s="6" t="s">
        <v>23</v>
      </c>
      <c r="P30" s="9">
        <v>1</v>
      </c>
    </row>
    <row r="31" spans="2:16" x14ac:dyDescent="0.25">
      <c r="B31">
        <v>0</v>
      </c>
      <c r="C31">
        <v>7.952651764075476E-2</v>
      </c>
      <c r="O31" s="6" t="s">
        <v>24</v>
      </c>
      <c r="P31" s="9">
        <v>0.1</v>
      </c>
    </row>
    <row r="32" spans="2:16" x14ac:dyDescent="0.25">
      <c r="B32">
        <v>0</v>
      </c>
      <c r="C32">
        <v>-3.2358362505930409E-3</v>
      </c>
      <c r="O32" s="6" t="s">
        <v>19</v>
      </c>
      <c r="P32" s="9">
        <v>0.95</v>
      </c>
    </row>
    <row r="33" spans="2:21" x14ac:dyDescent="0.25">
      <c r="B33">
        <v>100</v>
      </c>
      <c r="C33">
        <v>-0.23414897560616382</v>
      </c>
      <c r="O33" s="6" t="s">
        <v>26</v>
      </c>
      <c r="P33" s="9">
        <v>1</v>
      </c>
    </row>
    <row r="34" spans="2:21" x14ac:dyDescent="0.25">
      <c r="B34">
        <v>100</v>
      </c>
      <c r="C34">
        <v>-0.13818759823883545</v>
      </c>
      <c r="O34" s="11" t="s">
        <v>60</v>
      </c>
      <c r="P34" s="9">
        <v>1</v>
      </c>
    </row>
    <row r="35" spans="2:21" x14ac:dyDescent="0.25">
      <c r="B35">
        <v>100</v>
      </c>
      <c r="C35">
        <v>-0.33204717708547221</v>
      </c>
      <c r="O35" s="6" t="s">
        <v>18</v>
      </c>
      <c r="P35" s="9">
        <v>-9999</v>
      </c>
    </row>
    <row r="36" spans="2:21" x14ac:dyDescent="0.25">
      <c r="B36">
        <v>300</v>
      </c>
      <c r="C36">
        <v>-0.51814563197136465</v>
      </c>
      <c r="O36" s="6" t="s">
        <v>104</v>
      </c>
      <c r="P36" s="9">
        <v>1000</v>
      </c>
    </row>
    <row r="37" spans="2:21" x14ac:dyDescent="0.25">
      <c r="B37">
        <v>300</v>
      </c>
      <c r="C37">
        <v>-0.50468966174288188</v>
      </c>
      <c r="O37" s="11" t="s">
        <v>106</v>
      </c>
      <c r="P37" s="9">
        <v>1</v>
      </c>
    </row>
    <row r="38" spans="2:21" x14ac:dyDescent="0.25">
      <c r="B38">
        <v>300</v>
      </c>
      <c r="C38">
        <v>-0.6440979248066715</v>
      </c>
      <c r="O38" s="6" t="s">
        <v>105</v>
      </c>
      <c r="P38" s="9">
        <v>-9999</v>
      </c>
    </row>
    <row r="39" spans="2:21" x14ac:dyDescent="0.25">
      <c r="B39">
        <v>600</v>
      </c>
      <c r="C39">
        <v>-0.66064447184111852</v>
      </c>
    </row>
    <row r="40" spans="2:21" x14ac:dyDescent="0.25">
      <c r="B40">
        <v>600</v>
      </c>
      <c r="C40">
        <v>-0.71444030575447159</v>
      </c>
    </row>
    <row r="41" spans="2:21" x14ac:dyDescent="0.25">
      <c r="B41">
        <v>600</v>
      </c>
      <c r="C41">
        <v>-0.98328560840325974</v>
      </c>
      <c r="O41" s="7" t="s">
        <v>65</v>
      </c>
    </row>
    <row r="42" spans="2:21" x14ac:dyDescent="0.25">
      <c r="B42">
        <v>900</v>
      </c>
      <c r="C42">
        <v>-1.1821200296469818</v>
      </c>
      <c r="O42" s="6" t="b">
        <v>1</v>
      </c>
    </row>
    <row r="43" spans="2:21" x14ac:dyDescent="0.25">
      <c r="B43">
        <v>900</v>
      </c>
      <c r="C43">
        <v>-1.0880209665214118</v>
      </c>
      <c r="O43" s="6" t="b">
        <v>0</v>
      </c>
    </row>
    <row r="44" spans="2:21" x14ac:dyDescent="0.25">
      <c r="O44" s="6">
        <v>3</v>
      </c>
    </row>
    <row r="46" spans="2:21" x14ac:dyDescent="0.25">
      <c r="O46" s="6" t="s">
        <v>206</v>
      </c>
      <c r="P46" s="6" t="s">
        <v>206</v>
      </c>
      <c r="Q46" s="6" t="s">
        <v>206</v>
      </c>
      <c r="R46" s="6" t="s">
        <v>208</v>
      </c>
      <c r="S46" s="6" t="s">
        <v>209</v>
      </c>
      <c r="T46" s="6" t="s">
        <v>210</v>
      </c>
      <c r="U46" s="6"/>
    </row>
    <row r="47" spans="2:21" x14ac:dyDescent="0.25">
      <c r="O47" s="6" t="s">
        <v>206</v>
      </c>
      <c r="P47" s="6" t="s">
        <v>206</v>
      </c>
      <c r="Q47" s="6" t="s">
        <v>206</v>
      </c>
      <c r="R47" s="6" t="s">
        <v>208</v>
      </c>
      <c r="S47" s="6" t="s">
        <v>209</v>
      </c>
      <c r="T47" s="6" t="s">
        <v>211</v>
      </c>
      <c r="U47" s="6"/>
    </row>
    <row r="48" spans="2:21" x14ac:dyDescent="0.25">
      <c r="O48" s="6" t="s">
        <v>207</v>
      </c>
      <c r="P48" s="6" t="s">
        <v>207</v>
      </c>
      <c r="Q48" s="6" t="s">
        <v>207</v>
      </c>
      <c r="R48" s="6" t="s">
        <v>208</v>
      </c>
      <c r="S48" s="6" t="s">
        <v>212</v>
      </c>
      <c r="T48" s="6" t="s">
        <v>213</v>
      </c>
      <c r="U48" s="6"/>
    </row>
    <row r="49" spans="15:21" x14ac:dyDescent="0.25">
      <c r="O49" s="6" t="s">
        <v>206</v>
      </c>
      <c r="P49" s="6" t="s">
        <v>206</v>
      </c>
      <c r="Q49" s="6" t="s">
        <v>206</v>
      </c>
      <c r="R49" s="6" t="s">
        <v>208</v>
      </c>
      <c r="S49" s="6" t="s">
        <v>209</v>
      </c>
      <c r="T49" s="6" t="s">
        <v>214</v>
      </c>
      <c r="U49" s="6"/>
    </row>
    <row r="50" spans="15:21" x14ac:dyDescent="0.25">
      <c r="O50" s="6" t="s">
        <v>206</v>
      </c>
      <c r="P50" s="6" t="s">
        <v>207</v>
      </c>
      <c r="Q50" s="6" t="s">
        <v>207</v>
      </c>
      <c r="R50" s="6">
        <v>0.05</v>
      </c>
      <c r="S50" s="6" t="s">
        <v>215</v>
      </c>
      <c r="T50" s="6" t="str">
        <f>"Constant variance test failed (Test 2 p-value &lt; "&amp;R50&amp;")"</f>
        <v>Constant variance test failed (Test 2 p-value &lt; 0.05)</v>
      </c>
      <c r="U50" s="6"/>
    </row>
    <row r="51" spans="15:21" x14ac:dyDescent="0.25">
      <c r="O51" s="6" t="s">
        <v>206</v>
      </c>
      <c r="P51" s="6" t="s">
        <v>207</v>
      </c>
      <c r="Q51" s="6" t="s">
        <v>207</v>
      </c>
      <c r="R51" s="6">
        <v>0.05</v>
      </c>
      <c r="S51" s="6" t="s">
        <v>215</v>
      </c>
      <c r="T51" s="6" t="str">
        <f>"Non-constant variance test failed (Test 3 p-value &lt; "&amp;R51&amp;")"</f>
        <v>Non-constant variance test failed (Test 3 p-value &lt; 0.05)</v>
      </c>
      <c r="U51" s="6"/>
    </row>
    <row r="52" spans="15:21" x14ac:dyDescent="0.25">
      <c r="O52" s="6" t="s">
        <v>206</v>
      </c>
      <c r="P52" s="6" t="s">
        <v>206</v>
      </c>
      <c r="Q52" s="6" t="s">
        <v>206</v>
      </c>
      <c r="R52" s="6">
        <v>0.1</v>
      </c>
      <c r="S52" s="6" t="s">
        <v>215</v>
      </c>
      <c r="T52" s="6" t="str">
        <f>"Goodness of fit p-value &lt; "&amp;R52</f>
        <v>Goodness of fit p-value &lt; 0.1</v>
      </c>
      <c r="U52" s="6"/>
    </row>
    <row r="53" spans="15:21" x14ac:dyDescent="0.25">
      <c r="O53" s="6" t="s">
        <v>207</v>
      </c>
      <c r="P53" s="6" t="s">
        <v>206</v>
      </c>
      <c r="Q53" s="6" t="s">
        <v>207</v>
      </c>
      <c r="R53" s="6">
        <v>0.05</v>
      </c>
      <c r="S53" s="6" t="s">
        <v>215</v>
      </c>
      <c r="T53" s="6" t="str">
        <f>"Goodness of fit p-value &lt; "&amp;R53</f>
        <v>Goodness of fit p-value &lt; 0.05</v>
      </c>
      <c r="U53" s="6"/>
    </row>
    <row r="54" spans="15:21" x14ac:dyDescent="0.25">
      <c r="O54" s="6" t="s">
        <v>206</v>
      </c>
      <c r="P54" s="6" t="s">
        <v>206</v>
      </c>
      <c r="Q54" s="6" t="s">
        <v>206</v>
      </c>
      <c r="R54" s="6">
        <v>20</v>
      </c>
      <c r="S54" s="6" t="s">
        <v>215</v>
      </c>
      <c r="T54" s="6" t="str">
        <f>"BMD/BMDL ratio &gt; "&amp;R54</f>
        <v>BMD/BMDL ratio &gt; 20</v>
      </c>
      <c r="U54" s="6"/>
    </row>
    <row r="55" spans="15:21" x14ac:dyDescent="0.25">
      <c r="O55" s="6" t="s">
        <v>206</v>
      </c>
      <c r="P55" s="6" t="s">
        <v>206</v>
      </c>
      <c r="Q55" s="6" t="s">
        <v>206</v>
      </c>
      <c r="R55" s="6">
        <v>3</v>
      </c>
      <c r="S55" s="6" t="s">
        <v>212</v>
      </c>
      <c r="T55" s="6" t="str">
        <f>"BMD/BMDL ratio &gt; "&amp;R55</f>
        <v>BMD/BMDL ratio &gt; 3</v>
      </c>
      <c r="U55" s="6"/>
    </row>
    <row r="56" spans="15:21" x14ac:dyDescent="0.25">
      <c r="O56" s="6" t="s">
        <v>206</v>
      </c>
      <c r="P56" s="6" t="s">
        <v>206</v>
      </c>
      <c r="Q56" s="6" t="s">
        <v>206</v>
      </c>
      <c r="R56" s="6">
        <v>2</v>
      </c>
      <c r="S56" s="6" t="s">
        <v>215</v>
      </c>
      <c r="T56" s="6" t="str">
        <f>"|Residual for Dose Group Near BMD| &gt; "&amp;R56</f>
        <v>|Residual for Dose Group Near BMD| &gt; 2</v>
      </c>
      <c r="U56" s="6"/>
    </row>
    <row r="57" spans="15:21" x14ac:dyDescent="0.25">
      <c r="O57" s="6" t="s">
        <v>207</v>
      </c>
      <c r="P57" s="6" t="s">
        <v>207</v>
      </c>
      <c r="Q57" s="6" t="s">
        <v>207</v>
      </c>
      <c r="R57" s="6" t="s">
        <v>208</v>
      </c>
      <c r="S57" s="6" t="s">
        <v>212</v>
      </c>
      <c r="T57" s="6" t="s">
        <v>216</v>
      </c>
      <c r="U57" s="6"/>
    </row>
    <row r="58" spans="15:21" x14ac:dyDescent="0.25">
      <c r="O58" s="6" t="s">
        <v>206</v>
      </c>
      <c r="P58" s="6" t="s">
        <v>206</v>
      </c>
      <c r="Q58" s="6" t="s">
        <v>206</v>
      </c>
      <c r="R58" s="6">
        <v>1</v>
      </c>
      <c r="S58" s="6" t="s">
        <v>212</v>
      </c>
      <c r="T58" s="6" t="str">
        <f>IF(R58&lt;&gt;1,"BMD " &amp;R58&amp;"x higher than maximum dose","BMD higher than maximum dose")</f>
        <v>BMD higher than maximum dose</v>
      </c>
      <c r="U58" s="6"/>
    </row>
    <row r="59" spans="15:21" x14ac:dyDescent="0.25">
      <c r="O59" s="6" t="s">
        <v>206</v>
      </c>
      <c r="P59" s="6" t="s">
        <v>206</v>
      </c>
      <c r="Q59" s="6" t="s">
        <v>206</v>
      </c>
      <c r="R59" s="6">
        <v>1</v>
      </c>
      <c r="S59" s="6" t="s">
        <v>212</v>
      </c>
      <c r="T59" s="6" t="str">
        <f>IF(R59&lt;&gt;1,"BMDL " &amp;R59&amp;"x higher than maximum dose","BMDL higher than maximum dose")</f>
        <v>BMDL higher than maximum dose</v>
      </c>
      <c r="U59" s="6"/>
    </row>
    <row r="60" spans="15:21" x14ac:dyDescent="0.25">
      <c r="O60" s="6" t="s">
        <v>206</v>
      </c>
      <c r="P60" s="6" t="s">
        <v>206</v>
      </c>
      <c r="Q60" s="6" t="s">
        <v>206</v>
      </c>
      <c r="R60" s="6">
        <v>3</v>
      </c>
      <c r="S60" s="6" t="s">
        <v>212</v>
      </c>
      <c r="T60" s="6" t="str">
        <f>IF(R60&lt;&gt;1,"BMD " &amp;R60&amp;"x lower than lowest non-zero dose","BMD lower than lowest non-zero dose")</f>
        <v>BMD 3x lower than lowest non-zero dose</v>
      </c>
      <c r="U60" s="6"/>
    </row>
    <row r="61" spans="15:21" x14ac:dyDescent="0.25">
      <c r="O61" s="6" t="s">
        <v>206</v>
      </c>
      <c r="P61" s="6" t="s">
        <v>206</v>
      </c>
      <c r="Q61" s="6" t="s">
        <v>206</v>
      </c>
      <c r="R61" s="6">
        <v>3</v>
      </c>
      <c r="S61" s="6" t="s">
        <v>212</v>
      </c>
      <c r="T61" s="6" t="str">
        <f>IF(R61&lt;&gt;1,"BMDL " &amp;R61&amp;"x lower than lowest non-zero dose","BMDL lower than lowest non-zero dose")</f>
        <v>BMDL 3x lower than lowest non-zero dose</v>
      </c>
      <c r="U61" s="6"/>
    </row>
    <row r="62" spans="15:21" x14ac:dyDescent="0.25">
      <c r="O62" s="6" t="s">
        <v>206</v>
      </c>
      <c r="P62" s="6" t="s">
        <v>206</v>
      </c>
      <c r="Q62" s="6" t="s">
        <v>206</v>
      </c>
      <c r="R62" s="6">
        <v>10</v>
      </c>
      <c r="S62" s="6" t="s">
        <v>215</v>
      </c>
      <c r="T62" s="6" t="str">
        <f>IF(R62&lt;&gt;1,"BMD " &amp;R62&amp;"x lower than lowest non-zero dose","BMD lower than lowest non-zero dose")</f>
        <v>BMD 10x lower than lowest non-zero dose</v>
      </c>
      <c r="U62" s="6"/>
    </row>
    <row r="63" spans="15:21" x14ac:dyDescent="0.25">
      <c r="O63" s="6" t="s">
        <v>206</v>
      </c>
      <c r="P63" s="6" t="s">
        <v>206</v>
      </c>
      <c r="Q63" s="6" t="s">
        <v>206</v>
      </c>
      <c r="R63" s="6">
        <v>10</v>
      </c>
      <c r="S63" s="6" t="s">
        <v>215</v>
      </c>
      <c r="T63" s="6" t="str">
        <f>IF(R63&lt;&gt;1,"BMDL " &amp;R63&amp;"x lower than lowest non-zero dose","BMDL lower than lowest non-zero dose")</f>
        <v>BMDL 10x lower than lowest non-zero dose</v>
      </c>
      <c r="U63" s="6"/>
    </row>
    <row r="64" spans="15:21" x14ac:dyDescent="0.25">
      <c r="O64" s="6" t="s">
        <v>206</v>
      </c>
      <c r="P64" s="6" t="s">
        <v>206</v>
      </c>
      <c r="Q64" s="6" t="s">
        <v>206</v>
      </c>
      <c r="R64" s="6">
        <v>2</v>
      </c>
      <c r="S64" s="6" t="s">
        <v>212</v>
      </c>
      <c r="T64" s="6" t="str">
        <f>"|Residual at control| &gt; " &amp;R64</f>
        <v>|Residual at control| &gt; 2</v>
      </c>
      <c r="U64" s="6"/>
    </row>
    <row r="65" spans="15:21" x14ac:dyDescent="0.25">
      <c r="O65" s="6" t="s">
        <v>206</v>
      </c>
      <c r="P65" s="6" t="s">
        <v>207</v>
      </c>
      <c r="Q65" s="6" t="s">
        <v>207</v>
      </c>
      <c r="R65" s="6">
        <v>1.5</v>
      </c>
      <c r="S65" s="6" t="s">
        <v>212</v>
      </c>
      <c r="T65" s="6" t="str">
        <f>"Modeled control response std. dev. &gt;|" &amp;R65 &amp; "| actual response std. dev."</f>
        <v>Modeled control response std. dev. &gt;|1.5| actual response std. dev.</v>
      </c>
      <c r="U65" s="6"/>
    </row>
    <row r="66" spans="15:21" x14ac:dyDescent="0.25">
      <c r="O66" s="6" t="s">
        <v>206</v>
      </c>
      <c r="P66" s="6" t="s">
        <v>206</v>
      </c>
      <c r="Q66" s="6" t="s">
        <v>206</v>
      </c>
      <c r="R66" s="6" t="s">
        <v>217</v>
      </c>
      <c r="S66" s="6" t="s">
        <v>215</v>
      </c>
      <c r="T66" s="6" t="s">
        <v>218</v>
      </c>
      <c r="U66" s="6"/>
    </row>
    <row r="68" spans="15:21" x14ac:dyDescent="0.25">
      <c r="O68" s="53" t="s">
        <v>112</v>
      </c>
    </row>
    <row r="69" spans="15:21" x14ac:dyDescent="0.25">
      <c r="O69" s="6" t="s">
        <v>113</v>
      </c>
      <c r="P69" s="6" t="s">
        <v>219</v>
      </c>
    </row>
    <row r="70" spans="15:21" x14ac:dyDescent="0.25">
      <c r="O70" s="6" t="s">
        <v>114</v>
      </c>
      <c r="P70" s="6" t="s">
        <v>220</v>
      </c>
    </row>
    <row r="71" spans="15:21" x14ac:dyDescent="0.25">
      <c r="O71" s="6" t="s">
        <v>115</v>
      </c>
      <c r="P71" s="6" t="s">
        <v>221</v>
      </c>
    </row>
    <row r="72" spans="15:21" x14ac:dyDescent="0.25">
      <c r="O72" s="6" t="s">
        <v>116</v>
      </c>
      <c r="P72" s="6" t="s">
        <v>222</v>
      </c>
    </row>
    <row r="73" spans="15:21" x14ac:dyDescent="0.25">
      <c r="O73" s="6" t="s">
        <v>117</v>
      </c>
      <c r="P73" s="6" t="s">
        <v>223</v>
      </c>
    </row>
    <row r="74" spans="15:21" x14ac:dyDescent="0.25">
      <c r="O74" s="6" t="s">
        <v>118</v>
      </c>
      <c r="P74" s="6" t="s">
        <v>224</v>
      </c>
    </row>
    <row r="75" spans="15:21" x14ac:dyDescent="0.25">
      <c r="O75" s="6" t="s">
        <v>119</v>
      </c>
      <c r="P75" s="6" t="s">
        <v>225</v>
      </c>
    </row>
    <row r="76" spans="15:21" x14ac:dyDescent="0.25">
      <c r="O76" s="6" t="s">
        <v>120</v>
      </c>
      <c r="P76" s="6" t="s">
        <v>226</v>
      </c>
    </row>
    <row r="78" spans="15:21" x14ac:dyDescent="0.25">
      <c r="O78" s="11" t="s">
        <v>121</v>
      </c>
      <c r="P78" s="6">
        <v>1</v>
      </c>
    </row>
    <row r="79" spans="15:21" x14ac:dyDescent="0.25">
      <c r="O79" s="11" t="s">
        <v>122</v>
      </c>
      <c r="P79" s="6">
        <v>1</v>
      </c>
    </row>
    <row r="80" spans="15:21" x14ac:dyDescent="0.25">
      <c r="O80" s="11" t="s">
        <v>123</v>
      </c>
      <c r="P80" s="6">
        <v>1</v>
      </c>
    </row>
    <row r="81" spans="15:16" x14ac:dyDescent="0.25">
      <c r="O81" s="11" t="s">
        <v>124</v>
      </c>
      <c r="P81" s="6">
        <v>1</v>
      </c>
    </row>
    <row r="82" spans="15:16" x14ac:dyDescent="0.25">
      <c r="O82" s="11" t="s">
        <v>125</v>
      </c>
      <c r="P82" s="6">
        <v>1</v>
      </c>
    </row>
    <row r="83" spans="15:16" x14ac:dyDescent="0.25">
      <c r="O83" s="11" t="s">
        <v>126</v>
      </c>
      <c r="P83" s="6">
        <v>1</v>
      </c>
    </row>
    <row r="84" spans="15:16" x14ac:dyDescent="0.25">
      <c r="O84" s="11" t="s">
        <v>127</v>
      </c>
      <c r="P84" s="6">
        <v>1</v>
      </c>
    </row>
  </sheetData>
  <mergeCells count="2">
    <mergeCell ref="B6:E6"/>
    <mergeCell ref="F1:Q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CEDC6-B2FA-414A-B55A-18A036CC5182}">
  <dimension ref="A1:W322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0.7109375" customWidth="1"/>
    <col min="5" max="5" width="7.85546875" customWidth="1"/>
    <col min="8" max="8" width="16.140625" customWidth="1"/>
    <col min="9" max="9" width="15.5703125" customWidth="1"/>
    <col min="10" max="10" width="13.7109375" customWidth="1"/>
    <col min="11" max="12" width="11.28515625" customWidth="1"/>
    <col min="13" max="13" width="11.140625" customWidth="1"/>
    <col min="14" max="14" width="9.42578125" customWidth="1"/>
    <col min="15" max="15" width="9.5703125" customWidth="1"/>
    <col min="16" max="16" width="12.42578125" customWidth="1"/>
    <col min="17" max="17" width="8.85546875" customWidth="1"/>
    <col min="18" max="18" width="5.5703125" customWidth="1"/>
    <col min="19" max="19" width="7" customWidth="1"/>
    <col min="20" max="21" width="12.42578125" customWidth="1"/>
    <col min="22" max="22" width="5.7109375" customWidth="1"/>
  </cols>
  <sheetData>
    <row r="1" spans="2:23" s="1" customFormat="1" ht="69" customHeight="1" x14ac:dyDescent="0.25">
      <c r="C1" s="48"/>
      <c r="E1" s="149" t="s">
        <v>64</v>
      </c>
      <c r="F1" s="149"/>
      <c r="G1" s="149"/>
      <c r="H1" s="149"/>
      <c r="I1" s="149"/>
      <c r="J1" s="149"/>
      <c r="K1" s="149"/>
      <c r="L1" s="52"/>
    </row>
    <row r="2" spans="2:23" s="3" customFormat="1" ht="22.5" customHeight="1" x14ac:dyDescent="0.35">
      <c r="E2" s="4"/>
      <c r="F2" s="67" t="str">
        <f>Hidden!D4</f>
        <v>BMDS 3.3.2</v>
      </c>
      <c r="G2" s="4"/>
      <c r="H2" s="51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58" t="s">
        <v>129</v>
      </c>
      <c r="G4" s="150" t="s">
        <v>146</v>
      </c>
      <c r="H4" s="150"/>
      <c r="I4" s="150"/>
      <c r="J4" s="150"/>
      <c r="K4" s="150"/>
      <c r="L4" s="150"/>
    </row>
    <row r="5" spans="2:23" s="14" customFormat="1" x14ac:dyDescent="0.25">
      <c r="G5" s="151" t="s">
        <v>145</v>
      </c>
      <c r="H5" s="151"/>
      <c r="I5" s="151"/>
      <c r="J5" s="151"/>
      <c r="K5" s="151"/>
      <c r="L5" s="151"/>
    </row>
    <row r="6" spans="2:23" s="14" customFormat="1" ht="22.15" customHeight="1" x14ac:dyDescent="0.4">
      <c r="B6" s="152" t="s">
        <v>61</v>
      </c>
      <c r="C6" s="153"/>
      <c r="D6" s="153"/>
      <c r="E6" s="154"/>
      <c r="G6" s="155" t="s">
        <v>62</v>
      </c>
      <c r="H6" s="156"/>
      <c r="I6" s="156"/>
      <c r="J6" s="156"/>
      <c r="K6" s="156"/>
      <c r="L6" s="156"/>
      <c r="M6" s="156"/>
      <c r="N6" s="156"/>
      <c r="O6" s="156"/>
      <c r="P6" s="156"/>
      <c r="Q6" s="157"/>
      <c r="S6" s="158" t="s">
        <v>139</v>
      </c>
      <c r="T6" s="159"/>
      <c r="U6" s="159"/>
      <c r="V6" s="160"/>
    </row>
    <row r="7" spans="2:23" s="14" customFormat="1" x14ac:dyDescent="0.25">
      <c r="B7" s="30"/>
      <c r="C7" s="31"/>
      <c r="D7" s="31"/>
      <c r="E7" s="32"/>
      <c r="G7" s="30"/>
      <c r="H7" s="31"/>
      <c r="I7" s="31"/>
      <c r="J7" s="31"/>
      <c r="K7" s="31"/>
      <c r="L7" s="31"/>
      <c r="M7" s="31"/>
      <c r="N7" s="31"/>
      <c r="O7" s="31"/>
      <c r="P7" s="31"/>
      <c r="Q7" s="32"/>
      <c r="S7" s="30"/>
      <c r="T7" s="31"/>
      <c r="U7" s="31"/>
      <c r="V7" s="32"/>
    </row>
    <row r="8" spans="2:23" s="14" customFormat="1" ht="14.45" customHeight="1" x14ac:dyDescent="0.25">
      <c r="B8" s="22"/>
      <c r="C8" s="84" t="s">
        <v>47</v>
      </c>
      <c r="D8" s="39"/>
      <c r="E8" s="23"/>
      <c r="F8" s="13"/>
      <c r="G8" s="22"/>
      <c r="H8" s="124" t="s">
        <v>52</v>
      </c>
      <c r="I8" s="125"/>
      <c r="J8" s="21"/>
      <c r="K8" s="21"/>
      <c r="L8" s="21"/>
      <c r="M8" s="21"/>
      <c r="N8" s="21"/>
      <c r="O8" s="21"/>
      <c r="P8" s="21"/>
      <c r="Q8" s="23"/>
      <c r="S8" s="22"/>
      <c r="T8" s="65" t="s">
        <v>138</v>
      </c>
      <c r="U8" s="65" t="s">
        <v>33</v>
      </c>
      <c r="V8" s="23"/>
    </row>
    <row r="9" spans="2:23" s="14" customFormat="1" x14ac:dyDescent="0.25">
      <c r="B9" s="22"/>
      <c r="C9" s="11" t="s">
        <v>31</v>
      </c>
      <c r="D9" s="66" t="s">
        <v>268</v>
      </c>
      <c r="E9" s="23"/>
      <c r="G9" s="22"/>
      <c r="H9" s="96" t="s">
        <v>33</v>
      </c>
      <c r="I9" s="97">
        <v>747.45955467224121</v>
      </c>
      <c r="J9" s="21"/>
      <c r="K9" s="21"/>
      <c r="L9" s="21"/>
      <c r="M9" s="21"/>
      <c r="N9" s="21"/>
      <c r="O9" s="21"/>
      <c r="P9" s="21"/>
      <c r="Q9" s="23"/>
      <c r="S9" s="22"/>
      <c r="T9" s="66">
        <v>0</v>
      </c>
      <c r="U9" s="66">
        <v>0</v>
      </c>
      <c r="V9" s="23"/>
    </row>
    <row r="10" spans="2:23" s="14" customFormat="1" x14ac:dyDescent="0.25">
      <c r="B10" s="22"/>
      <c r="C10" s="86" t="s">
        <v>179</v>
      </c>
      <c r="D10" s="87" t="s">
        <v>173</v>
      </c>
      <c r="E10" s="23"/>
      <c r="F10" s="20"/>
      <c r="G10" s="22"/>
      <c r="H10" s="86" t="s">
        <v>34</v>
      </c>
      <c r="I10" s="87">
        <v>401.70301052474775</v>
      </c>
      <c r="J10" s="21"/>
      <c r="K10" s="21"/>
      <c r="L10" s="21"/>
      <c r="M10" s="21"/>
      <c r="N10" s="21"/>
      <c r="O10" s="21"/>
      <c r="P10" s="21"/>
      <c r="Q10" s="23"/>
      <c r="S10" s="22"/>
      <c r="T10" s="87">
        <v>0.01</v>
      </c>
      <c r="U10" s="87">
        <v>0</v>
      </c>
      <c r="V10" s="23"/>
    </row>
    <row r="11" spans="2:23" s="14" customFormat="1" ht="13.9" customHeight="1" x14ac:dyDescent="0.25">
      <c r="B11" s="22"/>
      <c r="C11" s="11" t="s">
        <v>45</v>
      </c>
      <c r="D11" s="66" t="s">
        <v>199</v>
      </c>
      <c r="E11" s="23"/>
      <c r="G11" s="22"/>
      <c r="H11" s="11" t="s">
        <v>35</v>
      </c>
      <c r="I11" s="66">
        <v>1759.7152804581874</v>
      </c>
      <c r="J11" s="21"/>
      <c r="K11" s="21"/>
      <c r="L11" s="21"/>
      <c r="M11" s="21"/>
      <c r="N11" s="21"/>
      <c r="O11" s="21"/>
      <c r="P11" s="21"/>
      <c r="Q11" s="23"/>
      <c r="S11" s="22"/>
      <c r="T11" s="66">
        <v>0.02</v>
      </c>
      <c r="U11" s="66">
        <v>0</v>
      </c>
      <c r="V11" s="23"/>
    </row>
    <row r="12" spans="2:23" s="14" customFormat="1" ht="14.45" customHeight="1" x14ac:dyDescent="0.25">
      <c r="B12" s="144"/>
      <c r="C12" s="145" t="s">
        <v>46</v>
      </c>
      <c r="D12" s="147" t="s">
        <v>200</v>
      </c>
      <c r="E12" s="144"/>
      <c r="G12" s="22"/>
      <c r="H12" s="94" t="s">
        <v>42</v>
      </c>
      <c r="I12" s="95">
        <v>-12.45983387977487</v>
      </c>
      <c r="J12" s="21"/>
      <c r="K12" s="21"/>
      <c r="L12" s="21"/>
      <c r="M12" s="21"/>
      <c r="N12" s="21"/>
      <c r="O12" s="21"/>
      <c r="P12" s="21"/>
      <c r="Q12" s="23"/>
      <c r="S12" s="22"/>
      <c r="T12" s="87">
        <v>0.03</v>
      </c>
      <c r="U12" s="87">
        <v>0</v>
      </c>
      <c r="V12" s="23"/>
    </row>
    <row r="13" spans="2:23" s="14" customFormat="1" x14ac:dyDescent="0.25">
      <c r="B13" s="144"/>
      <c r="C13" s="146"/>
      <c r="D13" s="148"/>
      <c r="E13" s="144"/>
      <c r="G13" s="22"/>
      <c r="H13" s="11" t="s">
        <v>111</v>
      </c>
      <c r="I13" s="66">
        <v>3.4794245870728435E-4</v>
      </c>
      <c r="J13" s="21"/>
      <c r="K13" s="21"/>
      <c r="L13" s="21"/>
      <c r="M13" s="21"/>
      <c r="N13" s="21"/>
      <c r="O13" s="21"/>
      <c r="P13" s="21"/>
      <c r="Q13" s="23"/>
      <c r="S13" s="22"/>
      <c r="T13" s="66">
        <v>0.04</v>
      </c>
      <c r="U13" s="66">
        <v>0</v>
      </c>
      <c r="V13" s="23"/>
    </row>
    <row r="14" spans="2:23" s="14" customFormat="1" ht="14.45" customHeight="1" x14ac:dyDescent="0.25">
      <c r="B14" s="59"/>
      <c r="C14" s="85" t="s">
        <v>134</v>
      </c>
      <c r="D14" s="78" t="s">
        <v>267</v>
      </c>
      <c r="E14" s="60"/>
      <c r="G14" s="22"/>
      <c r="H14" s="86" t="s">
        <v>110</v>
      </c>
      <c r="I14" s="87">
        <v>3</v>
      </c>
      <c r="J14" s="21"/>
      <c r="K14" s="21"/>
      <c r="L14" s="21"/>
      <c r="M14" s="21"/>
      <c r="N14" s="21"/>
      <c r="O14" s="21"/>
      <c r="P14" s="21"/>
      <c r="Q14" s="23"/>
      <c r="S14" s="22"/>
      <c r="T14" s="87">
        <v>0.05</v>
      </c>
      <c r="U14" s="87">
        <v>401.70301052474775</v>
      </c>
      <c r="V14" s="23"/>
    </row>
    <row r="15" spans="2:23" s="14" customFormat="1" ht="14.45" customHeight="1" x14ac:dyDescent="0.25">
      <c r="B15" s="59"/>
      <c r="C15" s="81" t="s">
        <v>131</v>
      </c>
      <c r="D15" s="82" t="s">
        <v>251</v>
      </c>
      <c r="E15" s="60"/>
      <c r="G15" s="22"/>
      <c r="H15" s="21"/>
      <c r="I15" s="21"/>
      <c r="J15" s="21"/>
      <c r="K15" s="21"/>
      <c r="L15" s="21"/>
      <c r="M15" s="21"/>
      <c r="N15" s="21"/>
      <c r="O15" s="21"/>
      <c r="P15" s="21"/>
      <c r="Q15" s="23"/>
      <c r="S15" s="22"/>
      <c r="T15" s="66">
        <v>0.06</v>
      </c>
      <c r="U15" s="66">
        <v>414.62892388725726</v>
      </c>
      <c r="V15" s="23"/>
    </row>
    <row r="16" spans="2:23" s="14" customFormat="1" x14ac:dyDescent="0.25">
      <c r="B16" s="22"/>
      <c r="C16" s="42"/>
      <c r="D16" s="37"/>
      <c r="E16" s="23"/>
      <c r="G16" s="22"/>
      <c r="H16" s="124" t="s">
        <v>51</v>
      </c>
      <c r="I16" s="125"/>
      <c r="J16" s="39"/>
      <c r="K16" s="21"/>
      <c r="L16" s="21"/>
      <c r="M16" s="21"/>
      <c r="N16" s="21"/>
      <c r="O16" s="21"/>
      <c r="P16" s="21"/>
      <c r="Q16" s="23"/>
      <c r="S16" s="22"/>
      <c r="T16" s="87">
        <v>7.0000000000000007E-2</v>
      </c>
      <c r="U16" s="87">
        <v>426.33446490709798</v>
      </c>
      <c r="V16" s="23"/>
    </row>
    <row r="17" spans="2:22" s="14" customFormat="1" x14ac:dyDescent="0.25">
      <c r="B17" s="22"/>
      <c r="C17" s="83" t="s">
        <v>54</v>
      </c>
      <c r="D17" s="39"/>
      <c r="E17" s="23"/>
      <c r="G17" s="22"/>
      <c r="H17" s="98" t="s">
        <v>49</v>
      </c>
      <c r="I17" s="98">
        <v>4</v>
      </c>
      <c r="J17" s="99"/>
      <c r="K17" s="99"/>
      <c r="L17" s="99"/>
      <c r="M17" s="21"/>
      <c r="N17" s="21"/>
      <c r="O17" s="21"/>
      <c r="P17" s="21"/>
      <c r="Q17" s="23"/>
      <c r="S17" s="22"/>
      <c r="T17" s="66">
        <v>0.08</v>
      </c>
      <c r="U17" s="66">
        <v>437.03593067461577</v>
      </c>
      <c r="V17" s="23"/>
    </row>
    <row r="18" spans="2:22" s="14" customFormat="1" x14ac:dyDescent="0.25">
      <c r="B18" s="22"/>
      <c r="C18" s="11" t="s">
        <v>85</v>
      </c>
      <c r="D18" s="66" t="s">
        <v>231</v>
      </c>
      <c r="E18" s="23"/>
      <c r="G18" s="22"/>
      <c r="H18" s="49" t="s">
        <v>37</v>
      </c>
      <c r="I18" s="49" t="s">
        <v>38</v>
      </c>
      <c r="J18" s="49" t="s">
        <v>36</v>
      </c>
      <c r="K18" s="79" t="s">
        <v>180</v>
      </c>
      <c r="L18" s="79" t="s">
        <v>181</v>
      </c>
      <c r="M18" s="21"/>
      <c r="N18" s="21"/>
      <c r="O18" s="21"/>
      <c r="P18" s="21"/>
      <c r="Q18" s="23"/>
      <c r="S18" s="22"/>
      <c r="T18" s="87">
        <v>0.09</v>
      </c>
      <c r="U18" s="87">
        <v>447.11440573852059</v>
      </c>
      <c r="V18" s="23"/>
    </row>
    <row r="19" spans="2:22" s="14" customFormat="1" ht="14.45" customHeight="1" x14ac:dyDescent="0.25">
      <c r="B19" s="22"/>
      <c r="C19" s="86" t="s">
        <v>17</v>
      </c>
      <c r="D19" s="87">
        <v>1</v>
      </c>
      <c r="E19" s="23"/>
      <c r="G19" s="22"/>
      <c r="H19" s="90" t="s">
        <v>254</v>
      </c>
      <c r="I19" s="66">
        <v>0.499457705842977</v>
      </c>
      <c r="J19" s="66">
        <v>0.10033531663794699</v>
      </c>
      <c r="K19" s="66">
        <v>0.30280409730399949</v>
      </c>
      <c r="L19" s="66">
        <v>0.69611131438195506</v>
      </c>
      <c r="M19" s="21"/>
      <c r="N19" s="21"/>
      <c r="O19" s="21"/>
      <c r="P19" s="21"/>
      <c r="Q19" s="23"/>
      <c r="S19" s="22"/>
      <c r="T19" s="66">
        <v>0.1</v>
      </c>
      <c r="U19" s="66">
        <v>456.64806197262072</v>
      </c>
      <c r="V19" s="23"/>
    </row>
    <row r="20" spans="2:22" s="14" customFormat="1" x14ac:dyDescent="0.25">
      <c r="B20" s="22"/>
      <c r="C20" s="11" t="s">
        <v>88</v>
      </c>
      <c r="D20" s="66" t="s">
        <v>230</v>
      </c>
      <c r="E20" s="23"/>
      <c r="G20" s="22"/>
      <c r="H20" s="92" t="s">
        <v>261</v>
      </c>
      <c r="I20" s="87">
        <v>-4.7350111880553201E-4</v>
      </c>
      <c r="J20" s="93">
        <v>1.12520555017526E-4</v>
      </c>
      <c r="K20" s="87">
        <v>-6.9403735589990286E-4</v>
      </c>
      <c r="L20" s="87">
        <v>-2.5296488171116187E-4</v>
      </c>
      <c r="M20" s="21"/>
      <c r="N20" s="21"/>
      <c r="O20" s="21"/>
      <c r="P20" s="21"/>
      <c r="Q20" s="23"/>
      <c r="S20" s="22"/>
      <c r="T20" s="87">
        <v>0.11</v>
      </c>
      <c r="U20" s="87">
        <v>465.71092702406179</v>
      </c>
      <c r="V20" s="23"/>
    </row>
    <row r="21" spans="2:22" s="14" customFormat="1" ht="16.899999999999999" customHeight="1" x14ac:dyDescent="0.25">
      <c r="B21" s="22"/>
      <c r="C21" s="86" t="s">
        <v>32</v>
      </c>
      <c r="D21" s="87">
        <v>0.95</v>
      </c>
      <c r="E21" s="23"/>
      <c r="G21" s="22"/>
      <c r="H21" s="90" t="s">
        <v>246</v>
      </c>
      <c r="I21" s="66">
        <v>4.0587815768541597</v>
      </c>
      <c r="J21" s="91">
        <v>0.92570282937795501</v>
      </c>
      <c r="K21" s="66">
        <v>2.2444373565752254</v>
      </c>
      <c r="L21" s="66">
        <v>5.8731257971330937</v>
      </c>
      <c r="M21" s="21"/>
      <c r="N21" s="21"/>
      <c r="O21" s="21"/>
      <c r="P21" s="21"/>
      <c r="Q21" s="23"/>
      <c r="S21" s="22"/>
      <c r="T21" s="66">
        <v>0.12</v>
      </c>
      <c r="U21" s="66">
        <v>474.39064053310369</v>
      </c>
      <c r="V21" s="23"/>
    </row>
    <row r="22" spans="2:22" s="14" customFormat="1" ht="28.9" customHeight="1" x14ac:dyDescent="0.25">
      <c r="B22" s="22"/>
      <c r="C22" s="11" t="s">
        <v>86</v>
      </c>
      <c r="D22" s="66" t="s">
        <v>229</v>
      </c>
      <c r="E22" s="23"/>
      <c r="F22" s="13"/>
      <c r="G22" s="22"/>
      <c r="H22" s="92" t="s">
        <v>258</v>
      </c>
      <c r="I22" s="87">
        <v>2.0967429576263599</v>
      </c>
      <c r="J22" s="93">
        <v>7.6324809335669999</v>
      </c>
      <c r="K22" s="87">
        <v>-12.862644902851358</v>
      </c>
      <c r="L22" s="87">
        <v>17.056130818104084</v>
      </c>
      <c r="M22" s="21"/>
      <c r="N22" s="21"/>
      <c r="O22" s="21"/>
      <c r="P22" s="21"/>
      <c r="Q22" s="23"/>
      <c r="S22" s="22"/>
      <c r="T22" s="87">
        <v>0.13</v>
      </c>
      <c r="U22" s="87">
        <v>482.75961402936053</v>
      </c>
      <c r="V22" s="23"/>
    </row>
    <row r="23" spans="2:22" s="14" customFormat="1" ht="14.45" customHeight="1" x14ac:dyDescent="0.25">
      <c r="B23" s="22"/>
      <c r="C23" s="17" t="s">
        <v>87</v>
      </c>
      <c r="D23" s="18" t="s">
        <v>228</v>
      </c>
      <c r="E23" s="23"/>
      <c r="F23" s="13"/>
      <c r="G23" s="22"/>
      <c r="H23" s="38"/>
      <c r="I23" s="38"/>
      <c r="J23" s="38"/>
      <c r="K23" s="21"/>
      <c r="L23" s="21"/>
      <c r="M23" s="21"/>
      <c r="N23" s="21"/>
      <c r="O23" s="21"/>
      <c r="P23" s="21"/>
      <c r="Q23" s="23"/>
      <c r="S23" s="22"/>
      <c r="T23" s="66">
        <v>0.14000000000000001</v>
      </c>
      <c r="U23" s="66">
        <v>490.88855149760536</v>
      </c>
      <c r="V23" s="23"/>
    </row>
    <row r="24" spans="2:22" s="14" customFormat="1" x14ac:dyDescent="0.25">
      <c r="B24" s="22"/>
      <c r="C24" s="21"/>
      <c r="D24" s="38"/>
      <c r="E24" s="23"/>
      <c r="F24" s="13"/>
      <c r="G24" s="22"/>
      <c r="H24" s="139" t="s">
        <v>50</v>
      </c>
      <c r="I24" s="139"/>
      <c r="J24" s="39"/>
      <c r="K24" s="39"/>
      <c r="L24" s="39"/>
      <c r="M24" s="39"/>
      <c r="N24" s="39"/>
      <c r="O24" s="21"/>
      <c r="P24" s="21"/>
      <c r="Q24" s="23"/>
      <c r="S24" s="22"/>
      <c r="T24" s="87">
        <v>0.15</v>
      </c>
      <c r="U24" s="87">
        <v>498.79432226131627</v>
      </c>
      <c r="V24" s="23"/>
    </row>
    <row r="25" spans="2:22" s="14" customFormat="1" ht="30" x14ac:dyDescent="0.25">
      <c r="B25" s="22"/>
      <c r="C25" s="83" t="s">
        <v>53</v>
      </c>
      <c r="D25" s="39"/>
      <c r="E25" s="23"/>
      <c r="F25" s="13"/>
      <c r="G25" s="22"/>
      <c r="H25" s="40" t="s">
        <v>41</v>
      </c>
      <c r="I25" s="40" t="s">
        <v>43</v>
      </c>
      <c r="J25" s="41" t="s">
        <v>140</v>
      </c>
      <c r="K25" s="41" t="s">
        <v>141</v>
      </c>
      <c r="L25" s="41" t="s">
        <v>89</v>
      </c>
      <c r="M25" s="41" t="s">
        <v>142</v>
      </c>
      <c r="N25" s="41" t="s">
        <v>143</v>
      </c>
      <c r="O25" s="41" t="s">
        <v>144</v>
      </c>
      <c r="P25" s="41" t="s">
        <v>44</v>
      </c>
      <c r="Q25" s="23"/>
      <c r="S25" s="22"/>
      <c r="T25" s="66">
        <v>0.16</v>
      </c>
      <c r="U25" s="66">
        <v>506.47032423067543</v>
      </c>
      <c r="V25" s="23"/>
    </row>
    <row r="26" spans="2:22" s="14" customFormat="1" ht="15.6" customHeight="1" x14ac:dyDescent="0.25">
      <c r="B26" s="22"/>
      <c r="C26" s="11" t="s">
        <v>39</v>
      </c>
      <c r="D26" s="66" t="s">
        <v>202</v>
      </c>
      <c r="E26" s="23"/>
      <c r="F26" s="13"/>
      <c r="G26" s="22"/>
      <c r="H26" s="66">
        <v>0</v>
      </c>
      <c r="I26" s="66">
        <v>3</v>
      </c>
      <c r="J26" s="66">
        <v>0.49945770584297727</v>
      </c>
      <c r="K26" s="66">
        <v>1.0001767566666666</v>
      </c>
      <c r="L26" s="66">
        <v>1.0001767566666666</v>
      </c>
      <c r="M26" s="66">
        <v>0.35392290672271481</v>
      </c>
      <c r="N26" s="66">
        <v>0.19708764185670519</v>
      </c>
      <c r="O26" s="66">
        <v>0.19708764185670519</v>
      </c>
      <c r="P26" s="66">
        <v>2.4504512702359973</v>
      </c>
      <c r="Q26" s="23"/>
      <c r="S26" s="22"/>
      <c r="T26" s="87">
        <v>0.17</v>
      </c>
      <c r="U26" s="87">
        <v>513.99944941799606</v>
      </c>
      <c r="V26" s="23"/>
    </row>
    <row r="27" spans="2:22" s="14" customFormat="1" ht="13.5" customHeight="1" x14ac:dyDescent="0.25">
      <c r="B27" s="22"/>
      <c r="C27" s="86" t="s">
        <v>40</v>
      </c>
      <c r="D27" s="87" t="s">
        <v>202</v>
      </c>
      <c r="E27" s="23"/>
      <c r="F27" s="13"/>
      <c r="G27" s="22"/>
      <c r="H27" s="87">
        <v>100</v>
      </c>
      <c r="I27" s="87">
        <v>3</v>
      </c>
      <c r="J27" s="87">
        <v>0.45210759396242406</v>
      </c>
      <c r="K27" s="87">
        <v>0.59208200666666666</v>
      </c>
      <c r="L27" s="87">
        <v>0.59208200666666666</v>
      </c>
      <c r="M27" s="87">
        <v>0.2891501919603861</v>
      </c>
      <c r="N27" s="87">
        <v>0.13118840696044809</v>
      </c>
      <c r="O27" s="87">
        <v>0.13118840696044809</v>
      </c>
      <c r="P27" s="87">
        <v>0.8384666560988403</v>
      </c>
      <c r="Q27" s="23"/>
      <c r="S27" s="22"/>
      <c r="T27" s="66">
        <v>0.18</v>
      </c>
      <c r="U27" s="66">
        <v>521.41166793847628</v>
      </c>
      <c r="V27" s="23"/>
    </row>
    <row r="28" spans="2:22" s="14" customFormat="1" ht="14.45" customHeight="1" x14ac:dyDescent="0.25">
      <c r="B28" s="22"/>
      <c r="C28" s="11" t="s">
        <v>48</v>
      </c>
      <c r="D28" s="66">
        <v>14</v>
      </c>
      <c r="E28" s="23"/>
      <c r="F28" s="13"/>
      <c r="G28" s="22"/>
      <c r="H28" s="66">
        <v>300</v>
      </c>
      <c r="I28" s="66">
        <v>3</v>
      </c>
      <c r="J28" s="66">
        <v>0.35740737020131758</v>
      </c>
      <c r="K28" s="66">
        <v>0.28101803666666664</v>
      </c>
      <c r="L28" s="66">
        <v>0.28101803666666664</v>
      </c>
      <c r="M28" s="66">
        <v>0.17945961327737819</v>
      </c>
      <c r="N28" s="66">
        <v>4.7079485731856191E-2</v>
      </c>
      <c r="O28" s="66">
        <v>4.7079485731856191E-2</v>
      </c>
      <c r="P28" s="66">
        <v>-0.73727009894888063</v>
      </c>
      <c r="Q28" s="23"/>
      <c r="S28" s="22"/>
      <c r="T28" s="87">
        <v>0.19</v>
      </c>
      <c r="U28" s="87">
        <v>528.70278617193833</v>
      </c>
      <c r="V28" s="23"/>
    </row>
    <row r="29" spans="2:22" s="14" customFormat="1" ht="14.45" customHeight="1" x14ac:dyDescent="0.25">
      <c r="B29" s="22"/>
      <c r="C29" s="88" t="s">
        <v>108</v>
      </c>
      <c r="D29" s="89" t="s">
        <v>227</v>
      </c>
      <c r="E29" s="23"/>
      <c r="F29" s="13"/>
      <c r="G29" s="22"/>
      <c r="H29" s="87">
        <v>600</v>
      </c>
      <c r="I29" s="87">
        <v>3</v>
      </c>
      <c r="J29" s="87">
        <v>0.21535703455965788</v>
      </c>
      <c r="K29" s="87">
        <v>0.17179215333333334</v>
      </c>
      <c r="L29" s="87">
        <v>0.17179215333333334</v>
      </c>
      <c r="M29" s="87">
        <v>6.4193601277958923E-2</v>
      </c>
      <c r="N29" s="87">
        <v>6.0137631429073066E-2</v>
      </c>
      <c r="O29" s="87">
        <v>6.0137631429073066E-2</v>
      </c>
      <c r="P29" s="87">
        <v>-1.1754534129183667</v>
      </c>
      <c r="Q29" s="23"/>
      <c r="S29" s="22"/>
      <c r="T29" s="66">
        <v>0.2</v>
      </c>
      <c r="U29" s="66">
        <v>535.87876019522014</v>
      </c>
      <c r="V29" s="23"/>
    </row>
    <row r="30" spans="2:22" s="14" customFormat="1" ht="12" customHeight="1" x14ac:dyDescent="0.25">
      <c r="B30" s="24"/>
      <c r="C30" s="34"/>
      <c r="D30" s="34"/>
      <c r="E30" s="26"/>
      <c r="F30" s="13"/>
      <c r="G30" s="22"/>
      <c r="H30" s="66">
        <v>900</v>
      </c>
      <c r="I30" s="66">
        <v>2</v>
      </c>
      <c r="J30" s="66">
        <v>7.3306698917998181E-2</v>
      </c>
      <c r="K30" s="66">
        <v>7.37009525E-2</v>
      </c>
      <c r="L30" s="66">
        <v>7.37009525E-2</v>
      </c>
      <c r="M30" s="66">
        <v>7.2061882037321523E-3</v>
      </c>
      <c r="N30" s="66">
        <v>1.1247724829698351E-2</v>
      </c>
      <c r="O30" s="66">
        <v>1.1247724829698351E-2</v>
      </c>
      <c r="P30" s="66">
        <v>7.7372217727033635E-2</v>
      </c>
      <c r="Q30" s="23"/>
      <c r="S30" s="22"/>
      <c r="T30" s="87">
        <v>0.21</v>
      </c>
      <c r="U30" s="87">
        <v>542.98071299285618</v>
      </c>
      <c r="V30" s="23"/>
    </row>
    <row r="31" spans="2:22" s="14" customFormat="1" ht="14.45" customHeight="1" x14ac:dyDescent="0.25">
      <c r="B31" s="43"/>
      <c r="C31" s="45"/>
      <c r="D31" s="45"/>
      <c r="E31" s="45"/>
      <c r="G31" s="22"/>
      <c r="H31" s="38"/>
      <c r="I31" s="38"/>
      <c r="J31" s="38"/>
      <c r="K31" s="38"/>
      <c r="L31" s="38"/>
      <c r="M31" s="38"/>
      <c r="N31" s="38"/>
      <c r="O31" s="21"/>
      <c r="P31" s="21"/>
      <c r="Q31" s="23"/>
      <c r="S31" s="22"/>
      <c r="T31" s="66">
        <v>0.22</v>
      </c>
      <c r="U31" s="66">
        <v>549.99904083624915</v>
      </c>
      <c r="V31" s="23"/>
    </row>
    <row r="32" spans="2:22" s="14" customFormat="1" x14ac:dyDescent="0.25">
      <c r="B32" s="13"/>
      <c r="C32" s="33"/>
      <c r="D32" s="33"/>
      <c r="E32" s="33"/>
      <c r="G32" s="22"/>
      <c r="H32" s="140" t="s">
        <v>90</v>
      </c>
      <c r="I32" s="141"/>
      <c r="J32" s="38"/>
      <c r="K32" s="38"/>
      <c r="L32" s="38"/>
      <c r="M32" s="38"/>
      <c r="N32" s="38"/>
      <c r="O32" s="21"/>
      <c r="P32" s="21"/>
      <c r="Q32" s="23"/>
      <c r="S32" s="22"/>
      <c r="T32" s="87">
        <v>0.23</v>
      </c>
      <c r="U32" s="87">
        <v>556.90414070503186</v>
      </c>
      <c r="V32" s="23"/>
    </row>
    <row r="33" spans="1:22" s="14" customFormat="1" ht="30" x14ac:dyDescent="0.25">
      <c r="A33" s="13"/>
      <c r="B33" s="13"/>
      <c r="C33" s="33"/>
      <c r="D33" s="33"/>
      <c r="E33" s="33"/>
      <c r="F33" s="13"/>
      <c r="G33" s="22"/>
      <c r="H33" s="100" t="s">
        <v>31</v>
      </c>
      <c r="I33" s="100" t="s">
        <v>133</v>
      </c>
      <c r="J33" s="100" t="s">
        <v>49</v>
      </c>
      <c r="K33" s="100" t="s">
        <v>42</v>
      </c>
      <c r="L33" s="38"/>
      <c r="M33" s="38"/>
      <c r="N33" s="38"/>
      <c r="O33" s="21"/>
      <c r="P33" s="21"/>
      <c r="Q33" s="23"/>
      <c r="S33" s="22"/>
      <c r="T33" s="66">
        <v>0.24</v>
      </c>
      <c r="U33" s="66">
        <v>563.72540897399904</v>
      </c>
      <c r="V33" s="23"/>
    </row>
    <row r="34" spans="1:22" s="14" customFormat="1" ht="15" customHeight="1" x14ac:dyDescent="0.25">
      <c r="A34" s="13"/>
      <c r="B34" s="13"/>
      <c r="C34" s="33"/>
      <c r="D34" s="33"/>
      <c r="E34" s="33"/>
      <c r="F34" s="13"/>
      <c r="G34" s="22"/>
      <c r="H34" s="66" t="s">
        <v>236</v>
      </c>
      <c r="I34" s="66">
        <v>13.226202106428293</v>
      </c>
      <c r="J34" s="66">
        <v>6</v>
      </c>
      <c r="K34" s="66">
        <v>-14.452404212856585</v>
      </c>
      <c r="L34" s="38"/>
      <c r="M34" s="38"/>
      <c r="N34" s="38"/>
      <c r="O34" s="21"/>
      <c r="P34" s="21"/>
      <c r="Q34" s="23"/>
      <c r="S34" s="22"/>
      <c r="T34" s="87">
        <v>0.25</v>
      </c>
      <c r="U34" s="87">
        <v>570.55472102101464</v>
      </c>
      <c r="V34" s="23"/>
    </row>
    <row r="35" spans="1:22" s="14" customFormat="1" ht="15" customHeight="1" x14ac:dyDescent="0.25">
      <c r="A35" s="13"/>
      <c r="B35" s="13"/>
      <c r="C35" s="33"/>
      <c r="D35" s="33"/>
      <c r="E35" s="33"/>
      <c r="F35" s="13"/>
      <c r="G35" s="22"/>
      <c r="H35" s="87" t="s">
        <v>237</v>
      </c>
      <c r="I35" s="87">
        <v>20.802771643815667</v>
      </c>
      <c r="J35" s="87">
        <v>10</v>
      </c>
      <c r="K35" s="87">
        <v>-21.605543287631335</v>
      </c>
      <c r="L35" s="38"/>
      <c r="M35" s="38"/>
      <c r="N35" s="38"/>
      <c r="O35" s="21"/>
      <c r="P35" s="21"/>
      <c r="Q35" s="23"/>
      <c r="S35" s="22"/>
      <c r="T35" s="66">
        <v>0.26</v>
      </c>
      <c r="U35" s="66">
        <v>577.37300087943049</v>
      </c>
      <c r="V35" s="23"/>
    </row>
    <row r="36" spans="1:22" s="14" customFormat="1" ht="15" customHeight="1" x14ac:dyDescent="0.25">
      <c r="A36" s="13"/>
      <c r="B36" s="13"/>
      <c r="C36" s="33"/>
      <c r="D36" s="33"/>
      <c r="E36" s="33"/>
      <c r="F36" s="13"/>
      <c r="G36" s="22"/>
      <c r="H36" s="66" t="s">
        <v>238</v>
      </c>
      <c r="I36" s="66">
        <v>19.476547768126771</v>
      </c>
      <c r="J36" s="66">
        <v>7</v>
      </c>
      <c r="K36" s="66">
        <v>-24.953095536253542</v>
      </c>
      <c r="L36" s="38"/>
      <c r="M36" s="38"/>
      <c r="N36" s="38"/>
      <c r="O36" s="21"/>
      <c r="P36" s="21"/>
      <c r="Q36" s="23"/>
      <c r="S36" s="22"/>
      <c r="T36" s="87">
        <v>0.27</v>
      </c>
      <c r="U36" s="87">
        <v>584.15896255666576</v>
      </c>
      <c r="V36" s="23"/>
    </row>
    <row r="37" spans="1:22" s="14" customFormat="1" ht="14.45" customHeight="1" x14ac:dyDescent="0.25">
      <c r="A37" s="13"/>
      <c r="B37" s="13"/>
      <c r="C37" s="33"/>
      <c r="D37" s="33"/>
      <c r="E37" s="33"/>
      <c r="F37" s="13"/>
      <c r="G37" s="22"/>
      <c r="H37" s="87" t="s">
        <v>239</v>
      </c>
      <c r="I37" s="87">
        <v>10.229916939887435</v>
      </c>
      <c r="J37" s="87">
        <v>4</v>
      </c>
      <c r="K37" s="87">
        <v>-12.45983387977487</v>
      </c>
      <c r="L37" s="38"/>
      <c r="M37" s="38"/>
      <c r="N37" s="38"/>
      <c r="O37" s="21"/>
      <c r="P37" s="21"/>
      <c r="Q37" s="23"/>
      <c r="S37" s="22"/>
      <c r="T37" s="66">
        <v>0.28000000000000003</v>
      </c>
      <c r="U37" s="66">
        <v>590.91443057578851</v>
      </c>
      <c r="V37" s="23"/>
    </row>
    <row r="38" spans="1:22" s="14" customFormat="1" ht="16.149999999999999" customHeight="1" x14ac:dyDescent="0.25">
      <c r="A38" s="13"/>
      <c r="B38" s="13"/>
      <c r="C38" s="13"/>
      <c r="D38" s="13"/>
      <c r="E38" s="13"/>
      <c r="F38" s="13"/>
      <c r="G38" s="22"/>
      <c r="H38" s="66" t="s">
        <v>240</v>
      </c>
      <c r="I38" s="66">
        <v>-5.0796901036425126</v>
      </c>
      <c r="J38" s="66">
        <v>2</v>
      </c>
      <c r="K38" s="66">
        <v>14.159380207285025</v>
      </c>
      <c r="L38" s="38"/>
      <c r="M38" s="38"/>
      <c r="N38" s="38"/>
      <c r="O38" s="21"/>
      <c r="P38" s="21"/>
      <c r="Q38" s="23"/>
      <c r="S38" s="22"/>
      <c r="T38" s="87">
        <v>0.28999999999999998</v>
      </c>
      <c r="U38" s="87">
        <v>597.65619150526345</v>
      </c>
      <c r="V38" s="23"/>
    </row>
    <row r="39" spans="1:22" s="14" customFormat="1" x14ac:dyDescent="0.25">
      <c r="A39" s="13"/>
      <c r="B39" s="13"/>
      <c r="C39" s="13"/>
      <c r="D39" s="13"/>
      <c r="E39" s="13"/>
      <c r="F39" s="13"/>
      <c r="G39" s="22"/>
      <c r="H39" s="142" t="s">
        <v>241</v>
      </c>
      <c r="I39" s="142"/>
      <c r="J39" s="142"/>
      <c r="K39" s="142"/>
      <c r="L39" s="142"/>
      <c r="M39" s="142"/>
      <c r="N39" s="142"/>
      <c r="O39" s="142"/>
      <c r="P39" s="142"/>
      <c r="Q39" s="23"/>
      <c r="S39" s="22"/>
      <c r="T39" s="66">
        <v>0.3</v>
      </c>
      <c r="U39" s="66">
        <v>604.37848778458977</v>
      </c>
      <c r="V39" s="23"/>
    </row>
    <row r="40" spans="1:22" s="14" customFormat="1" ht="15" customHeight="1" x14ac:dyDescent="0.25">
      <c r="A40" s="13"/>
      <c r="B40" s="13"/>
      <c r="C40" s="13"/>
      <c r="D40" s="13"/>
      <c r="E40" s="13"/>
      <c r="F40" s="13"/>
      <c r="G40" s="22"/>
      <c r="H40" s="38"/>
      <c r="I40" s="38"/>
      <c r="J40" s="38"/>
      <c r="K40" s="38"/>
      <c r="L40" s="38"/>
      <c r="M40" s="38"/>
      <c r="N40" s="38"/>
      <c r="O40" s="21"/>
      <c r="P40" s="21"/>
      <c r="Q40" s="23"/>
      <c r="S40" s="22"/>
      <c r="T40" s="87">
        <v>0.31</v>
      </c>
      <c r="U40" s="87">
        <v>611.11648848876291</v>
      </c>
      <c r="V40" s="23"/>
    </row>
    <row r="41" spans="1:22" s="14" customFormat="1" ht="23.25" x14ac:dyDescent="0.35">
      <c r="A41" s="13"/>
      <c r="C41" s="13"/>
      <c r="D41" s="138"/>
      <c r="E41" s="138"/>
      <c r="F41" s="13"/>
      <c r="G41" s="22"/>
      <c r="H41" s="143" t="s">
        <v>91</v>
      </c>
      <c r="I41" s="143"/>
      <c r="J41" s="38"/>
      <c r="K41" s="38"/>
      <c r="L41" s="38"/>
      <c r="M41" s="38"/>
      <c r="N41" s="38"/>
      <c r="O41" s="21"/>
      <c r="P41" s="21"/>
      <c r="Q41" s="23"/>
      <c r="S41" s="22"/>
      <c r="T41" s="66">
        <v>0.32</v>
      </c>
      <c r="U41" s="66">
        <v>617.88933777527518</v>
      </c>
      <c r="V41" s="23"/>
    </row>
    <row r="42" spans="1:22" s="14" customFormat="1" ht="45" x14ac:dyDescent="0.25">
      <c r="A42" s="13"/>
      <c r="C42" s="13"/>
      <c r="D42" s="13"/>
      <c r="E42" s="27"/>
      <c r="F42" s="13"/>
      <c r="G42" s="22"/>
      <c r="H42" s="101" t="s">
        <v>92</v>
      </c>
      <c r="I42" s="102" t="s">
        <v>132</v>
      </c>
      <c r="J42" s="100" t="s">
        <v>93</v>
      </c>
      <c r="K42" s="100" t="s">
        <v>94</v>
      </c>
      <c r="L42" s="38"/>
      <c r="M42" s="38"/>
      <c r="N42" s="38"/>
      <c r="O42" s="21"/>
      <c r="P42" s="21"/>
      <c r="Q42" s="23"/>
      <c r="S42" s="22"/>
      <c r="T42" s="87">
        <v>0.33</v>
      </c>
      <c r="U42" s="87">
        <v>624.67879874152914</v>
      </c>
      <c r="V42" s="23"/>
    </row>
    <row r="43" spans="1:22" s="14" customFormat="1" ht="15" customHeight="1" x14ac:dyDescent="0.25">
      <c r="A43" s="13"/>
      <c r="B43" s="13"/>
      <c r="C43" s="13"/>
      <c r="D43" s="13"/>
      <c r="E43" s="27"/>
      <c r="F43" s="13"/>
      <c r="G43" s="22"/>
      <c r="H43" s="66">
        <v>1</v>
      </c>
      <c r="I43" s="66">
        <v>51.76492349491636</v>
      </c>
      <c r="J43" s="66">
        <v>8</v>
      </c>
      <c r="K43" s="66" t="s">
        <v>235</v>
      </c>
      <c r="L43" s="38"/>
      <c r="M43" s="38"/>
      <c r="N43" s="38"/>
      <c r="O43" s="21"/>
      <c r="P43" s="21"/>
      <c r="Q43" s="23"/>
      <c r="S43" s="22"/>
      <c r="T43" s="66">
        <v>0.34</v>
      </c>
      <c r="U43" s="66">
        <v>631.46858615834083</v>
      </c>
      <c r="V43" s="23"/>
    </row>
    <row r="44" spans="1:22" s="14" customFormat="1" ht="14.45" customHeight="1" x14ac:dyDescent="0.25">
      <c r="A44" s="13"/>
      <c r="B44" s="13"/>
      <c r="C44" s="13"/>
      <c r="D44" s="13"/>
      <c r="E44" s="27"/>
      <c r="F44" s="13"/>
      <c r="G44" s="22"/>
      <c r="H44" s="87">
        <v>2</v>
      </c>
      <c r="I44" s="87">
        <v>15.153139074774749</v>
      </c>
      <c r="J44" s="87">
        <v>4</v>
      </c>
      <c r="K44" s="87">
        <v>4.3939111558231048E-3</v>
      </c>
      <c r="L44" s="38"/>
      <c r="M44" s="38"/>
      <c r="N44" s="38"/>
      <c r="O44" s="21"/>
      <c r="P44" s="21"/>
      <c r="Q44" s="23"/>
      <c r="S44" s="22"/>
      <c r="T44" s="87">
        <v>0.35</v>
      </c>
      <c r="U44" s="87">
        <v>638.26810185351769</v>
      </c>
      <c r="V44" s="23"/>
    </row>
    <row r="45" spans="1:22" s="14" customFormat="1" x14ac:dyDescent="0.25">
      <c r="A45" s="13"/>
      <c r="B45" s="13"/>
      <c r="C45" s="13"/>
      <c r="D45" s="13"/>
      <c r="E45" s="27"/>
      <c r="F45" s="13"/>
      <c r="G45" s="22"/>
      <c r="H45" s="66">
        <v>3</v>
      </c>
      <c r="I45" s="66">
        <v>2.6524477513777924</v>
      </c>
      <c r="J45" s="66">
        <v>3</v>
      </c>
      <c r="K45" s="66">
        <v>0.44836887765217015</v>
      </c>
      <c r="L45" s="38"/>
      <c r="M45" s="38"/>
      <c r="N45" s="38"/>
      <c r="O45" s="21"/>
      <c r="P45" s="21"/>
      <c r="Q45" s="23"/>
      <c r="S45" s="22"/>
      <c r="T45" s="66">
        <v>0.36</v>
      </c>
      <c r="U45" s="66">
        <v>645.10092417383942</v>
      </c>
      <c r="V45" s="23"/>
    </row>
    <row r="46" spans="1:22" s="14" customFormat="1" x14ac:dyDescent="0.25">
      <c r="A46" s="13"/>
      <c r="B46" s="13"/>
      <c r="C46" s="13"/>
      <c r="D46" s="13"/>
      <c r="E46" s="13"/>
      <c r="F46" s="13"/>
      <c r="G46" s="22"/>
      <c r="H46" s="87">
        <v>4</v>
      </c>
      <c r="I46" s="87">
        <v>18.493261656478673</v>
      </c>
      <c r="J46" s="87">
        <v>3</v>
      </c>
      <c r="K46" s="87">
        <v>3.4794245870728435E-4</v>
      </c>
      <c r="L46" s="38"/>
      <c r="M46" s="38"/>
      <c r="N46" s="38"/>
      <c r="O46" s="21"/>
      <c r="P46" s="21"/>
      <c r="Q46" s="23"/>
      <c r="S46" s="22"/>
      <c r="T46" s="87">
        <v>0.37</v>
      </c>
      <c r="U46" s="87">
        <v>651.95965534115135</v>
      </c>
      <c r="V46" s="23"/>
    </row>
    <row r="47" spans="1:22" s="14" customFormat="1" x14ac:dyDescent="0.25">
      <c r="A47" s="13"/>
      <c r="B47" s="13"/>
      <c r="C47" s="13"/>
      <c r="D47" s="13"/>
      <c r="E47" s="13"/>
      <c r="F47" s="13"/>
      <c r="G47" s="22"/>
      <c r="H47" s="38"/>
      <c r="I47" s="38"/>
      <c r="J47" s="38"/>
      <c r="K47" s="38"/>
      <c r="L47" s="38"/>
      <c r="M47" s="38"/>
      <c r="N47" s="38"/>
      <c r="O47" s="21"/>
      <c r="P47" s="21"/>
      <c r="Q47" s="23"/>
      <c r="S47" s="22"/>
      <c r="T47" s="66">
        <v>0.38</v>
      </c>
      <c r="U47" s="66">
        <v>658.87843469936774</v>
      </c>
      <c r="V47" s="23"/>
    </row>
    <row r="48" spans="1:22" s="14" customFormat="1" ht="23.25" x14ac:dyDescent="0.35">
      <c r="A48" s="13"/>
      <c r="B48" s="13"/>
      <c r="C48" s="13"/>
      <c r="D48" s="138"/>
      <c r="E48" s="138"/>
      <c r="F48" s="13"/>
      <c r="G48" s="43"/>
      <c r="H48" s="44"/>
      <c r="I48" s="43"/>
      <c r="J48" s="43"/>
      <c r="K48" s="43"/>
      <c r="L48" s="43"/>
      <c r="M48" s="43"/>
      <c r="N48" s="43"/>
      <c r="O48" s="43"/>
      <c r="P48" s="43"/>
      <c r="Q48" s="43"/>
      <c r="S48" s="22"/>
      <c r="T48" s="87">
        <v>0.39</v>
      </c>
      <c r="U48" s="87">
        <v>665.87740860074928</v>
      </c>
      <c r="V48" s="23"/>
    </row>
    <row r="49" spans="1:22" s="14" customFormat="1" ht="23.25" x14ac:dyDescent="0.35">
      <c r="A49" s="13"/>
      <c r="B49" s="13"/>
      <c r="C49" s="13"/>
      <c r="D49" s="13"/>
      <c r="E49" s="27"/>
      <c r="F49" s="13"/>
      <c r="H49" s="61"/>
      <c r="I49" s="62"/>
      <c r="N49" s="13"/>
      <c r="S49" s="22"/>
      <c r="T49" s="66">
        <v>0.4</v>
      </c>
      <c r="U49" s="66">
        <v>672.93996191999599</v>
      </c>
      <c r="V49" s="23"/>
    </row>
    <row r="50" spans="1:22" s="14" customFormat="1" x14ac:dyDescent="0.25">
      <c r="A50" s="13"/>
      <c r="B50" s="13"/>
      <c r="C50" s="13"/>
      <c r="D50" s="13"/>
      <c r="E50" s="27"/>
      <c r="F50" s="13"/>
      <c r="H50" s="28"/>
      <c r="N50" s="13"/>
      <c r="S50" s="22"/>
      <c r="T50" s="87">
        <v>0.41</v>
      </c>
      <c r="U50" s="87">
        <v>680.05273673278157</v>
      </c>
      <c r="V50" s="23"/>
    </row>
    <row r="51" spans="1:22" s="14" customFormat="1" x14ac:dyDescent="0.25">
      <c r="B51" s="13"/>
      <c r="C51" s="13"/>
      <c r="D51" s="13"/>
      <c r="E51" s="27"/>
      <c r="H51" s="28"/>
      <c r="I51" s="13"/>
      <c r="N51" s="13"/>
      <c r="S51" s="22"/>
      <c r="T51" s="66">
        <v>0.42</v>
      </c>
      <c r="U51" s="66">
        <v>687.21878433665086</v>
      </c>
      <c r="V51" s="23"/>
    </row>
    <row r="52" spans="1:22" s="14" customFormat="1" x14ac:dyDescent="0.25">
      <c r="B52" s="13"/>
      <c r="C52" s="13"/>
      <c r="D52" s="13"/>
      <c r="E52" s="13"/>
      <c r="H52" s="29"/>
      <c r="I52" s="13"/>
      <c r="N52" s="13"/>
      <c r="S52" s="22"/>
      <c r="T52" s="87">
        <v>0.43</v>
      </c>
      <c r="U52" s="87">
        <v>694.45342737430417</v>
      </c>
      <c r="V52" s="23"/>
    </row>
    <row r="53" spans="1:22" s="14" customFormat="1" x14ac:dyDescent="0.25">
      <c r="B53" s="13"/>
      <c r="C53" s="13"/>
      <c r="D53" s="13"/>
      <c r="E53" s="13"/>
      <c r="H53" s="28"/>
      <c r="S53" s="22"/>
      <c r="T53" s="66">
        <v>0.44</v>
      </c>
      <c r="U53" s="66">
        <v>701.75495931972227</v>
      </c>
      <c r="V53" s="23"/>
    </row>
    <row r="54" spans="1:22" s="14" customFormat="1" x14ac:dyDescent="0.25">
      <c r="B54" s="13"/>
      <c r="C54" s="13"/>
      <c r="D54" s="13"/>
      <c r="E54" s="13"/>
      <c r="H54" s="28"/>
      <c r="S54" s="22"/>
      <c r="T54" s="87">
        <v>0.45</v>
      </c>
      <c r="U54" s="87">
        <v>709.13255039469266</v>
      </c>
      <c r="V54" s="23"/>
    </row>
    <row r="55" spans="1:22" s="14" customFormat="1" x14ac:dyDescent="0.25">
      <c r="B55" s="13"/>
      <c r="C55" s="13"/>
      <c r="D55" s="13"/>
      <c r="E55" s="13"/>
      <c r="H55" s="28"/>
      <c r="S55" s="22"/>
      <c r="T55" s="66">
        <v>0.46</v>
      </c>
      <c r="U55" s="66">
        <v>716.59081061292136</v>
      </c>
      <c r="V55" s="23"/>
    </row>
    <row r="56" spans="1:22" s="14" customFormat="1" x14ac:dyDescent="0.25">
      <c r="B56" s="13"/>
      <c r="C56" s="13"/>
      <c r="D56" s="13"/>
      <c r="E56" s="13"/>
      <c r="H56" s="28"/>
      <c r="S56" s="22"/>
      <c r="T56" s="87">
        <v>0.47</v>
      </c>
      <c r="U56" s="87">
        <v>724.13274042696958</v>
      </c>
      <c r="V56" s="23"/>
    </row>
    <row r="57" spans="1:22" s="14" customFormat="1" x14ac:dyDescent="0.25">
      <c r="B57" s="13"/>
      <c r="C57" s="13"/>
      <c r="D57" s="13"/>
      <c r="E57" s="13"/>
      <c r="H57" s="28"/>
      <c r="S57" s="22"/>
      <c r="T57" s="66">
        <v>0.48</v>
      </c>
      <c r="U57" s="66">
        <v>731.79358145309936</v>
      </c>
      <c r="V57" s="23"/>
    </row>
    <row r="58" spans="1:22" s="14" customFormat="1" x14ac:dyDescent="0.25">
      <c r="B58" s="13"/>
      <c r="S58" s="22"/>
      <c r="T58" s="87">
        <v>0.49</v>
      </c>
      <c r="U58" s="87">
        <v>739.57643536829073</v>
      </c>
      <c r="V58" s="23"/>
    </row>
    <row r="59" spans="1:22" s="14" customFormat="1" x14ac:dyDescent="0.25">
      <c r="B59" s="13"/>
      <c r="S59" s="22"/>
      <c r="T59" s="66">
        <v>0.5</v>
      </c>
      <c r="U59" s="66">
        <v>747.45955467224121</v>
      </c>
      <c r="V59" s="23"/>
    </row>
    <row r="60" spans="1:22" s="14" customFormat="1" x14ac:dyDescent="0.25">
      <c r="S60" s="22"/>
      <c r="T60" s="87">
        <v>0.51</v>
      </c>
      <c r="U60" s="87">
        <v>755.40101113818366</v>
      </c>
      <c r="V60" s="23"/>
    </row>
    <row r="61" spans="1:22" s="14" customFormat="1" x14ac:dyDescent="0.25">
      <c r="S61" s="22"/>
      <c r="T61" s="66">
        <v>0.52</v>
      </c>
      <c r="U61" s="66">
        <v>763.47156607583429</v>
      </c>
      <c r="V61" s="23"/>
    </row>
    <row r="62" spans="1:22" s="14" customFormat="1" x14ac:dyDescent="0.25">
      <c r="S62" s="22"/>
      <c r="T62" s="87">
        <v>0.53</v>
      </c>
      <c r="U62" s="87">
        <v>771.79933501093092</v>
      </c>
      <c r="V62" s="23"/>
    </row>
    <row r="63" spans="1:22" s="14" customFormat="1" x14ac:dyDescent="0.25">
      <c r="S63" s="22"/>
      <c r="T63" s="66">
        <v>0.54</v>
      </c>
      <c r="U63" s="66">
        <v>780.3459783267391</v>
      </c>
      <c r="V63" s="23"/>
    </row>
    <row r="64" spans="1:22" s="14" customFormat="1" x14ac:dyDescent="0.25">
      <c r="S64" s="22"/>
      <c r="T64" s="87">
        <v>0.55000000000000004</v>
      </c>
      <c r="U64" s="87">
        <v>788.99622200626561</v>
      </c>
      <c r="V64" s="23"/>
    </row>
    <row r="65" spans="19:22" s="14" customFormat="1" x14ac:dyDescent="0.25">
      <c r="S65" s="22"/>
      <c r="T65" s="66">
        <v>0.56000000000000005</v>
      </c>
      <c r="U65" s="66">
        <v>797.73821515161035</v>
      </c>
      <c r="V65" s="23"/>
    </row>
    <row r="66" spans="19:22" s="14" customFormat="1" x14ac:dyDescent="0.25">
      <c r="S66" s="22"/>
      <c r="T66" s="87">
        <v>0.56999999999999995</v>
      </c>
      <c r="U66" s="87">
        <v>806.67602848572437</v>
      </c>
      <c r="V66" s="23"/>
    </row>
    <row r="67" spans="19:22" s="14" customFormat="1" x14ac:dyDescent="0.25">
      <c r="S67" s="22"/>
      <c r="T67" s="66">
        <v>0.57999999999999996</v>
      </c>
      <c r="U67" s="66">
        <v>815.83907905816272</v>
      </c>
      <c r="V67" s="23"/>
    </row>
    <row r="68" spans="19:22" s="14" customFormat="1" x14ac:dyDescent="0.25">
      <c r="S68" s="22"/>
      <c r="T68" s="87">
        <v>0.59</v>
      </c>
      <c r="U68" s="87">
        <v>825.19826785825001</v>
      </c>
      <c r="V68" s="23"/>
    </row>
    <row r="69" spans="19:22" s="14" customFormat="1" x14ac:dyDescent="0.25">
      <c r="S69" s="22"/>
      <c r="T69" s="66">
        <v>0.6</v>
      </c>
      <c r="U69" s="66">
        <v>834.72836356218852</v>
      </c>
      <c r="V69" s="23"/>
    </row>
    <row r="70" spans="19:22" s="14" customFormat="1" x14ac:dyDescent="0.25">
      <c r="S70" s="22"/>
      <c r="T70" s="87">
        <v>0.61</v>
      </c>
      <c r="U70" s="87">
        <v>844.47742170626668</v>
      </c>
      <c r="V70" s="23"/>
    </row>
    <row r="71" spans="19:22" s="14" customFormat="1" x14ac:dyDescent="0.25">
      <c r="S71" s="22"/>
      <c r="T71" s="66">
        <v>0.62</v>
      </c>
      <c r="U71" s="66">
        <v>854.49369174116293</v>
      </c>
      <c r="V71" s="23"/>
    </row>
    <row r="72" spans="19:22" s="14" customFormat="1" x14ac:dyDescent="0.25">
      <c r="S72" s="22"/>
      <c r="T72" s="87">
        <v>0.63</v>
      </c>
      <c r="U72" s="87">
        <v>864.77505694307422</v>
      </c>
      <c r="V72" s="23"/>
    </row>
    <row r="73" spans="19:22" s="14" customFormat="1" x14ac:dyDescent="0.25">
      <c r="S73" s="22"/>
      <c r="T73" s="66">
        <v>0.64</v>
      </c>
      <c r="U73" s="66">
        <v>875.35407842799123</v>
      </c>
      <c r="V73" s="23"/>
    </row>
    <row r="74" spans="19:22" s="14" customFormat="1" x14ac:dyDescent="0.25">
      <c r="S74" s="22"/>
      <c r="T74" s="87">
        <v>0.65</v>
      </c>
      <c r="U74" s="87">
        <v>886.2188366881428</v>
      </c>
      <c r="V74" s="23"/>
    </row>
    <row r="75" spans="19:22" s="14" customFormat="1" x14ac:dyDescent="0.25">
      <c r="S75" s="22"/>
      <c r="T75" s="66">
        <v>0.66</v>
      </c>
      <c r="U75" s="66">
        <v>897.31618516794435</v>
      </c>
      <c r="V75" s="23"/>
    </row>
    <row r="76" spans="19:22" s="14" customFormat="1" x14ac:dyDescent="0.25">
      <c r="S76" s="22"/>
      <c r="T76" s="87">
        <v>0.67</v>
      </c>
      <c r="U76" s="87">
        <v>908.74501592115655</v>
      </c>
      <c r="V76" s="23"/>
    </row>
    <row r="77" spans="19:22" s="14" customFormat="1" x14ac:dyDescent="0.25">
      <c r="S77" s="22"/>
      <c r="T77" s="66">
        <v>0.68</v>
      </c>
      <c r="U77" s="66">
        <v>920.76575601934985</v>
      </c>
      <c r="V77" s="23"/>
    </row>
    <row r="78" spans="19:22" s="14" customFormat="1" x14ac:dyDescent="0.25">
      <c r="S78" s="22"/>
      <c r="T78" s="87">
        <v>0.69</v>
      </c>
      <c r="U78" s="87">
        <v>933.23586848981392</v>
      </c>
      <c r="V78" s="23"/>
    </row>
    <row r="79" spans="19:22" s="14" customFormat="1" x14ac:dyDescent="0.25">
      <c r="S79" s="22"/>
      <c r="T79" s="66">
        <v>0.7</v>
      </c>
      <c r="U79" s="66">
        <v>945.99774384375041</v>
      </c>
      <c r="V79" s="23"/>
    </row>
    <row r="80" spans="19:22" s="14" customFormat="1" x14ac:dyDescent="0.25">
      <c r="S80" s="22"/>
      <c r="T80" s="87">
        <v>0.71</v>
      </c>
      <c r="U80" s="87">
        <v>959.14713447255247</v>
      </c>
      <c r="V80" s="23"/>
    </row>
    <row r="81" spans="19:22" s="14" customFormat="1" x14ac:dyDescent="0.25">
      <c r="S81" s="22"/>
      <c r="T81" s="66">
        <v>0.72</v>
      </c>
      <c r="U81" s="66">
        <v>972.68724034147954</v>
      </c>
      <c r="V81" s="23"/>
    </row>
    <row r="82" spans="19:22" s="14" customFormat="1" x14ac:dyDescent="0.25">
      <c r="S82" s="22"/>
      <c r="T82" s="87">
        <v>0.73</v>
      </c>
      <c r="U82" s="87">
        <v>986.83589481890465</v>
      </c>
      <c r="V82" s="23"/>
    </row>
    <row r="83" spans="19:22" s="14" customFormat="1" x14ac:dyDescent="0.25">
      <c r="S83" s="22"/>
      <c r="T83" s="66">
        <v>0.74</v>
      </c>
      <c r="U83" s="66">
        <v>1001.6374103833315</v>
      </c>
      <c r="V83" s="23"/>
    </row>
    <row r="84" spans="19:22" s="14" customFormat="1" x14ac:dyDescent="0.25">
      <c r="S84" s="22"/>
      <c r="T84" s="87">
        <v>0.75</v>
      </c>
      <c r="U84" s="87">
        <v>1017.0515723424447</v>
      </c>
      <c r="V84" s="23"/>
    </row>
    <row r="85" spans="19:22" s="14" customFormat="1" x14ac:dyDescent="0.25">
      <c r="S85" s="22"/>
      <c r="T85" s="66">
        <v>0.76</v>
      </c>
      <c r="U85" s="66">
        <v>1033.1782805012749</v>
      </c>
      <c r="V85" s="23"/>
    </row>
    <row r="86" spans="19:22" s="14" customFormat="1" x14ac:dyDescent="0.25">
      <c r="S86" s="22"/>
      <c r="T86" s="87">
        <v>0.77</v>
      </c>
      <c r="U86" s="87">
        <v>1050.1394662805615</v>
      </c>
      <c r="V86" s="23"/>
    </row>
    <row r="87" spans="19:22" s="14" customFormat="1" x14ac:dyDescent="0.25">
      <c r="S87" s="22"/>
      <c r="T87" s="66">
        <v>0.78</v>
      </c>
      <c r="U87" s="66">
        <v>1067.8142918455032</v>
      </c>
      <c r="V87" s="23"/>
    </row>
    <row r="88" spans="19:22" s="14" customFormat="1" x14ac:dyDescent="0.25">
      <c r="S88" s="22"/>
      <c r="T88" s="87">
        <v>0.79</v>
      </c>
      <c r="U88" s="87">
        <v>1086.4623146278618</v>
      </c>
      <c r="V88" s="23"/>
    </row>
    <row r="89" spans="19:22" s="14" customFormat="1" x14ac:dyDescent="0.25">
      <c r="S89" s="22"/>
      <c r="T89" s="66">
        <v>0.8</v>
      </c>
      <c r="U89" s="66">
        <v>1106.4538104012838</v>
      </c>
      <c r="V89" s="23"/>
    </row>
    <row r="90" spans="19:22" s="14" customFormat="1" x14ac:dyDescent="0.25">
      <c r="S90" s="22"/>
      <c r="T90" s="87">
        <v>0.81</v>
      </c>
      <c r="U90" s="87">
        <v>1127.370418468892</v>
      </c>
      <c r="V90" s="23"/>
    </row>
    <row r="91" spans="19:22" s="14" customFormat="1" x14ac:dyDescent="0.25">
      <c r="S91" s="22"/>
      <c r="T91" s="66">
        <v>0.82</v>
      </c>
      <c r="U91" s="66">
        <v>1149.6028860545323</v>
      </c>
      <c r="V91" s="23"/>
    </row>
    <row r="92" spans="19:22" s="14" customFormat="1" x14ac:dyDescent="0.25">
      <c r="S92" s="22"/>
      <c r="T92" s="87">
        <v>0.83</v>
      </c>
      <c r="U92" s="87">
        <v>1173.3575436585593</v>
      </c>
      <c r="V92" s="23"/>
    </row>
    <row r="93" spans="19:22" s="14" customFormat="1" x14ac:dyDescent="0.25">
      <c r="S93" s="22"/>
      <c r="T93" s="66">
        <v>0.84</v>
      </c>
      <c r="U93" s="66">
        <v>1198.7952213368012</v>
      </c>
      <c r="V93" s="23"/>
    </row>
    <row r="94" spans="19:22" s="14" customFormat="1" x14ac:dyDescent="0.25">
      <c r="S94" s="22"/>
      <c r="T94" s="87">
        <v>0.85</v>
      </c>
      <c r="U94" s="87">
        <v>1226.278064551133</v>
      </c>
      <c r="V94" s="23"/>
    </row>
    <row r="95" spans="19:22" s="14" customFormat="1" x14ac:dyDescent="0.25">
      <c r="S95" s="22"/>
      <c r="T95" s="66">
        <v>0.86</v>
      </c>
      <c r="U95" s="66">
        <v>1256.026064167389</v>
      </c>
      <c r="V95" s="23"/>
    </row>
    <row r="96" spans="19:22" s="14" customFormat="1" x14ac:dyDescent="0.25">
      <c r="S96" s="22"/>
      <c r="T96" s="87">
        <v>0.87</v>
      </c>
      <c r="U96" s="87">
        <v>1288.5757671089186</v>
      </c>
      <c r="V96" s="23"/>
    </row>
    <row r="97" spans="19:22" s="14" customFormat="1" x14ac:dyDescent="0.25">
      <c r="S97" s="22"/>
      <c r="T97" s="66">
        <v>0.88</v>
      </c>
      <c r="U97" s="66">
        <v>1323.9923885117607</v>
      </c>
      <c r="V97" s="23"/>
    </row>
    <row r="98" spans="19:22" s="14" customFormat="1" x14ac:dyDescent="0.25">
      <c r="S98" s="22"/>
      <c r="T98" s="87">
        <v>0.89</v>
      </c>
      <c r="U98" s="87">
        <v>1363.32767500814</v>
      </c>
      <c r="V98" s="23"/>
    </row>
    <row r="99" spans="19:22" s="14" customFormat="1" x14ac:dyDescent="0.25">
      <c r="S99" s="22"/>
      <c r="T99" s="66">
        <v>0.9</v>
      </c>
      <c r="U99" s="66">
        <v>1407.3303642810138</v>
      </c>
      <c r="V99" s="23"/>
    </row>
    <row r="100" spans="19:22" s="14" customFormat="1" x14ac:dyDescent="0.25">
      <c r="S100" s="22"/>
      <c r="T100" s="87">
        <v>0.91</v>
      </c>
      <c r="U100" s="87">
        <v>1457.0056334031719</v>
      </c>
      <c r="V100" s="23"/>
    </row>
    <row r="101" spans="19:22" s="14" customFormat="1" x14ac:dyDescent="0.25">
      <c r="S101" s="22"/>
      <c r="T101" s="66">
        <v>0.92</v>
      </c>
      <c r="U101" s="66">
        <v>1514.2672121971914</v>
      </c>
      <c r="V101" s="23"/>
    </row>
    <row r="102" spans="19:22" s="14" customFormat="1" x14ac:dyDescent="0.25">
      <c r="S102" s="22"/>
      <c r="T102" s="87">
        <v>0.93</v>
      </c>
      <c r="U102" s="87">
        <v>1580.8917213633736</v>
      </c>
      <c r="V102" s="23"/>
    </row>
    <row r="103" spans="19:22" s="14" customFormat="1" x14ac:dyDescent="0.25">
      <c r="S103" s="22"/>
      <c r="T103" s="66">
        <v>0.94</v>
      </c>
      <c r="U103" s="66">
        <v>1660.8954754464787</v>
      </c>
      <c r="V103" s="23"/>
    </row>
    <row r="104" spans="19:22" s="14" customFormat="1" x14ac:dyDescent="0.25">
      <c r="S104" s="22"/>
      <c r="T104" s="87">
        <v>0.95</v>
      </c>
      <c r="U104" s="87">
        <v>1759.7152804581874</v>
      </c>
      <c r="V104" s="23"/>
    </row>
    <row r="105" spans="19:22" s="14" customFormat="1" x14ac:dyDescent="0.25">
      <c r="S105" s="22"/>
      <c r="T105" s="66">
        <v>0.96</v>
      </c>
      <c r="U105" s="66" t="s">
        <v>230</v>
      </c>
      <c r="V105" s="23"/>
    </row>
    <row r="106" spans="19:22" s="14" customFormat="1" x14ac:dyDescent="0.25">
      <c r="S106" s="22"/>
      <c r="T106" s="87">
        <v>0.97</v>
      </c>
      <c r="U106" s="87" t="s">
        <v>230</v>
      </c>
      <c r="V106" s="23"/>
    </row>
    <row r="107" spans="19:22" s="14" customFormat="1" x14ac:dyDescent="0.25">
      <c r="S107" s="22"/>
      <c r="T107" s="66">
        <v>0.98</v>
      </c>
      <c r="U107" s="66" t="s">
        <v>230</v>
      </c>
      <c r="V107" s="23"/>
    </row>
    <row r="108" spans="19:22" s="14" customFormat="1" x14ac:dyDescent="0.25">
      <c r="S108" s="22"/>
      <c r="T108" s="87">
        <v>0.99</v>
      </c>
      <c r="U108" s="87" t="s">
        <v>230</v>
      </c>
      <c r="V108" s="23"/>
    </row>
    <row r="109" spans="19:22" s="14" customFormat="1" x14ac:dyDescent="0.25">
      <c r="S109" s="24"/>
      <c r="T109" s="25"/>
      <c r="U109" s="25"/>
      <c r="V109" s="26"/>
    </row>
    <row r="110" spans="19:22" s="14" customFormat="1" x14ac:dyDescent="0.25"/>
    <row r="111" spans="19:22" s="14" customFormat="1" x14ac:dyDescent="0.25"/>
    <row r="112" spans="19:2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9:19" s="14" customFormat="1" x14ac:dyDescent="0.25"/>
    <row r="130" spans="19:19" s="14" customFormat="1" x14ac:dyDescent="0.25"/>
    <row r="131" spans="19:19" s="14" customFormat="1" x14ac:dyDescent="0.25"/>
    <row r="132" spans="19:19" s="14" customFormat="1" x14ac:dyDescent="0.25">
      <c r="S132" s="19"/>
    </row>
    <row r="133" spans="19:19" s="14" customFormat="1" x14ac:dyDescent="0.25"/>
    <row r="134" spans="19:19" s="14" customFormat="1" x14ac:dyDescent="0.25"/>
    <row r="135" spans="19:19" s="14" customFormat="1" x14ac:dyDescent="0.25"/>
    <row r="136" spans="19:19" s="14" customFormat="1" x14ac:dyDescent="0.25"/>
    <row r="137" spans="19:19" s="14" customFormat="1" x14ac:dyDescent="0.25"/>
    <row r="138" spans="19:19" s="14" customFormat="1" x14ac:dyDescent="0.25"/>
    <row r="139" spans="19:19" s="14" customFormat="1" x14ac:dyDescent="0.25"/>
    <row r="140" spans="19:19" s="14" customFormat="1" x14ac:dyDescent="0.25"/>
    <row r="141" spans="19:19" s="14" customFormat="1" x14ac:dyDescent="0.25"/>
    <row r="142" spans="19:19" s="14" customFormat="1" x14ac:dyDescent="0.25"/>
    <row r="143" spans="19:19" s="14" customFormat="1" x14ac:dyDescent="0.25"/>
    <row r="144" spans="19:19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22" s="14" customFormat="1" x14ac:dyDescent="0.25"/>
    <row r="210" spans="2:22" s="14" customFormat="1" x14ac:dyDescent="0.25"/>
    <row r="211" spans="2:22" s="14" customFormat="1" x14ac:dyDescent="0.25"/>
    <row r="212" spans="2:22" s="14" customFormat="1" x14ac:dyDescent="0.25"/>
    <row r="213" spans="2:22" s="14" customFormat="1" x14ac:dyDescent="0.25"/>
    <row r="214" spans="2:22" s="14" customFormat="1" x14ac:dyDescent="0.25"/>
    <row r="215" spans="2:22" s="14" customFormat="1" x14ac:dyDescent="0.25"/>
    <row r="216" spans="2:22" s="14" customFormat="1" x14ac:dyDescent="0.25"/>
    <row r="217" spans="2:22" s="14" customFormat="1" x14ac:dyDescent="0.25"/>
    <row r="218" spans="2:22" s="14" customFormat="1" x14ac:dyDescent="0.25"/>
    <row r="219" spans="2:22" s="14" customFormat="1" x14ac:dyDescent="0.25"/>
    <row r="220" spans="2:22" s="14" customFormat="1" x14ac:dyDescent="0.25"/>
    <row r="221" spans="2:22" s="14" customFormat="1" x14ac:dyDescent="0.25"/>
    <row r="222" spans="2:22" s="14" customFormat="1" x14ac:dyDescent="0.25"/>
    <row r="223" spans="2:22" s="14" customFormat="1" x14ac:dyDescent="0.25"/>
    <row r="224" spans="2:22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S224" s="14"/>
      <c r="T224" s="14"/>
      <c r="U224" s="14"/>
      <c r="V224" s="14"/>
    </row>
    <row r="225" spans="2:22" x14ac:dyDescent="0.25">
      <c r="B225" s="14"/>
      <c r="C225" s="14"/>
      <c r="D225" s="14"/>
      <c r="E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S225" s="14"/>
      <c r="T225" s="14"/>
      <c r="U225" s="14"/>
      <c r="V225" s="14"/>
    </row>
    <row r="226" spans="2:22" x14ac:dyDescent="0.25">
      <c r="B226" s="14"/>
      <c r="C226" s="14"/>
      <c r="D226" s="14"/>
      <c r="E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S226" s="14"/>
      <c r="T226" s="14"/>
      <c r="U226" s="14"/>
      <c r="V226" s="14"/>
    </row>
    <row r="227" spans="2:22" x14ac:dyDescent="0.25">
      <c r="B227" s="14"/>
      <c r="C227" s="14"/>
      <c r="D227" s="14"/>
      <c r="E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S227" s="14"/>
      <c r="T227" s="14"/>
      <c r="U227" s="14"/>
      <c r="V227" s="14"/>
    </row>
    <row r="228" spans="2:22" x14ac:dyDescent="0.25">
      <c r="B228" s="14"/>
      <c r="C228" s="14"/>
      <c r="D228" s="14"/>
      <c r="E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S228" s="14"/>
      <c r="T228" s="14"/>
      <c r="U228" s="14"/>
      <c r="V228" s="14"/>
    </row>
    <row r="229" spans="2:22" x14ac:dyDescent="0.25">
      <c r="B229" s="14"/>
      <c r="C229" s="14"/>
      <c r="D229" s="14"/>
      <c r="E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S229" s="14"/>
      <c r="T229" s="14"/>
      <c r="U229" s="14"/>
      <c r="V229" s="14"/>
    </row>
    <row r="230" spans="2:22" x14ac:dyDescent="0.25">
      <c r="B230" s="14"/>
      <c r="C230" s="14"/>
      <c r="D230" s="14"/>
      <c r="E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S230" s="14"/>
      <c r="T230" s="14"/>
      <c r="U230" s="14"/>
      <c r="V230" s="14"/>
    </row>
    <row r="231" spans="2:22" x14ac:dyDescent="0.25">
      <c r="B231" s="14"/>
      <c r="G231" s="14"/>
      <c r="H231" s="14"/>
      <c r="I231" s="14"/>
      <c r="J231" s="14"/>
      <c r="K231" s="14"/>
      <c r="L231" s="14"/>
      <c r="M231" s="14"/>
      <c r="N231" s="14"/>
      <c r="O231" s="14"/>
      <c r="Q231" s="14"/>
      <c r="S231" s="14"/>
      <c r="T231" s="14"/>
      <c r="U231" s="14"/>
      <c r="V231" s="14"/>
    </row>
    <row r="232" spans="2:22" x14ac:dyDescent="0.25">
      <c r="B232" s="14"/>
      <c r="G232" s="14"/>
      <c r="H232" s="14"/>
      <c r="I232" s="14"/>
      <c r="J232" s="14"/>
      <c r="K232" s="14"/>
      <c r="L232" s="14"/>
      <c r="M232" s="14"/>
      <c r="N232" s="14"/>
      <c r="O232" s="14"/>
      <c r="Q232" s="14"/>
      <c r="S232" s="14"/>
      <c r="T232" s="14"/>
      <c r="U232" s="14"/>
      <c r="V232" s="14"/>
    </row>
    <row r="233" spans="2:22" x14ac:dyDescent="0.25">
      <c r="G233" s="14"/>
      <c r="H233" s="14"/>
      <c r="I233" s="14"/>
      <c r="J233" s="14"/>
      <c r="K233" s="14"/>
      <c r="L233" s="14"/>
      <c r="M233" s="14"/>
      <c r="N233" s="14"/>
      <c r="Q233" s="14"/>
      <c r="S233" s="14"/>
      <c r="T233" s="14"/>
      <c r="U233" s="14"/>
      <c r="V233" s="14"/>
    </row>
    <row r="234" spans="2:22" x14ac:dyDescent="0.25">
      <c r="G234" s="14"/>
      <c r="H234" s="14"/>
      <c r="I234" s="14"/>
      <c r="J234" s="14"/>
      <c r="K234" s="14"/>
      <c r="L234" s="14"/>
      <c r="M234" s="14"/>
      <c r="N234" s="14"/>
      <c r="S234" s="14"/>
      <c r="T234" s="14"/>
      <c r="U234" s="14"/>
      <c r="V234" s="14"/>
    </row>
    <row r="235" spans="2:22" x14ac:dyDescent="0.25">
      <c r="G235" s="14"/>
      <c r="H235" s="14"/>
      <c r="I235" s="14"/>
      <c r="J235" s="14"/>
      <c r="K235" s="14"/>
      <c r="L235" s="14"/>
      <c r="M235" s="14"/>
      <c r="N235" s="14"/>
      <c r="S235" s="14"/>
      <c r="T235" s="14"/>
      <c r="U235" s="14"/>
      <c r="V235" s="14"/>
    </row>
    <row r="236" spans="2:22" x14ac:dyDescent="0.25">
      <c r="G236" s="14"/>
      <c r="H236" s="14"/>
      <c r="I236" s="14"/>
      <c r="J236" s="14"/>
      <c r="K236" s="14"/>
      <c r="L236" s="14"/>
      <c r="M236" s="14"/>
      <c r="N236" s="14"/>
      <c r="S236" s="14"/>
      <c r="T236" s="14"/>
      <c r="U236" s="14"/>
      <c r="V236" s="14"/>
    </row>
    <row r="237" spans="2:22" x14ac:dyDescent="0.25">
      <c r="G237" s="14"/>
      <c r="H237" s="14"/>
      <c r="S237" s="14"/>
      <c r="T237" s="14"/>
      <c r="U237" s="14"/>
      <c r="V237" s="14"/>
    </row>
    <row r="238" spans="2:22" x14ac:dyDescent="0.25">
      <c r="G238" s="14"/>
      <c r="H238" s="14"/>
      <c r="S238" s="14"/>
      <c r="T238" s="14"/>
      <c r="U238" s="14"/>
      <c r="V238" s="14"/>
    </row>
    <row r="239" spans="2:22" x14ac:dyDescent="0.25">
      <c r="G239" s="14"/>
      <c r="S239" s="14"/>
      <c r="T239" s="14"/>
      <c r="U239" s="14"/>
      <c r="V239" s="14"/>
    </row>
    <row r="240" spans="2:22" x14ac:dyDescent="0.25">
      <c r="G240" s="14"/>
      <c r="S240" s="14"/>
      <c r="T240" s="14"/>
      <c r="U240" s="14"/>
      <c r="V240" s="14"/>
    </row>
    <row r="241" spans="7:22" x14ac:dyDescent="0.25">
      <c r="G241" s="14"/>
      <c r="S241" s="14"/>
      <c r="T241" s="14"/>
      <c r="U241" s="14"/>
      <c r="V241" s="14"/>
    </row>
    <row r="242" spans="7:22" x14ac:dyDescent="0.25">
      <c r="S242" s="14"/>
      <c r="T242" s="14"/>
      <c r="U242" s="14"/>
      <c r="V242" s="14"/>
    </row>
    <row r="243" spans="7:22" x14ac:dyDescent="0.25">
      <c r="S243" s="14"/>
      <c r="T243" s="14"/>
      <c r="U243" s="14"/>
      <c r="V243" s="14"/>
    </row>
    <row r="244" spans="7:22" x14ac:dyDescent="0.25">
      <c r="S244" s="14"/>
      <c r="T244" s="14"/>
      <c r="U244" s="14"/>
      <c r="V244" s="14"/>
    </row>
    <row r="245" spans="7:22" x14ac:dyDescent="0.25">
      <c r="S245" s="14"/>
      <c r="T245" s="14"/>
      <c r="U245" s="14"/>
      <c r="V245" s="14"/>
    </row>
    <row r="246" spans="7:22" x14ac:dyDescent="0.25">
      <c r="S246" s="14"/>
      <c r="T246" s="14"/>
      <c r="U246" s="14"/>
      <c r="V246" s="14"/>
    </row>
    <row r="247" spans="7:22" x14ac:dyDescent="0.25">
      <c r="S247" s="14"/>
      <c r="T247" s="14"/>
      <c r="U247" s="14"/>
      <c r="V247" s="14"/>
    </row>
    <row r="248" spans="7:22" x14ac:dyDescent="0.25">
      <c r="S248" s="14"/>
      <c r="T248" s="14"/>
      <c r="U248" s="14"/>
      <c r="V248" s="14"/>
    </row>
    <row r="249" spans="7:22" x14ac:dyDescent="0.25">
      <c r="S249" s="14"/>
      <c r="T249" s="14"/>
      <c r="U249" s="14"/>
      <c r="V249" s="14"/>
    </row>
    <row r="250" spans="7:22" x14ac:dyDescent="0.25">
      <c r="S250" s="14"/>
      <c r="T250" s="14"/>
      <c r="U250" s="14"/>
      <c r="V250" s="14"/>
    </row>
    <row r="251" spans="7:22" x14ac:dyDescent="0.25">
      <c r="S251" s="14"/>
      <c r="T251" s="14"/>
      <c r="U251" s="14"/>
      <c r="V251" s="14"/>
    </row>
    <row r="252" spans="7:22" x14ac:dyDescent="0.25">
      <c r="S252" s="14"/>
      <c r="T252" s="14"/>
      <c r="U252" s="14"/>
      <c r="V252" s="14"/>
    </row>
    <row r="253" spans="7:22" x14ac:dyDescent="0.25">
      <c r="S253" s="14"/>
      <c r="T253" s="14"/>
      <c r="U253" s="14"/>
      <c r="V253" s="14"/>
    </row>
    <row r="254" spans="7:22" x14ac:dyDescent="0.25">
      <c r="S254" s="14"/>
      <c r="T254" s="14"/>
      <c r="U254" s="14"/>
      <c r="V254" s="14"/>
    </row>
    <row r="255" spans="7:22" x14ac:dyDescent="0.25">
      <c r="S255" s="14"/>
      <c r="T255" s="14"/>
      <c r="U255" s="14"/>
      <c r="V255" s="14"/>
    </row>
    <row r="256" spans="7:22" x14ac:dyDescent="0.25">
      <c r="S256" s="14"/>
      <c r="T256" s="14"/>
      <c r="U256" s="14"/>
      <c r="V256" s="14"/>
    </row>
    <row r="257" spans="19:22" x14ac:dyDescent="0.25">
      <c r="S257" s="14"/>
      <c r="T257" s="14"/>
      <c r="U257" s="14"/>
      <c r="V257" s="14"/>
    </row>
    <row r="258" spans="19:22" x14ac:dyDescent="0.25">
      <c r="S258" s="14"/>
      <c r="T258" s="14"/>
      <c r="U258" s="14"/>
      <c r="V258" s="14"/>
    </row>
    <row r="259" spans="19:22" x14ac:dyDescent="0.25">
      <c r="S259" s="14"/>
      <c r="T259" s="14"/>
      <c r="U259" s="14"/>
      <c r="V259" s="14"/>
    </row>
    <row r="260" spans="19:22" x14ac:dyDescent="0.25">
      <c r="S260" s="14"/>
      <c r="T260" s="14"/>
      <c r="U260" s="14"/>
      <c r="V260" s="14"/>
    </row>
    <row r="261" spans="19:22" x14ac:dyDescent="0.25">
      <c r="S261" s="14"/>
      <c r="T261" s="14"/>
      <c r="U261" s="14"/>
      <c r="V261" s="14"/>
    </row>
    <row r="262" spans="19:22" x14ac:dyDescent="0.25">
      <c r="S262" s="14"/>
      <c r="T262" s="14"/>
      <c r="U262" s="14"/>
      <c r="V262" s="14"/>
    </row>
    <row r="263" spans="19:22" x14ac:dyDescent="0.25">
      <c r="S263" s="14"/>
      <c r="T263" s="14"/>
      <c r="U263" s="14"/>
      <c r="V263" s="14"/>
    </row>
    <row r="264" spans="19:22" x14ac:dyDescent="0.25">
      <c r="S264" s="14"/>
      <c r="T264" s="14"/>
      <c r="U264" s="14"/>
      <c r="V264" s="14"/>
    </row>
    <row r="265" spans="19:22" x14ac:dyDescent="0.25">
      <c r="S265" s="14"/>
      <c r="T265" s="14"/>
      <c r="U265" s="14"/>
      <c r="V265" s="14"/>
    </row>
    <row r="266" spans="19:22" x14ac:dyDescent="0.25">
      <c r="S266" s="14"/>
      <c r="T266" s="14"/>
      <c r="U266" s="14"/>
      <c r="V266" s="14"/>
    </row>
    <row r="267" spans="19:22" x14ac:dyDescent="0.25">
      <c r="S267" s="14"/>
      <c r="T267" s="14"/>
      <c r="U267" s="14"/>
      <c r="V267" s="14"/>
    </row>
    <row r="268" spans="19:22" x14ac:dyDescent="0.25">
      <c r="S268" s="14"/>
      <c r="T268" s="14"/>
      <c r="U268" s="14"/>
      <c r="V268" s="14"/>
    </row>
    <row r="269" spans="19:22" x14ac:dyDescent="0.25">
      <c r="S269" s="14"/>
      <c r="T269" s="14"/>
      <c r="U269" s="14"/>
      <c r="V269" s="14"/>
    </row>
    <row r="270" spans="19:22" x14ac:dyDescent="0.25">
      <c r="S270" s="14"/>
      <c r="T270" s="14"/>
      <c r="U270" s="14"/>
      <c r="V270" s="14"/>
    </row>
    <row r="271" spans="19:22" x14ac:dyDescent="0.25">
      <c r="S271" s="14"/>
      <c r="T271" s="14"/>
      <c r="U271" s="14"/>
      <c r="V271" s="14"/>
    </row>
    <row r="272" spans="19:22" x14ac:dyDescent="0.25">
      <c r="S272" s="14"/>
      <c r="T272" s="14"/>
      <c r="U272" s="14"/>
      <c r="V272" s="14"/>
    </row>
    <row r="273" spans="19:22" x14ac:dyDescent="0.25">
      <c r="S273" s="14"/>
      <c r="T273" s="14"/>
      <c r="U273" s="14"/>
      <c r="V273" s="14"/>
    </row>
    <row r="274" spans="19:22" x14ac:dyDescent="0.25">
      <c r="S274" s="14"/>
      <c r="T274" s="14"/>
      <c r="U274" s="14"/>
      <c r="V274" s="14"/>
    </row>
    <row r="275" spans="19:22" x14ac:dyDescent="0.25">
      <c r="S275" s="14"/>
      <c r="T275" s="14"/>
      <c r="U275" s="14"/>
      <c r="V275" s="14"/>
    </row>
    <row r="276" spans="19:22" x14ac:dyDescent="0.25">
      <c r="S276" s="14"/>
      <c r="T276" s="14"/>
      <c r="U276" s="14"/>
      <c r="V276" s="14"/>
    </row>
    <row r="277" spans="19:22" x14ac:dyDescent="0.25">
      <c r="S277" s="14"/>
      <c r="T277" s="14"/>
      <c r="U277" s="14"/>
      <c r="V277" s="14"/>
    </row>
    <row r="278" spans="19:22" x14ac:dyDescent="0.25">
      <c r="S278" s="14"/>
      <c r="T278" s="14"/>
      <c r="U278" s="14"/>
      <c r="V278" s="14"/>
    </row>
    <row r="279" spans="19:22" x14ac:dyDescent="0.25">
      <c r="S279" s="14"/>
      <c r="T279" s="14"/>
      <c r="U279" s="14"/>
      <c r="V279" s="14"/>
    </row>
    <row r="280" spans="19:22" x14ac:dyDescent="0.25">
      <c r="S280" s="14"/>
      <c r="T280" s="14"/>
      <c r="U280" s="14"/>
      <c r="V280" s="14"/>
    </row>
    <row r="281" spans="19:22" x14ac:dyDescent="0.25">
      <c r="S281" s="14"/>
      <c r="T281" s="14"/>
      <c r="U281" s="14"/>
      <c r="V281" s="14"/>
    </row>
    <row r="282" spans="19:22" x14ac:dyDescent="0.25">
      <c r="S282" s="14"/>
      <c r="T282" s="14"/>
      <c r="U282" s="14"/>
      <c r="V282" s="14"/>
    </row>
    <row r="283" spans="19:22" x14ac:dyDescent="0.25">
      <c r="S283" s="14"/>
      <c r="T283" s="14"/>
      <c r="U283" s="14"/>
      <c r="V283" s="14"/>
    </row>
    <row r="284" spans="19:22" x14ac:dyDescent="0.25">
      <c r="S284" s="14"/>
      <c r="T284" s="14"/>
      <c r="U284" s="14"/>
      <c r="V284" s="14"/>
    </row>
    <row r="285" spans="19:22" x14ac:dyDescent="0.25">
      <c r="S285" s="14"/>
      <c r="T285" s="14"/>
      <c r="U285" s="14"/>
      <c r="V285" s="14"/>
    </row>
    <row r="286" spans="19:22" x14ac:dyDescent="0.25">
      <c r="S286" s="14"/>
      <c r="T286" s="14"/>
      <c r="U286" s="14"/>
      <c r="V286" s="14"/>
    </row>
    <row r="287" spans="19:22" x14ac:dyDescent="0.25">
      <c r="S287" s="14"/>
      <c r="T287" s="14"/>
      <c r="U287" s="14"/>
      <c r="V287" s="14"/>
    </row>
    <row r="288" spans="19:22" x14ac:dyDescent="0.25">
      <c r="S288" s="14"/>
      <c r="T288" s="14"/>
      <c r="U288" s="14"/>
      <c r="V288" s="14"/>
    </row>
    <row r="289" spans="19:22" x14ac:dyDescent="0.25">
      <c r="S289" s="14"/>
      <c r="T289" s="14"/>
      <c r="U289" s="14"/>
      <c r="V289" s="14"/>
    </row>
    <row r="290" spans="19:22" x14ac:dyDescent="0.25">
      <c r="S290" s="14"/>
      <c r="T290" s="14"/>
      <c r="U290" s="14"/>
      <c r="V290" s="14"/>
    </row>
    <row r="291" spans="19:22" x14ac:dyDescent="0.25">
      <c r="S291" s="14"/>
      <c r="T291" s="14"/>
      <c r="U291" s="14"/>
      <c r="V291" s="14"/>
    </row>
    <row r="292" spans="19:22" x14ac:dyDescent="0.25">
      <c r="S292" s="14"/>
      <c r="T292" s="14"/>
      <c r="U292" s="14"/>
      <c r="V292" s="14"/>
    </row>
    <row r="293" spans="19:22" x14ac:dyDescent="0.25">
      <c r="S293" s="14"/>
      <c r="T293" s="14"/>
      <c r="U293" s="14"/>
      <c r="V293" s="14"/>
    </row>
    <row r="294" spans="19:22" x14ac:dyDescent="0.25">
      <c r="S294" s="14"/>
      <c r="T294" s="14"/>
      <c r="U294" s="14"/>
      <c r="V294" s="14"/>
    </row>
    <row r="295" spans="19:22" x14ac:dyDescent="0.25">
      <c r="S295" s="14"/>
      <c r="T295" s="14"/>
      <c r="U295" s="14"/>
      <c r="V295" s="14"/>
    </row>
    <row r="296" spans="19:22" x14ac:dyDescent="0.25">
      <c r="S296" s="14"/>
      <c r="T296" s="14"/>
      <c r="U296" s="14"/>
      <c r="V296" s="14"/>
    </row>
    <row r="297" spans="19:22" x14ac:dyDescent="0.25">
      <c r="S297" s="14"/>
      <c r="T297" s="14"/>
      <c r="U297" s="14"/>
      <c r="V297" s="14"/>
    </row>
    <row r="298" spans="19:22" x14ac:dyDescent="0.25">
      <c r="S298" s="14"/>
      <c r="T298" s="14"/>
      <c r="U298" s="14"/>
      <c r="V298" s="14"/>
    </row>
    <row r="299" spans="19:22" x14ac:dyDescent="0.25">
      <c r="S299" s="14"/>
      <c r="T299" s="14"/>
      <c r="U299" s="14"/>
      <c r="V299" s="14"/>
    </row>
    <row r="300" spans="19:22" x14ac:dyDescent="0.25">
      <c r="S300" s="14"/>
      <c r="T300" s="14"/>
      <c r="U300" s="14"/>
      <c r="V300" s="14"/>
    </row>
    <row r="301" spans="19:22" x14ac:dyDescent="0.25">
      <c r="S301" s="14"/>
      <c r="T301" s="14"/>
      <c r="U301" s="14"/>
      <c r="V301" s="14"/>
    </row>
    <row r="302" spans="19:22" x14ac:dyDescent="0.25">
      <c r="S302" s="14"/>
      <c r="T302" s="14"/>
      <c r="U302" s="14"/>
      <c r="V302" s="14"/>
    </row>
    <row r="303" spans="19:22" x14ac:dyDescent="0.25">
      <c r="S303" s="14"/>
      <c r="T303" s="14"/>
      <c r="U303" s="14"/>
      <c r="V303" s="14"/>
    </row>
    <row r="304" spans="19:22" x14ac:dyDescent="0.25">
      <c r="S304" s="14"/>
      <c r="T304" s="14"/>
      <c r="U304" s="14"/>
      <c r="V304" s="14"/>
    </row>
    <row r="305" spans="19:22" x14ac:dyDescent="0.25">
      <c r="S305" s="14"/>
      <c r="T305" s="14"/>
      <c r="U305" s="14"/>
      <c r="V305" s="14"/>
    </row>
    <row r="306" spans="19:22" x14ac:dyDescent="0.25">
      <c r="S306" s="14"/>
      <c r="T306" s="14"/>
      <c r="U306" s="14"/>
      <c r="V306" s="14"/>
    </row>
    <row r="307" spans="19:22" x14ac:dyDescent="0.25">
      <c r="S307" s="14"/>
      <c r="T307" s="14"/>
      <c r="U307" s="14"/>
      <c r="V307" s="14"/>
    </row>
    <row r="308" spans="19:22" x14ac:dyDescent="0.25">
      <c r="S308" s="14"/>
      <c r="T308" s="14"/>
      <c r="U308" s="14"/>
      <c r="V308" s="14"/>
    </row>
    <row r="309" spans="19:22" x14ac:dyDescent="0.25">
      <c r="S309" s="14"/>
      <c r="T309" s="14"/>
      <c r="U309" s="14"/>
      <c r="V309" s="14"/>
    </row>
    <row r="310" spans="19:22" x14ac:dyDescent="0.25">
      <c r="S310" s="14"/>
      <c r="T310" s="14"/>
      <c r="U310" s="14"/>
      <c r="V310" s="14"/>
    </row>
    <row r="311" spans="19:22" x14ac:dyDescent="0.25">
      <c r="S311" s="14"/>
      <c r="T311" s="14"/>
      <c r="U311" s="14"/>
      <c r="V311" s="14"/>
    </row>
    <row r="312" spans="19:22" x14ac:dyDescent="0.25">
      <c r="S312" s="14"/>
      <c r="T312" s="14"/>
      <c r="U312" s="14"/>
      <c r="V312" s="14"/>
    </row>
    <row r="313" spans="19:22" x14ac:dyDescent="0.25">
      <c r="S313" s="14"/>
      <c r="T313" s="14"/>
      <c r="U313" s="14"/>
      <c r="V313" s="14"/>
    </row>
    <row r="314" spans="19:22" x14ac:dyDescent="0.25">
      <c r="S314" s="14"/>
      <c r="T314" s="14"/>
      <c r="U314" s="14"/>
      <c r="V314" s="14"/>
    </row>
    <row r="315" spans="19:22" x14ac:dyDescent="0.25">
      <c r="S315" s="14"/>
      <c r="T315" s="14"/>
      <c r="U315" s="14"/>
      <c r="V315" s="14"/>
    </row>
    <row r="316" spans="19:22" x14ac:dyDescent="0.25">
      <c r="S316" s="14"/>
      <c r="T316" s="14"/>
      <c r="U316" s="14"/>
      <c r="V316" s="14"/>
    </row>
    <row r="317" spans="19:22" x14ac:dyDescent="0.25">
      <c r="S317" s="14"/>
      <c r="T317" s="14"/>
      <c r="U317" s="14"/>
      <c r="V317" s="14"/>
    </row>
    <row r="318" spans="19:22" x14ac:dyDescent="0.25">
      <c r="S318" s="14"/>
      <c r="T318" s="14"/>
      <c r="U318" s="14"/>
      <c r="V318" s="14"/>
    </row>
    <row r="319" spans="19:22" x14ac:dyDescent="0.25">
      <c r="S319" s="14"/>
      <c r="T319" s="14"/>
      <c r="U319" s="14"/>
      <c r="V319" s="14"/>
    </row>
    <row r="320" spans="19:22" x14ac:dyDescent="0.25">
      <c r="S320" s="14"/>
      <c r="T320" s="14"/>
      <c r="U320" s="14"/>
      <c r="V320" s="14"/>
    </row>
    <row r="321" spans="19:22" x14ac:dyDescent="0.25">
      <c r="S321" s="14"/>
      <c r="T321" s="14"/>
      <c r="U321" s="14"/>
      <c r="V321" s="14"/>
    </row>
    <row r="322" spans="19:22" x14ac:dyDescent="0.25">
      <c r="S322" s="14"/>
      <c r="T322" s="14"/>
      <c r="U322" s="14"/>
      <c r="V322" s="14"/>
    </row>
  </sheetData>
  <mergeCells count="18">
    <mergeCell ref="S6:V6"/>
    <mergeCell ref="H16:I16"/>
    <mergeCell ref="E1:K1"/>
    <mergeCell ref="G4:L4"/>
    <mergeCell ref="G5:L5"/>
    <mergeCell ref="B6:E6"/>
    <mergeCell ref="G6:Q6"/>
    <mergeCell ref="H8:I8"/>
    <mergeCell ref="B12:B13"/>
    <mergeCell ref="C12:C13"/>
    <mergeCell ref="D12:D13"/>
    <mergeCell ref="E12:E13"/>
    <mergeCell ref="D48:E48"/>
    <mergeCell ref="H24:I24"/>
    <mergeCell ref="H32:I32"/>
    <mergeCell ref="H39:P39"/>
    <mergeCell ref="H41:I41"/>
    <mergeCell ref="D41:E41"/>
  </mergeCells>
  <hyperlinks>
    <hyperlink ref="C4" location="Summary!A1" display="Return to Summary" xr:uid="{A252BEE1-0DA3-4443-AB0D-8F0A1996ECFC}"/>
  </hyperlink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400050</xdr:colOff>
                    <xdr:row>0</xdr:row>
                    <xdr:rowOff>200025</xdr:rowOff>
                  </from>
                  <to>
                    <xdr:col>13</xdr:col>
                    <xdr:colOff>361950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Results"/>
  <dimension ref="A1:W160"/>
  <sheetViews>
    <sheetView tabSelected="1" workbookViewId="0">
      <selection activeCell="B4" sqref="B4:C21"/>
    </sheetView>
  </sheetViews>
  <sheetFormatPr defaultRowHeight="15" x14ac:dyDescent="0.25"/>
  <cols>
    <col min="2" max="2" width="22.5703125" customWidth="1"/>
    <col min="3" max="3" width="12.85546875" customWidth="1"/>
    <col min="4" max="4" width="11.85546875" customWidth="1"/>
    <col min="5" max="5" width="20" customWidth="1"/>
    <col min="6" max="6" width="9.7109375" customWidth="1"/>
    <col min="7" max="7" width="9.42578125" customWidth="1"/>
    <col min="9" max="10" width="10.42578125" customWidth="1"/>
    <col min="11" max="11" width="12.42578125" customWidth="1"/>
    <col min="12" max="12" width="15.7109375" customWidth="1"/>
    <col min="13" max="13" width="16.28515625" customWidth="1"/>
    <col min="14" max="14" width="16.85546875" customWidth="1"/>
    <col min="15" max="15" width="32.5703125" customWidth="1"/>
    <col min="16" max="16" width="48.5703125" customWidth="1"/>
    <col min="19" max="19" width="54.5703125" customWidth="1"/>
  </cols>
  <sheetData>
    <row r="1" spans="1:23" s="1" customFormat="1" ht="69" customHeight="1" x14ac:dyDescent="0.25">
      <c r="A1" s="123"/>
      <c r="B1" s="123"/>
      <c r="C1" s="123"/>
      <c r="D1" s="123"/>
      <c r="G1" s="2"/>
      <c r="H1" s="2"/>
      <c r="I1" s="2"/>
      <c r="K1" s="63"/>
      <c r="L1" s="64"/>
      <c r="M1" s="50"/>
    </row>
    <row r="2" spans="1:23" s="3" customFormat="1" ht="22.5" customHeight="1" x14ac:dyDescent="0.35">
      <c r="E2" s="4"/>
      <c r="F2" s="67" t="str">
        <f>Hidden!D4</f>
        <v>BMDS 3.3.2</v>
      </c>
      <c r="G2" s="51"/>
      <c r="H2" s="5"/>
      <c r="I2" s="55"/>
      <c r="J2" s="55"/>
      <c r="K2" s="56"/>
      <c r="L2" s="56"/>
      <c r="M2" s="56"/>
      <c r="N2" s="56"/>
      <c r="Q2" s="4"/>
      <c r="R2" s="4"/>
      <c r="W2" s="4"/>
    </row>
    <row r="3" spans="1:23" s="14" customFormat="1" ht="14.45" customHeight="1" x14ac:dyDescent="0.35">
      <c r="E3" s="46"/>
      <c r="G3" s="47"/>
      <c r="H3" s="47"/>
      <c r="I3" s="57"/>
      <c r="J3" s="57"/>
      <c r="K3" s="54"/>
      <c r="L3" s="54"/>
      <c r="M3" s="54"/>
      <c r="N3" s="54"/>
      <c r="Q3" s="46"/>
      <c r="R3" s="46"/>
      <c r="W3" s="46"/>
    </row>
    <row r="4" spans="1:23" s="14" customFormat="1" ht="14.45" customHeight="1" x14ac:dyDescent="0.35">
      <c r="B4" s="128" t="s">
        <v>199</v>
      </c>
      <c r="C4" s="129"/>
      <c r="E4" s="46"/>
      <c r="G4" s="114" t="s">
        <v>0</v>
      </c>
      <c r="H4" s="114"/>
      <c r="I4" s="114"/>
      <c r="J4" s="114"/>
      <c r="K4" s="54"/>
      <c r="L4" s="54"/>
      <c r="M4" s="54"/>
      <c r="N4" s="54"/>
      <c r="Q4" s="46"/>
      <c r="R4" s="46"/>
      <c r="W4" s="46"/>
    </row>
    <row r="5" spans="1:23" s="14" customFormat="1" ht="14.45" customHeight="1" x14ac:dyDescent="0.35">
      <c r="B5" s="130" t="s">
        <v>200</v>
      </c>
      <c r="C5" s="129"/>
      <c r="E5" s="46"/>
      <c r="G5" s="47"/>
      <c r="H5" s="47"/>
      <c r="I5" s="57"/>
      <c r="J5" s="57"/>
      <c r="K5" s="54"/>
      <c r="L5" s="117" t="s">
        <v>286</v>
      </c>
      <c r="M5" s="117"/>
      <c r="N5" s="54"/>
      <c r="Q5" s="46"/>
      <c r="R5" s="46"/>
      <c r="W5" s="46"/>
    </row>
    <row r="6" spans="1:23" s="14" customFormat="1" ht="14.45" customHeight="1" x14ac:dyDescent="0.35">
      <c r="B6" s="49" t="s">
        <v>41</v>
      </c>
      <c r="C6" s="49" t="s">
        <v>201</v>
      </c>
      <c r="E6" s="46"/>
      <c r="G6" s="122" t="s">
        <v>1</v>
      </c>
      <c r="H6" s="122"/>
      <c r="I6" s="122"/>
      <c r="J6" s="122"/>
      <c r="K6" s="54"/>
      <c r="L6" s="118" t="s">
        <v>287</v>
      </c>
      <c r="M6" s="119"/>
      <c r="N6" s="54"/>
      <c r="Q6" s="46"/>
      <c r="R6" s="46"/>
      <c r="W6" s="46"/>
    </row>
    <row r="7" spans="1:23" s="14" customFormat="1" ht="14.45" customHeight="1" x14ac:dyDescent="0.35">
      <c r="B7" s="110" t="s">
        <v>202</v>
      </c>
      <c r="C7" s="110" t="s">
        <v>202</v>
      </c>
      <c r="E7" s="46"/>
      <c r="G7" s="122"/>
      <c r="H7" s="122"/>
      <c r="I7" s="122"/>
      <c r="J7" s="122"/>
      <c r="K7" s="54"/>
      <c r="L7" s="120" t="s">
        <v>288</v>
      </c>
      <c r="M7" s="121"/>
      <c r="N7" s="54"/>
      <c r="Q7" s="46"/>
      <c r="R7" s="46"/>
      <c r="W7" s="46"/>
    </row>
    <row r="8" spans="1:23" s="14" customFormat="1" ht="14.45" customHeight="1" x14ac:dyDescent="0.35">
      <c r="B8" s="111">
        <v>0</v>
      </c>
      <c r="C8" s="111">
        <v>0.80699896999999998</v>
      </c>
      <c r="E8" s="46"/>
      <c r="G8" s="122"/>
      <c r="H8" s="122"/>
      <c r="I8" s="122"/>
      <c r="J8" s="122"/>
      <c r="K8" s="54"/>
      <c r="L8" s="54"/>
      <c r="M8" s="54"/>
      <c r="N8" s="54"/>
      <c r="Q8" s="46"/>
      <c r="R8" s="46"/>
      <c r="W8" s="46"/>
    </row>
    <row r="9" spans="1:23" s="14" customFormat="1" ht="14.45" customHeight="1" x14ac:dyDescent="0.35">
      <c r="B9" s="112">
        <v>0</v>
      </c>
      <c r="C9" s="112">
        <v>1.2009544000000001</v>
      </c>
      <c r="E9" s="46"/>
      <c r="G9" s="122"/>
      <c r="H9" s="122"/>
      <c r="I9" s="122"/>
      <c r="J9" s="122"/>
      <c r="K9" s="54"/>
      <c r="L9" s="54"/>
      <c r="M9" s="54"/>
      <c r="N9" s="54"/>
      <c r="Q9" s="46"/>
      <c r="R9" s="46"/>
      <c r="W9" s="46"/>
    </row>
    <row r="10" spans="1:23" s="14" customFormat="1" ht="14.45" customHeight="1" x14ac:dyDescent="0.35">
      <c r="B10" s="111">
        <v>0</v>
      </c>
      <c r="C10" s="111">
        <v>0.99257689999999998</v>
      </c>
      <c r="E10" s="46"/>
      <c r="G10" s="122"/>
      <c r="H10" s="122"/>
      <c r="I10" s="122"/>
      <c r="J10" s="122"/>
      <c r="K10" s="54"/>
      <c r="L10" s="54"/>
      <c r="M10" s="54"/>
      <c r="N10" s="54"/>
      <c r="Q10" s="46"/>
      <c r="R10" s="46"/>
      <c r="W10" s="46"/>
    </row>
    <row r="11" spans="1:23" s="14" customFormat="1" ht="14.45" customHeight="1" x14ac:dyDescent="0.35">
      <c r="B11" s="112">
        <v>100</v>
      </c>
      <c r="C11" s="112">
        <v>0.58324500000000001</v>
      </c>
      <c r="E11" s="46"/>
      <c r="G11" s="47"/>
      <c r="H11" s="47"/>
      <c r="I11" s="57"/>
      <c r="J11" s="57"/>
      <c r="K11" s="54"/>
      <c r="L11" s="54"/>
      <c r="M11" s="54"/>
      <c r="N11" s="54"/>
      <c r="Q11" s="46"/>
      <c r="R11" s="46"/>
      <c r="W11" s="46"/>
    </row>
    <row r="12" spans="1:23" s="14" customFormat="1" ht="14.45" customHeight="1" x14ac:dyDescent="0.35">
      <c r="B12" s="111">
        <v>100</v>
      </c>
      <c r="C12" s="111">
        <v>0.72746549999999999</v>
      </c>
      <c r="E12" s="46"/>
      <c r="G12" s="47"/>
      <c r="H12" s="47"/>
      <c r="I12" s="57"/>
      <c r="J12" s="57"/>
      <c r="K12" s="54"/>
      <c r="L12" s="54"/>
      <c r="M12" s="54"/>
      <c r="N12" s="54"/>
      <c r="Q12" s="46"/>
      <c r="R12" s="46"/>
      <c r="W12" s="46"/>
    </row>
    <row r="13" spans="1:23" s="14" customFormat="1" ht="14.45" customHeight="1" x14ac:dyDescent="0.35">
      <c r="B13" s="112">
        <v>100</v>
      </c>
      <c r="C13" s="112">
        <v>0.46553551999999998</v>
      </c>
      <c r="E13" s="46"/>
      <c r="G13" s="47"/>
      <c r="H13" s="47"/>
      <c r="I13" s="57"/>
      <c r="J13" s="57"/>
      <c r="K13" s="54"/>
      <c r="L13" s="54"/>
      <c r="M13" s="54"/>
      <c r="N13" s="54"/>
      <c r="Q13" s="46"/>
      <c r="R13" s="46"/>
      <c r="W13" s="46"/>
    </row>
    <row r="14" spans="1:23" s="14" customFormat="1" ht="14.45" customHeight="1" x14ac:dyDescent="0.35">
      <c r="B14" s="111">
        <v>300</v>
      </c>
      <c r="C14" s="111">
        <v>0.30328739999999998</v>
      </c>
      <c r="E14" s="46"/>
      <c r="G14" s="47"/>
      <c r="H14" s="47"/>
      <c r="I14" s="57"/>
      <c r="J14" s="57"/>
      <c r="K14" s="54"/>
      <c r="L14" s="54"/>
      <c r="M14" s="54"/>
      <c r="N14" s="54"/>
      <c r="Q14" s="46"/>
      <c r="R14" s="46"/>
      <c r="W14" s="46"/>
    </row>
    <row r="15" spans="1:23" s="14" customFormat="1" ht="14.45" customHeight="1" x14ac:dyDescent="0.35">
      <c r="B15" s="112">
        <v>300</v>
      </c>
      <c r="C15" s="112">
        <v>0.31283139999999998</v>
      </c>
      <c r="E15" s="46"/>
      <c r="G15" s="47"/>
      <c r="H15" s="47"/>
      <c r="I15" s="57"/>
      <c r="J15" s="57"/>
      <c r="K15" s="54"/>
      <c r="L15" s="54"/>
      <c r="M15" s="54"/>
      <c r="N15" s="54"/>
      <c r="Q15" s="46"/>
      <c r="R15" s="46"/>
      <c r="W15" s="46"/>
    </row>
    <row r="16" spans="1:23" s="14" customFormat="1" ht="14.45" customHeight="1" x14ac:dyDescent="0.35">
      <c r="B16" s="111">
        <v>300</v>
      </c>
      <c r="C16" s="111">
        <v>0.22693531</v>
      </c>
      <c r="E16" s="46"/>
      <c r="G16" s="47"/>
      <c r="H16" s="47"/>
      <c r="I16" s="57"/>
      <c r="J16" s="57"/>
      <c r="K16" s="54"/>
      <c r="L16" s="54"/>
      <c r="M16" s="54"/>
      <c r="N16" s="54"/>
      <c r="Q16" s="46"/>
      <c r="R16" s="46"/>
      <c r="W16" s="46"/>
    </row>
    <row r="17" spans="2:23" s="14" customFormat="1" ht="14.45" customHeight="1" x14ac:dyDescent="0.35">
      <c r="B17" s="112">
        <v>600</v>
      </c>
      <c r="C17" s="112">
        <v>0.21845175</v>
      </c>
      <c r="E17" s="46"/>
      <c r="G17" s="47"/>
      <c r="H17" s="47"/>
      <c r="I17" s="57"/>
      <c r="J17" s="57"/>
      <c r="K17" s="54"/>
      <c r="L17" s="54"/>
      <c r="M17" s="54"/>
      <c r="N17" s="54"/>
      <c r="Q17" s="46"/>
      <c r="R17" s="46"/>
      <c r="W17" s="46"/>
    </row>
    <row r="18" spans="2:23" s="14" customFormat="1" ht="14.45" customHeight="1" x14ac:dyDescent="0.35">
      <c r="B18" s="111">
        <v>600</v>
      </c>
      <c r="C18" s="111">
        <v>0.19300106</v>
      </c>
      <c r="E18" s="46"/>
      <c r="G18" s="47"/>
      <c r="H18" s="47"/>
      <c r="I18" s="57"/>
      <c r="J18" s="57"/>
      <c r="K18" s="54"/>
      <c r="L18" s="54"/>
      <c r="M18" s="54"/>
      <c r="N18" s="54"/>
      <c r="Q18" s="46"/>
      <c r="R18" s="46"/>
      <c r="W18" s="46"/>
    </row>
    <row r="19" spans="2:23" s="14" customFormat="1" ht="14.45" customHeight="1" x14ac:dyDescent="0.35">
      <c r="B19" s="112">
        <v>600</v>
      </c>
      <c r="C19" s="112">
        <v>0.10392365000000001</v>
      </c>
      <c r="E19" s="46"/>
      <c r="G19" s="47"/>
      <c r="H19" s="47"/>
      <c r="I19" s="57"/>
      <c r="J19" s="57"/>
      <c r="K19" s="54"/>
      <c r="L19" s="54"/>
      <c r="M19" s="54"/>
      <c r="N19" s="54"/>
      <c r="Q19" s="46"/>
      <c r="R19" s="46"/>
      <c r="W19" s="46"/>
    </row>
    <row r="20" spans="2:23" s="14" customFormat="1" ht="14.45" customHeight="1" x14ac:dyDescent="0.35">
      <c r="B20" s="111">
        <v>900</v>
      </c>
      <c r="C20" s="111">
        <v>6.5747609999999998E-2</v>
      </c>
      <c r="E20" s="46"/>
      <c r="G20" s="47"/>
      <c r="H20" s="47"/>
      <c r="I20" s="57"/>
      <c r="J20" s="57"/>
      <c r="K20" s="54"/>
      <c r="L20" s="54"/>
      <c r="M20" s="54"/>
      <c r="N20" s="54"/>
      <c r="Q20" s="46"/>
      <c r="R20" s="46"/>
      <c r="W20" s="46"/>
    </row>
    <row r="21" spans="2:23" s="14" customFormat="1" ht="14.45" customHeight="1" x14ac:dyDescent="0.35">
      <c r="B21" s="112">
        <v>900</v>
      </c>
      <c r="C21" s="112">
        <v>8.1654295000000002E-2</v>
      </c>
      <c r="E21" s="46"/>
      <c r="G21" s="47"/>
      <c r="H21" s="47"/>
      <c r="I21" s="57"/>
      <c r="J21" s="57"/>
      <c r="K21" s="54"/>
      <c r="L21" s="54"/>
      <c r="M21" s="54"/>
      <c r="N21" s="54"/>
      <c r="Q21" s="46"/>
      <c r="R21" s="46"/>
      <c r="W21" s="46"/>
    </row>
    <row r="22" spans="2:23" s="14" customFormat="1" ht="14.45" customHeight="1" x14ac:dyDescent="0.35">
      <c r="E22" s="46"/>
      <c r="G22" s="47"/>
      <c r="H22" s="47"/>
      <c r="I22" s="57"/>
      <c r="J22" s="57"/>
      <c r="K22" s="54"/>
      <c r="L22" s="54"/>
      <c r="M22" s="54"/>
      <c r="N22" s="54"/>
      <c r="Q22" s="46"/>
      <c r="R22" s="46"/>
      <c r="W22" s="46"/>
    </row>
    <row r="23" spans="2:23" s="14" customFormat="1" ht="14.45" customHeight="1" x14ac:dyDescent="0.35">
      <c r="E23" s="46"/>
      <c r="G23" s="47"/>
      <c r="H23" s="47"/>
      <c r="I23" s="57"/>
      <c r="J23" s="57"/>
      <c r="K23" s="54"/>
      <c r="L23" s="54"/>
      <c r="M23" s="54"/>
      <c r="N23" s="54"/>
      <c r="Q23" s="46"/>
      <c r="R23" s="46"/>
      <c r="S23" s="109" t="s">
        <v>285</v>
      </c>
      <c r="W23" s="46"/>
    </row>
    <row r="24" spans="2:23" s="14" customFormat="1" ht="14.45" customHeight="1" x14ac:dyDescent="0.35">
      <c r="B24" s="124" t="s">
        <v>269</v>
      </c>
      <c r="C24" s="125"/>
      <c r="D24" s="126" t="s">
        <v>137</v>
      </c>
      <c r="E24" s="127"/>
      <c r="G24" s="47"/>
      <c r="H24" s="47"/>
      <c r="I24" s="57"/>
      <c r="J24" s="57"/>
      <c r="K24" s="54"/>
      <c r="L24" s="54"/>
      <c r="M24" s="54"/>
      <c r="N24" s="54"/>
      <c r="Q24" s="46"/>
      <c r="R24" s="46"/>
      <c r="W24" s="46"/>
    </row>
    <row r="25" spans="2:23" s="14" customFormat="1" ht="51" customHeight="1" x14ac:dyDescent="0.25">
      <c r="B25" s="35" t="s">
        <v>31</v>
      </c>
      <c r="C25" s="36" t="s">
        <v>57</v>
      </c>
      <c r="D25" s="36" t="s">
        <v>128</v>
      </c>
      <c r="E25" s="35" t="s">
        <v>23</v>
      </c>
      <c r="F25" s="35" t="s">
        <v>17</v>
      </c>
      <c r="G25" s="35" t="s">
        <v>33</v>
      </c>
      <c r="H25" s="35" t="s">
        <v>34</v>
      </c>
      <c r="I25" s="35" t="s">
        <v>35</v>
      </c>
      <c r="J25" s="36" t="s">
        <v>270</v>
      </c>
      <c r="K25" s="35" t="s">
        <v>42</v>
      </c>
      <c r="L25" s="36" t="s">
        <v>109</v>
      </c>
      <c r="M25" s="36" t="s">
        <v>55</v>
      </c>
      <c r="N25" s="36" t="s">
        <v>56</v>
      </c>
      <c r="O25" s="36" t="s">
        <v>58</v>
      </c>
      <c r="P25" s="36" t="s">
        <v>59</v>
      </c>
    </row>
    <row r="26" spans="2:23" s="14" customFormat="1" ht="30" x14ac:dyDescent="0.25">
      <c r="B26" s="103" t="s">
        <v>271</v>
      </c>
      <c r="C26" s="66" t="s">
        <v>272</v>
      </c>
      <c r="D26" s="66" t="s">
        <v>172</v>
      </c>
      <c r="E26" s="66" t="s">
        <v>231</v>
      </c>
      <c r="F26" s="66">
        <v>1</v>
      </c>
      <c r="G26" s="66">
        <v>110.27333736419678</v>
      </c>
      <c r="H26" s="66">
        <v>49.177962331672433</v>
      </c>
      <c r="I26" s="66">
        <v>299.3421058595078</v>
      </c>
      <c r="J26" s="66">
        <v>4.696733701941036E-2</v>
      </c>
      <c r="K26" s="66">
        <v>-22.998873679357338</v>
      </c>
      <c r="L26" s="66" t="s">
        <v>230</v>
      </c>
      <c r="M26" s="66">
        <v>-0.43313939012129704</v>
      </c>
      <c r="N26" s="66">
        <v>1.3445575142320874</v>
      </c>
      <c r="O26" s="66" t="s">
        <v>280</v>
      </c>
      <c r="P26" s="97" t="s">
        <v>279</v>
      </c>
    </row>
    <row r="27" spans="2:23" s="14" customFormat="1" ht="45" x14ac:dyDescent="0.25">
      <c r="B27" s="104" t="s">
        <v>273</v>
      </c>
      <c r="C27" s="87" t="s">
        <v>272</v>
      </c>
      <c r="D27" s="87" t="s">
        <v>172</v>
      </c>
      <c r="E27" s="87" t="s">
        <v>231</v>
      </c>
      <c r="F27" s="87">
        <v>1</v>
      </c>
      <c r="G27" s="87">
        <v>40.344661474227905</v>
      </c>
      <c r="H27" s="87">
        <v>19.50055245816899</v>
      </c>
      <c r="I27" s="87">
        <v>218.82951631183235</v>
      </c>
      <c r="J27" s="87">
        <v>3.4969513337194003E-2</v>
      </c>
      <c r="K27" s="87">
        <v>-22.246538247085972</v>
      </c>
      <c r="L27" s="87" t="s">
        <v>230</v>
      </c>
      <c r="M27" s="87">
        <v>0.49032075163394934</v>
      </c>
      <c r="N27" s="87">
        <v>0.49032075163394934</v>
      </c>
      <c r="O27" s="87" t="s">
        <v>280</v>
      </c>
      <c r="P27" s="105" t="s">
        <v>281</v>
      </c>
    </row>
    <row r="28" spans="2:23" s="14" customFormat="1" ht="60" x14ac:dyDescent="0.25">
      <c r="B28" s="106" t="s">
        <v>274</v>
      </c>
      <c r="C28" s="107" t="s">
        <v>272</v>
      </c>
      <c r="D28" s="107" t="s">
        <v>172</v>
      </c>
      <c r="E28" s="107" t="s">
        <v>231</v>
      </c>
      <c r="F28" s="107">
        <v>1</v>
      </c>
      <c r="G28" s="107">
        <v>30.421008323127115</v>
      </c>
      <c r="H28" s="107">
        <v>14.636383806205453</v>
      </c>
      <c r="I28" s="107">
        <v>104.98129459656745</v>
      </c>
      <c r="J28" s="107">
        <v>0.19489750304129771</v>
      </c>
      <c r="K28" s="107">
        <v>-25.682532568179333</v>
      </c>
      <c r="L28" s="107" t="s">
        <v>230</v>
      </c>
      <c r="M28" s="107">
        <v>0.12332750600737087</v>
      </c>
      <c r="N28" s="107">
        <v>0.12332750600737087</v>
      </c>
      <c r="O28" s="107" t="s">
        <v>283</v>
      </c>
      <c r="P28" s="108" t="s">
        <v>284</v>
      </c>
    </row>
    <row r="29" spans="2:23" s="14" customFormat="1" ht="75" x14ac:dyDescent="0.25">
      <c r="B29" s="104" t="s">
        <v>275</v>
      </c>
      <c r="C29" s="87" t="s">
        <v>272</v>
      </c>
      <c r="D29" s="87" t="s">
        <v>172</v>
      </c>
      <c r="E29" s="87" t="s">
        <v>231</v>
      </c>
      <c r="F29" s="87">
        <v>1</v>
      </c>
      <c r="G29" s="87">
        <v>747.49817848205566</v>
      </c>
      <c r="H29" s="87">
        <v>401.72284998492228</v>
      </c>
      <c r="I29" s="87">
        <v>1759.4635182026411</v>
      </c>
      <c r="J29" s="87">
        <v>3.4794245586478034E-4</v>
      </c>
      <c r="K29" s="87">
        <v>-12.459833862593527</v>
      </c>
      <c r="L29" s="87" t="s">
        <v>230</v>
      </c>
      <c r="M29" s="87">
        <v>-1.1753601080718707</v>
      </c>
      <c r="N29" s="87">
        <v>2.4504581041050053</v>
      </c>
      <c r="O29" s="87" t="s">
        <v>280</v>
      </c>
      <c r="P29" s="105" t="s">
        <v>282</v>
      </c>
    </row>
    <row r="30" spans="2:23" s="14" customFormat="1" ht="75" x14ac:dyDescent="0.25">
      <c r="B30" s="103" t="s">
        <v>276</v>
      </c>
      <c r="C30" s="66" t="s">
        <v>272</v>
      </c>
      <c r="D30" s="66" t="s">
        <v>172</v>
      </c>
      <c r="E30" s="66" t="s">
        <v>231</v>
      </c>
      <c r="F30" s="66">
        <v>1</v>
      </c>
      <c r="G30" s="66">
        <v>747.46127128601074</v>
      </c>
      <c r="H30" s="66">
        <v>401.72027268561033</v>
      </c>
      <c r="I30" s="66">
        <v>1759.6428309021046</v>
      </c>
      <c r="J30" s="66">
        <v>3.4794245810376712E-4</v>
      </c>
      <c r="K30" s="66">
        <v>-12.459833876127028</v>
      </c>
      <c r="L30" s="66" t="s">
        <v>230</v>
      </c>
      <c r="M30" s="66">
        <v>-1.1754364090662128</v>
      </c>
      <c r="N30" s="66">
        <v>2.4504838452369846</v>
      </c>
      <c r="O30" s="66" t="s">
        <v>280</v>
      </c>
      <c r="P30" s="97" t="s">
        <v>282</v>
      </c>
    </row>
    <row r="31" spans="2:23" s="14" customFormat="1" ht="75" x14ac:dyDescent="0.25">
      <c r="B31" s="104" t="s">
        <v>277</v>
      </c>
      <c r="C31" s="87" t="s">
        <v>272</v>
      </c>
      <c r="D31" s="87" t="s">
        <v>172</v>
      </c>
      <c r="E31" s="87" t="s">
        <v>231</v>
      </c>
      <c r="F31" s="87">
        <v>1</v>
      </c>
      <c r="G31" s="87">
        <v>613.69150141402179</v>
      </c>
      <c r="H31" s="87">
        <v>392.01629556270871</v>
      </c>
      <c r="I31" s="87">
        <v>626.39491549329205</v>
      </c>
      <c r="J31" s="87">
        <v>3.1036350248681011E-4</v>
      </c>
      <c r="K31" s="87">
        <v>-12.219541795504547</v>
      </c>
      <c r="L31" s="87" t="s">
        <v>230</v>
      </c>
      <c r="M31" s="87">
        <v>-1.5061900520446725</v>
      </c>
      <c r="N31" s="87">
        <v>2.4746034531896712</v>
      </c>
      <c r="O31" s="87" t="s">
        <v>280</v>
      </c>
      <c r="P31" s="105" t="s">
        <v>282</v>
      </c>
    </row>
    <row r="32" spans="2:23" s="14" customFormat="1" ht="75" x14ac:dyDescent="0.25">
      <c r="B32" s="103" t="s">
        <v>278</v>
      </c>
      <c r="C32" s="66" t="s">
        <v>272</v>
      </c>
      <c r="D32" s="66" t="s">
        <v>173</v>
      </c>
      <c r="E32" s="66" t="s">
        <v>231</v>
      </c>
      <c r="F32" s="66">
        <v>1</v>
      </c>
      <c r="G32" s="66">
        <v>747.45955467224121</v>
      </c>
      <c r="H32" s="66">
        <v>401.70301052474775</v>
      </c>
      <c r="I32" s="66">
        <v>1759.7152804581874</v>
      </c>
      <c r="J32" s="66">
        <v>3.4794245870728435E-4</v>
      </c>
      <c r="K32" s="66">
        <v>-12.45983387977487</v>
      </c>
      <c r="L32" s="66" t="s">
        <v>230</v>
      </c>
      <c r="M32" s="66">
        <v>-1.1754534129183667</v>
      </c>
      <c r="N32" s="66">
        <v>2.4504512702359973</v>
      </c>
      <c r="O32" s="66" t="s">
        <v>280</v>
      </c>
      <c r="P32" s="97" t="s">
        <v>282</v>
      </c>
    </row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</sheetData>
  <mergeCells count="10">
    <mergeCell ref="A1:D1"/>
    <mergeCell ref="B24:C24"/>
    <mergeCell ref="D24:E24"/>
    <mergeCell ref="B4:C4"/>
    <mergeCell ref="B5:C5"/>
    <mergeCell ref="L5:M5"/>
    <mergeCell ref="L6:M6"/>
    <mergeCell ref="L7:M7"/>
    <mergeCell ref="G4:J4"/>
    <mergeCell ref="G6:J10"/>
  </mergeCells>
  <hyperlinks>
    <hyperlink ref="B26" location="'freq-exp3-rest-opt1'!A1" display="Exponential 3 (NCV - normal)" xr:uid="{B071413B-65C9-4C6B-B81A-9D023ADD2B88}"/>
    <hyperlink ref="B27" location="'freq-exp5-rest-opt1'!A1" display="Exponential 5 (NCV - normal)" xr:uid="{879D1A1C-831D-42DE-8841-7843123A4D09}"/>
    <hyperlink ref="B28" location="'freq-hil-rest-opt1'!A1" display="Hill (NCV - normal)" xr:uid="{5D94978B-43A6-423D-9B0E-96F6AB183E78}"/>
    <hyperlink ref="B29" location="'freq-ply3-rest-opt1'!A1" display="Polynomial Degree 3 (NCV - normal)" xr:uid="{94C86733-546C-478C-BEB8-A7B93407F7A6}"/>
    <hyperlink ref="B30" location="'freq-ply2-rest-opt1'!A1" display="Polynomial Degree 2 (NCV - normal)" xr:uid="{15BE19D7-5F80-40BC-AB2A-64935F52EB00}"/>
    <hyperlink ref="B31" location="'freq-pow-rest-opt1'!A1" display="Power (NCV - normal)" xr:uid="{BB0D38FD-AD11-4866-8DD0-762B086AD01E}"/>
    <hyperlink ref="B32" location="'freq-lin-unrest-opt1'!A1" display="Linear (NCV - normal)" xr:uid="{ADB35310-1195-45EB-B263-BC24820C7349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381000</xdr:colOff>
                    <xdr:row>0</xdr:row>
                    <xdr:rowOff>171450</xdr:rowOff>
                  </from>
                  <to>
                    <xdr:col>11</xdr:col>
                    <xdr:colOff>466725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Button 6">
              <controlPr defaultSize="0" print="0" disabled="1" autoFill="0" autoPict="0">
                <anchor moveWithCells="1">
                  <from>
                    <xdr:col>10</xdr:col>
                    <xdr:colOff>381000</xdr:colOff>
                    <xdr:row>0</xdr:row>
                    <xdr:rowOff>314325</xdr:rowOff>
                  </from>
                  <to>
                    <xdr:col>11</xdr:col>
                    <xdr:colOff>752475</xdr:colOff>
                    <xdr:row>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200025</xdr:colOff>
                    <xdr:row>0</xdr:row>
                    <xdr:rowOff>200025</xdr:rowOff>
                  </from>
                  <to>
                    <xdr:col>12</xdr:col>
                    <xdr:colOff>923925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2:E34"/>
  <sheetViews>
    <sheetView workbookViewId="0">
      <selection activeCell="E26" sqref="E26"/>
    </sheetView>
  </sheetViews>
  <sheetFormatPr defaultColWidth="9.140625" defaultRowHeight="15" x14ac:dyDescent="0.25"/>
  <cols>
    <col min="1" max="1" width="12.42578125" style="14" customWidth="1"/>
    <col min="2" max="2" width="24.140625" style="14" bestFit="1" customWidth="1"/>
    <col min="3" max="3" width="16.28515625" style="14" bestFit="1" customWidth="1"/>
    <col min="4" max="4" width="12.5703125" style="14" bestFit="1" customWidth="1"/>
    <col min="5" max="5" width="15.42578125" style="14" customWidth="1"/>
    <col min="6" max="6" width="9.140625" style="14"/>
    <col min="7" max="7" width="12.140625" style="14" customWidth="1"/>
    <col min="8" max="8" width="15.85546875" style="14" customWidth="1"/>
    <col min="9" max="16384" width="9.140625" style="14"/>
  </cols>
  <sheetData>
    <row r="2" spans="1:5" ht="18.75" x14ac:dyDescent="0.3">
      <c r="A2" s="131" t="s">
        <v>176</v>
      </c>
      <c r="B2" s="132"/>
      <c r="C2" s="132"/>
      <c r="D2" s="132"/>
      <c r="E2" s="133"/>
    </row>
    <row r="3" spans="1:5" x14ac:dyDescent="0.25">
      <c r="A3" s="76"/>
      <c r="B3" s="76"/>
      <c r="C3" s="76"/>
      <c r="D3" s="76"/>
      <c r="E3" s="75"/>
    </row>
    <row r="4" spans="1:5" x14ac:dyDescent="0.25">
      <c r="A4" s="69"/>
      <c r="B4" s="77" t="s">
        <v>57</v>
      </c>
      <c r="C4" s="77" t="s">
        <v>177</v>
      </c>
      <c r="D4" s="77" t="s">
        <v>84</v>
      </c>
      <c r="E4" s="70"/>
    </row>
    <row r="5" spans="1:5" x14ac:dyDescent="0.25">
      <c r="A5" s="69"/>
      <c r="B5" s="68" t="s">
        <v>22</v>
      </c>
      <c r="C5" s="15" t="s">
        <v>66</v>
      </c>
      <c r="D5" s="16" t="s">
        <v>75</v>
      </c>
      <c r="E5" s="70"/>
    </row>
    <row r="6" spans="1:5" x14ac:dyDescent="0.25">
      <c r="A6" s="69"/>
      <c r="B6" s="71"/>
      <c r="C6" s="17" t="s">
        <v>67</v>
      </c>
      <c r="D6" s="18" t="s">
        <v>76</v>
      </c>
      <c r="E6" s="70"/>
    </row>
    <row r="7" spans="1:5" x14ac:dyDescent="0.25">
      <c r="A7" s="69"/>
      <c r="B7" s="71"/>
      <c r="C7" s="15" t="s">
        <v>68</v>
      </c>
      <c r="D7" s="16" t="s">
        <v>77</v>
      </c>
      <c r="E7" s="70"/>
    </row>
    <row r="8" spans="1:5" x14ac:dyDescent="0.25">
      <c r="A8" s="69"/>
      <c r="B8" s="71"/>
      <c r="C8" s="17" t="s">
        <v>69</v>
      </c>
      <c r="D8" s="18" t="s">
        <v>80</v>
      </c>
      <c r="E8" s="70"/>
    </row>
    <row r="9" spans="1:5" x14ac:dyDescent="0.25">
      <c r="A9" s="69"/>
      <c r="B9" s="71"/>
      <c r="C9" s="15" t="s">
        <v>70</v>
      </c>
      <c r="D9" s="16" t="s">
        <v>81</v>
      </c>
      <c r="E9" s="70"/>
    </row>
    <row r="10" spans="1:5" x14ac:dyDescent="0.25">
      <c r="A10" s="69"/>
      <c r="B10" s="71"/>
      <c r="C10" s="17" t="s">
        <v>71</v>
      </c>
      <c r="D10" s="18" t="s">
        <v>82</v>
      </c>
      <c r="E10" s="70"/>
    </row>
    <row r="11" spans="1:5" x14ac:dyDescent="0.25">
      <c r="A11" s="69"/>
      <c r="B11" s="71"/>
      <c r="C11" s="15" t="s">
        <v>72</v>
      </c>
      <c r="D11" s="16" t="s">
        <v>78</v>
      </c>
      <c r="E11" s="70"/>
    </row>
    <row r="12" spans="1:5" x14ac:dyDescent="0.25">
      <c r="A12" s="69"/>
      <c r="B12" s="71"/>
      <c r="C12" s="17" t="s">
        <v>73</v>
      </c>
      <c r="D12" s="18" t="s">
        <v>83</v>
      </c>
      <c r="E12" s="70"/>
    </row>
    <row r="13" spans="1:5" x14ac:dyDescent="0.25">
      <c r="A13" s="69"/>
      <c r="B13" s="71"/>
      <c r="C13" s="15" t="s">
        <v>74</v>
      </c>
      <c r="D13" s="16" t="s">
        <v>79</v>
      </c>
      <c r="E13" s="70"/>
    </row>
    <row r="14" spans="1:5" x14ac:dyDescent="0.25">
      <c r="A14" s="69"/>
      <c r="B14" s="71"/>
      <c r="C14" s="71"/>
      <c r="D14" s="71"/>
      <c r="E14" s="70"/>
    </row>
    <row r="15" spans="1:5" x14ac:dyDescent="0.25">
      <c r="A15" s="69"/>
      <c r="B15" s="68" t="s">
        <v>15</v>
      </c>
      <c r="C15" s="15" t="s">
        <v>148</v>
      </c>
      <c r="D15" s="16" t="s">
        <v>147</v>
      </c>
      <c r="E15" s="70"/>
    </row>
    <row r="16" spans="1:5" x14ac:dyDescent="0.25">
      <c r="A16" s="69"/>
      <c r="B16" s="71"/>
      <c r="C16" s="17" t="s">
        <v>149</v>
      </c>
      <c r="D16" s="18" t="s">
        <v>150</v>
      </c>
      <c r="E16" s="70"/>
    </row>
    <row r="17" spans="1:5" x14ac:dyDescent="0.25">
      <c r="A17" s="69"/>
      <c r="B17" s="71"/>
      <c r="C17" s="15" t="s">
        <v>156</v>
      </c>
      <c r="D17" s="16" t="s">
        <v>155</v>
      </c>
      <c r="E17" s="70"/>
    </row>
    <row r="18" spans="1:5" x14ac:dyDescent="0.25">
      <c r="A18" s="69"/>
      <c r="B18" s="71"/>
      <c r="C18" s="17" t="s">
        <v>152</v>
      </c>
      <c r="D18" s="18" t="s">
        <v>151</v>
      </c>
      <c r="E18" s="70"/>
    </row>
    <row r="19" spans="1:5" x14ac:dyDescent="0.25">
      <c r="A19" s="69"/>
      <c r="B19" s="71"/>
      <c r="C19" s="15" t="s">
        <v>154</v>
      </c>
      <c r="D19" s="16" t="s">
        <v>153</v>
      </c>
      <c r="E19" s="70"/>
    </row>
    <row r="20" spans="1:5" x14ac:dyDescent="0.25">
      <c r="A20" s="69"/>
      <c r="B20" s="71"/>
      <c r="C20" s="71"/>
      <c r="D20" s="71"/>
      <c r="E20" s="70"/>
    </row>
    <row r="21" spans="1:5" x14ac:dyDescent="0.25">
      <c r="A21" s="69"/>
      <c r="B21" s="68" t="s">
        <v>157</v>
      </c>
      <c r="C21" s="15" t="s">
        <v>159</v>
      </c>
      <c r="D21" s="16" t="s">
        <v>158</v>
      </c>
      <c r="E21" s="70"/>
    </row>
    <row r="22" spans="1:5" x14ac:dyDescent="0.25">
      <c r="A22" s="69"/>
      <c r="B22" s="71"/>
      <c r="C22" s="71"/>
      <c r="D22" s="71"/>
      <c r="E22" s="70"/>
    </row>
    <row r="23" spans="1:5" x14ac:dyDescent="0.25">
      <c r="A23" s="69"/>
      <c r="B23" s="68" t="s">
        <v>162</v>
      </c>
      <c r="C23" s="15" t="s">
        <v>161</v>
      </c>
      <c r="D23" s="16" t="s">
        <v>160</v>
      </c>
      <c r="E23" s="70"/>
    </row>
    <row r="24" spans="1:5" x14ac:dyDescent="0.25">
      <c r="A24" s="69"/>
      <c r="B24" s="71"/>
      <c r="C24" s="71"/>
      <c r="D24" s="80"/>
      <c r="E24" s="70"/>
    </row>
    <row r="25" spans="1:5" x14ac:dyDescent="0.25">
      <c r="A25" s="69"/>
      <c r="B25" s="68" t="s">
        <v>182</v>
      </c>
      <c r="C25" s="134" t="s">
        <v>183</v>
      </c>
      <c r="D25" s="136" t="s">
        <v>184</v>
      </c>
      <c r="E25" s="70"/>
    </row>
    <row r="26" spans="1:5" x14ac:dyDescent="0.25">
      <c r="A26" s="69"/>
      <c r="B26" s="71"/>
      <c r="C26" s="135"/>
      <c r="D26" s="137"/>
      <c r="E26" s="70"/>
    </row>
    <row r="27" spans="1:5" x14ac:dyDescent="0.25">
      <c r="A27" s="69"/>
      <c r="B27" s="71"/>
      <c r="C27" s="71"/>
      <c r="D27" s="71"/>
      <c r="E27" s="70"/>
    </row>
    <row r="28" spans="1:5" x14ac:dyDescent="0.25">
      <c r="A28" s="69"/>
      <c r="B28" s="68" t="s">
        <v>163</v>
      </c>
      <c r="C28" s="15" t="s">
        <v>167</v>
      </c>
      <c r="D28" s="15" t="s">
        <v>166</v>
      </c>
      <c r="E28" s="70"/>
    </row>
    <row r="29" spans="1:5" x14ac:dyDescent="0.25">
      <c r="A29" s="69"/>
      <c r="B29" s="71"/>
      <c r="C29" s="17" t="s">
        <v>175</v>
      </c>
      <c r="D29" s="17" t="s">
        <v>174</v>
      </c>
      <c r="E29" s="70"/>
    </row>
    <row r="30" spans="1:5" x14ac:dyDescent="0.25">
      <c r="A30" s="69"/>
      <c r="B30" s="71"/>
      <c r="C30" s="15" t="s">
        <v>171</v>
      </c>
      <c r="D30" s="15" t="s">
        <v>170</v>
      </c>
      <c r="E30" s="70"/>
    </row>
    <row r="31" spans="1:5" x14ac:dyDescent="0.25">
      <c r="A31" s="69"/>
      <c r="B31" s="71"/>
      <c r="C31" s="17" t="s">
        <v>165</v>
      </c>
      <c r="D31" s="17" t="s">
        <v>164</v>
      </c>
      <c r="E31" s="70"/>
    </row>
    <row r="32" spans="1:5" x14ac:dyDescent="0.25">
      <c r="A32" s="69"/>
      <c r="B32" s="71"/>
      <c r="C32" s="15" t="s">
        <v>172</v>
      </c>
      <c r="D32" s="15" t="s">
        <v>168</v>
      </c>
      <c r="E32" s="70"/>
    </row>
    <row r="33" spans="1:5" x14ac:dyDescent="0.25">
      <c r="A33" s="69"/>
      <c r="B33" s="71"/>
      <c r="C33" s="17" t="s">
        <v>173</v>
      </c>
      <c r="D33" s="17" t="s">
        <v>169</v>
      </c>
      <c r="E33" s="70"/>
    </row>
    <row r="34" spans="1:5" x14ac:dyDescent="0.25">
      <c r="A34" s="72"/>
      <c r="B34" s="73"/>
      <c r="C34" s="73"/>
      <c r="D34" s="73"/>
      <c r="E34" s="74"/>
    </row>
  </sheetData>
  <mergeCells count="3">
    <mergeCell ref="A2:E2"/>
    <mergeCell ref="C25:C26"/>
    <mergeCell ref="D25:D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AFCF6-10B0-499D-8479-88061B04A445}">
  <dimension ref="A1:W322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0.7109375" customWidth="1"/>
    <col min="5" max="5" width="7.85546875" customWidth="1"/>
    <col min="8" max="8" width="16.140625" customWidth="1"/>
    <col min="9" max="9" width="15.5703125" customWidth="1"/>
    <col min="10" max="10" width="13.7109375" customWidth="1"/>
    <col min="11" max="12" width="11.28515625" customWidth="1"/>
    <col min="13" max="13" width="11.140625" customWidth="1"/>
    <col min="14" max="14" width="9.42578125" customWidth="1"/>
    <col min="15" max="15" width="9.5703125" customWidth="1"/>
    <col min="16" max="16" width="12.42578125" customWidth="1"/>
    <col min="17" max="17" width="8.85546875" customWidth="1"/>
    <col min="18" max="18" width="5.5703125" customWidth="1"/>
    <col min="19" max="19" width="7" customWidth="1"/>
    <col min="20" max="21" width="12.42578125" customWidth="1"/>
    <col min="22" max="22" width="5.7109375" customWidth="1"/>
  </cols>
  <sheetData>
    <row r="1" spans="2:23" s="1" customFormat="1" ht="69" customHeight="1" x14ac:dyDescent="0.25">
      <c r="C1" s="48"/>
      <c r="E1" s="149" t="s">
        <v>64</v>
      </c>
      <c r="F1" s="149"/>
      <c r="G1" s="149"/>
      <c r="H1" s="149"/>
      <c r="I1" s="149"/>
      <c r="J1" s="149"/>
      <c r="K1" s="149"/>
      <c r="L1" s="52"/>
    </row>
    <row r="2" spans="2:23" s="3" customFormat="1" ht="22.5" customHeight="1" x14ac:dyDescent="0.35">
      <c r="E2" s="4"/>
      <c r="F2" s="67" t="str">
        <f>Hidden!D4</f>
        <v>BMDS 3.3.2</v>
      </c>
      <c r="G2" s="4"/>
      <c r="H2" s="51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58" t="s">
        <v>129</v>
      </c>
      <c r="G4" s="150" t="s">
        <v>146</v>
      </c>
      <c r="H4" s="150"/>
      <c r="I4" s="150"/>
      <c r="J4" s="150"/>
      <c r="K4" s="150"/>
      <c r="L4" s="150"/>
    </row>
    <row r="5" spans="2:23" s="14" customFormat="1" x14ac:dyDescent="0.25">
      <c r="G5" s="151" t="s">
        <v>145</v>
      </c>
      <c r="H5" s="151"/>
      <c r="I5" s="151"/>
      <c r="J5" s="151"/>
      <c r="K5" s="151"/>
      <c r="L5" s="151"/>
    </row>
    <row r="6" spans="2:23" s="14" customFormat="1" ht="22.15" customHeight="1" x14ac:dyDescent="0.4">
      <c r="B6" s="152" t="s">
        <v>61</v>
      </c>
      <c r="C6" s="153"/>
      <c r="D6" s="153"/>
      <c r="E6" s="154"/>
      <c r="G6" s="155" t="s">
        <v>62</v>
      </c>
      <c r="H6" s="156"/>
      <c r="I6" s="156"/>
      <c r="J6" s="156"/>
      <c r="K6" s="156"/>
      <c r="L6" s="156"/>
      <c r="M6" s="156"/>
      <c r="N6" s="156"/>
      <c r="O6" s="156"/>
      <c r="P6" s="156"/>
      <c r="Q6" s="157"/>
      <c r="S6" s="158" t="s">
        <v>139</v>
      </c>
      <c r="T6" s="159"/>
      <c r="U6" s="159"/>
      <c r="V6" s="160"/>
    </row>
    <row r="7" spans="2:23" s="14" customFormat="1" x14ac:dyDescent="0.25">
      <c r="B7" s="30"/>
      <c r="C7" s="31"/>
      <c r="D7" s="31"/>
      <c r="E7" s="32"/>
      <c r="G7" s="30"/>
      <c r="H7" s="31"/>
      <c r="I7" s="31"/>
      <c r="J7" s="31"/>
      <c r="K7" s="31"/>
      <c r="L7" s="31"/>
      <c r="M7" s="31"/>
      <c r="N7" s="31"/>
      <c r="O7" s="31"/>
      <c r="P7" s="31"/>
      <c r="Q7" s="32"/>
      <c r="S7" s="30"/>
      <c r="T7" s="31"/>
      <c r="U7" s="31"/>
      <c r="V7" s="32"/>
    </row>
    <row r="8" spans="2:23" s="14" customFormat="1" ht="14.45" customHeight="1" x14ac:dyDescent="0.25">
      <c r="B8" s="22"/>
      <c r="C8" s="84" t="s">
        <v>47</v>
      </c>
      <c r="D8" s="39"/>
      <c r="E8" s="23"/>
      <c r="F8" s="13"/>
      <c r="G8" s="22"/>
      <c r="H8" s="124" t="s">
        <v>52</v>
      </c>
      <c r="I8" s="125"/>
      <c r="J8" s="21"/>
      <c r="K8" s="21"/>
      <c r="L8" s="21"/>
      <c r="M8" s="21"/>
      <c r="N8" s="21"/>
      <c r="O8" s="21"/>
      <c r="P8" s="21"/>
      <c r="Q8" s="23"/>
      <c r="S8" s="22"/>
      <c r="T8" s="65" t="s">
        <v>138</v>
      </c>
      <c r="U8" s="65" t="s">
        <v>33</v>
      </c>
      <c r="V8" s="23"/>
    </row>
    <row r="9" spans="2:23" s="14" customFormat="1" x14ac:dyDescent="0.25">
      <c r="B9" s="22"/>
      <c r="C9" s="11" t="s">
        <v>31</v>
      </c>
      <c r="D9" s="66" t="s">
        <v>234</v>
      </c>
      <c r="E9" s="23"/>
      <c r="G9" s="22"/>
      <c r="H9" s="96" t="s">
        <v>33</v>
      </c>
      <c r="I9" s="97">
        <v>110.27333736419678</v>
      </c>
      <c r="J9" s="21"/>
      <c r="K9" s="21"/>
      <c r="L9" s="21"/>
      <c r="M9" s="21"/>
      <c r="N9" s="21"/>
      <c r="O9" s="21"/>
      <c r="P9" s="21"/>
      <c r="Q9" s="23"/>
      <c r="S9" s="22"/>
      <c r="T9" s="66">
        <v>0</v>
      </c>
      <c r="U9" s="66">
        <v>0</v>
      </c>
      <c r="V9" s="23"/>
    </row>
    <row r="10" spans="2:23" s="14" customFormat="1" x14ac:dyDescent="0.25">
      <c r="B10" s="22"/>
      <c r="C10" s="86" t="s">
        <v>179</v>
      </c>
      <c r="D10" s="87" t="s">
        <v>172</v>
      </c>
      <c r="E10" s="23"/>
      <c r="F10" s="20"/>
      <c r="G10" s="22"/>
      <c r="H10" s="86" t="s">
        <v>34</v>
      </c>
      <c r="I10" s="87">
        <v>49.177962331672433</v>
      </c>
      <c r="J10" s="21"/>
      <c r="K10" s="21"/>
      <c r="L10" s="21"/>
      <c r="M10" s="21"/>
      <c r="N10" s="21"/>
      <c r="O10" s="21"/>
      <c r="P10" s="21"/>
      <c r="Q10" s="23"/>
      <c r="S10" s="22"/>
      <c r="T10" s="87">
        <v>0.01</v>
      </c>
      <c r="U10" s="87">
        <v>0</v>
      </c>
      <c r="V10" s="23"/>
    </row>
    <row r="11" spans="2:23" s="14" customFormat="1" ht="13.9" customHeight="1" x14ac:dyDescent="0.25">
      <c r="B11" s="22"/>
      <c r="C11" s="11" t="s">
        <v>45</v>
      </c>
      <c r="D11" s="66" t="s">
        <v>199</v>
      </c>
      <c r="E11" s="23"/>
      <c r="G11" s="22"/>
      <c r="H11" s="11" t="s">
        <v>35</v>
      </c>
      <c r="I11" s="66">
        <v>299.3421058595078</v>
      </c>
      <c r="J11" s="21"/>
      <c r="K11" s="21"/>
      <c r="L11" s="21"/>
      <c r="M11" s="21"/>
      <c r="N11" s="21"/>
      <c r="O11" s="21"/>
      <c r="P11" s="21"/>
      <c r="Q11" s="23"/>
      <c r="S11" s="22"/>
      <c r="T11" s="66">
        <v>0.02</v>
      </c>
      <c r="U11" s="66">
        <v>0</v>
      </c>
      <c r="V11" s="23"/>
    </row>
    <row r="12" spans="2:23" s="14" customFormat="1" ht="14.45" customHeight="1" x14ac:dyDescent="0.25">
      <c r="B12" s="144"/>
      <c r="C12" s="145" t="s">
        <v>46</v>
      </c>
      <c r="D12" s="147" t="s">
        <v>200</v>
      </c>
      <c r="E12" s="144"/>
      <c r="G12" s="22"/>
      <c r="H12" s="94" t="s">
        <v>42</v>
      </c>
      <c r="I12" s="95">
        <v>-22.998873679357338</v>
      </c>
      <c r="J12" s="21"/>
      <c r="K12" s="21"/>
      <c r="L12" s="21"/>
      <c r="M12" s="21"/>
      <c r="N12" s="21"/>
      <c r="O12" s="21"/>
      <c r="P12" s="21"/>
      <c r="Q12" s="23"/>
      <c r="S12" s="22"/>
      <c r="T12" s="87">
        <v>0.03</v>
      </c>
      <c r="U12" s="87">
        <v>0</v>
      </c>
      <c r="V12" s="23"/>
    </row>
    <row r="13" spans="2:23" s="14" customFormat="1" x14ac:dyDescent="0.25">
      <c r="B13" s="144"/>
      <c r="C13" s="146"/>
      <c r="D13" s="148"/>
      <c r="E13" s="144"/>
      <c r="G13" s="22"/>
      <c r="H13" s="11" t="s">
        <v>111</v>
      </c>
      <c r="I13" s="66">
        <v>4.696733701941036E-2</v>
      </c>
      <c r="J13" s="21"/>
      <c r="K13" s="21"/>
      <c r="L13" s="21"/>
      <c r="M13" s="21"/>
      <c r="N13" s="21"/>
      <c r="O13" s="21"/>
      <c r="P13" s="21"/>
      <c r="Q13" s="23"/>
      <c r="S13" s="22"/>
      <c r="T13" s="66">
        <v>0.04</v>
      </c>
      <c r="U13" s="66">
        <v>0</v>
      </c>
      <c r="V13" s="23"/>
    </row>
    <row r="14" spans="2:23" s="14" customFormat="1" ht="14.45" customHeight="1" x14ac:dyDescent="0.25">
      <c r="B14" s="59"/>
      <c r="C14" s="85" t="s">
        <v>134</v>
      </c>
      <c r="D14" s="78" t="s">
        <v>233</v>
      </c>
      <c r="E14" s="60"/>
      <c r="G14" s="22"/>
      <c r="H14" s="86" t="s">
        <v>110</v>
      </c>
      <c r="I14" s="87">
        <v>3</v>
      </c>
      <c r="J14" s="21"/>
      <c r="K14" s="21"/>
      <c r="L14" s="21"/>
      <c r="M14" s="21"/>
      <c r="N14" s="21"/>
      <c r="O14" s="21"/>
      <c r="P14" s="21"/>
      <c r="Q14" s="23"/>
      <c r="S14" s="22"/>
      <c r="T14" s="87">
        <v>0.05</v>
      </c>
      <c r="U14" s="87">
        <v>49.177962331672433</v>
      </c>
      <c r="V14" s="23"/>
    </row>
    <row r="15" spans="2:23" s="14" customFormat="1" ht="14.45" customHeight="1" x14ac:dyDescent="0.25">
      <c r="B15" s="59"/>
      <c r="C15" s="81" t="s">
        <v>131</v>
      </c>
      <c r="D15" s="82" t="s">
        <v>232</v>
      </c>
      <c r="E15" s="60"/>
      <c r="G15" s="22"/>
      <c r="H15" s="21"/>
      <c r="I15" s="21"/>
      <c r="J15" s="21"/>
      <c r="K15" s="21"/>
      <c r="L15" s="21"/>
      <c r="M15" s="21"/>
      <c r="N15" s="21"/>
      <c r="O15" s="21"/>
      <c r="P15" s="21"/>
      <c r="Q15" s="23"/>
      <c r="S15" s="22"/>
      <c r="T15" s="66">
        <v>0.06</v>
      </c>
      <c r="U15" s="66">
        <v>51.561219433883736</v>
      </c>
      <c r="V15" s="23"/>
    </row>
    <row r="16" spans="2:23" s="14" customFormat="1" x14ac:dyDescent="0.25">
      <c r="B16" s="22"/>
      <c r="C16" s="42"/>
      <c r="D16" s="37"/>
      <c r="E16" s="23"/>
      <c r="G16" s="22"/>
      <c r="H16" s="124" t="s">
        <v>51</v>
      </c>
      <c r="I16" s="125"/>
      <c r="J16" s="39"/>
      <c r="K16" s="21"/>
      <c r="L16" s="21"/>
      <c r="M16" s="21"/>
      <c r="N16" s="21"/>
      <c r="O16" s="21"/>
      <c r="P16" s="21"/>
      <c r="Q16" s="23"/>
      <c r="S16" s="22"/>
      <c r="T16" s="87">
        <v>7.0000000000000007E-2</v>
      </c>
      <c r="U16" s="87">
        <v>53.711422525612953</v>
      </c>
      <c r="V16" s="23"/>
    </row>
    <row r="17" spans="2:22" s="14" customFormat="1" x14ac:dyDescent="0.25">
      <c r="B17" s="22"/>
      <c r="C17" s="83" t="s">
        <v>54</v>
      </c>
      <c r="D17" s="39"/>
      <c r="E17" s="23"/>
      <c r="G17" s="22"/>
      <c r="H17" s="98" t="s">
        <v>49</v>
      </c>
      <c r="I17" s="98">
        <v>5</v>
      </c>
      <c r="J17" s="99"/>
      <c r="K17" s="99"/>
      <c r="L17" s="99"/>
      <c r="M17" s="21"/>
      <c r="N17" s="21"/>
      <c r="O17" s="21"/>
      <c r="P17" s="21"/>
      <c r="Q17" s="23"/>
      <c r="S17" s="22"/>
      <c r="T17" s="66">
        <v>0.08</v>
      </c>
      <c r="U17" s="66">
        <v>55.684505634806136</v>
      </c>
      <c r="V17" s="23"/>
    </row>
    <row r="18" spans="2:22" s="14" customFormat="1" x14ac:dyDescent="0.25">
      <c r="B18" s="22"/>
      <c r="C18" s="11" t="s">
        <v>85</v>
      </c>
      <c r="D18" s="66" t="s">
        <v>231</v>
      </c>
      <c r="E18" s="23"/>
      <c r="G18" s="22"/>
      <c r="H18" s="49" t="s">
        <v>37</v>
      </c>
      <c r="I18" s="49" t="s">
        <v>38</v>
      </c>
      <c r="J18" s="49" t="s">
        <v>36</v>
      </c>
      <c r="K18" s="79" t="s">
        <v>180</v>
      </c>
      <c r="L18" s="79" t="s">
        <v>181</v>
      </c>
      <c r="M18" s="21"/>
      <c r="N18" s="21"/>
      <c r="O18" s="21"/>
      <c r="P18" s="21"/>
      <c r="Q18" s="23"/>
      <c r="S18" s="22"/>
      <c r="T18" s="87">
        <v>0.09</v>
      </c>
      <c r="U18" s="87">
        <v>57.521258741666102</v>
      </c>
      <c r="V18" s="23"/>
    </row>
    <row r="19" spans="2:22" s="14" customFormat="1" ht="14.45" customHeight="1" x14ac:dyDescent="0.25">
      <c r="B19" s="22"/>
      <c r="C19" s="86" t="s">
        <v>17</v>
      </c>
      <c r="D19" s="87">
        <v>1</v>
      </c>
      <c r="E19" s="23"/>
      <c r="G19" s="22"/>
      <c r="H19" s="90" t="s">
        <v>242</v>
      </c>
      <c r="I19" s="66">
        <v>0.83187354451878504</v>
      </c>
      <c r="J19" s="91">
        <v>9.3439147015438095E-2</v>
      </c>
      <c r="K19" s="66">
        <v>0.64873618017781898</v>
      </c>
      <c r="L19" s="66">
        <v>1.0150109088597512</v>
      </c>
      <c r="M19" s="21"/>
      <c r="N19" s="21"/>
      <c r="O19" s="21"/>
      <c r="P19" s="21"/>
      <c r="Q19" s="23"/>
      <c r="S19" s="22"/>
      <c r="T19" s="66">
        <v>0.1</v>
      </c>
      <c r="U19" s="66">
        <v>59.24757132772595</v>
      </c>
      <c r="V19" s="23"/>
    </row>
    <row r="20" spans="2:22" s="14" customFormat="1" x14ac:dyDescent="0.25">
      <c r="B20" s="22"/>
      <c r="C20" s="11" t="s">
        <v>88</v>
      </c>
      <c r="D20" s="66" t="s">
        <v>230</v>
      </c>
      <c r="E20" s="23"/>
      <c r="G20" s="22"/>
      <c r="H20" s="92" t="s">
        <v>243</v>
      </c>
      <c r="I20" s="87">
        <v>2.7381976104193799E-3</v>
      </c>
      <c r="J20" s="93">
        <v>2.4221732662572701E-4</v>
      </c>
      <c r="K20" s="87">
        <v>2.2634603700567163E-3</v>
      </c>
      <c r="L20" s="87">
        <v>3.2129348507820487E-3</v>
      </c>
      <c r="M20" s="21"/>
      <c r="N20" s="21"/>
      <c r="O20" s="21"/>
      <c r="P20" s="21"/>
      <c r="Q20" s="23"/>
      <c r="S20" s="22"/>
      <c r="T20" s="87">
        <v>0.11</v>
      </c>
      <c r="U20" s="87">
        <v>60.885439149340122</v>
      </c>
      <c r="V20" s="23"/>
    </row>
    <row r="21" spans="2:22" s="14" customFormat="1" ht="16.899999999999999" customHeight="1" x14ac:dyDescent="0.25">
      <c r="B21" s="22"/>
      <c r="C21" s="86" t="s">
        <v>32</v>
      </c>
      <c r="D21" s="87">
        <v>0.95</v>
      </c>
      <c r="E21" s="23"/>
      <c r="G21" s="22"/>
      <c r="H21" s="90" t="s">
        <v>244</v>
      </c>
      <c r="I21" s="66" t="s">
        <v>245</v>
      </c>
      <c r="J21" s="91" t="s">
        <v>217</v>
      </c>
      <c r="K21" s="66" t="s">
        <v>217</v>
      </c>
      <c r="L21" s="66" t="s">
        <v>217</v>
      </c>
      <c r="M21" s="21"/>
      <c r="N21" s="21"/>
      <c r="O21" s="21"/>
      <c r="P21" s="21"/>
      <c r="Q21" s="23"/>
      <c r="S21" s="22"/>
      <c r="T21" s="66">
        <v>0.12</v>
      </c>
      <c r="U21" s="66">
        <v>62.450991229907942</v>
      </c>
      <c r="V21" s="23"/>
    </row>
    <row r="22" spans="2:22" s="14" customFormat="1" ht="28.9" customHeight="1" x14ac:dyDescent="0.25">
      <c r="B22" s="22"/>
      <c r="C22" s="11" t="s">
        <v>86</v>
      </c>
      <c r="D22" s="66" t="s">
        <v>229</v>
      </c>
      <c r="E22" s="23"/>
      <c r="F22" s="13"/>
      <c r="G22" s="22"/>
      <c r="H22" s="92" t="s">
        <v>246</v>
      </c>
      <c r="I22" s="87">
        <v>2.1248372104245599</v>
      </c>
      <c r="J22" s="93">
        <v>0.68968345459676095</v>
      </c>
      <c r="K22" s="87">
        <v>0.7730824680192756</v>
      </c>
      <c r="L22" s="87">
        <v>3.4765919528298488</v>
      </c>
      <c r="M22" s="21"/>
      <c r="N22" s="21"/>
      <c r="O22" s="21"/>
      <c r="P22" s="21"/>
      <c r="Q22" s="23"/>
      <c r="S22" s="22"/>
      <c r="T22" s="87">
        <v>0.13</v>
      </c>
      <c r="U22" s="87">
        <v>63.955245130239511</v>
      </c>
      <c r="V22" s="23"/>
    </row>
    <row r="23" spans="2:22" s="14" customFormat="1" ht="14.45" customHeight="1" x14ac:dyDescent="0.25">
      <c r="B23" s="22"/>
      <c r="C23" s="17" t="s">
        <v>87</v>
      </c>
      <c r="D23" s="18" t="s">
        <v>228</v>
      </c>
      <c r="E23" s="23"/>
      <c r="F23" s="13"/>
      <c r="G23" s="22"/>
      <c r="H23" s="90" t="s">
        <v>247</v>
      </c>
      <c r="I23" s="66">
        <v>-2.6663647736086098</v>
      </c>
      <c r="J23" s="91">
        <v>0.88294793517140802</v>
      </c>
      <c r="K23" s="66">
        <v>-4.3969109404189037</v>
      </c>
      <c r="L23" s="66">
        <v>-0.93581860679831563</v>
      </c>
      <c r="M23" s="21"/>
      <c r="N23" s="21"/>
      <c r="O23" s="21"/>
      <c r="P23" s="21"/>
      <c r="Q23" s="23"/>
      <c r="S23" s="22"/>
      <c r="T23" s="66">
        <v>0.14000000000000001</v>
      </c>
      <c r="U23" s="66">
        <v>65.408496272405387</v>
      </c>
      <c r="V23" s="23"/>
    </row>
    <row r="24" spans="2:22" s="14" customFormat="1" x14ac:dyDescent="0.25">
      <c r="B24" s="22"/>
      <c r="C24" s="21"/>
      <c r="D24" s="38"/>
      <c r="E24" s="23"/>
      <c r="F24" s="13"/>
      <c r="G24" s="22"/>
      <c r="H24" s="38"/>
      <c r="I24" s="38"/>
      <c r="J24" s="38"/>
      <c r="K24" s="21"/>
      <c r="L24" s="21"/>
      <c r="M24" s="21"/>
      <c r="N24" s="21"/>
      <c r="O24" s="21"/>
      <c r="P24" s="21"/>
      <c r="Q24" s="23"/>
      <c r="S24" s="22"/>
      <c r="T24" s="87">
        <v>0.15</v>
      </c>
      <c r="U24" s="87">
        <v>66.817370106200855</v>
      </c>
      <c r="V24" s="23"/>
    </row>
    <row r="25" spans="2:22" s="14" customFormat="1" x14ac:dyDescent="0.25">
      <c r="B25" s="22"/>
      <c r="C25" s="83" t="s">
        <v>53</v>
      </c>
      <c r="D25" s="39"/>
      <c r="E25" s="23"/>
      <c r="F25" s="13"/>
      <c r="G25" s="22"/>
      <c r="H25" s="139" t="s">
        <v>50</v>
      </c>
      <c r="I25" s="139"/>
      <c r="J25" s="39"/>
      <c r="K25" s="39"/>
      <c r="L25" s="39"/>
      <c r="M25" s="39"/>
      <c r="N25" s="39"/>
      <c r="O25" s="21"/>
      <c r="P25" s="21"/>
      <c r="Q25" s="23"/>
      <c r="S25" s="22"/>
      <c r="T25" s="66">
        <v>0.16</v>
      </c>
      <c r="U25" s="66">
        <v>68.188573802037112</v>
      </c>
      <c r="V25" s="23"/>
    </row>
    <row r="26" spans="2:22" s="14" customFormat="1" ht="30" x14ac:dyDescent="0.25">
      <c r="B26" s="22"/>
      <c r="C26" s="11" t="s">
        <v>39</v>
      </c>
      <c r="D26" s="66" t="s">
        <v>202</v>
      </c>
      <c r="E26" s="23"/>
      <c r="F26" s="13"/>
      <c r="G26" s="22"/>
      <c r="H26" s="40" t="s">
        <v>41</v>
      </c>
      <c r="I26" s="40" t="s">
        <v>43</v>
      </c>
      <c r="J26" s="41" t="s">
        <v>140</v>
      </c>
      <c r="K26" s="41" t="s">
        <v>141</v>
      </c>
      <c r="L26" s="41" t="s">
        <v>89</v>
      </c>
      <c r="M26" s="41" t="s">
        <v>142</v>
      </c>
      <c r="N26" s="41" t="s">
        <v>143</v>
      </c>
      <c r="O26" s="41" t="s">
        <v>144</v>
      </c>
      <c r="P26" s="41" t="s">
        <v>44</v>
      </c>
      <c r="Q26" s="23"/>
      <c r="S26" s="22"/>
      <c r="T26" s="87">
        <v>0.17</v>
      </c>
      <c r="U26" s="87">
        <v>69.525771806520808</v>
      </c>
      <c r="V26" s="23"/>
    </row>
    <row r="27" spans="2:22" s="14" customFormat="1" ht="13.5" customHeight="1" x14ac:dyDescent="0.25">
      <c r="B27" s="22"/>
      <c r="C27" s="86" t="s">
        <v>40</v>
      </c>
      <c r="D27" s="87" t="s">
        <v>202</v>
      </c>
      <c r="E27" s="23"/>
      <c r="F27" s="13"/>
      <c r="G27" s="22"/>
      <c r="H27" s="66">
        <v>0</v>
      </c>
      <c r="I27" s="66">
        <v>3</v>
      </c>
      <c r="J27" s="66">
        <v>0.83187354451878515</v>
      </c>
      <c r="K27" s="66">
        <v>1.0001767566666666</v>
      </c>
      <c r="L27" s="66">
        <v>1.0001767566666666</v>
      </c>
      <c r="M27" s="66">
        <v>0.21680717368469218</v>
      </c>
      <c r="N27" s="66">
        <v>0.19708764185670519</v>
      </c>
      <c r="O27" s="66">
        <v>0.19708764185670519</v>
      </c>
      <c r="P27" s="66">
        <v>1.3445575142320874</v>
      </c>
      <c r="Q27" s="23"/>
      <c r="S27" s="22"/>
      <c r="T27" s="66">
        <v>0.18</v>
      </c>
      <c r="U27" s="66">
        <v>70.837041529496247</v>
      </c>
      <c r="V27" s="23"/>
    </row>
    <row r="28" spans="2:22" s="14" customFormat="1" ht="14.45" customHeight="1" x14ac:dyDescent="0.25">
      <c r="B28" s="22"/>
      <c r="C28" s="11" t="s">
        <v>48</v>
      </c>
      <c r="D28" s="66">
        <v>14</v>
      </c>
      <c r="E28" s="23"/>
      <c r="F28" s="13"/>
      <c r="G28" s="22"/>
      <c r="H28" s="87">
        <v>100</v>
      </c>
      <c r="I28" s="87">
        <v>3</v>
      </c>
      <c r="J28" s="87">
        <v>0.63261414989886633</v>
      </c>
      <c r="K28" s="87">
        <v>0.59208200666666666</v>
      </c>
      <c r="L28" s="87">
        <v>0.59208200666666666</v>
      </c>
      <c r="M28" s="87">
        <v>0.16208115220868938</v>
      </c>
      <c r="N28" s="87">
        <v>0.13118840696044809</v>
      </c>
      <c r="O28" s="87">
        <v>0.13118840696044809</v>
      </c>
      <c r="P28" s="87">
        <v>-0.43313939012129704</v>
      </c>
      <c r="Q28" s="23"/>
      <c r="S28" s="22"/>
      <c r="T28" s="87">
        <v>0.19</v>
      </c>
      <c r="U28" s="87">
        <v>72.125676981863634</v>
      </c>
      <c r="V28" s="23"/>
    </row>
    <row r="29" spans="2:22" s="14" customFormat="1" ht="14.45" customHeight="1" x14ac:dyDescent="0.25">
      <c r="B29" s="22"/>
      <c r="C29" s="88" t="s">
        <v>108</v>
      </c>
      <c r="D29" s="89" t="s">
        <v>227</v>
      </c>
      <c r="E29" s="23"/>
      <c r="F29" s="13"/>
      <c r="G29" s="22"/>
      <c r="H29" s="66">
        <v>300</v>
      </c>
      <c r="I29" s="66">
        <v>3</v>
      </c>
      <c r="J29" s="66">
        <v>0.36584917429674935</v>
      </c>
      <c r="K29" s="66">
        <v>0.28101803666666664</v>
      </c>
      <c r="L29" s="66">
        <v>0.28101803666666664</v>
      </c>
      <c r="M29" s="66">
        <v>9.0583740489952311E-2</v>
      </c>
      <c r="N29" s="66">
        <v>4.7079485731856191E-2</v>
      </c>
      <c r="O29" s="66">
        <v>4.7079485731856191E-2</v>
      </c>
      <c r="P29" s="66">
        <v>-1.6220553450811543</v>
      </c>
      <c r="Q29" s="23"/>
      <c r="S29" s="22"/>
      <c r="T29" s="66">
        <v>0.2</v>
      </c>
      <c r="U29" s="66">
        <v>73.393841784512077</v>
      </c>
      <c r="V29" s="23"/>
    </row>
    <row r="30" spans="2:22" s="14" customFormat="1" ht="12" customHeight="1" x14ac:dyDescent="0.25">
      <c r="B30" s="24"/>
      <c r="C30" s="34"/>
      <c r="D30" s="34"/>
      <c r="E30" s="26"/>
      <c r="F30" s="13"/>
      <c r="G30" s="22"/>
      <c r="H30" s="87">
        <v>600</v>
      </c>
      <c r="I30" s="87">
        <v>3</v>
      </c>
      <c r="J30" s="87">
        <v>0.16089659205479251</v>
      </c>
      <c r="K30" s="87">
        <v>0.17179215333333334</v>
      </c>
      <c r="L30" s="87">
        <v>0.17179215333333334</v>
      </c>
      <c r="M30" s="87">
        <v>3.7846598439055128E-2</v>
      </c>
      <c r="N30" s="87">
        <v>6.0137631429073066E-2</v>
      </c>
      <c r="O30" s="87">
        <v>6.0137631429073066E-2</v>
      </c>
      <c r="P30" s="87">
        <v>0.49863571601559165</v>
      </c>
      <c r="Q30" s="23"/>
      <c r="S30" s="22"/>
      <c r="T30" s="87">
        <v>0.21</v>
      </c>
      <c r="U30" s="87">
        <v>74.6411870479253</v>
      </c>
      <c r="V30" s="23"/>
    </row>
    <row r="31" spans="2:22" s="14" customFormat="1" ht="14.45" customHeight="1" x14ac:dyDescent="0.25">
      <c r="B31" s="43"/>
      <c r="C31" s="45"/>
      <c r="D31" s="45"/>
      <c r="E31" s="45"/>
      <c r="G31" s="22"/>
      <c r="H31" s="66">
        <v>900</v>
      </c>
      <c r="I31" s="66">
        <v>2</v>
      </c>
      <c r="J31" s="66">
        <v>7.0760617089293085E-2</v>
      </c>
      <c r="K31" s="66">
        <v>7.37009525E-2</v>
      </c>
      <c r="L31" s="66">
        <v>7.37009525E-2</v>
      </c>
      <c r="M31" s="66">
        <v>1.5812606165959447E-2</v>
      </c>
      <c r="N31" s="66">
        <v>1.1247724829698351E-2</v>
      </c>
      <c r="O31" s="66">
        <v>1.1247724829698351E-2</v>
      </c>
      <c r="P31" s="66">
        <v>0.26297133894975983</v>
      </c>
      <c r="Q31" s="23"/>
      <c r="S31" s="22"/>
      <c r="T31" s="66">
        <v>0.22</v>
      </c>
      <c r="U31" s="66">
        <v>75.874908407706243</v>
      </c>
      <c r="V31" s="23"/>
    </row>
    <row r="32" spans="2:22" s="14" customFormat="1" x14ac:dyDescent="0.25">
      <c r="B32" s="13"/>
      <c r="C32" s="33"/>
      <c r="D32" s="33"/>
      <c r="E32" s="33"/>
      <c r="G32" s="22"/>
      <c r="H32" s="38"/>
      <c r="I32" s="38"/>
      <c r="J32" s="38"/>
      <c r="K32" s="38"/>
      <c r="L32" s="38"/>
      <c r="M32" s="38"/>
      <c r="N32" s="38"/>
      <c r="O32" s="21"/>
      <c r="P32" s="21"/>
      <c r="Q32" s="23"/>
      <c r="S32" s="22"/>
      <c r="T32" s="87">
        <v>0.23</v>
      </c>
      <c r="U32" s="87">
        <v>77.098953689274936</v>
      </c>
      <c r="V32" s="23"/>
    </row>
    <row r="33" spans="1:22" s="14" customFormat="1" x14ac:dyDescent="0.25">
      <c r="A33" s="13"/>
      <c r="B33" s="13"/>
      <c r="C33" s="33"/>
      <c r="D33" s="33"/>
      <c r="E33" s="33"/>
      <c r="F33" s="13"/>
      <c r="G33" s="22"/>
      <c r="H33" s="140" t="s">
        <v>90</v>
      </c>
      <c r="I33" s="141"/>
      <c r="J33" s="38"/>
      <c r="K33" s="38"/>
      <c r="L33" s="38"/>
      <c r="M33" s="38"/>
      <c r="N33" s="38"/>
      <c r="O33" s="21"/>
      <c r="P33" s="21"/>
      <c r="Q33" s="23"/>
      <c r="S33" s="22"/>
      <c r="T33" s="66">
        <v>0.24</v>
      </c>
      <c r="U33" s="66">
        <v>78.310361099974969</v>
      </c>
      <c r="V33" s="23"/>
    </row>
    <row r="34" spans="1:22" s="14" customFormat="1" ht="30" x14ac:dyDescent="0.25">
      <c r="A34" s="13"/>
      <c r="B34" s="13"/>
      <c r="C34" s="33"/>
      <c r="D34" s="33"/>
      <c r="E34" s="33"/>
      <c r="F34" s="13"/>
      <c r="G34" s="22"/>
      <c r="H34" s="100" t="s">
        <v>31</v>
      </c>
      <c r="I34" s="100" t="s">
        <v>133</v>
      </c>
      <c r="J34" s="100" t="s">
        <v>49</v>
      </c>
      <c r="K34" s="100" t="s">
        <v>42</v>
      </c>
      <c r="L34" s="38"/>
      <c r="M34" s="38"/>
      <c r="N34" s="38"/>
      <c r="O34" s="21"/>
      <c r="P34" s="21"/>
      <c r="Q34" s="23"/>
      <c r="S34" s="22"/>
      <c r="T34" s="87">
        <v>0.25</v>
      </c>
      <c r="U34" s="87">
        <v>79.511826329691388</v>
      </c>
      <c r="V34" s="23"/>
    </row>
    <row r="35" spans="1:22" s="14" customFormat="1" ht="15" customHeight="1" x14ac:dyDescent="0.25">
      <c r="A35" s="13"/>
      <c r="B35" s="13"/>
      <c r="C35" s="33"/>
      <c r="D35" s="33"/>
      <c r="E35" s="33"/>
      <c r="F35" s="13"/>
      <c r="G35" s="22"/>
      <c r="H35" s="66" t="s">
        <v>236</v>
      </c>
      <c r="I35" s="66">
        <v>13.226202106428293</v>
      </c>
      <c r="J35" s="66">
        <v>6</v>
      </c>
      <c r="K35" s="66">
        <v>-14.452404212856585</v>
      </c>
      <c r="L35" s="38"/>
      <c r="M35" s="38"/>
      <c r="N35" s="38"/>
      <c r="O35" s="21"/>
      <c r="P35" s="21"/>
      <c r="Q35" s="23"/>
      <c r="S35" s="22"/>
      <c r="T35" s="66">
        <v>0.26</v>
      </c>
      <c r="U35" s="66">
        <v>80.706098178456216</v>
      </c>
      <c r="V35" s="23"/>
    </row>
    <row r="36" spans="1:22" s="14" customFormat="1" ht="15" customHeight="1" x14ac:dyDescent="0.25">
      <c r="A36" s="13"/>
      <c r="B36" s="13"/>
      <c r="C36" s="33"/>
      <c r="D36" s="33"/>
      <c r="E36" s="33"/>
      <c r="F36" s="13"/>
      <c r="G36" s="22"/>
      <c r="H36" s="87" t="s">
        <v>237</v>
      </c>
      <c r="I36" s="87">
        <v>20.802771643815667</v>
      </c>
      <c r="J36" s="87">
        <v>10</v>
      </c>
      <c r="K36" s="87">
        <v>-21.605543287631335</v>
      </c>
      <c r="L36" s="38"/>
      <c r="M36" s="38"/>
      <c r="N36" s="38"/>
      <c r="O36" s="21"/>
      <c r="P36" s="21"/>
      <c r="Q36" s="23"/>
      <c r="S36" s="22"/>
      <c r="T36" s="87">
        <v>0.27</v>
      </c>
      <c r="U36" s="87">
        <v>81.894537902185178</v>
      </c>
      <c r="V36" s="23"/>
    </row>
    <row r="37" spans="1:22" s="14" customFormat="1" ht="14.45" customHeight="1" x14ac:dyDescent="0.25">
      <c r="A37" s="13"/>
      <c r="B37" s="13"/>
      <c r="C37" s="33"/>
      <c r="D37" s="33"/>
      <c r="E37" s="33"/>
      <c r="F37" s="13"/>
      <c r="G37" s="22"/>
      <c r="H37" s="66" t="s">
        <v>238</v>
      </c>
      <c r="I37" s="66">
        <v>19.476547768126771</v>
      </c>
      <c r="J37" s="66">
        <v>7</v>
      </c>
      <c r="K37" s="66">
        <v>-24.953095536253542</v>
      </c>
      <c r="L37" s="38"/>
      <c r="M37" s="38"/>
      <c r="N37" s="38"/>
      <c r="O37" s="21"/>
      <c r="P37" s="21"/>
      <c r="Q37" s="23"/>
      <c r="S37" s="22"/>
      <c r="T37" s="66">
        <v>0.28000000000000003</v>
      </c>
      <c r="U37" s="66">
        <v>83.077736595365039</v>
      </c>
      <c r="V37" s="23"/>
    </row>
    <row r="38" spans="1:22" s="14" customFormat="1" ht="16.149999999999999" customHeight="1" x14ac:dyDescent="0.25">
      <c r="A38" s="13"/>
      <c r="B38" s="13"/>
      <c r="C38" s="13"/>
      <c r="D38" s="13"/>
      <c r="E38" s="13"/>
      <c r="F38" s="13"/>
      <c r="G38" s="22"/>
      <c r="H38" s="87" t="s">
        <v>239</v>
      </c>
      <c r="I38" s="87">
        <v>15.499436839678669</v>
      </c>
      <c r="J38" s="87">
        <v>4</v>
      </c>
      <c r="K38" s="87">
        <v>-22.998873679357338</v>
      </c>
      <c r="L38" s="38"/>
      <c r="M38" s="38"/>
      <c r="N38" s="38"/>
      <c r="O38" s="21"/>
      <c r="P38" s="21"/>
      <c r="Q38" s="23"/>
      <c r="S38" s="22"/>
      <c r="T38" s="87">
        <v>0.28999999999999998</v>
      </c>
      <c r="U38" s="87">
        <v>84.260750257489761</v>
      </c>
      <c r="V38" s="23"/>
    </row>
    <row r="39" spans="1:22" s="14" customFormat="1" x14ac:dyDescent="0.25">
      <c r="A39" s="13"/>
      <c r="B39" s="13"/>
      <c r="C39" s="13"/>
      <c r="D39" s="13"/>
      <c r="E39" s="13"/>
      <c r="F39" s="13"/>
      <c r="G39" s="22"/>
      <c r="H39" s="66" t="s">
        <v>240</v>
      </c>
      <c r="I39" s="66">
        <v>-5.0796901036425126</v>
      </c>
      <c r="J39" s="66">
        <v>2</v>
      </c>
      <c r="K39" s="66">
        <v>14.159380207285025</v>
      </c>
      <c r="L39" s="38"/>
      <c r="M39" s="38"/>
      <c r="N39" s="38"/>
      <c r="O39" s="21"/>
      <c r="P39" s="21"/>
      <c r="Q39" s="23"/>
      <c r="S39" s="22"/>
      <c r="T39" s="66">
        <v>0.3</v>
      </c>
      <c r="U39" s="66">
        <v>85.443222980014568</v>
      </c>
      <c r="V39" s="23"/>
    </row>
    <row r="40" spans="1:22" s="14" customFormat="1" ht="15" customHeight="1" x14ac:dyDescent="0.25">
      <c r="A40" s="13"/>
      <c r="B40" s="13"/>
      <c r="C40" s="13"/>
      <c r="D40" s="13"/>
      <c r="E40" s="13"/>
      <c r="F40" s="13"/>
      <c r="G40" s="22"/>
      <c r="H40" s="142" t="s">
        <v>241</v>
      </c>
      <c r="I40" s="142"/>
      <c r="J40" s="142"/>
      <c r="K40" s="142"/>
      <c r="L40" s="142"/>
      <c r="M40" s="142"/>
      <c r="N40" s="142"/>
      <c r="O40" s="142"/>
      <c r="P40" s="142"/>
      <c r="Q40" s="23"/>
      <c r="S40" s="22"/>
      <c r="T40" s="87">
        <v>0.31</v>
      </c>
      <c r="U40" s="87">
        <v>86.624628625256406</v>
      </c>
      <c r="V40" s="23"/>
    </row>
    <row r="41" spans="1:22" s="14" customFormat="1" ht="23.25" x14ac:dyDescent="0.35">
      <c r="A41" s="13"/>
      <c r="C41" s="13"/>
      <c r="D41" s="138"/>
      <c r="E41" s="138"/>
      <c r="F41" s="13"/>
      <c r="G41" s="22"/>
      <c r="H41" s="38"/>
      <c r="I41" s="38"/>
      <c r="J41" s="38"/>
      <c r="K41" s="38"/>
      <c r="L41" s="38"/>
      <c r="M41" s="38"/>
      <c r="N41" s="38"/>
      <c r="O41" s="21"/>
      <c r="P41" s="21"/>
      <c r="Q41" s="23"/>
      <c r="S41" s="22"/>
      <c r="T41" s="66">
        <v>0.32</v>
      </c>
      <c r="U41" s="66">
        <v>87.806161536482207</v>
      </c>
      <c r="V41" s="23"/>
    </row>
    <row r="42" spans="1:22" s="14" customFormat="1" ht="15" customHeight="1" x14ac:dyDescent="0.25">
      <c r="A42" s="13"/>
      <c r="C42" s="13"/>
      <c r="D42" s="13"/>
      <c r="E42" s="27"/>
      <c r="F42" s="13"/>
      <c r="G42" s="22"/>
      <c r="H42" s="143" t="s">
        <v>91</v>
      </c>
      <c r="I42" s="143"/>
      <c r="J42" s="38"/>
      <c r="K42" s="38"/>
      <c r="L42" s="38"/>
      <c r="M42" s="38"/>
      <c r="N42" s="38"/>
      <c r="O42" s="21"/>
      <c r="P42" s="21"/>
      <c r="Q42" s="23"/>
      <c r="S42" s="22"/>
      <c r="T42" s="87">
        <v>0.33</v>
      </c>
      <c r="U42" s="87">
        <v>88.988216112414833</v>
      </c>
      <c r="V42" s="23"/>
    </row>
    <row r="43" spans="1:22" s="14" customFormat="1" ht="45" x14ac:dyDescent="0.25">
      <c r="A43" s="13"/>
      <c r="B43" s="13"/>
      <c r="C43" s="13"/>
      <c r="D43" s="13"/>
      <c r="E43" s="27"/>
      <c r="F43" s="13"/>
      <c r="G43" s="22"/>
      <c r="H43" s="101" t="s">
        <v>92</v>
      </c>
      <c r="I43" s="102" t="s">
        <v>132</v>
      </c>
      <c r="J43" s="100" t="s">
        <v>93</v>
      </c>
      <c r="K43" s="100" t="s">
        <v>94</v>
      </c>
      <c r="L43" s="38"/>
      <c r="M43" s="38"/>
      <c r="N43" s="38"/>
      <c r="O43" s="21"/>
      <c r="P43" s="21"/>
      <c r="Q43" s="23"/>
      <c r="S43" s="22"/>
      <c r="T43" s="66">
        <v>0.34</v>
      </c>
      <c r="U43" s="66">
        <v>90.174745851167131</v>
      </c>
      <c r="V43" s="23"/>
    </row>
    <row r="44" spans="1:22" s="14" customFormat="1" ht="14.45" customHeight="1" x14ac:dyDescent="0.25">
      <c r="A44" s="13"/>
      <c r="B44" s="13"/>
      <c r="C44" s="13"/>
      <c r="D44" s="13"/>
      <c r="E44" s="27"/>
      <c r="F44" s="13"/>
      <c r="G44" s="22"/>
      <c r="H44" s="66">
        <v>1</v>
      </c>
      <c r="I44" s="66">
        <v>51.76492349491636</v>
      </c>
      <c r="J44" s="66">
        <v>8</v>
      </c>
      <c r="K44" s="66" t="s">
        <v>235</v>
      </c>
      <c r="L44" s="38"/>
      <c r="M44" s="38"/>
      <c r="N44" s="38"/>
      <c r="O44" s="21"/>
      <c r="P44" s="21"/>
      <c r="Q44" s="23"/>
      <c r="S44" s="22"/>
      <c r="T44" s="87">
        <v>0.35</v>
      </c>
      <c r="U44" s="87">
        <v>91.370096919575118</v>
      </c>
      <c r="V44" s="23"/>
    </row>
    <row r="45" spans="1:22" s="14" customFormat="1" x14ac:dyDescent="0.25">
      <c r="A45" s="13"/>
      <c r="B45" s="13"/>
      <c r="C45" s="13"/>
      <c r="D45" s="13"/>
      <c r="E45" s="27"/>
      <c r="F45" s="13"/>
      <c r="G45" s="22"/>
      <c r="H45" s="87">
        <v>2</v>
      </c>
      <c r="I45" s="87">
        <v>15.153139074774749</v>
      </c>
      <c r="J45" s="87">
        <v>4</v>
      </c>
      <c r="K45" s="87">
        <v>4.3939111558231048E-3</v>
      </c>
      <c r="L45" s="38"/>
      <c r="M45" s="38"/>
      <c r="N45" s="38"/>
      <c r="O45" s="21"/>
      <c r="P45" s="21"/>
      <c r="Q45" s="23"/>
      <c r="S45" s="22"/>
      <c r="T45" s="66">
        <v>0.36</v>
      </c>
      <c r="U45" s="66">
        <v>92.569588567869971</v>
      </c>
      <c r="V45" s="23"/>
    </row>
    <row r="46" spans="1:22" s="14" customFormat="1" x14ac:dyDescent="0.25">
      <c r="A46" s="13"/>
      <c r="B46" s="13"/>
      <c r="C46" s="13"/>
      <c r="D46" s="13"/>
      <c r="E46" s="13"/>
      <c r="F46" s="13"/>
      <c r="G46" s="22"/>
      <c r="H46" s="66">
        <v>3</v>
      </c>
      <c r="I46" s="66">
        <v>2.6524477513777924</v>
      </c>
      <c r="J46" s="66">
        <v>3</v>
      </c>
      <c r="K46" s="66">
        <v>0.44836887765217015</v>
      </c>
      <c r="L46" s="38"/>
      <c r="M46" s="38"/>
      <c r="N46" s="38"/>
      <c r="O46" s="21"/>
      <c r="P46" s="21"/>
      <c r="Q46" s="23"/>
      <c r="S46" s="22"/>
      <c r="T46" s="87">
        <v>0.37</v>
      </c>
      <c r="U46" s="87">
        <v>93.770037648862157</v>
      </c>
      <c r="V46" s="23"/>
    </row>
    <row r="47" spans="1:22" s="14" customFormat="1" x14ac:dyDescent="0.25">
      <c r="A47" s="13"/>
      <c r="B47" s="13"/>
      <c r="C47" s="13"/>
      <c r="D47" s="13"/>
      <c r="E47" s="13"/>
      <c r="F47" s="13"/>
      <c r="G47" s="22"/>
      <c r="H47" s="87">
        <v>4</v>
      </c>
      <c r="I47" s="87">
        <v>7.9542218568962042</v>
      </c>
      <c r="J47" s="87">
        <v>3</v>
      </c>
      <c r="K47" s="87">
        <v>4.696733701941036E-2</v>
      </c>
      <c r="L47" s="38"/>
      <c r="M47" s="38"/>
      <c r="N47" s="38"/>
      <c r="O47" s="21"/>
      <c r="P47" s="21"/>
      <c r="Q47" s="23"/>
      <c r="S47" s="22"/>
      <c r="T47" s="66">
        <v>0.38</v>
      </c>
      <c r="U47" s="66">
        <v>94.977977557457237</v>
      </c>
      <c r="V47" s="23"/>
    </row>
    <row r="48" spans="1:22" s="14" customFormat="1" ht="23.25" x14ac:dyDescent="0.35">
      <c r="A48" s="13"/>
      <c r="B48" s="13"/>
      <c r="C48" s="13"/>
      <c r="D48" s="138"/>
      <c r="E48" s="138"/>
      <c r="F48" s="13"/>
      <c r="G48" s="22"/>
      <c r="H48" s="38"/>
      <c r="I48" s="38"/>
      <c r="J48" s="38"/>
      <c r="K48" s="38"/>
      <c r="L48" s="38"/>
      <c r="M48" s="38"/>
      <c r="N48" s="38"/>
      <c r="O48" s="21"/>
      <c r="P48" s="21"/>
      <c r="Q48" s="23"/>
      <c r="S48" s="22"/>
      <c r="T48" s="87">
        <v>0.39</v>
      </c>
      <c r="U48" s="87">
        <v>96.196205648301984</v>
      </c>
      <c r="V48" s="23"/>
    </row>
    <row r="49" spans="1:22" s="14" customFormat="1" x14ac:dyDescent="0.25">
      <c r="A49" s="13"/>
      <c r="B49" s="13"/>
      <c r="C49" s="13"/>
      <c r="D49" s="13"/>
      <c r="E49" s="27"/>
      <c r="F49" s="13"/>
      <c r="G49" s="43"/>
      <c r="H49" s="44"/>
      <c r="I49" s="43"/>
      <c r="J49" s="43"/>
      <c r="K49" s="43"/>
      <c r="L49" s="43"/>
      <c r="M49" s="43"/>
      <c r="N49" s="43"/>
      <c r="O49" s="43"/>
      <c r="P49" s="43"/>
      <c r="Q49" s="43"/>
      <c r="S49" s="22"/>
      <c r="T49" s="66">
        <v>0.4</v>
      </c>
      <c r="U49" s="66">
        <v>97.42184121733284</v>
      </c>
      <c r="V49" s="23"/>
    </row>
    <row r="50" spans="1:22" s="14" customFormat="1" ht="23.25" x14ac:dyDescent="0.35">
      <c r="A50" s="13"/>
      <c r="B50" s="13"/>
      <c r="C50" s="13"/>
      <c r="D50" s="13"/>
      <c r="E50" s="27"/>
      <c r="F50" s="13"/>
      <c r="H50" s="61"/>
      <c r="I50" s="62"/>
      <c r="N50" s="13"/>
      <c r="S50" s="22"/>
      <c r="T50" s="87">
        <v>0.41</v>
      </c>
      <c r="U50" s="87">
        <v>98.652039806558761</v>
      </c>
      <c r="V50" s="23"/>
    </row>
    <row r="51" spans="1:22" s="14" customFormat="1" x14ac:dyDescent="0.25">
      <c r="B51" s="13"/>
      <c r="C51" s="13"/>
      <c r="D51" s="13"/>
      <c r="E51" s="27"/>
      <c r="H51" s="28"/>
      <c r="N51" s="13"/>
      <c r="S51" s="22"/>
      <c r="T51" s="66">
        <v>0.42</v>
      </c>
      <c r="U51" s="66">
        <v>99.897151225022313</v>
      </c>
      <c r="V51" s="23"/>
    </row>
    <row r="52" spans="1:22" s="14" customFormat="1" x14ac:dyDescent="0.25">
      <c r="B52" s="13"/>
      <c r="C52" s="13"/>
      <c r="D52" s="13"/>
      <c r="E52" s="13"/>
      <c r="H52" s="28"/>
      <c r="I52" s="13"/>
      <c r="N52" s="13"/>
      <c r="S52" s="22"/>
      <c r="T52" s="87">
        <v>0.43</v>
      </c>
      <c r="U52" s="87">
        <v>101.1634795538796</v>
      </c>
      <c r="V52" s="23"/>
    </row>
    <row r="53" spans="1:22" s="14" customFormat="1" x14ac:dyDescent="0.25">
      <c r="B53" s="13"/>
      <c r="C53" s="13"/>
      <c r="D53" s="13"/>
      <c r="E53" s="13"/>
      <c r="H53" s="29"/>
      <c r="I53" s="13"/>
      <c r="N53" s="13"/>
      <c r="S53" s="22"/>
      <c r="T53" s="66">
        <v>0.44</v>
      </c>
      <c r="U53" s="66">
        <v>102.43890515400811</v>
      </c>
      <c r="V53" s="23"/>
    </row>
    <row r="54" spans="1:22" s="14" customFormat="1" x14ac:dyDescent="0.25">
      <c r="B54" s="13"/>
      <c r="C54" s="13"/>
      <c r="D54" s="13"/>
      <c r="E54" s="13"/>
      <c r="H54" s="28"/>
      <c r="S54" s="22"/>
      <c r="T54" s="87">
        <v>0.45</v>
      </c>
      <c r="U54" s="87">
        <v>103.71569175988043</v>
      </c>
      <c r="V54" s="23"/>
    </row>
    <row r="55" spans="1:22" s="14" customFormat="1" x14ac:dyDescent="0.25">
      <c r="B55" s="13"/>
      <c r="C55" s="13"/>
      <c r="D55" s="13"/>
      <c r="E55" s="13"/>
      <c r="H55" s="28"/>
      <c r="S55" s="22"/>
      <c r="T55" s="66">
        <v>0.46</v>
      </c>
      <c r="U55" s="66">
        <v>105.00964776624907</v>
      </c>
      <c r="V55" s="23"/>
    </row>
    <row r="56" spans="1:22" s="14" customFormat="1" x14ac:dyDescent="0.25">
      <c r="B56" s="13"/>
      <c r="C56" s="13"/>
      <c r="D56" s="13"/>
      <c r="E56" s="13"/>
      <c r="H56" s="28"/>
      <c r="S56" s="22"/>
      <c r="T56" s="87">
        <v>0.47</v>
      </c>
      <c r="U56" s="87">
        <v>106.33514172579341</v>
      </c>
      <c r="V56" s="23"/>
    </row>
    <row r="57" spans="1:22" s="14" customFormat="1" x14ac:dyDescent="0.25">
      <c r="B57" s="13"/>
      <c r="C57" s="13"/>
      <c r="D57" s="13"/>
      <c r="E57" s="13"/>
      <c r="H57" s="28"/>
      <c r="S57" s="22"/>
      <c r="T57" s="66">
        <v>0.48</v>
      </c>
      <c r="U57" s="66">
        <v>107.66047952569406</v>
      </c>
      <c r="V57" s="23"/>
    </row>
    <row r="58" spans="1:22" s="14" customFormat="1" x14ac:dyDescent="0.25">
      <c r="B58" s="13"/>
      <c r="H58" s="28"/>
      <c r="S58" s="22"/>
      <c r="T58" s="87">
        <v>0.49</v>
      </c>
      <c r="U58" s="87">
        <v>108.93328113328958</v>
      </c>
      <c r="V58" s="23"/>
    </row>
    <row r="59" spans="1:22" s="14" customFormat="1" x14ac:dyDescent="0.25">
      <c r="B59" s="13"/>
      <c r="S59" s="22"/>
      <c r="T59" s="66">
        <v>0.5</v>
      </c>
      <c r="U59" s="66">
        <v>110.27333736419678</v>
      </c>
      <c r="V59" s="23"/>
    </row>
    <row r="60" spans="1:22" s="14" customFormat="1" x14ac:dyDescent="0.25">
      <c r="S60" s="22"/>
      <c r="T60" s="87">
        <v>0.51</v>
      </c>
      <c r="U60" s="87">
        <v>111.80956491322148</v>
      </c>
      <c r="V60" s="23"/>
    </row>
    <row r="61" spans="1:22" s="14" customFormat="1" x14ac:dyDescent="0.25">
      <c r="S61" s="22"/>
      <c r="T61" s="66">
        <v>0.52</v>
      </c>
      <c r="U61" s="66">
        <v>113.35146459426808</v>
      </c>
      <c r="V61" s="23"/>
    </row>
    <row r="62" spans="1:22" s="14" customFormat="1" x14ac:dyDescent="0.25">
      <c r="S62" s="22"/>
      <c r="T62" s="87">
        <v>0.53</v>
      </c>
      <c r="U62" s="87">
        <v>114.78925058966072</v>
      </c>
      <c r="V62" s="23"/>
    </row>
    <row r="63" spans="1:22" s="14" customFormat="1" x14ac:dyDescent="0.25">
      <c r="S63" s="22"/>
      <c r="T63" s="66">
        <v>0.54</v>
      </c>
      <c r="U63" s="66">
        <v>116.24670041228451</v>
      </c>
      <c r="V63" s="23"/>
    </row>
    <row r="64" spans="1:22" s="14" customFormat="1" x14ac:dyDescent="0.25">
      <c r="S64" s="22"/>
      <c r="T64" s="87">
        <v>0.55000000000000004</v>
      </c>
      <c r="U64" s="87">
        <v>117.75464809454978</v>
      </c>
      <c r="V64" s="23"/>
    </row>
    <row r="65" spans="19:22" s="14" customFormat="1" x14ac:dyDescent="0.25">
      <c r="S65" s="22"/>
      <c r="T65" s="66">
        <v>0.56000000000000005</v>
      </c>
      <c r="U65" s="66">
        <v>119.29126023882971</v>
      </c>
      <c r="V65" s="23"/>
    </row>
    <row r="66" spans="19:22" s="14" customFormat="1" x14ac:dyDescent="0.25">
      <c r="S66" s="22"/>
      <c r="T66" s="87">
        <v>0.56999999999999995</v>
      </c>
      <c r="U66" s="87">
        <v>120.85414763932648</v>
      </c>
      <c r="V66" s="23"/>
    </row>
    <row r="67" spans="19:22" s="14" customFormat="1" x14ac:dyDescent="0.25">
      <c r="S67" s="22"/>
      <c r="T67" s="66">
        <v>0.57999999999999996</v>
      </c>
      <c r="U67" s="66">
        <v>122.4547830770092</v>
      </c>
      <c r="V67" s="23"/>
    </row>
    <row r="68" spans="19:22" s="14" customFormat="1" x14ac:dyDescent="0.25">
      <c r="S68" s="22"/>
      <c r="T68" s="87">
        <v>0.59</v>
      </c>
      <c r="U68" s="87">
        <v>124.09404802512584</v>
      </c>
      <c r="V68" s="23"/>
    </row>
    <row r="69" spans="19:22" s="14" customFormat="1" x14ac:dyDescent="0.25">
      <c r="S69" s="22"/>
      <c r="T69" s="66">
        <v>0.6</v>
      </c>
      <c r="U69" s="66">
        <v>125.76960306749116</v>
      </c>
      <c r="V69" s="23"/>
    </row>
    <row r="70" spans="19:22" s="14" customFormat="1" x14ac:dyDescent="0.25">
      <c r="S70" s="22"/>
      <c r="T70" s="87">
        <v>0.61</v>
      </c>
      <c r="U70" s="87">
        <v>127.48318547395692</v>
      </c>
      <c r="V70" s="23"/>
    </row>
    <row r="71" spans="19:22" s="14" customFormat="1" x14ac:dyDescent="0.25">
      <c r="S71" s="22"/>
      <c r="T71" s="66">
        <v>0.62</v>
      </c>
      <c r="U71" s="66">
        <v>129.24310499130945</v>
      </c>
      <c r="V71" s="23"/>
    </row>
    <row r="72" spans="19:22" s="14" customFormat="1" x14ac:dyDescent="0.25">
      <c r="S72" s="22"/>
      <c r="T72" s="87">
        <v>0.63</v>
      </c>
      <c r="U72" s="87">
        <v>131.051785441097</v>
      </c>
      <c r="V72" s="23"/>
    </row>
    <row r="73" spans="19:22" s="14" customFormat="1" x14ac:dyDescent="0.25">
      <c r="S73" s="22"/>
      <c r="T73" s="66">
        <v>0.64</v>
      </c>
      <c r="U73" s="66">
        <v>132.91574152039632</v>
      </c>
      <c r="V73" s="23"/>
    </row>
    <row r="74" spans="19:22" s="14" customFormat="1" x14ac:dyDescent="0.25">
      <c r="S74" s="22"/>
      <c r="T74" s="87">
        <v>0.65</v>
      </c>
      <c r="U74" s="87">
        <v>134.83501889880256</v>
      </c>
      <c r="V74" s="23"/>
    </row>
    <row r="75" spans="19:22" s="14" customFormat="1" x14ac:dyDescent="0.25">
      <c r="S75" s="22"/>
      <c r="T75" s="66">
        <v>0.66</v>
      </c>
      <c r="U75" s="66">
        <v>136.80952791413353</v>
      </c>
      <c r="V75" s="23"/>
    </row>
    <row r="76" spans="19:22" s="14" customFormat="1" x14ac:dyDescent="0.25">
      <c r="S76" s="22"/>
      <c r="T76" s="87">
        <v>0.67</v>
      </c>
      <c r="U76" s="87">
        <v>138.84994083311611</v>
      </c>
      <c r="V76" s="23"/>
    </row>
    <row r="77" spans="19:22" s="14" customFormat="1" x14ac:dyDescent="0.25">
      <c r="S77" s="22"/>
      <c r="T77" s="66">
        <v>0.68</v>
      </c>
      <c r="U77" s="66">
        <v>140.95806935477594</v>
      </c>
      <c r="V77" s="23"/>
    </row>
    <row r="78" spans="19:22" s="14" customFormat="1" x14ac:dyDescent="0.25">
      <c r="S78" s="22"/>
      <c r="T78" s="87">
        <v>0.69</v>
      </c>
      <c r="U78" s="87">
        <v>143.13604609978964</v>
      </c>
      <c r="V78" s="23"/>
    </row>
    <row r="79" spans="19:22" s="14" customFormat="1" x14ac:dyDescent="0.25">
      <c r="S79" s="22"/>
      <c r="T79" s="66">
        <v>0.7</v>
      </c>
      <c r="U79" s="66">
        <v>145.39282650828221</v>
      </c>
      <c r="V79" s="23"/>
    </row>
    <row r="80" spans="19:22" s="14" customFormat="1" x14ac:dyDescent="0.25">
      <c r="S80" s="22"/>
      <c r="T80" s="87">
        <v>0.71</v>
      </c>
      <c r="U80" s="87">
        <v>147.73421835844039</v>
      </c>
      <c r="V80" s="23"/>
    </row>
    <row r="81" spans="19:22" s="14" customFormat="1" x14ac:dyDescent="0.25">
      <c r="S81" s="22"/>
      <c r="T81" s="66">
        <v>0.72</v>
      </c>
      <c r="U81" s="66">
        <v>150.16404237419741</v>
      </c>
      <c r="V81" s="23"/>
    </row>
    <row r="82" spans="19:22" s="14" customFormat="1" x14ac:dyDescent="0.25">
      <c r="S82" s="22"/>
      <c r="T82" s="87">
        <v>0.73</v>
      </c>
      <c r="U82" s="87">
        <v>152.69596877651759</v>
      </c>
      <c r="V82" s="23"/>
    </row>
    <row r="83" spans="19:22" s="14" customFormat="1" x14ac:dyDescent="0.25">
      <c r="S83" s="22"/>
      <c r="T83" s="66">
        <v>0.74</v>
      </c>
      <c r="U83" s="66">
        <v>155.34324772397923</v>
      </c>
      <c r="V83" s="23"/>
    </row>
    <row r="84" spans="19:22" s="14" customFormat="1" x14ac:dyDescent="0.25">
      <c r="S84" s="22"/>
      <c r="T84" s="87">
        <v>0.75</v>
      </c>
      <c r="U84" s="87">
        <v>158.10383243285602</v>
      </c>
      <c r="V84" s="23"/>
    </row>
    <row r="85" spans="19:22" s="14" customFormat="1" x14ac:dyDescent="0.25">
      <c r="S85" s="22"/>
      <c r="T85" s="66">
        <v>0.76</v>
      </c>
      <c r="U85" s="66">
        <v>160.99870491006939</v>
      </c>
      <c r="V85" s="23"/>
    </row>
    <row r="86" spans="19:22" s="14" customFormat="1" x14ac:dyDescent="0.25">
      <c r="S86" s="22"/>
      <c r="T86" s="87">
        <v>0.77</v>
      </c>
      <c r="U86" s="87">
        <v>164.04093790308099</v>
      </c>
      <c r="V86" s="23"/>
    </row>
    <row r="87" spans="19:22" s="14" customFormat="1" x14ac:dyDescent="0.25">
      <c r="S87" s="22"/>
      <c r="T87" s="66">
        <v>0.78</v>
      </c>
      <c r="U87" s="66">
        <v>167.23314993653068</v>
      </c>
      <c r="V87" s="23"/>
    </row>
    <row r="88" spans="19:22" s="14" customFormat="1" x14ac:dyDescent="0.25">
      <c r="S88" s="22"/>
      <c r="T88" s="87">
        <v>0.79</v>
      </c>
      <c r="U88" s="87">
        <v>170.60906400264668</v>
      </c>
      <c r="V88" s="23"/>
    </row>
    <row r="89" spans="19:22" s="14" customFormat="1" x14ac:dyDescent="0.25">
      <c r="S89" s="22"/>
      <c r="T89" s="66">
        <v>0.8</v>
      </c>
      <c r="U89" s="66">
        <v>174.1841703838964</v>
      </c>
      <c r="V89" s="23"/>
    </row>
    <row r="90" spans="19:22" s="14" customFormat="1" x14ac:dyDescent="0.25">
      <c r="S90" s="22"/>
      <c r="T90" s="87">
        <v>0.81</v>
      </c>
      <c r="U90" s="87">
        <v>177.98363914015809</v>
      </c>
      <c r="V90" s="23"/>
    </row>
    <row r="91" spans="19:22" s="14" customFormat="1" x14ac:dyDescent="0.25">
      <c r="S91" s="22"/>
      <c r="T91" s="66">
        <v>0.82</v>
      </c>
      <c r="U91" s="66">
        <v>182.03605464663067</v>
      </c>
      <c r="V91" s="23"/>
    </row>
    <row r="92" spans="19:22" s="14" customFormat="1" x14ac:dyDescent="0.25">
      <c r="S92" s="22"/>
      <c r="T92" s="87">
        <v>0.83</v>
      </c>
      <c r="U92" s="87">
        <v>186.37255113105732</v>
      </c>
      <c r="V92" s="23"/>
    </row>
    <row r="93" spans="19:22" s="14" customFormat="1" x14ac:dyDescent="0.25">
      <c r="S93" s="22"/>
      <c r="T93" s="66">
        <v>0.84</v>
      </c>
      <c r="U93" s="66">
        <v>191.04055176222326</v>
      </c>
      <c r="V93" s="23"/>
    </row>
    <row r="94" spans="19:22" s="14" customFormat="1" x14ac:dyDescent="0.25">
      <c r="S94" s="22"/>
      <c r="T94" s="87">
        <v>0.85</v>
      </c>
      <c r="U94" s="87">
        <v>196.09401637653244</v>
      </c>
      <c r="V94" s="23"/>
    </row>
    <row r="95" spans="19:22" s="14" customFormat="1" x14ac:dyDescent="0.25">
      <c r="S95" s="22"/>
      <c r="T95" s="66">
        <v>0.86</v>
      </c>
      <c r="U95" s="66">
        <v>201.5867377988815</v>
      </c>
      <c r="V95" s="23"/>
    </row>
    <row r="96" spans="19:22" s="14" customFormat="1" x14ac:dyDescent="0.25">
      <c r="S96" s="22"/>
      <c r="T96" s="87">
        <v>0.87</v>
      </c>
      <c r="U96" s="87">
        <v>207.59440906442472</v>
      </c>
      <c r="V96" s="23"/>
    </row>
    <row r="97" spans="19:22" s="14" customFormat="1" x14ac:dyDescent="0.25">
      <c r="S97" s="22"/>
      <c r="T97" s="66">
        <v>0.88</v>
      </c>
      <c r="U97" s="66">
        <v>214.22989048228129</v>
      </c>
      <c r="V97" s="23"/>
    </row>
    <row r="98" spans="19:22" s="14" customFormat="1" x14ac:dyDescent="0.25">
      <c r="S98" s="22"/>
      <c r="T98" s="87">
        <v>0.89</v>
      </c>
      <c r="U98" s="87">
        <v>221.62433324864608</v>
      </c>
      <c r="V98" s="23"/>
    </row>
    <row r="99" spans="19:22" s="14" customFormat="1" x14ac:dyDescent="0.25">
      <c r="S99" s="22"/>
      <c r="T99" s="66">
        <v>0.9</v>
      </c>
      <c r="U99" s="66">
        <v>229.95470950193948</v>
      </c>
      <c r="V99" s="23"/>
    </row>
    <row r="100" spans="19:22" s="14" customFormat="1" x14ac:dyDescent="0.25">
      <c r="S100" s="22"/>
      <c r="T100" s="87">
        <v>0.91</v>
      </c>
      <c r="U100" s="87">
        <v>239.45814046971546</v>
      </c>
      <c r="V100" s="23"/>
    </row>
    <row r="101" spans="19:22" s="14" customFormat="1" x14ac:dyDescent="0.25">
      <c r="S101" s="22"/>
      <c r="T101" s="66">
        <v>0.92</v>
      </c>
      <c r="U101" s="66">
        <v>250.48139583436151</v>
      </c>
      <c r="V101" s="23"/>
    </row>
    <row r="102" spans="19:22" s="14" customFormat="1" x14ac:dyDescent="0.25">
      <c r="S102" s="22"/>
      <c r="T102" s="87">
        <v>0.93</v>
      </c>
      <c r="U102" s="87">
        <v>263.53041466349777</v>
      </c>
      <c r="V102" s="23"/>
    </row>
    <row r="103" spans="19:22" s="14" customFormat="1" x14ac:dyDescent="0.25">
      <c r="S103" s="22"/>
      <c r="T103" s="66">
        <v>0.94</v>
      </c>
      <c r="U103" s="66">
        <v>279.39733124083358</v>
      </c>
      <c r="V103" s="23"/>
    </row>
    <row r="104" spans="19:22" s="14" customFormat="1" x14ac:dyDescent="0.25">
      <c r="S104" s="22"/>
      <c r="T104" s="87">
        <v>0.95</v>
      </c>
      <c r="U104" s="87">
        <v>299.3421058595078</v>
      </c>
      <c r="V104" s="23"/>
    </row>
    <row r="105" spans="19:22" s="14" customFormat="1" x14ac:dyDescent="0.25">
      <c r="S105" s="22"/>
      <c r="T105" s="66">
        <v>0.96</v>
      </c>
      <c r="U105" s="66" t="s">
        <v>230</v>
      </c>
      <c r="V105" s="23"/>
    </row>
    <row r="106" spans="19:22" s="14" customFormat="1" x14ac:dyDescent="0.25">
      <c r="S106" s="22"/>
      <c r="T106" s="87">
        <v>0.97</v>
      </c>
      <c r="U106" s="87" t="s">
        <v>230</v>
      </c>
      <c r="V106" s="23"/>
    </row>
    <row r="107" spans="19:22" s="14" customFormat="1" x14ac:dyDescent="0.25">
      <c r="S107" s="22"/>
      <c r="T107" s="66">
        <v>0.98</v>
      </c>
      <c r="U107" s="66" t="s">
        <v>230</v>
      </c>
      <c r="V107" s="23"/>
    </row>
    <row r="108" spans="19:22" s="14" customFormat="1" x14ac:dyDescent="0.25">
      <c r="S108" s="22"/>
      <c r="T108" s="87">
        <v>0.99</v>
      </c>
      <c r="U108" s="87" t="s">
        <v>230</v>
      </c>
      <c r="V108" s="23"/>
    </row>
    <row r="109" spans="19:22" s="14" customFormat="1" x14ac:dyDescent="0.25">
      <c r="S109" s="24"/>
      <c r="T109" s="25"/>
      <c r="U109" s="25"/>
      <c r="V109" s="26"/>
    </row>
    <row r="110" spans="19:22" s="14" customFormat="1" x14ac:dyDescent="0.25"/>
    <row r="111" spans="19:22" s="14" customFormat="1" x14ac:dyDescent="0.25"/>
    <row r="112" spans="19:2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9:19" s="14" customFormat="1" x14ac:dyDescent="0.25"/>
    <row r="130" spans="19:19" s="14" customFormat="1" x14ac:dyDescent="0.25"/>
    <row r="131" spans="19:19" s="14" customFormat="1" x14ac:dyDescent="0.25"/>
    <row r="132" spans="19:19" s="14" customFormat="1" x14ac:dyDescent="0.25">
      <c r="S132" s="19"/>
    </row>
    <row r="133" spans="19:19" s="14" customFormat="1" x14ac:dyDescent="0.25"/>
    <row r="134" spans="19:19" s="14" customFormat="1" x14ac:dyDescent="0.25"/>
    <row r="135" spans="19:19" s="14" customFormat="1" x14ac:dyDescent="0.25"/>
    <row r="136" spans="19:19" s="14" customFormat="1" x14ac:dyDescent="0.25"/>
    <row r="137" spans="19:19" s="14" customFormat="1" x14ac:dyDescent="0.25"/>
    <row r="138" spans="19:19" s="14" customFormat="1" x14ac:dyDescent="0.25"/>
    <row r="139" spans="19:19" s="14" customFormat="1" x14ac:dyDescent="0.25"/>
    <row r="140" spans="19:19" s="14" customFormat="1" x14ac:dyDescent="0.25"/>
    <row r="141" spans="19:19" s="14" customFormat="1" x14ac:dyDescent="0.25"/>
    <row r="142" spans="19:19" s="14" customFormat="1" x14ac:dyDescent="0.25"/>
    <row r="143" spans="19:19" s="14" customFormat="1" x14ac:dyDescent="0.25"/>
    <row r="144" spans="19:19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22" s="14" customFormat="1" x14ac:dyDescent="0.25"/>
    <row r="210" spans="2:22" s="14" customFormat="1" x14ac:dyDescent="0.25"/>
    <row r="211" spans="2:22" s="14" customFormat="1" x14ac:dyDescent="0.25"/>
    <row r="212" spans="2:22" s="14" customFormat="1" x14ac:dyDescent="0.25"/>
    <row r="213" spans="2:22" s="14" customFormat="1" x14ac:dyDescent="0.25"/>
    <row r="214" spans="2:22" s="14" customFormat="1" x14ac:dyDescent="0.25"/>
    <row r="215" spans="2:22" s="14" customFormat="1" x14ac:dyDescent="0.25"/>
    <row r="216" spans="2:22" s="14" customFormat="1" x14ac:dyDescent="0.25"/>
    <row r="217" spans="2:22" s="14" customFormat="1" x14ac:dyDescent="0.25"/>
    <row r="218" spans="2:22" s="14" customFormat="1" x14ac:dyDescent="0.25"/>
    <row r="219" spans="2:22" s="14" customFormat="1" x14ac:dyDescent="0.25"/>
    <row r="220" spans="2:22" s="14" customFormat="1" x14ac:dyDescent="0.25"/>
    <row r="221" spans="2:22" s="14" customFormat="1" x14ac:dyDescent="0.25"/>
    <row r="222" spans="2:22" s="14" customFormat="1" x14ac:dyDescent="0.25"/>
    <row r="223" spans="2:22" s="14" customFormat="1" x14ac:dyDescent="0.25"/>
    <row r="224" spans="2:22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S224" s="14"/>
      <c r="T224" s="14"/>
      <c r="U224" s="14"/>
      <c r="V224" s="14"/>
    </row>
    <row r="225" spans="2:22" x14ac:dyDescent="0.25">
      <c r="B225" s="14"/>
      <c r="C225" s="14"/>
      <c r="D225" s="14"/>
      <c r="E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S225" s="14"/>
      <c r="T225" s="14"/>
      <c r="U225" s="14"/>
      <c r="V225" s="14"/>
    </row>
    <row r="226" spans="2:22" x14ac:dyDescent="0.25">
      <c r="B226" s="14"/>
      <c r="C226" s="14"/>
      <c r="D226" s="14"/>
      <c r="E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S226" s="14"/>
      <c r="T226" s="14"/>
      <c r="U226" s="14"/>
      <c r="V226" s="14"/>
    </row>
    <row r="227" spans="2:22" x14ac:dyDescent="0.25">
      <c r="B227" s="14"/>
      <c r="C227" s="14"/>
      <c r="D227" s="14"/>
      <c r="E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S227" s="14"/>
      <c r="T227" s="14"/>
      <c r="U227" s="14"/>
      <c r="V227" s="14"/>
    </row>
    <row r="228" spans="2:22" x14ac:dyDescent="0.25">
      <c r="B228" s="14"/>
      <c r="C228" s="14"/>
      <c r="D228" s="14"/>
      <c r="E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S228" s="14"/>
      <c r="T228" s="14"/>
      <c r="U228" s="14"/>
      <c r="V228" s="14"/>
    </row>
    <row r="229" spans="2:22" x14ac:dyDescent="0.25">
      <c r="B229" s="14"/>
      <c r="C229" s="14"/>
      <c r="D229" s="14"/>
      <c r="E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S229" s="14"/>
      <c r="T229" s="14"/>
      <c r="U229" s="14"/>
      <c r="V229" s="14"/>
    </row>
    <row r="230" spans="2:22" x14ac:dyDescent="0.25">
      <c r="B230" s="14"/>
      <c r="C230" s="14"/>
      <c r="D230" s="14"/>
      <c r="E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S230" s="14"/>
      <c r="T230" s="14"/>
      <c r="U230" s="14"/>
      <c r="V230" s="14"/>
    </row>
    <row r="231" spans="2:22" x14ac:dyDescent="0.25">
      <c r="B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S231" s="14"/>
      <c r="T231" s="14"/>
      <c r="U231" s="14"/>
      <c r="V231" s="14"/>
    </row>
    <row r="232" spans="2:22" x14ac:dyDescent="0.25">
      <c r="B232" s="14"/>
      <c r="G232" s="14"/>
      <c r="H232" s="14"/>
      <c r="I232" s="14"/>
      <c r="J232" s="14"/>
      <c r="K232" s="14"/>
      <c r="L232" s="14"/>
      <c r="M232" s="14"/>
      <c r="N232" s="14"/>
      <c r="O232" s="14"/>
      <c r="Q232" s="14"/>
      <c r="S232" s="14"/>
      <c r="T232" s="14"/>
      <c r="U232" s="14"/>
      <c r="V232" s="14"/>
    </row>
    <row r="233" spans="2:22" x14ac:dyDescent="0.25">
      <c r="G233" s="14"/>
      <c r="H233" s="14"/>
      <c r="I233" s="14"/>
      <c r="J233" s="14"/>
      <c r="K233" s="14"/>
      <c r="L233" s="14"/>
      <c r="M233" s="14"/>
      <c r="N233" s="14"/>
      <c r="O233" s="14"/>
      <c r="Q233" s="14"/>
      <c r="S233" s="14"/>
      <c r="T233" s="14"/>
      <c r="U233" s="14"/>
      <c r="V233" s="14"/>
    </row>
    <row r="234" spans="2:22" x14ac:dyDescent="0.25">
      <c r="G234" s="14"/>
      <c r="H234" s="14"/>
      <c r="I234" s="14"/>
      <c r="J234" s="14"/>
      <c r="K234" s="14"/>
      <c r="L234" s="14"/>
      <c r="M234" s="14"/>
      <c r="N234" s="14"/>
      <c r="Q234" s="14"/>
      <c r="S234" s="14"/>
      <c r="T234" s="14"/>
      <c r="U234" s="14"/>
      <c r="V234" s="14"/>
    </row>
    <row r="235" spans="2:22" x14ac:dyDescent="0.25">
      <c r="G235" s="14"/>
      <c r="H235" s="14"/>
      <c r="I235" s="14"/>
      <c r="J235" s="14"/>
      <c r="K235" s="14"/>
      <c r="L235" s="14"/>
      <c r="M235" s="14"/>
      <c r="N235" s="14"/>
      <c r="S235" s="14"/>
      <c r="T235" s="14"/>
      <c r="U235" s="14"/>
      <c r="V235" s="14"/>
    </row>
    <row r="236" spans="2:22" x14ac:dyDescent="0.25">
      <c r="G236" s="14"/>
      <c r="H236" s="14"/>
      <c r="I236" s="14"/>
      <c r="J236" s="14"/>
      <c r="K236" s="14"/>
      <c r="L236" s="14"/>
      <c r="M236" s="14"/>
      <c r="N236" s="14"/>
      <c r="S236" s="14"/>
      <c r="T236" s="14"/>
      <c r="U236" s="14"/>
      <c r="V236" s="14"/>
    </row>
    <row r="237" spans="2:22" x14ac:dyDescent="0.25">
      <c r="G237" s="14"/>
      <c r="H237" s="14"/>
      <c r="I237" s="14"/>
      <c r="J237" s="14"/>
      <c r="K237" s="14"/>
      <c r="L237" s="14"/>
      <c r="M237" s="14"/>
      <c r="N237" s="14"/>
      <c r="S237" s="14"/>
      <c r="T237" s="14"/>
      <c r="U237" s="14"/>
      <c r="V237" s="14"/>
    </row>
    <row r="238" spans="2:22" x14ac:dyDescent="0.25">
      <c r="G238" s="14"/>
      <c r="H238" s="14"/>
      <c r="S238" s="14"/>
      <c r="T238" s="14"/>
      <c r="U238" s="14"/>
      <c r="V238" s="14"/>
    </row>
    <row r="239" spans="2:22" x14ac:dyDescent="0.25">
      <c r="G239" s="14"/>
      <c r="H239" s="14"/>
      <c r="S239" s="14"/>
      <c r="T239" s="14"/>
      <c r="U239" s="14"/>
      <c r="V239" s="14"/>
    </row>
    <row r="240" spans="2:22" x14ac:dyDescent="0.25">
      <c r="G240" s="14"/>
      <c r="S240" s="14"/>
      <c r="T240" s="14"/>
      <c r="U240" s="14"/>
      <c r="V240" s="14"/>
    </row>
    <row r="241" spans="7:22" x14ac:dyDescent="0.25">
      <c r="G241" s="14"/>
      <c r="S241" s="14"/>
      <c r="T241" s="14"/>
      <c r="U241" s="14"/>
      <c r="V241" s="14"/>
    </row>
    <row r="242" spans="7:22" x14ac:dyDescent="0.25">
      <c r="G242" s="14"/>
      <c r="S242" s="14"/>
      <c r="T242" s="14"/>
      <c r="U242" s="14"/>
      <c r="V242" s="14"/>
    </row>
    <row r="243" spans="7:22" x14ac:dyDescent="0.25">
      <c r="S243" s="14"/>
      <c r="T243" s="14"/>
      <c r="U243" s="14"/>
      <c r="V243" s="14"/>
    </row>
    <row r="244" spans="7:22" x14ac:dyDescent="0.25">
      <c r="S244" s="14"/>
      <c r="T244" s="14"/>
      <c r="U244" s="14"/>
      <c r="V244" s="14"/>
    </row>
    <row r="245" spans="7:22" x14ac:dyDescent="0.25">
      <c r="S245" s="14"/>
      <c r="T245" s="14"/>
      <c r="U245" s="14"/>
      <c r="V245" s="14"/>
    </row>
    <row r="246" spans="7:22" x14ac:dyDescent="0.25">
      <c r="S246" s="14"/>
      <c r="T246" s="14"/>
      <c r="U246" s="14"/>
      <c r="V246" s="14"/>
    </row>
    <row r="247" spans="7:22" x14ac:dyDescent="0.25">
      <c r="S247" s="14"/>
      <c r="T247" s="14"/>
      <c r="U247" s="14"/>
      <c r="V247" s="14"/>
    </row>
    <row r="248" spans="7:22" x14ac:dyDescent="0.25">
      <c r="S248" s="14"/>
      <c r="T248" s="14"/>
      <c r="U248" s="14"/>
      <c r="V248" s="14"/>
    </row>
    <row r="249" spans="7:22" x14ac:dyDescent="0.25">
      <c r="S249" s="14"/>
      <c r="T249" s="14"/>
      <c r="U249" s="14"/>
      <c r="V249" s="14"/>
    </row>
    <row r="250" spans="7:22" x14ac:dyDescent="0.25">
      <c r="S250" s="14"/>
      <c r="T250" s="14"/>
      <c r="U250" s="14"/>
      <c r="V250" s="14"/>
    </row>
    <row r="251" spans="7:22" x14ac:dyDescent="0.25">
      <c r="S251" s="14"/>
      <c r="T251" s="14"/>
      <c r="U251" s="14"/>
      <c r="V251" s="14"/>
    </row>
    <row r="252" spans="7:22" x14ac:dyDescent="0.25">
      <c r="S252" s="14"/>
      <c r="T252" s="14"/>
      <c r="U252" s="14"/>
      <c r="V252" s="14"/>
    </row>
    <row r="253" spans="7:22" x14ac:dyDescent="0.25">
      <c r="S253" s="14"/>
      <c r="T253" s="14"/>
      <c r="U253" s="14"/>
      <c r="V253" s="14"/>
    </row>
    <row r="254" spans="7:22" x14ac:dyDescent="0.25">
      <c r="S254" s="14"/>
      <c r="T254" s="14"/>
      <c r="U254" s="14"/>
      <c r="V254" s="14"/>
    </row>
    <row r="255" spans="7:22" x14ac:dyDescent="0.25">
      <c r="S255" s="14"/>
      <c r="T255" s="14"/>
      <c r="U255" s="14"/>
      <c r="V255" s="14"/>
    </row>
    <row r="256" spans="7:22" x14ac:dyDescent="0.25">
      <c r="S256" s="14"/>
      <c r="T256" s="14"/>
      <c r="U256" s="14"/>
      <c r="V256" s="14"/>
    </row>
    <row r="257" spans="19:22" x14ac:dyDescent="0.25">
      <c r="S257" s="14"/>
      <c r="T257" s="14"/>
      <c r="U257" s="14"/>
      <c r="V257" s="14"/>
    </row>
    <row r="258" spans="19:22" x14ac:dyDescent="0.25">
      <c r="S258" s="14"/>
      <c r="T258" s="14"/>
      <c r="U258" s="14"/>
      <c r="V258" s="14"/>
    </row>
    <row r="259" spans="19:22" x14ac:dyDescent="0.25">
      <c r="S259" s="14"/>
      <c r="T259" s="14"/>
      <c r="U259" s="14"/>
      <c r="V259" s="14"/>
    </row>
    <row r="260" spans="19:22" x14ac:dyDescent="0.25">
      <c r="S260" s="14"/>
      <c r="T260" s="14"/>
      <c r="U260" s="14"/>
      <c r="V260" s="14"/>
    </row>
    <row r="261" spans="19:22" x14ac:dyDescent="0.25">
      <c r="S261" s="14"/>
      <c r="T261" s="14"/>
      <c r="U261" s="14"/>
      <c r="V261" s="14"/>
    </row>
    <row r="262" spans="19:22" x14ac:dyDescent="0.25">
      <c r="S262" s="14"/>
      <c r="T262" s="14"/>
      <c r="U262" s="14"/>
      <c r="V262" s="14"/>
    </row>
    <row r="263" spans="19:22" x14ac:dyDescent="0.25">
      <c r="S263" s="14"/>
      <c r="T263" s="14"/>
      <c r="U263" s="14"/>
      <c r="V263" s="14"/>
    </row>
    <row r="264" spans="19:22" x14ac:dyDescent="0.25">
      <c r="S264" s="14"/>
      <c r="T264" s="14"/>
      <c r="U264" s="14"/>
      <c r="V264" s="14"/>
    </row>
    <row r="265" spans="19:22" x14ac:dyDescent="0.25">
      <c r="S265" s="14"/>
      <c r="T265" s="14"/>
      <c r="U265" s="14"/>
      <c r="V265" s="14"/>
    </row>
    <row r="266" spans="19:22" x14ac:dyDescent="0.25">
      <c r="S266" s="14"/>
      <c r="T266" s="14"/>
      <c r="U266" s="14"/>
      <c r="V266" s="14"/>
    </row>
    <row r="267" spans="19:22" x14ac:dyDescent="0.25">
      <c r="S267" s="14"/>
      <c r="T267" s="14"/>
      <c r="U267" s="14"/>
      <c r="V267" s="14"/>
    </row>
    <row r="268" spans="19:22" x14ac:dyDescent="0.25">
      <c r="S268" s="14"/>
      <c r="T268" s="14"/>
      <c r="U268" s="14"/>
      <c r="V268" s="14"/>
    </row>
    <row r="269" spans="19:22" x14ac:dyDescent="0.25">
      <c r="S269" s="14"/>
      <c r="T269" s="14"/>
      <c r="U269" s="14"/>
      <c r="V269" s="14"/>
    </row>
    <row r="270" spans="19:22" x14ac:dyDescent="0.25">
      <c r="S270" s="14"/>
      <c r="T270" s="14"/>
      <c r="U270" s="14"/>
      <c r="V270" s="14"/>
    </row>
    <row r="271" spans="19:22" x14ac:dyDescent="0.25">
      <c r="S271" s="14"/>
      <c r="T271" s="14"/>
      <c r="U271" s="14"/>
      <c r="V271" s="14"/>
    </row>
    <row r="272" spans="19:22" x14ac:dyDescent="0.25">
      <c r="S272" s="14"/>
      <c r="T272" s="14"/>
      <c r="U272" s="14"/>
      <c r="V272" s="14"/>
    </row>
    <row r="273" spans="19:22" x14ac:dyDescent="0.25">
      <c r="S273" s="14"/>
      <c r="T273" s="14"/>
      <c r="U273" s="14"/>
      <c r="V273" s="14"/>
    </row>
    <row r="274" spans="19:22" x14ac:dyDescent="0.25">
      <c r="S274" s="14"/>
      <c r="T274" s="14"/>
      <c r="U274" s="14"/>
      <c r="V274" s="14"/>
    </row>
    <row r="275" spans="19:22" x14ac:dyDescent="0.25">
      <c r="S275" s="14"/>
      <c r="T275" s="14"/>
      <c r="U275" s="14"/>
      <c r="V275" s="14"/>
    </row>
    <row r="276" spans="19:22" x14ac:dyDescent="0.25">
      <c r="S276" s="14"/>
      <c r="T276" s="14"/>
      <c r="U276" s="14"/>
      <c r="V276" s="14"/>
    </row>
    <row r="277" spans="19:22" x14ac:dyDescent="0.25">
      <c r="S277" s="14"/>
      <c r="T277" s="14"/>
      <c r="U277" s="14"/>
      <c r="V277" s="14"/>
    </row>
    <row r="278" spans="19:22" x14ac:dyDescent="0.25">
      <c r="S278" s="14"/>
      <c r="T278" s="14"/>
      <c r="U278" s="14"/>
      <c r="V278" s="14"/>
    </row>
    <row r="279" spans="19:22" x14ac:dyDescent="0.25">
      <c r="S279" s="14"/>
      <c r="T279" s="14"/>
      <c r="U279" s="14"/>
      <c r="V279" s="14"/>
    </row>
    <row r="280" spans="19:22" x14ac:dyDescent="0.25">
      <c r="S280" s="14"/>
      <c r="T280" s="14"/>
      <c r="U280" s="14"/>
      <c r="V280" s="14"/>
    </row>
    <row r="281" spans="19:22" x14ac:dyDescent="0.25">
      <c r="S281" s="14"/>
      <c r="T281" s="14"/>
      <c r="U281" s="14"/>
      <c r="V281" s="14"/>
    </row>
    <row r="282" spans="19:22" x14ac:dyDescent="0.25">
      <c r="S282" s="14"/>
      <c r="T282" s="14"/>
      <c r="U282" s="14"/>
      <c r="V282" s="14"/>
    </row>
    <row r="283" spans="19:22" x14ac:dyDescent="0.25">
      <c r="S283" s="14"/>
      <c r="T283" s="14"/>
      <c r="U283" s="14"/>
      <c r="V283" s="14"/>
    </row>
    <row r="284" spans="19:22" x14ac:dyDescent="0.25">
      <c r="S284" s="14"/>
      <c r="T284" s="14"/>
      <c r="U284" s="14"/>
      <c r="V284" s="14"/>
    </row>
    <row r="285" spans="19:22" x14ac:dyDescent="0.25">
      <c r="S285" s="14"/>
      <c r="T285" s="14"/>
      <c r="U285" s="14"/>
      <c r="V285" s="14"/>
    </row>
    <row r="286" spans="19:22" x14ac:dyDescent="0.25">
      <c r="S286" s="14"/>
      <c r="T286" s="14"/>
      <c r="U286" s="14"/>
      <c r="V286" s="14"/>
    </row>
    <row r="287" spans="19:22" x14ac:dyDescent="0.25">
      <c r="S287" s="14"/>
      <c r="T287" s="14"/>
      <c r="U287" s="14"/>
      <c r="V287" s="14"/>
    </row>
    <row r="288" spans="19:22" x14ac:dyDescent="0.25">
      <c r="S288" s="14"/>
      <c r="T288" s="14"/>
      <c r="U288" s="14"/>
      <c r="V288" s="14"/>
    </row>
    <row r="289" spans="19:22" x14ac:dyDescent="0.25">
      <c r="S289" s="14"/>
      <c r="T289" s="14"/>
      <c r="U289" s="14"/>
      <c r="V289" s="14"/>
    </row>
    <row r="290" spans="19:22" x14ac:dyDescent="0.25">
      <c r="S290" s="14"/>
      <c r="T290" s="14"/>
      <c r="U290" s="14"/>
      <c r="V290" s="14"/>
    </row>
    <row r="291" spans="19:22" x14ac:dyDescent="0.25">
      <c r="S291" s="14"/>
      <c r="T291" s="14"/>
      <c r="U291" s="14"/>
      <c r="V291" s="14"/>
    </row>
    <row r="292" spans="19:22" x14ac:dyDescent="0.25">
      <c r="S292" s="14"/>
      <c r="T292" s="14"/>
      <c r="U292" s="14"/>
      <c r="V292" s="14"/>
    </row>
    <row r="293" spans="19:22" x14ac:dyDescent="0.25">
      <c r="S293" s="14"/>
      <c r="T293" s="14"/>
      <c r="U293" s="14"/>
      <c r="V293" s="14"/>
    </row>
    <row r="294" spans="19:22" x14ac:dyDescent="0.25">
      <c r="S294" s="14"/>
      <c r="T294" s="14"/>
      <c r="U294" s="14"/>
      <c r="V294" s="14"/>
    </row>
    <row r="295" spans="19:22" x14ac:dyDescent="0.25">
      <c r="S295" s="14"/>
      <c r="T295" s="14"/>
      <c r="U295" s="14"/>
      <c r="V295" s="14"/>
    </row>
    <row r="296" spans="19:22" x14ac:dyDescent="0.25">
      <c r="S296" s="14"/>
      <c r="T296" s="14"/>
      <c r="U296" s="14"/>
      <c r="V296" s="14"/>
    </row>
    <row r="297" spans="19:22" x14ac:dyDescent="0.25">
      <c r="S297" s="14"/>
      <c r="T297" s="14"/>
      <c r="U297" s="14"/>
      <c r="V297" s="14"/>
    </row>
    <row r="298" spans="19:22" x14ac:dyDescent="0.25">
      <c r="S298" s="14"/>
      <c r="T298" s="14"/>
      <c r="U298" s="14"/>
      <c r="V298" s="14"/>
    </row>
    <row r="299" spans="19:22" x14ac:dyDescent="0.25">
      <c r="S299" s="14"/>
      <c r="T299" s="14"/>
      <c r="U299" s="14"/>
      <c r="V299" s="14"/>
    </row>
    <row r="300" spans="19:22" x14ac:dyDescent="0.25">
      <c r="S300" s="14"/>
      <c r="T300" s="14"/>
      <c r="U300" s="14"/>
      <c r="V300" s="14"/>
    </row>
    <row r="301" spans="19:22" x14ac:dyDescent="0.25">
      <c r="S301" s="14"/>
      <c r="T301" s="14"/>
      <c r="U301" s="14"/>
      <c r="V301" s="14"/>
    </row>
    <row r="302" spans="19:22" x14ac:dyDescent="0.25">
      <c r="S302" s="14"/>
      <c r="T302" s="14"/>
      <c r="U302" s="14"/>
      <c r="V302" s="14"/>
    </row>
    <row r="303" spans="19:22" x14ac:dyDescent="0.25">
      <c r="S303" s="14"/>
      <c r="T303" s="14"/>
      <c r="U303" s="14"/>
      <c r="V303" s="14"/>
    </row>
    <row r="304" spans="19:22" x14ac:dyDescent="0.25">
      <c r="S304" s="14"/>
      <c r="T304" s="14"/>
      <c r="U304" s="14"/>
      <c r="V304" s="14"/>
    </row>
    <row r="305" spans="19:22" x14ac:dyDescent="0.25">
      <c r="S305" s="14"/>
      <c r="T305" s="14"/>
      <c r="U305" s="14"/>
      <c r="V305" s="14"/>
    </row>
    <row r="306" spans="19:22" x14ac:dyDescent="0.25">
      <c r="S306" s="14"/>
      <c r="T306" s="14"/>
      <c r="U306" s="14"/>
      <c r="V306" s="14"/>
    </row>
    <row r="307" spans="19:22" x14ac:dyDescent="0.25">
      <c r="S307" s="14"/>
      <c r="T307" s="14"/>
      <c r="U307" s="14"/>
      <c r="V307" s="14"/>
    </row>
    <row r="308" spans="19:22" x14ac:dyDescent="0.25">
      <c r="S308" s="14"/>
      <c r="T308" s="14"/>
      <c r="U308" s="14"/>
      <c r="V308" s="14"/>
    </row>
    <row r="309" spans="19:22" x14ac:dyDescent="0.25">
      <c r="S309" s="14"/>
      <c r="T309" s="14"/>
      <c r="U309" s="14"/>
      <c r="V309" s="14"/>
    </row>
    <row r="310" spans="19:22" x14ac:dyDescent="0.25">
      <c r="S310" s="14"/>
      <c r="T310" s="14"/>
      <c r="U310" s="14"/>
      <c r="V310" s="14"/>
    </row>
    <row r="311" spans="19:22" x14ac:dyDescent="0.25">
      <c r="S311" s="14"/>
      <c r="T311" s="14"/>
      <c r="U311" s="14"/>
      <c r="V311" s="14"/>
    </row>
    <row r="312" spans="19:22" x14ac:dyDescent="0.25">
      <c r="S312" s="14"/>
      <c r="T312" s="14"/>
      <c r="U312" s="14"/>
      <c r="V312" s="14"/>
    </row>
    <row r="313" spans="19:22" x14ac:dyDescent="0.25">
      <c r="S313" s="14"/>
      <c r="T313" s="14"/>
      <c r="U313" s="14"/>
      <c r="V313" s="14"/>
    </row>
    <row r="314" spans="19:22" x14ac:dyDescent="0.25">
      <c r="S314" s="14"/>
      <c r="T314" s="14"/>
      <c r="U314" s="14"/>
      <c r="V314" s="14"/>
    </row>
    <row r="315" spans="19:22" x14ac:dyDescent="0.25">
      <c r="S315" s="14"/>
      <c r="T315" s="14"/>
      <c r="U315" s="14"/>
      <c r="V315" s="14"/>
    </row>
    <row r="316" spans="19:22" x14ac:dyDescent="0.25">
      <c r="S316" s="14"/>
      <c r="T316" s="14"/>
      <c r="U316" s="14"/>
      <c r="V316" s="14"/>
    </row>
    <row r="317" spans="19:22" x14ac:dyDescent="0.25">
      <c r="S317" s="14"/>
      <c r="T317" s="14"/>
      <c r="U317" s="14"/>
      <c r="V317" s="14"/>
    </row>
    <row r="318" spans="19:22" x14ac:dyDescent="0.25">
      <c r="S318" s="14"/>
      <c r="T318" s="14"/>
      <c r="U318" s="14"/>
      <c r="V318" s="14"/>
    </row>
    <row r="319" spans="19:22" x14ac:dyDescent="0.25">
      <c r="S319" s="14"/>
      <c r="T319" s="14"/>
      <c r="U319" s="14"/>
      <c r="V319" s="14"/>
    </row>
    <row r="320" spans="19:22" x14ac:dyDescent="0.25">
      <c r="S320" s="14"/>
      <c r="T320" s="14"/>
      <c r="U320" s="14"/>
      <c r="V320" s="14"/>
    </row>
    <row r="321" spans="19:22" x14ac:dyDescent="0.25">
      <c r="S321" s="14"/>
      <c r="T321" s="14"/>
      <c r="U321" s="14"/>
      <c r="V321" s="14"/>
    </row>
    <row r="322" spans="19:22" x14ac:dyDescent="0.25">
      <c r="S322" s="14"/>
      <c r="T322" s="14"/>
      <c r="U322" s="14"/>
      <c r="V322" s="14"/>
    </row>
  </sheetData>
  <mergeCells count="18">
    <mergeCell ref="S6:V6"/>
    <mergeCell ref="H16:I16"/>
    <mergeCell ref="E1:K1"/>
    <mergeCell ref="G4:L4"/>
    <mergeCell ref="G5:L5"/>
    <mergeCell ref="B6:E6"/>
    <mergeCell ref="G6:Q6"/>
    <mergeCell ref="H8:I8"/>
    <mergeCell ref="B12:B13"/>
    <mergeCell ref="C12:C13"/>
    <mergeCell ref="D12:D13"/>
    <mergeCell ref="E12:E13"/>
    <mergeCell ref="D48:E48"/>
    <mergeCell ref="H25:I25"/>
    <mergeCell ref="H33:I33"/>
    <mergeCell ref="H40:P40"/>
    <mergeCell ref="H42:I42"/>
    <mergeCell ref="D41:E41"/>
  </mergeCells>
  <hyperlinks>
    <hyperlink ref="C4" location="Summary!A1" display="Return to Summary" xr:uid="{9A40A9FA-71F1-4BBD-9F2A-C303B124B773}"/>
  </hyperlink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400050</xdr:colOff>
                    <xdr:row>0</xdr:row>
                    <xdr:rowOff>200025</xdr:rowOff>
                  </from>
                  <to>
                    <xdr:col>13</xdr:col>
                    <xdr:colOff>361950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D049A-8AC7-4F92-A028-BDECAAAC653F}">
  <dimension ref="A1:W322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0.7109375" customWidth="1"/>
    <col min="5" max="5" width="7.85546875" customWidth="1"/>
    <col min="8" max="8" width="16.140625" customWidth="1"/>
    <col min="9" max="9" width="15.5703125" customWidth="1"/>
    <col min="10" max="10" width="13.7109375" customWidth="1"/>
    <col min="11" max="12" width="11.28515625" customWidth="1"/>
    <col min="13" max="13" width="11.140625" customWidth="1"/>
    <col min="14" max="14" width="9.42578125" customWidth="1"/>
    <col min="15" max="15" width="9.5703125" customWidth="1"/>
    <col min="16" max="16" width="12.42578125" customWidth="1"/>
    <col min="17" max="17" width="8.85546875" customWidth="1"/>
    <col min="18" max="18" width="5.5703125" customWidth="1"/>
    <col min="19" max="19" width="7" customWidth="1"/>
    <col min="20" max="21" width="12.42578125" customWidth="1"/>
    <col min="22" max="22" width="5.7109375" customWidth="1"/>
  </cols>
  <sheetData>
    <row r="1" spans="2:23" s="1" customFormat="1" ht="69" customHeight="1" x14ac:dyDescent="0.25">
      <c r="C1" s="48"/>
      <c r="E1" s="149" t="s">
        <v>64</v>
      </c>
      <c r="F1" s="149"/>
      <c r="G1" s="149"/>
      <c r="H1" s="149"/>
      <c r="I1" s="149"/>
      <c r="J1" s="149"/>
      <c r="K1" s="149"/>
      <c r="L1" s="52"/>
    </row>
    <row r="2" spans="2:23" s="3" customFormat="1" ht="22.5" customHeight="1" x14ac:dyDescent="0.35">
      <c r="E2" s="4"/>
      <c r="F2" s="67" t="str">
        <f>Hidden!D4</f>
        <v>BMDS 3.3.2</v>
      </c>
      <c r="G2" s="4"/>
      <c r="H2" s="51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58" t="s">
        <v>129</v>
      </c>
      <c r="G4" s="150" t="s">
        <v>146</v>
      </c>
      <c r="H4" s="150"/>
      <c r="I4" s="150"/>
      <c r="J4" s="150"/>
      <c r="K4" s="150"/>
      <c r="L4" s="150"/>
    </row>
    <row r="5" spans="2:23" s="14" customFormat="1" x14ac:dyDescent="0.25">
      <c r="G5" s="151" t="s">
        <v>145</v>
      </c>
      <c r="H5" s="151"/>
      <c r="I5" s="151"/>
      <c r="J5" s="151"/>
      <c r="K5" s="151"/>
      <c r="L5" s="151"/>
    </row>
    <row r="6" spans="2:23" s="14" customFormat="1" ht="22.15" customHeight="1" x14ac:dyDescent="0.4">
      <c r="B6" s="152" t="s">
        <v>61</v>
      </c>
      <c r="C6" s="153"/>
      <c r="D6" s="153"/>
      <c r="E6" s="154"/>
      <c r="G6" s="155" t="s">
        <v>62</v>
      </c>
      <c r="H6" s="156"/>
      <c r="I6" s="156"/>
      <c r="J6" s="156"/>
      <c r="K6" s="156"/>
      <c r="L6" s="156"/>
      <c r="M6" s="156"/>
      <c r="N6" s="156"/>
      <c r="O6" s="156"/>
      <c r="P6" s="156"/>
      <c r="Q6" s="157"/>
      <c r="S6" s="158" t="s">
        <v>139</v>
      </c>
      <c r="T6" s="159"/>
      <c r="U6" s="159"/>
      <c r="V6" s="160"/>
    </row>
    <row r="7" spans="2:23" s="14" customFormat="1" x14ac:dyDescent="0.25">
      <c r="B7" s="30"/>
      <c r="C7" s="31"/>
      <c r="D7" s="31"/>
      <c r="E7" s="32"/>
      <c r="G7" s="30"/>
      <c r="H7" s="31"/>
      <c r="I7" s="31"/>
      <c r="J7" s="31"/>
      <c r="K7" s="31"/>
      <c r="L7" s="31"/>
      <c r="M7" s="31"/>
      <c r="N7" s="31"/>
      <c r="O7" s="31"/>
      <c r="P7" s="31"/>
      <c r="Q7" s="32"/>
      <c r="S7" s="30"/>
      <c r="T7" s="31"/>
      <c r="U7" s="31"/>
      <c r="V7" s="32"/>
    </row>
    <row r="8" spans="2:23" s="14" customFormat="1" ht="14.45" customHeight="1" x14ac:dyDescent="0.25">
      <c r="B8" s="22"/>
      <c r="C8" s="84" t="s">
        <v>47</v>
      </c>
      <c r="D8" s="39"/>
      <c r="E8" s="23"/>
      <c r="F8" s="13"/>
      <c r="G8" s="22"/>
      <c r="H8" s="124" t="s">
        <v>52</v>
      </c>
      <c r="I8" s="125"/>
      <c r="J8" s="21"/>
      <c r="K8" s="21"/>
      <c r="L8" s="21"/>
      <c r="M8" s="21"/>
      <c r="N8" s="21"/>
      <c r="O8" s="21"/>
      <c r="P8" s="21"/>
      <c r="Q8" s="23"/>
      <c r="S8" s="22"/>
      <c r="T8" s="65" t="s">
        <v>138</v>
      </c>
      <c r="U8" s="65" t="s">
        <v>33</v>
      </c>
      <c r="V8" s="23"/>
    </row>
    <row r="9" spans="2:23" s="14" customFormat="1" x14ac:dyDescent="0.25">
      <c r="B9" s="22"/>
      <c r="C9" s="11" t="s">
        <v>31</v>
      </c>
      <c r="D9" s="66" t="s">
        <v>249</v>
      </c>
      <c r="E9" s="23"/>
      <c r="G9" s="22"/>
      <c r="H9" s="96" t="s">
        <v>33</v>
      </c>
      <c r="I9" s="97">
        <v>40.344661474227905</v>
      </c>
      <c r="J9" s="21"/>
      <c r="K9" s="21"/>
      <c r="L9" s="21"/>
      <c r="M9" s="21"/>
      <c r="N9" s="21"/>
      <c r="O9" s="21"/>
      <c r="P9" s="21"/>
      <c r="Q9" s="23"/>
      <c r="S9" s="22"/>
      <c r="T9" s="66">
        <v>0</v>
      </c>
      <c r="U9" s="66">
        <v>0</v>
      </c>
      <c r="V9" s="23"/>
    </row>
    <row r="10" spans="2:23" s="14" customFormat="1" x14ac:dyDescent="0.25">
      <c r="B10" s="22"/>
      <c r="C10" s="86" t="s">
        <v>179</v>
      </c>
      <c r="D10" s="87" t="s">
        <v>172</v>
      </c>
      <c r="E10" s="23"/>
      <c r="F10" s="20"/>
      <c r="G10" s="22"/>
      <c r="H10" s="86" t="s">
        <v>34</v>
      </c>
      <c r="I10" s="87">
        <v>19.50055245816899</v>
      </c>
      <c r="J10" s="21"/>
      <c r="K10" s="21"/>
      <c r="L10" s="21"/>
      <c r="M10" s="21"/>
      <c r="N10" s="21"/>
      <c r="O10" s="21"/>
      <c r="P10" s="21"/>
      <c r="Q10" s="23"/>
      <c r="S10" s="22"/>
      <c r="T10" s="87">
        <v>0.01</v>
      </c>
      <c r="U10" s="87">
        <v>0</v>
      </c>
      <c r="V10" s="23"/>
    </row>
    <row r="11" spans="2:23" s="14" customFormat="1" ht="13.9" customHeight="1" x14ac:dyDescent="0.25">
      <c r="B11" s="22"/>
      <c r="C11" s="11" t="s">
        <v>45</v>
      </c>
      <c r="D11" s="66" t="s">
        <v>199</v>
      </c>
      <c r="E11" s="23"/>
      <c r="G11" s="22"/>
      <c r="H11" s="11" t="s">
        <v>35</v>
      </c>
      <c r="I11" s="66">
        <v>218.82951631183235</v>
      </c>
      <c r="J11" s="21"/>
      <c r="K11" s="21"/>
      <c r="L11" s="21"/>
      <c r="M11" s="21"/>
      <c r="N11" s="21"/>
      <c r="O11" s="21"/>
      <c r="P11" s="21"/>
      <c r="Q11" s="23"/>
      <c r="S11" s="22"/>
      <c r="T11" s="66">
        <v>0.02</v>
      </c>
      <c r="U11" s="66">
        <v>0</v>
      </c>
      <c r="V11" s="23"/>
    </row>
    <row r="12" spans="2:23" s="14" customFormat="1" ht="14.45" customHeight="1" x14ac:dyDescent="0.25">
      <c r="B12" s="144"/>
      <c r="C12" s="145" t="s">
        <v>46</v>
      </c>
      <c r="D12" s="147" t="s">
        <v>200</v>
      </c>
      <c r="E12" s="144"/>
      <c r="G12" s="22"/>
      <c r="H12" s="94" t="s">
        <v>42</v>
      </c>
      <c r="I12" s="95">
        <v>-22.246538247085972</v>
      </c>
      <c r="J12" s="21"/>
      <c r="K12" s="21"/>
      <c r="L12" s="21"/>
      <c r="M12" s="21"/>
      <c r="N12" s="21"/>
      <c r="O12" s="21"/>
      <c r="P12" s="21"/>
      <c r="Q12" s="23"/>
      <c r="S12" s="22"/>
      <c r="T12" s="87">
        <v>0.03</v>
      </c>
      <c r="U12" s="87">
        <v>0</v>
      </c>
      <c r="V12" s="23"/>
    </row>
    <row r="13" spans="2:23" s="14" customFormat="1" x14ac:dyDescent="0.25">
      <c r="B13" s="144"/>
      <c r="C13" s="146"/>
      <c r="D13" s="148"/>
      <c r="E13" s="144"/>
      <c r="G13" s="22"/>
      <c r="H13" s="11" t="s">
        <v>111</v>
      </c>
      <c r="I13" s="66">
        <v>3.4969513337194003E-2</v>
      </c>
      <c r="J13" s="21"/>
      <c r="K13" s="21"/>
      <c r="L13" s="21"/>
      <c r="M13" s="21"/>
      <c r="N13" s="21"/>
      <c r="O13" s="21"/>
      <c r="P13" s="21"/>
      <c r="Q13" s="23"/>
      <c r="S13" s="22"/>
      <c r="T13" s="66">
        <v>0.04</v>
      </c>
      <c r="U13" s="66">
        <v>0</v>
      </c>
      <c r="V13" s="23"/>
    </row>
    <row r="14" spans="2:23" s="14" customFormat="1" ht="14.45" customHeight="1" x14ac:dyDescent="0.25">
      <c r="B14" s="59"/>
      <c r="C14" s="85" t="s">
        <v>134</v>
      </c>
      <c r="D14" s="78" t="s">
        <v>248</v>
      </c>
      <c r="E14" s="60"/>
      <c r="G14" s="22"/>
      <c r="H14" s="86" t="s">
        <v>110</v>
      </c>
      <c r="I14" s="87">
        <v>2</v>
      </c>
      <c r="J14" s="21"/>
      <c r="K14" s="21"/>
      <c r="L14" s="21"/>
      <c r="M14" s="21"/>
      <c r="N14" s="21"/>
      <c r="O14" s="21"/>
      <c r="P14" s="21"/>
      <c r="Q14" s="23"/>
      <c r="S14" s="22"/>
      <c r="T14" s="87">
        <v>0.05</v>
      </c>
      <c r="U14" s="87">
        <v>19.50055245816899</v>
      </c>
      <c r="V14" s="23"/>
    </row>
    <row r="15" spans="2:23" s="14" customFormat="1" ht="14.45" customHeight="1" x14ac:dyDescent="0.25">
      <c r="B15" s="59"/>
      <c r="C15" s="81" t="s">
        <v>131</v>
      </c>
      <c r="D15" s="82" t="s">
        <v>232</v>
      </c>
      <c r="E15" s="60"/>
      <c r="G15" s="22"/>
      <c r="H15" s="21"/>
      <c r="I15" s="21"/>
      <c r="J15" s="21"/>
      <c r="K15" s="21"/>
      <c r="L15" s="21"/>
      <c r="M15" s="21"/>
      <c r="N15" s="21"/>
      <c r="O15" s="21"/>
      <c r="P15" s="21"/>
      <c r="Q15" s="23"/>
      <c r="S15" s="22"/>
      <c r="T15" s="66">
        <v>0.06</v>
      </c>
      <c r="U15" s="66">
        <v>20.120412430276215</v>
      </c>
      <c r="V15" s="23"/>
    </row>
    <row r="16" spans="2:23" s="14" customFormat="1" x14ac:dyDescent="0.25">
      <c r="B16" s="22"/>
      <c r="C16" s="42"/>
      <c r="D16" s="37"/>
      <c r="E16" s="23"/>
      <c r="G16" s="22"/>
      <c r="H16" s="124" t="s">
        <v>51</v>
      </c>
      <c r="I16" s="125"/>
      <c r="J16" s="39"/>
      <c r="K16" s="21"/>
      <c r="L16" s="21"/>
      <c r="M16" s="21"/>
      <c r="N16" s="21"/>
      <c r="O16" s="21"/>
      <c r="P16" s="21"/>
      <c r="Q16" s="23"/>
      <c r="S16" s="22"/>
      <c r="T16" s="87">
        <v>7.0000000000000007E-2</v>
      </c>
      <c r="U16" s="87">
        <v>20.690205955038394</v>
      </c>
      <c r="V16" s="23"/>
    </row>
    <row r="17" spans="2:22" s="14" customFormat="1" x14ac:dyDescent="0.25">
      <c r="B17" s="22"/>
      <c r="C17" s="83" t="s">
        <v>54</v>
      </c>
      <c r="D17" s="39"/>
      <c r="E17" s="23"/>
      <c r="G17" s="22"/>
      <c r="H17" s="98" t="s">
        <v>49</v>
      </c>
      <c r="I17" s="98">
        <v>6</v>
      </c>
      <c r="J17" s="99"/>
      <c r="K17" s="99"/>
      <c r="L17" s="99"/>
      <c r="M17" s="21"/>
      <c r="N17" s="21"/>
      <c r="O17" s="21"/>
      <c r="P17" s="21"/>
      <c r="Q17" s="23"/>
      <c r="S17" s="22"/>
      <c r="T17" s="66">
        <v>0.08</v>
      </c>
      <c r="U17" s="66">
        <v>21.222939092641074</v>
      </c>
      <c r="V17" s="23"/>
    </row>
    <row r="18" spans="2:22" s="14" customFormat="1" x14ac:dyDescent="0.25">
      <c r="B18" s="22"/>
      <c r="C18" s="11" t="s">
        <v>85</v>
      </c>
      <c r="D18" s="66" t="s">
        <v>231</v>
      </c>
      <c r="E18" s="23"/>
      <c r="G18" s="22"/>
      <c r="H18" s="49" t="s">
        <v>37</v>
      </c>
      <c r="I18" s="49" t="s">
        <v>38</v>
      </c>
      <c r="J18" s="49" t="s">
        <v>36</v>
      </c>
      <c r="K18" s="79" t="s">
        <v>180</v>
      </c>
      <c r="L18" s="79" t="s">
        <v>181</v>
      </c>
      <c r="M18" s="21"/>
      <c r="N18" s="21"/>
      <c r="O18" s="21"/>
      <c r="P18" s="21"/>
      <c r="Q18" s="23"/>
      <c r="S18" s="22"/>
      <c r="T18" s="87">
        <v>0.09</v>
      </c>
      <c r="U18" s="87">
        <v>21.727399088061166</v>
      </c>
      <c r="V18" s="23"/>
    </row>
    <row r="19" spans="2:22" s="14" customFormat="1" ht="14.45" customHeight="1" x14ac:dyDescent="0.25">
      <c r="B19" s="22"/>
      <c r="C19" s="86" t="s">
        <v>17</v>
      </c>
      <c r="D19" s="87">
        <v>1</v>
      </c>
      <c r="E19" s="23"/>
      <c r="G19" s="22"/>
      <c r="H19" s="90" t="s">
        <v>242</v>
      </c>
      <c r="I19" s="66">
        <v>0.95765282645997196</v>
      </c>
      <c r="J19" s="91">
        <v>9.4895935725516106E-2</v>
      </c>
      <c r="K19" s="66">
        <v>0.77166020869164653</v>
      </c>
      <c r="L19" s="66">
        <v>1.1436454442282973</v>
      </c>
      <c r="M19" s="21"/>
      <c r="N19" s="21"/>
      <c r="O19" s="21"/>
      <c r="P19" s="21"/>
      <c r="Q19" s="23"/>
      <c r="S19" s="22"/>
      <c r="T19" s="66">
        <v>0.1</v>
      </c>
      <c r="U19" s="66">
        <v>22.209071751284352</v>
      </c>
      <c r="V19" s="23"/>
    </row>
    <row r="20" spans="2:22" s="14" customFormat="1" x14ac:dyDescent="0.25">
      <c r="B20" s="22"/>
      <c r="C20" s="11" t="s">
        <v>88</v>
      </c>
      <c r="D20" s="66" t="s">
        <v>230</v>
      </c>
      <c r="E20" s="23"/>
      <c r="G20" s="22"/>
      <c r="H20" s="92" t="s">
        <v>243</v>
      </c>
      <c r="I20" s="87">
        <v>4.6857521585424496E-3</v>
      </c>
      <c r="J20" s="93">
        <v>1.6049426030144E-3</v>
      </c>
      <c r="K20" s="87">
        <v>1.5401224345679434E-3</v>
      </c>
      <c r="L20" s="87">
        <v>7.8313818825169624E-3</v>
      </c>
      <c r="M20" s="21"/>
      <c r="N20" s="21"/>
      <c r="O20" s="21"/>
      <c r="P20" s="21"/>
      <c r="Q20" s="23"/>
      <c r="S20" s="22"/>
      <c r="T20" s="87">
        <v>0.11</v>
      </c>
      <c r="U20" s="87">
        <v>22.672418358710882</v>
      </c>
      <c r="V20" s="23"/>
    </row>
    <row r="21" spans="2:22" s="14" customFormat="1" ht="16.899999999999999" customHeight="1" x14ac:dyDescent="0.25">
      <c r="B21" s="22"/>
      <c r="C21" s="86" t="s">
        <v>32</v>
      </c>
      <c r="D21" s="87">
        <v>0.95</v>
      </c>
      <c r="E21" s="23"/>
      <c r="G21" s="22"/>
      <c r="H21" s="90" t="s">
        <v>250</v>
      </c>
      <c r="I21" s="66">
        <v>8.9364799897528199E-2</v>
      </c>
      <c r="J21" s="91">
        <v>0.54478325268532801</v>
      </c>
      <c r="K21" s="66">
        <v>-0.97839076316861751</v>
      </c>
      <c r="L21" s="66">
        <v>1.1571203629636739</v>
      </c>
      <c r="M21" s="21"/>
      <c r="N21" s="21"/>
      <c r="O21" s="21"/>
      <c r="P21" s="21"/>
      <c r="Q21" s="23"/>
      <c r="S21" s="22"/>
      <c r="T21" s="66">
        <v>0.12</v>
      </c>
      <c r="U21" s="66">
        <v>23.12147559556719</v>
      </c>
      <c r="V21" s="23"/>
    </row>
    <row r="22" spans="2:22" s="14" customFormat="1" ht="28.9" customHeight="1" x14ac:dyDescent="0.25">
      <c r="B22" s="22"/>
      <c r="C22" s="11" t="s">
        <v>86</v>
      </c>
      <c r="D22" s="66" t="s">
        <v>229</v>
      </c>
      <c r="E22" s="23"/>
      <c r="F22" s="13"/>
      <c r="G22" s="22"/>
      <c r="H22" s="92" t="s">
        <v>244</v>
      </c>
      <c r="I22" s="87" t="s">
        <v>245</v>
      </c>
      <c r="J22" s="93" t="s">
        <v>217</v>
      </c>
      <c r="K22" s="87" t="s">
        <v>217</v>
      </c>
      <c r="L22" s="87" t="s">
        <v>217</v>
      </c>
      <c r="M22" s="21"/>
      <c r="N22" s="21"/>
      <c r="O22" s="21"/>
      <c r="P22" s="21"/>
      <c r="Q22" s="23"/>
      <c r="S22" s="22"/>
      <c r="T22" s="87">
        <v>0.13</v>
      </c>
      <c r="U22" s="87">
        <v>23.558047786750691</v>
      </c>
      <c r="V22" s="23"/>
    </row>
    <row r="23" spans="2:22" s="14" customFormat="1" ht="14.45" customHeight="1" x14ac:dyDescent="0.25">
      <c r="B23" s="22"/>
      <c r="C23" s="17" t="s">
        <v>87</v>
      </c>
      <c r="D23" s="18" t="s">
        <v>228</v>
      </c>
      <c r="E23" s="23"/>
      <c r="F23" s="13"/>
      <c r="G23" s="22"/>
      <c r="H23" s="90" t="s">
        <v>246</v>
      </c>
      <c r="I23" s="66">
        <v>1.25154498005117</v>
      </c>
      <c r="J23" s="91">
        <v>0.55309622600140096</v>
      </c>
      <c r="K23" s="66">
        <v>0.16749628855255905</v>
      </c>
      <c r="L23" s="66">
        <v>2.3355936715497783</v>
      </c>
      <c r="M23" s="21"/>
      <c r="N23" s="21"/>
      <c r="O23" s="21"/>
      <c r="P23" s="21"/>
      <c r="Q23" s="23"/>
      <c r="S23" s="22"/>
      <c r="T23" s="66">
        <v>0.14000000000000001</v>
      </c>
      <c r="U23" s="66">
        <v>23.985675688666689</v>
      </c>
      <c r="V23" s="23"/>
    </row>
    <row r="24" spans="2:22" s="14" customFormat="1" x14ac:dyDescent="0.25">
      <c r="B24" s="22"/>
      <c r="C24" s="21"/>
      <c r="D24" s="38"/>
      <c r="E24" s="23"/>
      <c r="F24" s="13"/>
      <c r="G24" s="22"/>
      <c r="H24" s="92" t="s">
        <v>247</v>
      </c>
      <c r="I24" s="87">
        <v>-3.7372189910571598</v>
      </c>
      <c r="J24" s="93">
        <v>0.73076566082715999</v>
      </c>
      <c r="K24" s="87">
        <v>-5.169493378714602</v>
      </c>
      <c r="L24" s="87">
        <v>-2.3049446033997132</v>
      </c>
      <c r="M24" s="21"/>
      <c r="N24" s="21"/>
      <c r="O24" s="21"/>
      <c r="P24" s="21"/>
      <c r="Q24" s="23"/>
      <c r="S24" s="22"/>
      <c r="T24" s="87">
        <v>0.15</v>
      </c>
      <c r="U24" s="87">
        <v>24.405334350389541</v>
      </c>
      <c r="V24" s="23"/>
    </row>
    <row r="25" spans="2:22" s="14" customFormat="1" x14ac:dyDescent="0.25">
      <c r="B25" s="22"/>
      <c r="C25" s="83" t="s">
        <v>53</v>
      </c>
      <c r="D25" s="39"/>
      <c r="E25" s="23"/>
      <c r="F25" s="13"/>
      <c r="G25" s="22"/>
      <c r="H25" s="38"/>
      <c r="I25" s="38"/>
      <c r="J25" s="38"/>
      <c r="K25" s="21"/>
      <c r="L25" s="21"/>
      <c r="M25" s="21"/>
      <c r="N25" s="21"/>
      <c r="O25" s="21"/>
      <c r="P25" s="21"/>
      <c r="Q25" s="23"/>
      <c r="S25" s="22"/>
      <c r="T25" s="66">
        <v>0.16</v>
      </c>
      <c r="U25" s="66">
        <v>24.817366005397879</v>
      </c>
      <c r="V25" s="23"/>
    </row>
    <row r="26" spans="2:22" s="14" customFormat="1" ht="15.6" customHeight="1" x14ac:dyDescent="0.25">
      <c r="B26" s="22"/>
      <c r="C26" s="11" t="s">
        <v>39</v>
      </c>
      <c r="D26" s="66" t="s">
        <v>202</v>
      </c>
      <c r="E26" s="23"/>
      <c r="F26" s="13"/>
      <c r="G26" s="22"/>
      <c r="H26" s="139" t="s">
        <v>50</v>
      </c>
      <c r="I26" s="139"/>
      <c r="J26" s="39"/>
      <c r="K26" s="39"/>
      <c r="L26" s="39"/>
      <c r="M26" s="39"/>
      <c r="N26" s="39"/>
      <c r="O26" s="21"/>
      <c r="P26" s="21"/>
      <c r="Q26" s="23"/>
      <c r="S26" s="22"/>
      <c r="T26" s="87">
        <v>0.17</v>
      </c>
      <c r="U26" s="87">
        <v>25.225234334666002</v>
      </c>
      <c r="V26" s="23"/>
    </row>
    <row r="27" spans="2:22" s="14" customFormat="1" ht="30" x14ac:dyDescent="0.25">
      <c r="B27" s="22"/>
      <c r="C27" s="86" t="s">
        <v>40</v>
      </c>
      <c r="D27" s="87" t="s">
        <v>202</v>
      </c>
      <c r="E27" s="23"/>
      <c r="F27" s="13"/>
      <c r="G27" s="22"/>
      <c r="H27" s="40" t="s">
        <v>41</v>
      </c>
      <c r="I27" s="40" t="s">
        <v>43</v>
      </c>
      <c r="J27" s="41" t="s">
        <v>140</v>
      </c>
      <c r="K27" s="41" t="s">
        <v>141</v>
      </c>
      <c r="L27" s="41" t="s">
        <v>89</v>
      </c>
      <c r="M27" s="41" t="s">
        <v>142</v>
      </c>
      <c r="N27" s="41" t="s">
        <v>143</v>
      </c>
      <c r="O27" s="41" t="s">
        <v>144</v>
      </c>
      <c r="P27" s="41" t="s">
        <v>44</v>
      </c>
      <c r="Q27" s="23"/>
      <c r="S27" s="22"/>
      <c r="T27" s="66">
        <v>0.18</v>
      </c>
      <c r="U27" s="66">
        <v>25.629305460883227</v>
      </c>
      <c r="V27" s="23"/>
    </row>
    <row r="28" spans="2:22" s="14" customFormat="1" ht="14.45" customHeight="1" x14ac:dyDescent="0.25">
      <c r="B28" s="22"/>
      <c r="C28" s="11" t="s">
        <v>48</v>
      </c>
      <c r="D28" s="66">
        <v>14</v>
      </c>
      <c r="E28" s="23"/>
      <c r="F28" s="13"/>
      <c r="G28" s="22"/>
      <c r="H28" s="66">
        <v>0</v>
      </c>
      <c r="I28" s="66">
        <v>3</v>
      </c>
      <c r="J28" s="66">
        <v>0.95765282645997196</v>
      </c>
      <c r="K28" s="66">
        <v>1.0001767566666666</v>
      </c>
      <c r="L28" s="66">
        <v>1.0001767566666666</v>
      </c>
      <c r="M28" s="66">
        <v>0.15021515489618598</v>
      </c>
      <c r="N28" s="66">
        <v>0.19708764185670519</v>
      </c>
      <c r="O28" s="66">
        <v>0.19708764185670519</v>
      </c>
      <c r="P28" s="66">
        <v>0.49032075163394934</v>
      </c>
      <c r="Q28" s="23"/>
      <c r="S28" s="22"/>
      <c r="T28" s="87">
        <v>0.19</v>
      </c>
      <c r="U28" s="87">
        <v>26.029865910725757</v>
      </c>
      <c r="V28" s="23"/>
    </row>
    <row r="29" spans="2:22" s="14" customFormat="1" ht="14.45" customHeight="1" x14ac:dyDescent="0.25">
      <c r="B29" s="22"/>
      <c r="C29" s="88" t="s">
        <v>108</v>
      </c>
      <c r="D29" s="89" t="s">
        <v>227</v>
      </c>
      <c r="E29" s="23"/>
      <c r="F29" s="13"/>
      <c r="G29" s="22"/>
      <c r="H29" s="87">
        <v>100</v>
      </c>
      <c r="I29" s="87">
        <v>3</v>
      </c>
      <c r="J29" s="87">
        <v>0.63140479271104055</v>
      </c>
      <c r="K29" s="87">
        <v>0.59208200666666666</v>
      </c>
      <c r="L29" s="87">
        <v>0.59208200666666666</v>
      </c>
      <c r="M29" s="87">
        <v>0.1157474330561692</v>
      </c>
      <c r="N29" s="87">
        <v>0.13118840696044809</v>
      </c>
      <c r="O29" s="87">
        <v>0.13118840696044809</v>
      </c>
      <c r="P29" s="87">
        <v>-0.58842828325155538</v>
      </c>
      <c r="Q29" s="23"/>
      <c r="S29" s="22"/>
      <c r="T29" s="66">
        <v>0.2</v>
      </c>
      <c r="U29" s="66">
        <v>26.428162459044099</v>
      </c>
      <c r="V29" s="23"/>
    </row>
    <row r="30" spans="2:22" s="14" customFormat="1" ht="12" customHeight="1" x14ac:dyDescent="0.25">
      <c r="B30" s="24"/>
      <c r="C30" s="34"/>
      <c r="D30" s="34"/>
      <c r="E30" s="26"/>
      <c r="F30" s="13"/>
      <c r="G30" s="22"/>
      <c r="H30" s="66">
        <v>300</v>
      </c>
      <c r="I30" s="66">
        <v>3</v>
      </c>
      <c r="J30" s="66">
        <v>0.2994030682778871</v>
      </c>
      <c r="K30" s="66">
        <v>0.28101803666666664</v>
      </c>
      <c r="L30" s="66">
        <v>0.28101803666666664</v>
      </c>
      <c r="M30" s="66">
        <v>7.2565263163852575E-2</v>
      </c>
      <c r="N30" s="66">
        <v>4.7079485731856191E-2</v>
      </c>
      <c r="O30" s="66">
        <v>4.7079485731856191E-2</v>
      </c>
      <c r="P30" s="66">
        <v>-0.43882992303756024</v>
      </c>
      <c r="Q30" s="23"/>
      <c r="S30" s="22"/>
      <c r="T30" s="87">
        <v>0.21</v>
      </c>
      <c r="U30" s="87">
        <v>26.824581658715161</v>
      </c>
      <c r="V30" s="23"/>
    </row>
    <row r="31" spans="2:22" s="14" customFormat="1" ht="14.45" customHeight="1" x14ac:dyDescent="0.25">
      <c r="B31" s="43"/>
      <c r="C31" s="45"/>
      <c r="D31" s="45"/>
      <c r="E31" s="45"/>
      <c r="G31" s="22"/>
      <c r="H31" s="87">
        <v>600</v>
      </c>
      <c r="I31" s="87">
        <v>3</v>
      </c>
      <c r="J31" s="87">
        <v>0.13800742156245346</v>
      </c>
      <c r="K31" s="87">
        <v>0.17179215333333334</v>
      </c>
      <c r="L31" s="87">
        <v>0.17179215333333334</v>
      </c>
      <c r="M31" s="87">
        <v>4.4693855100135502E-2</v>
      </c>
      <c r="N31" s="87">
        <v>6.0137631429073066E-2</v>
      </c>
      <c r="O31" s="87">
        <v>6.0137631429073066E-2</v>
      </c>
      <c r="P31" s="87">
        <v>1.3092822674648394</v>
      </c>
      <c r="Q31" s="23"/>
      <c r="S31" s="22"/>
      <c r="T31" s="66">
        <v>0.22</v>
      </c>
      <c r="U31" s="66">
        <v>27.220059218152315</v>
      </c>
      <c r="V31" s="23"/>
    </row>
    <row r="32" spans="2:22" s="14" customFormat="1" x14ac:dyDescent="0.25">
      <c r="B32" s="13"/>
      <c r="C32" s="33"/>
      <c r="D32" s="33"/>
      <c r="E32" s="33"/>
      <c r="G32" s="22"/>
      <c r="H32" s="66">
        <v>900</v>
      </c>
      <c r="I32" s="66">
        <v>2</v>
      </c>
      <c r="J32" s="66">
        <v>9.8434972875753743E-2</v>
      </c>
      <c r="K32" s="66">
        <v>7.37009525E-2</v>
      </c>
      <c r="L32" s="66">
        <v>7.37009525E-2</v>
      </c>
      <c r="M32" s="66">
        <v>3.617543952792137E-2</v>
      </c>
      <c r="N32" s="66">
        <v>1.1247724829698351E-2</v>
      </c>
      <c r="O32" s="66">
        <v>1.1247724829698351E-2</v>
      </c>
      <c r="P32" s="66">
        <v>-0.96693191634632003</v>
      </c>
      <c r="Q32" s="23"/>
      <c r="S32" s="22"/>
      <c r="T32" s="87">
        <v>0.23</v>
      </c>
      <c r="U32" s="87">
        <v>27.615307151980598</v>
      </c>
      <c r="V32" s="23"/>
    </row>
    <row r="33" spans="1:22" s="14" customFormat="1" x14ac:dyDescent="0.25">
      <c r="A33" s="13"/>
      <c r="B33" s="13"/>
      <c r="C33" s="33"/>
      <c r="D33" s="33"/>
      <c r="E33" s="33"/>
      <c r="F33" s="13"/>
      <c r="G33" s="22"/>
      <c r="H33" s="38"/>
      <c r="I33" s="38"/>
      <c r="J33" s="38"/>
      <c r="K33" s="38"/>
      <c r="L33" s="38"/>
      <c r="M33" s="38"/>
      <c r="N33" s="38"/>
      <c r="O33" s="21"/>
      <c r="P33" s="21"/>
      <c r="Q33" s="23"/>
      <c r="S33" s="22"/>
      <c r="T33" s="66">
        <v>0.24</v>
      </c>
      <c r="U33" s="66">
        <v>28.01137447596793</v>
      </c>
      <c r="V33" s="23"/>
    </row>
    <row r="34" spans="1:22" s="14" customFormat="1" ht="15" customHeight="1" x14ac:dyDescent="0.25">
      <c r="A34" s="13"/>
      <c r="B34" s="13"/>
      <c r="C34" s="33"/>
      <c r="D34" s="33"/>
      <c r="E34" s="33"/>
      <c r="F34" s="13"/>
      <c r="G34" s="22"/>
      <c r="H34" s="140" t="s">
        <v>90</v>
      </c>
      <c r="I34" s="141"/>
      <c r="J34" s="38"/>
      <c r="K34" s="38"/>
      <c r="L34" s="38"/>
      <c r="M34" s="38"/>
      <c r="N34" s="38"/>
      <c r="O34" s="21"/>
      <c r="P34" s="21"/>
      <c r="Q34" s="23"/>
      <c r="S34" s="22"/>
      <c r="T34" s="87">
        <v>0.25</v>
      </c>
      <c r="U34" s="87">
        <v>28.408977525237734</v>
      </c>
      <c r="V34" s="23"/>
    </row>
    <row r="35" spans="1:22" s="14" customFormat="1" ht="30" x14ac:dyDescent="0.25">
      <c r="A35" s="13"/>
      <c r="B35" s="13"/>
      <c r="C35" s="33"/>
      <c r="D35" s="33"/>
      <c r="E35" s="33"/>
      <c r="F35" s="13"/>
      <c r="G35" s="22"/>
      <c r="H35" s="100" t="s">
        <v>31</v>
      </c>
      <c r="I35" s="100" t="s">
        <v>133</v>
      </c>
      <c r="J35" s="100" t="s">
        <v>49</v>
      </c>
      <c r="K35" s="100" t="s">
        <v>42</v>
      </c>
      <c r="L35" s="38"/>
      <c r="M35" s="38"/>
      <c r="N35" s="38"/>
      <c r="O35" s="21"/>
      <c r="P35" s="21"/>
      <c r="Q35" s="23"/>
      <c r="S35" s="22"/>
      <c r="T35" s="66">
        <v>0.26</v>
      </c>
      <c r="U35" s="66">
        <v>28.808653446300859</v>
      </c>
      <c r="V35" s="23"/>
    </row>
    <row r="36" spans="1:22" s="14" customFormat="1" ht="15" customHeight="1" x14ac:dyDescent="0.25">
      <c r="A36" s="13"/>
      <c r="B36" s="13"/>
      <c r="C36" s="33"/>
      <c r="D36" s="33"/>
      <c r="E36" s="33"/>
      <c r="F36" s="13"/>
      <c r="G36" s="22"/>
      <c r="H36" s="66" t="s">
        <v>236</v>
      </c>
      <c r="I36" s="66">
        <v>13.226202106428293</v>
      </c>
      <c r="J36" s="66">
        <v>6</v>
      </c>
      <c r="K36" s="66">
        <v>-14.452404212856585</v>
      </c>
      <c r="L36" s="38"/>
      <c r="M36" s="38"/>
      <c r="N36" s="38"/>
      <c r="O36" s="21"/>
      <c r="P36" s="21"/>
      <c r="Q36" s="23"/>
      <c r="S36" s="22"/>
      <c r="T36" s="87">
        <v>0.27</v>
      </c>
      <c r="U36" s="87">
        <v>29.209585711606572</v>
      </c>
      <c r="V36" s="23"/>
    </row>
    <row r="37" spans="1:22" s="14" customFormat="1" ht="14.45" customHeight="1" x14ac:dyDescent="0.25">
      <c r="A37" s="13"/>
      <c r="B37" s="13"/>
      <c r="C37" s="33"/>
      <c r="D37" s="33"/>
      <c r="E37" s="33"/>
      <c r="F37" s="13"/>
      <c r="G37" s="22"/>
      <c r="H37" s="87" t="s">
        <v>237</v>
      </c>
      <c r="I37" s="87">
        <v>20.802771643815667</v>
      </c>
      <c r="J37" s="87">
        <v>10</v>
      </c>
      <c r="K37" s="87">
        <v>-21.605543287631335</v>
      </c>
      <c r="L37" s="38"/>
      <c r="M37" s="38"/>
      <c r="N37" s="38"/>
      <c r="O37" s="21"/>
      <c r="P37" s="21"/>
      <c r="Q37" s="23"/>
      <c r="S37" s="22"/>
      <c r="T37" s="66">
        <v>0.28000000000000003</v>
      </c>
      <c r="U37" s="66">
        <v>29.611722968219858</v>
      </c>
      <c r="V37" s="23"/>
    </row>
    <row r="38" spans="1:22" s="14" customFormat="1" ht="16.149999999999999" customHeight="1" x14ac:dyDescent="0.25">
      <c r="A38" s="13"/>
      <c r="B38" s="13"/>
      <c r="C38" s="13"/>
      <c r="D38" s="13"/>
      <c r="E38" s="13"/>
      <c r="F38" s="13"/>
      <c r="G38" s="22"/>
      <c r="H38" s="66" t="s">
        <v>238</v>
      </c>
      <c r="I38" s="66">
        <v>19.476547768126771</v>
      </c>
      <c r="J38" s="66">
        <v>7</v>
      </c>
      <c r="K38" s="66">
        <v>-24.953095536253542</v>
      </c>
      <c r="L38" s="38"/>
      <c r="M38" s="38"/>
      <c r="N38" s="38"/>
      <c r="O38" s="21"/>
      <c r="P38" s="21"/>
      <c r="Q38" s="23"/>
      <c r="S38" s="22"/>
      <c r="T38" s="87">
        <v>0.28999999999999998</v>
      </c>
      <c r="U38" s="87">
        <v>30.018563678506357</v>
      </c>
      <c r="V38" s="23"/>
    </row>
    <row r="39" spans="1:22" s="14" customFormat="1" x14ac:dyDescent="0.25">
      <c r="A39" s="13"/>
      <c r="B39" s="13"/>
      <c r="C39" s="13"/>
      <c r="D39" s="13"/>
      <c r="E39" s="13"/>
      <c r="F39" s="13"/>
      <c r="G39" s="22"/>
      <c r="H39" s="87" t="s">
        <v>239</v>
      </c>
      <c r="I39" s="87">
        <v>16.123269123542986</v>
      </c>
      <c r="J39" s="87">
        <v>5</v>
      </c>
      <c r="K39" s="87">
        <v>-22.246538247085972</v>
      </c>
      <c r="L39" s="38"/>
      <c r="M39" s="38"/>
      <c r="N39" s="38"/>
      <c r="O39" s="21"/>
      <c r="P39" s="21"/>
      <c r="Q39" s="23"/>
      <c r="S39" s="22"/>
      <c r="T39" s="66">
        <v>0.3</v>
      </c>
      <c r="U39" s="66">
        <v>30.429864249340319</v>
      </c>
      <c r="V39" s="23"/>
    </row>
    <row r="40" spans="1:22" s="14" customFormat="1" ht="15" customHeight="1" x14ac:dyDescent="0.25">
      <c r="A40" s="13"/>
      <c r="B40" s="13"/>
      <c r="C40" s="13"/>
      <c r="D40" s="13"/>
      <c r="E40" s="13"/>
      <c r="F40" s="13"/>
      <c r="G40" s="22"/>
      <c r="H40" s="66" t="s">
        <v>240</v>
      </c>
      <c r="I40" s="66">
        <v>-5.0796901036425126</v>
      </c>
      <c r="J40" s="66">
        <v>2</v>
      </c>
      <c r="K40" s="66">
        <v>14.159380207285025</v>
      </c>
      <c r="L40" s="38"/>
      <c r="M40" s="38"/>
      <c r="N40" s="38"/>
      <c r="O40" s="21"/>
      <c r="P40" s="21"/>
      <c r="Q40" s="23"/>
      <c r="S40" s="22"/>
      <c r="T40" s="87">
        <v>0.31</v>
      </c>
      <c r="U40" s="87">
        <v>30.844546299054347</v>
      </c>
      <c r="V40" s="23"/>
    </row>
    <row r="41" spans="1:22" s="14" customFormat="1" ht="23.25" x14ac:dyDescent="0.35">
      <c r="A41" s="13"/>
      <c r="C41" s="13"/>
      <c r="D41" s="138"/>
      <c r="E41" s="138"/>
      <c r="F41" s="13"/>
      <c r="G41" s="22"/>
      <c r="H41" s="142" t="s">
        <v>241</v>
      </c>
      <c r="I41" s="142"/>
      <c r="J41" s="142"/>
      <c r="K41" s="142"/>
      <c r="L41" s="142"/>
      <c r="M41" s="142"/>
      <c r="N41" s="142"/>
      <c r="O41" s="142"/>
      <c r="P41" s="142"/>
      <c r="Q41" s="23"/>
      <c r="S41" s="22"/>
      <c r="T41" s="66">
        <v>0.32</v>
      </c>
      <c r="U41" s="66">
        <v>31.263313281577872</v>
      </c>
      <c r="V41" s="23"/>
    </row>
    <row r="42" spans="1:22" s="14" customFormat="1" ht="15" customHeight="1" x14ac:dyDescent="0.25">
      <c r="A42" s="13"/>
      <c r="C42" s="13"/>
      <c r="D42" s="13"/>
      <c r="E42" s="27"/>
      <c r="F42" s="13"/>
      <c r="G42" s="22"/>
      <c r="H42" s="38"/>
      <c r="I42" s="38"/>
      <c r="J42" s="38"/>
      <c r="K42" s="38"/>
      <c r="L42" s="38"/>
      <c r="M42" s="38"/>
      <c r="N42" s="38"/>
      <c r="O42" s="21"/>
      <c r="P42" s="21"/>
      <c r="Q42" s="23"/>
      <c r="S42" s="22"/>
      <c r="T42" s="87">
        <v>0.33</v>
      </c>
      <c r="U42" s="87">
        <v>31.68735368184635</v>
      </c>
      <c r="V42" s="23"/>
    </row>
    <row r="43" spans="1:22" s="14" customFormat="1" ht="15" customHeight="1" x14ac:dyDescent="0.25">
      <c r="A43" s="13"/>
      <c r="B43" s="13"/>
      <c r="C43" s="13"/>
      <c r="D43" s="13"/>
      <c r="E43" s="27"/>
      <c r="F43" s="13"/>
      <c r="G43" s="22"/>
      <c r="H43" s="143" t="s">
        <v>91</v>
      </c>
      <c r="I43" s="143"/>
      <c r="J43" s="38"/>
      <c r="K43" s="38"/>
      <c r="L43" s="38"/>
      <c r="M43" s="38"/>
      <c r="N43" s="38"/>
      <c r="O43" s="21"/>
      <c r="P43" s="21"/>
      <c r="Q43" s="23"/>
      <c r="S43" s="22"/>
      <c r="T43" s="66">
        <v>0.34</v>
      </c>
      <c r="U43" s="66">
        <v>32.117560590085532</v>
      </c>
      <c r="V43" s="23"/>
    </row>
    <row r="44" spans="1:22" s="14" customFormat="1" ht="45" x14ac:dyDescent="0.25">
      <c r="A44" s="13"/>
      <c r="B44" s="13"/>
      <c r="C44" s="13"/>
      <c r="D44" s="13"/>
      <c r="E44" s="27"/>
      <c r="F44" s="13"/>
      <c r="G44" s="22"/>
      <c r="H44" s="101" t="s">
        <v>92</v>
      </c>
      <c r="I44" s="102" t="s">
        <v>132</v>
      </c>
      <c r="J44" s="100" t="s">
        <v>93</v>
      </c>
      <c r="K44" s="100" t="s">
        <v>94</v>
      </c>
      <c r="L44" s="38"/>
      <c r="M44" s="38"/>
      <c r="N44" s="38"/>
      <c r="O44" s="21"/>
      <c r="P44" s="21"/>
      <c r="Q44" s="23"/>
      <c r="S44" s="22"/>
      <c r="T44" s="87">
        <v>0.35</v>
      </c>
      <c r="U44" s="87">
        <v>32.556112083308612</v>
      </c>
      <c r="V44" s="23"/>
    </row>
    <row r="45" spans="1:22" s="14" customFormat="1" x14ac:dyDescent="0.25">
      <c r="A45" s="13"/>
      <c r="B45" s="13"/>
      <c r="C45" s="13"/>
      <c r="D45" s="13"/>
      <c r="E45" s="27"/>
      <c r="F45" s="13"/>
      <c r="G45" s="22"/>
      <c r="H45" s="66">
        <v>1</v>
      </c>
      <c r="I45" s="66">
        <v>51.76492349491636</v>
      </c>
      <c r="J45" s="66">
        <v>8</v>
      </c>
      <c r="K45" s="66" t="s">
        <v>235</v>
      </c>
      <c r="L45" s="38"/>
      <c r="M45" s="38"/>
      <c r="N45" s="38"/>
      <c r="O45" s="21"/>
      <c r="P45" s="21"/>
      <c r="Q45" s="23"/>
      <c r="S45" s="22"/>
      <c r="T45" s="66">
        <v>0.36</v>
      </c>
      <c r="U45" s="66">
        <v>33.001087182480227</v>
      </c>
      <c r="V45" s="23"/>
    </row>
    <row r="46" spans="1:22" s="14" customFormat="1" x14ac:dyDescent="0.25">
      <c r="A46" s="13"/>
      <c r="B46" s="13"/>
      <c r="C46" s="13"/>
      <c r="D46" s="13"/>
      <c r="E46" s="13"/>
      <c r="F46" s="13"/>
      <c r="G46" s="22"/>
      <c r="H46" s="87">
        <v>2</v>
      </c>
      <c r="I46" s="87">
        <v>15.153139074774749</v>
      </c>
      <c r="J46" s="87">
        <v>4</v>
      </c>
      <c r="K46" s="87">
        <v>4.3939111558231048E-3</v>
      </c>
      <c r="L46" s="38"/>
      <c r="M46" s="38"/>
      <c r="N46" s="38"/>
      <c r="O46" s="21"/>
      <c r="P46" s="21"/>
      <c r="Q46" s="23"/>
      <c r="S46" s="22"/>
      <c r="T46" s="87">
        <v>0.37</v>
      </c>
      <c r="U46" s="87">
        <v>33.450619744419171</v>
      </c>
      <c r="V46" s="23"/>
    </row>
    <row r="47" spans="1:22" s="14" customFormat="1" x14ac:dyDescent="0.25">
      <c r="A47" s="13"/>
      <c r="B47" s="13"/>
      <c r="C47" s="13"/>
      <c r="D47" s="13"/>
      <c r="E47" s="13"/>
      <c r="F47" s="13"/>
      <c r="G47" s="22"/>
      <c r="H47" s="66">
        <v>3</v>
      </c>
      <c r="I47" s="66">
        <v>2.6524477513777924</v>
      </c>
      <c r="J47" s="66">
        <v>3</v>
      </c>
      <c r="K47" s="66">
        <v>0.44836887765217015</v>
      </c>
      <c r="L47" s="38"/>
      <c r="M47" s="38"/>
      <c r="N47" s="38"/>
      <c r="O47" s="21"/>
      <c r="P47" s="21"/>
      <c r="Q47" s="23"/>
      <c r="S47" s="22"/>
      <c r="T47" s="66">
        <v>0.38</v>
      </c>
      <c r="U47" s="66">
        <v>33.908403501663663</v>
      </c>
      <c r="V47" s="23"/>
    </row>
    <row r="48" spans="1:22" s="14" customFormat="1" ht="23.25" x14ac:dyDescent="0.35">
      <c r="A48" s="13"/>
      <c r="B48" s="13"/>
      <c r="C48" s="13"/>
      <c r="D48" s="138"/>
      <c r="E48" s="138"/>
      <c r="F48" s="13"/>
      <c r="G48" s="22"/>
      <c r="H48" s="87">
        <v>4</v>
      </c>
      <c r="I48" s="87">
        <v>6.70655728916757</v>
      </c>
      <c r="J48" s="87">
        <v>2</v>
      </c>
      <c r="K48" s="87">
        <v>3.4969513337194003E-2</v>
      </c>
      <c r="L48" s="38"/>
      <c r="M48" s="38"/>
      <c r="N48" s="38"/>
      <c r="O48" s="21"/>
      <c r="P48" s="21"/>
      <c r="Q48" s="23"/>
      <c r="S48" s="22"/>
      <c r="T48" s="87">
        <v>0.39</v>
      </c>
      <c r="U48" s="87">
        <v>34.375623350109528</v>
      </c>
      <c r="V48" s="23"/>
    </row>
    <row r="49" spans="1:22" s="14" customFormat="1" x14ac:dyDescent="0.25">
      <c r="A49" s="13"/>
      <c r="B49" s="13"/>
      <c r="C49" s="13"/>
      <c r="D49" s="13"/>
      <c r="E49" s="27"/>
      <c r="F49" s="13"/>
      <c r="G49" s="22"/>
      <c r="H49" s="38"/>
      <c r="I49" s="38"/>
      <c r="J49" s="38"/>
      <c r="K49" s="38"/>
      <c r="L49" s="38"/>
      <c r="M49" s="38"/>
      <c r="N49" s="38"/>
      <c r="O49" s="21"/>
      <c r="P49" s="21"/>
      <c r="Q49" s="23"/>
      <c r="S49" s="22"/>
      <c r="T49" s="66">
        <v>0.4</v>
      </c>
      <c r="U49" s="66">
        <v>34.852645325682772</v>
      </c>
      <c r="V49" s="23"/>
    </row>
    <row r="50" spans="1:22" s="14" customFormat="1" x14ac:dyDescent="0.25">
      <c r="A50" s="13"/>
      <c r="B50" s="13"/>
      <c r="C50" s="13"/>
      <c r="D50" s="13"/>
      <c r="E50" s="27"/>
      <c r="F50" s="13"/>
      <c r="G50" s="43"/>
      <c r="H50" s="44"/>
      <c r="I50" s="43"/>
      <c r="J50" s="43"/>
      <c r="K50" s="43"/>
      <c r="L50" s="43"/>
      <c r="M50" s="43"/>
      <c r="N50" s="43"/>
      <c r="O50" s="43"/>
      <c r="P50" s="43"/>
      <c r="Q50" s="43"/>
      <c r="S50" s="22"/>
      <c r="T50" s="87">
        <v>0.41</v>
      </c>
      <c r="U50" s="87">
        <v>35.339515441537117</v>
      </c>
      <c r="V50" s="23"/>
    </row>
    <row r="51" spans="1:22" s="14" customFormat="1" ht="23.25" x14ac:dyDescent="0.35">
      <c r="B51" s="13"/>
      <c r="C51" s="13"/>
      <c r="D51" s="13"/>
      <c r="E51" s="27"/>
      <c r="H51" s="61"/>
      <c r="I51" s="62"/>
      <c r="N51" s="13"/>
      <c r="S51" s="22"/>
      <c r="T51" s="66">
        <v>0.42</v>
      </c>
      <c r="U51" s="66">
        <v>35.842016073724984</v>
      </c>
      <c r="V51" s="23"/>
    </row>
    <row r="52" spans="1:22" s="14" customFormat="1" x14ac:dyDescent="0.25">
      <c r="B52" s="13"/>
      <c r="C52" s="13"/>
      <c r="D52" s="13"/>
      <c r="E52" s="13"/>
      <c r="H52" s="28"/>
      <c r="N52" s="13"/>
      <c r="S52" s="22"/>
      <c r="T52" s="87">
        <v>0.43</v>
      </c>
      <c r="U52" s="87">
        <v>36.358625672941614</v>
      </c>
      <c r="V52" s="23"/>
    </row>
    <row r="53" spans="1:22" s="14" customFormat="1" x14ac:dyDescent="0.25">
      <c r="B53" s="13"/>
      <c r="C53" s="13"/>
      <c r="D53" s="13"/>
      <c r="E53" s="13"/>
      <c r="H53" s="28"/>
      <c r="I53" s="13"/>
      <c r="N53" s="13"/>
      <c r="S53" s="22"/>
      <c r="T53" s="66">
        <v>0.44</v>
      </c>
      <c r="U53" s="66">
        <v>36.878808398653248</v>
      </c>
      <c r="V53" s="23"/>
    </row>
    <row r="54" spans="1:22" s="14" customFormat="1" x14ac:dyDescent="0.25">
      <c r="B54" s="13"/>
      <c r="C54" s="13"/>
      <c r="D54" s="13"/>
      <c r="E54" s="13"/>
      <c r="H54" s="29"/>
      <c r="I54" s="13"/>
      <c r="N54" s="13"/>
      <c r="S54" s="22"/>
      <c r="T54" s="87">
        <v>0.45</v>
      </c>
      <c r="U54" s="87">
        <v>37.411772024323042</v>
      </c>
      <c r="V54" s="23"/>
    </row>
    <row r="55" spans="1:22" s="14" customFormat="1" x14ac:dyDescent="0.25">
      <c r="B55" s="13"/>
      <c r="C55" s="13"/>
      <c r="D55" s="13"/>
      <c r="E55" s="13"/>
      <c r="H55" s="28"/>
      <c r="S55" s="22"/>
      <c r="T55" s="66">
        <v>0.46</v>
      </c>
      <c r="U55" s="66">
        <v>37.969482148421825</v>
      </c>
      <c r="V55" s="23"/>
    </row>
    <row r="56" spans="1:22" s="14" customFormat="1" x14ac:dyDescent="0.25">
      <c r="B56" s="13"/>
      <c r="C56" s="13"/>
      <c r="D56" s="13"/>
      <c r="E56" s="13"/>
      <c r="H56" s="28"/>
      <c r="S56" s="22"/>
      <c r="T56" s="87">
        <v>0.47</v>
      </c>
      <c r="U56" s="87">
        <v>38.549111137325085</v>
      </c>
      <c r="V56" s="23"/>
    </row>
    <row r="57" spans="1:22" s="14" customFormat="1" x14ac:dyDescent="0.25">
      <c r="B57" s="13"/>
      <c r="C57" s="13"/>
      <c r="D57" s="13"/>
      <c r="E57" s="13"/>
      <c r="H57" s="28"/>
      <c r="S57" s="22"/>
      <c r="T57" s="66">
        <v>0.48</v>
      </c>
      <c r="U57" s="66">
        <v>39.151090825659708</v>
      </c>
      <c r="V57" s="23"/>
    </row>
    <row r="58" spans="1:22" s="14" customFormat="1" x14ac:dyDescent="0.25">
      <c r="B58" s="13"/>
      <c r="H58" s="28"/>
      <c r="S58" s="22"/>
      <c r="T58" s="87">
        <v>0.49</v>
      </c>
      <c r="U58" s="87">
        <v>39.745815132941679</v>
      </c>
      <c r="V58" s="23"/>
    </row>
    <row r="59" spans="1:22" s="14" customFormat="1" x14ac:dyDescent="0.25">
      <c r="B59" s="13"/>
      <c r="H59" s="28"/>
      <c r="S59" s="22"/>
      <c r="T59" s="66">
        <v>0.5</v>
      </c>
      <c r="U59" s="66">
        <v>40.344661474227905</v>
      </c>
      <c r="V59" s="23"/>
    </row>
    <row r="60" spans="1:22" s="14" customFormat="1" x14ac:dyDescent="0.25">
      <c r="S60" s="22"/>
      <c r="T60" s="87">
        <v>0.51</v>
      </c>
      <c r="U60" s="87">
        <v>40.963904965846496</v>
      </c>
      <c r="V60" s="23"/>
    </row>
    <row r="61" spans="1:22" s="14" customFormat="1" x14ac:dyDescent="0.25">
      <c r="S61" s="22"/>
      <c r="T61" s="66">
        <v>0.52</v>
      </c>
      <c r="U61" s="66">
        <v>41.635147988634365</v>
      </c>
      <c r="V61" s="23"/>
    </row>
    <row r="62" spans="1:22" s="14" customFormat="1" x14ac:dyDescent="0.25">
      <c r="S62" s="22"/>
      <c r="T62" s="87">
        <v>0.53</v>
      </c>
      <c r="U62" s="87">
        <v>42.361657852893735</v>
      </c>
      <c r="V62" s="23"/>
    </row>
    <row r="63" spans="1:22" s="14" customFormat="1" x14ac:dyDescent="0.25">
      <c r="S63" s="22"/>
      <c r="T63" s="66">
        <v>0.54</v>
      </c>
      <c r="U63" s="66">
        <v>43.076407643780122</v>
      </c>
      <c r="V63" s="23"/>
    </row>
    <row r="64" spans="1:22" s="14" customFormat="1" x14ac:dyDescent="0.25">
      <c r="S64" s="22"/>
      <c r="T64" s="87">
        <v>0.55000000000000004</v>
      </c>
      <c r="U64" s="87">
        <v>43.824905719988443</v>
      </c>
      <c r="V64" s="23"/>
    </row>
    <row r="65" spans="19:22" s="14" customFormat="1" x14ac:dyDescent="0.25">
      <c r="S65" s="22"/>
      <c r="T65" s="66">
        <v>0.56000000000000005</v>
      </c>
      <c r="U65" s="66">
        <v>44.617556206175777</v>
      </c>
      <c r="V65" s="23"/>
    </row>
    <row r="66" spans="19:22" s="14" customFormat="1" x14ac:dyDescent="0.25">
      <c r="S66" s="22"/>
      <c r="T66" s="87">
        <v>0.56999999999999995</v>
      </c>
      <c r="U66" s="87">
        <v>45.450669620769375</v>
      </c>
      <c r="V66" s="23"/>
    </row>
    <row r="67" spans="19:22" s="14" customFormat="1" x14ac:dyDescent="0.25">
      <c r="S67" s="22"/>
      <c r="T67" s="66">
        <v>0.57999999999999996</v>
      </c>
      <c r="U67" s="66">
        <v>46.313928733582131</v>
      </c>
      <c r="V67" s="23"/>
    </row>
    <row r="68" spans="19:22" s="14" customFormat="1" x14ac:dyDescent="0.25">
      <c r="S68" s="22"/>
      <c r="T68" s="87">
        <v>0.59</v>
      </c>
      <c r="U68" s="87">
        <v>47.22854149497487</v>
      </c>
      <c r="V68" s="23"/>
    </row>
    <row r="69" spans="19:22" s="14" customFormat="1" x14ac:dyDescent="0.25">
      <c r="S69" s="22"/>
      <c r="T69" s="66">
        <v>0.6</v>
      </c>
      <c r="U69" s="66">
        <v>48.199503784243284</v>
      </c>
      <c r="V69" s="23"/>
    </row>
    <row r="70" spans="19:22" s="14" customFormat="1" x14ac:dyDescent="0.25">
      <c r="S70" s="22"/>
      <c r="T70" s="87">
        <v>0.61</v>
      </c>
      <c r="U70" s="87">
        <v>49.215131650009781</v>
      </c>
      <c r="V70" s="23"/>
    </row>
    <row r="71" spans="19:22" s="14" customFormat="1" x14ac:dyDescent="0.25">
      <c r="S71" s="22"/>
      <c r="T71" s="66">
        <v>0.62</v>
      </c>
      <c r="U71" s="66">
        <v>50.295818411451762</v>
      </c>
      <c r="V71" s="23"/>
    </row>
    <row r="72" spans="19:22" s="14" customFormat="1" x14ac:dyDescent="0.25">
      <c r="S72" s="22"/>
      <c r="T72" s="87">
        <v>0.63</v>
      </c>
      <c r="U72" s="87">
        <v>51.450269253706303</v>
      </c>
      <c r="V72" s="23"/>
    </row>
    <row r="73" spans="19:22" s="14" customFormat="1" x14ac:dyDescent="0.25">
      <c r="S73" s="22"/>
      <c r="T73" s="66">
        <v>0.64</v>
      </c>
      <c r="U73" s="66">
        <v>52.677499161940517</v>
      </c>
      <c r="V73" s="23"/>
    </row>
    <row r="74" spans="19:22" s="14" customFormat="1" x14ac:dyDescent="0.25">
      <c r="S74" s="22"/>
      <c r="T74" s="87">
        <v>0.65</v>
      </c>
      <c r="U74" s="87">
        <v>53.989286996245873</v>
      </c>
      <c r="V74" s="23"/>
    </row>
    <row r="75" spans="19:22" s="14" customFormat="1" x14ac:dyDescent="0.25">
      <c r="S75" s="22"/>
      <c r="T75" s="66">
        <v>0.66</v>
      </c>
      <c r="U75" s="66">
        <v>55.402336818883398</v>
      </c>
      <c r="V75" s="23"/>
    </row>
    <row r="76" spans="19:22" s="14" customFormat="1" x14ac:dyDescent="0.25">
      <c r="S76" s="22"/>
      <c r="T76" s="87">
        <v>0.67</v>
      </c>
      <c r="U76" s="87">
        <v>56.923112010672988</v>
      </c>
      <c r="V76" s="23"/>
    </row>
    <row r="77" spans="19:22" s="14" customFormat="1" x14ac:dyDescent="0.25">
      <c r="S77" s="22"/>
      <c r="T77" s="66">
        <v>0.68</v>
      </c>
      <c r="U77" s="66">
        <v>58.557423673525399</v>
      </c>
      <c r="V77" s="23"/>
    </row>
    <row r="78" spans="19:22" s="14" customFormat="1" x14ac:dyDescent="0.25">
      <c r="S78" s="22"/>
      <c r="T78" s="87">
        <v>0.69</v>
      </c>
      <c r="U78" s="87">
        <v>60.328268899187314</v>
      </c>
      <c r="V78" s="23"/>
    </row>
    <row r="79" spans="19:22" s="14" customFormat="1" x14ac:dyDescent="0.25">
      <c r="S79" s="22"/>
      <c r="T79" s="66">
        <v>0.7</v>
      </c>
      <c r="U79" s="66">
        <v>62.255277542096302</v>
      </c>
      <c r="V79" s="23"/>
    </row>
    <row r="80" spans="19:22" s="14" customFormat="1" x14ac:dyDescent="0.25">
      <c r="S80" s="22"/>
      <c r="T80" s="87">
        <v>0.71</v>
      </c>
      <c r="U80" s="87">
        <v>64.338197739553678</v>
      </c>
      <c r="V80" s="23"/>
    </row>
    <row r="81" spans="19:22" s="14" customFormat="1" x14ac:dyDescent="0.25">
      <c r="S81" s="22"/>
      <c r="T81" s="66">
        <v>0.72</v>
      </c>
      <c r="U81" s="66">
        <v>66.606918564258962</v>
      </c>
      <c r="V81" s="23"/>
    </row>
    <row r="82" spans="19:22" s="14" customFormat="1" x14ac:dyDescent="0.25">
      <c r="S82" s="22"/>
      <c r="T82" s="87">
        <v>0.73</v>
      </c>
      <c r="U82" s="87">
        <v>69.065067698596323</v>
      </c>
      <c r="V82" s="23"/>
    </row>
    <row r="83" spans="19:22" s="14" customFormat="1" x14ac:dyDescent="0.25">
      <c r="S83" s="22"/>
      <c r="T83" s="66">
        <v>0.74</v>
      </c>
      <c r="U83" s="66">
        <v>71.726851143871599</v>
      </c>
      <c r="V83" s="23"/>
    </row>
    <row r="84" spans="19:22" s="14" customFormat="1" x14ac:dyDescent="0.25">
      <c r="S84" s="22"/>
      <c r="T84" s="87">
        <v>0.75</v>
      </c>
      <c r="U84" s="87">
        <v>74.595540634440638</v>
      </c>
      <c r="V84" s="23"/>
    </row>
    <row r="85" spans="19:22" s="14" customFormat="1" x14ac:dyDescent="0.25">
      <c r="S85" s="22"/>
      <c r="T85" s="66">
        <v>0.76</v>
      </c>
      <c r="U85" s="66">
        <v>77.685181079554752</v>
      </c>
      <c r="V85" s="23"/>
    </row>
    <row r="86" spans="19:22" s="14" customFormat="1" x14ac:dyDescent="0.25">
      <c r="S86" s="22"/>
      <c r="T86" s="87">
        <v>0.77</v>
      </c>
      <c r="U86" s="87">
        <v>81.005569092685803</v>
      </c>
      <c r="V86" s="23"/>
    </row>
    <row r="87" spans="19:22" s="14" customFormat="1" x14ac:dyDescent="0.25">
      <c r="S87" s="22"/>
      <c r="T87" s="66">
        <v>0.78</v>
      </c>
      <c r="U87" s="66">
        <v>84.561045694916032</v>
      </c>
      <c r="V87" s="23"/>
    </row>
    <row r="88" spans="19:22" s="14" customFormat="1" x14ac:dyDescent="0.25">
      <c r="S88" s="22"/>
      <c r="T88" s="87">
        <v>0.79</v>
      </c>
      <c r="U88" s="87">
        <v>88.345408805818252</v>
      </c>
      <c r="V88" s="23"/>
    </row>
    <row r="89" spans="19:22" s="14" customFormat="1" x14ac:dyDescent="0.25">
      <c r="S89" s="22"/>
      <c r="T89" s="66">
        <v>0.8</v>
      </c>
      <c r="U89" s="66">
        <v>92.378586855701101</v>
      </c>
      <c r="V89" s="23"/>
    </row>
    <row r="90" spans="19:22" s="14" customFormat="1" x14ac:dyDescent="0.25">
      <c r="S90" s="22"/>
      <c r="T90" s="87">
        <v>0.81</v>
      </c>
      <c r="U90" s="87">
        <v>96.685379855431265</v>
      </c>
      <c r="V90" s="23"/>
    </row>
    <row r="91" spans="19:22" s="14" customFormat="1" x14ac:dyDescent="0.25">
      <c r="S91" s="22"/>
      <c r="T91" s="66">
        <v>0.82</v>
      </c>
      <c r="U91" s="66">
        <v>101.26373896883935</v>
      </c>
      <c r="V91" s="23"/>
    </row>
    <row r="92" spans="19:22" s="14" customFormat="1" x14ac:dyDescent="0.25">
      <c r="S92" s="22"/>
      <c r="T92" s="87">
        <v>0.83</v>
      </c>
      <c r="U92" s="87">
        <v>106.15879801397899</v>
      </c>
      <c r="V92" s="23"/>
    </row>
    <row r="93" spans="19:22" s="14" customFormat="1" x14ac:dyDescent="0.25">
      <c r="S93" s="22"/>
      <c r="T93" s="66">
        <v>0.84</v>
      </c>
      <c r="U93" s="66">
        <v>111.39135891882064</v>
      </c>
      <c r="V93" s="23"/>
    </row>
    <row r="94" spans="19:22" s="14" customFormat="1" x14ac:dyDescent="0.25">
      <c r="S94" s="22"/>
      <c r="T94" s="87">
        <v>0.85</v>
      </c>
      <c r="U94" s="87">
        <v>117.03917103452713</v>
      </c>
      <c r="V94" s="23"/>
    </row>
    <row r="95" spans="19:22" s="14" customFormat="1" x14ac:dyDescent="0.25">
      <c r="S95" s="22"/>
      <c r="T95" s="66">
        <v>0.86</v>
      </c>
      <c r="U95" s="66">
        <v>123.1327105251201</v>
      </c>
      <c r="V95" s="23"/>
    </row>
    <row r="96" spans="19:22" s="14" customFormat="1" x14ac:dyDescent="0.25">
      <c r="S96" s="22"/>
      <c r="T96" s="87">
        <v>0.87</v>
      </c>
      <c r="U96" s="87">
        <v>129.76916388932128</v>
      </c>
      <c r="V96" s="23"/>
    </row>
    <row r="97" spans="19:22" s="14" customFormat="1" x14ac:dyDescent="0.25">
      <c r="S97" s="22"/>
      <c r="T97" s="66">
        <v>0.88</v>
      </c>
      <c r="U97" s="66">
        <v>137.04181435274245</v>
      </c>
      <c r="V97" s="23"/>
    </row>
    <row r="98" spans="19:22" s="14" customFormat="1" x14ac:dyDescent="0.25">
      <c r="S98" s="22"/>
      <c r="T98" s="87">
        <v>0.89</v>
      </c>
      <c r="U98" s="87">
        <v>145.11667808915982</v>
      </c>
      <c r="V98" s="23"/>
    </row>
    <row r="99" spans="19:22" s="14" customFormat="1" x14ac:dyDescent="0.25">
      <c r="S99" s="22"/>
      <c r="T99" s="66">
        <v>0.9</v>
      </c>
      <c r="U99" s="66">
        <v>154.12665685094365</v>
      </c>
      <c r="V99" s="23"/>
    </row>
    <row r="100" spans="19:22" s="14" customFormat="1" x14ac:dyDescent="0.25">
      <c r="S100" s="22"/>
      <c r="T100" s="87">
        <v>0.91</v>
      </c>
      <c r="U100" s="87">
        <v>164.18257295085562</v>
      </c>
      <c r="V100" s="23"/>
    </row>
    <row r="101" spans="19:22" s="14" customFormat="1" x14ac:dyDescent="0.25">
      <c r="S101" s="22"/>
      <c r="T101" s="66">
        <v>0.92</v>
      </c>
      <c r="U101" s="66">
        <v>175.25184952934632</v>
      </c>
      <c r="V101" s="23"/>
    </row>
    <row r="102" spans="19:22" s="14" customFormat="1" x14ac:dyDescent="0.25">
      <c r="S102" s="22"/>
      <c r="T102" s="87">
        <v>0.93</v>
      </c>
      <c r="U102" s="87">
        <v>187.49132272870733</v>
      </c>
      <c r="V102" s="23"/>
    </row>
    <row r="103" spans="19:22" s="14" customFormat="1" x14ac:dyDescent="0.25">
      <c r="S103" s="22"/>
      <c r="T103" s="66">
        <v>0.94</v>
      </c>
      <c r="U103" s="66">
        <v>201.70527845400412</v>
      </c>
      <c r="V103" s="23"/>
    </row>
    <row r="104" spans="19:22" s="14" customFormat="1" x14ac:dyDescent="0.25">
      <c r="S104" s="22"/>
      <c r="T104" s="87">
        <v>0.95</v>
      </c>
      <c r="U104" s="87">
        <v>218.82951631183235</v>
      </c>
      <c r="V104" s="23"/>
    </row>
    <row r="105" spans="19:22" s="14" customFormat="1" x14ac:dyDescent="0.25">
      <c r="S105" s="22"/>
      <c r="T105" s="66">
        <v>0.96</v>
      </c>
      <c r="U105" s="66" t="s">
        <v>230</v>
      </c>
      <c r="V105" s="23"/>
    </row>
    <row r="106" spans="19:22" s="14" customFormat="1" x14ac:dyDescent="0.25">
      <c r="S106" s="22"/>
      <c r="T106" s="87">
        <v>0.97</v>
      </c>
      <c r="U106" s="87" t="s">
        <v>230</v>
      </c>
      <c r="V106" s="23"/>
    </row>
    <row r="107" spans="19:22" s="14" customFormat="1" x14ac:dyDescent="0.25">
      <c r="S107" s="22"/>
      <c r="T107" s="66">
        <v>0.98</v>
      </c>
      <c r="U107" s="66" t="s">
        <v>230</v>
      </c>
      <c r="V107" s="23"/>
    </row>
    <row r="108" spans="19:22" s="14" customFormat="1" x14ac:dyDescent="0.25">
      <c r="S108" s="22"/>
      <c r="T108" s="87">
        <v>0.99</v>
      </c>
      <c r="U108" s="87" t="s">
        <v>230</v>
      </c>
      <c r="V108" s="23"/>
    </row>
    <row r="109" spans="19:22" s="14" customFormat="1" x14ac:dyDescent="0.25">
      <c r="S109" s="24"/>
      <c r="T109" s="25"/>
      <c r="U109" s="25"/>
      <c r="V109" s="26"/>
    </row>
    <row r="110" spans="19:22" s="14" customFormat="1" x14ac:dyDescent="0.25"/>
    <row r="111" spans="19:22" s="14" customFormat="1" x14ac:dyDescent="0.25"/>
    <row r="112" spans="19:2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9:19" s="14" customFormat="1" x14ac:dyDescent="0.25"/>
    <row r="130" spans="19:19" s="14" customFormat="1" x14ac:dyDescent="0.25"/>
    <row r="131" spans="19:19" s="14" customFormat="1" x14ac:dyDescent="0.25"/>
    <row r="132" spans="19:19" s="14" customFormat="1" x14ac:dyDescent="0.25">
      <c r="S132" s="19"/>
    </row>
    <row r="133" spans="19:19" s="14" customFormat="1" x14ac:dyDescent="0.25"/>
    <row r="134" spans="19:19" s="14" customFormat="1" x14ac:dyDescent="0.25"/>
    <row r="135" spans="19:19" s="14" customFormat="1" x14ac:dyDescent="0.25"/>
    <row r="136" spans="19:19" s="14" customFormat="1" x14ac:dyDescent="0.25"/>
    <row r="137" spans="19:19" s="14" customFormat="1" x14ac:dyDescent="0.25"/>
    <row r="138" spans="19:19" s="14" customFormat="1" x14ac:dyDescent="0.25"/>
    <row r="139" spans="19:19" s="14" customFormat="1" x14ac:dyDescent="0.25"/>
    <row r="140" spans="19:19" s="14" customFormat="1" x14ac:dyDescent="0.25"/>
    <row r="141" spans="19:19" s="14" customFormat="1" x14ac:dyDescent="0.25"/>
    <row r="142" spans="19:19" s="14" customFormat="1" x14ac:dyDescent="0.25"/>
    <row r="143" spans="19:19" s="14" customFormat="1" x14ac:dyDescent="0.25"/>
    <row r="144" spans="19:19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22" s="14" customFormat="1" x14ac:dyDescent="0.25"/>
    <row r="210" spans="2:22" s="14" customFormat="1" x14ac:dyDescent="0.25"/>
    <row r="211" spans="2:22" s="14" customFormat="1" x14ac:dyDescent="0.25"/>
    <row r="212" spans="2:22" s="14" customFormat="1" x14ac:dyDescent="0.25"/>
    <row r="213" spans="2:22" s="14" customFormat="1" x14ac:dyDescent="0.25"/>
    <row r="214" spans="2:22" s="14" customFormat="1" x14ac:dyDescent="0.25"/>
    <row r="215" spans="2:22" s="14" customFormat="1" x14ac:dyDescent="0.25"/>
    <row r="216" spans="2:22" s="14" customFormat="1" x14ac:dyDescent="0.25"/>
    <row r="217" spans="2:22" s="14" customFormat="1" x14ac:dyDescent="0.25"/>
    <row r="218" spans="2:22" s="14" customFormat="1" x14ac:dyDescent="0.25"/>
    <row r="219" spans="2:22" s="14" customFormat="1" x14ac:dyDescent="0.25"/>
    <row r="220" spans="2:22" s="14" customFormat="1" x14ac:dyDescent="0.25"/>
    <row r="221" spans="2:22" s="14" customFormat="1" x14ac:dyDescent="0.25"/>
    <row r="222" spans="2:22" s="14" customFormat="1" x14ac:dyDescent="0.25"/>
    <row r="223" spans="2:22" s="14" customFormat="1" x14ac:dyDescent="0.25"/>
    <row r="224" spans="2:22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S224" s="14"/>
      <c r="T224" s="14"/>
      <c r="U224" s="14"/>
      <c r="V224" s="14"/>
    </row>
    <row r="225" spans="2:22" x14ac:dyDescent="0.25">
      <c r="B225" s="14"/>
      <c r="C225" s="14"/>
      <c r="D225" s="14"/>
      <c r="E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S225" s="14"/>
      <c r="T225" s="14"/>
      <c r="U225" s="14"/>
      <c r="V225" s="14"/>
    </row>
    <row r="226" spans="2:22" x14ac:dyDescent="0.25">
      <c r="B226" s="14"/>
      <c r="C226" s="14"/>
      <c r="D226" s="14"/>
      <c r="E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S226" s="14"/>
      <c r="T226" s="14"/>
      <c r="U226" s="14"/>
      <c r="V226" s="14"/>
    </row>
    <row r="227" spans="2:22" x14ac:dyDescent="0.25">
      <c r="B227" s="14"/>
      <c r="C227" s="14"/>
      <c r="D227" s="14"/>
      <c r="E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S227" s="14"/>
      <c r="T227" s="14"/>
      <c r="U227" s="14"/>
      <c r="V227" s="14"/>
    </row>
    <row r="228" spans="2:22" x14ac:dyDescent="0.25">
      <c r="B228" s="14"/>
      <c r="C228" s="14"/>
      <c r="D228" s="14"/>
      <c r="E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S228" s="14"/>
      <c r="T228" s="14"/>
      <c r="U228" s="14"/>
      <c r="V228" s="14"/>
    </row>
    <row r="229" spans="2:22" x14ac:dyDescent="0.25">
      <c r="B229" s="14"/>
      <c r="C229" s="14"/>
      <c r="D229" s="14"/>
      <c r="E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S229" s="14"/>
      <c r="T229" s="14"/>
      <c r="U229" s="14"/>
      <c r="V229" s="14"/>
    </row>
    <row r="230" spans="2:22" x14ac:dyDescent="0.25">
      <c r="B230" s="14"/>
      <c r="C230" s="14"/>
      <c r="D230" s="14"/>
      <c r="E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S230" s="14"/>
      <c r="T230" s="14"/>
      <c r="U230" s="14"/>
      <c r="V230" s="14"/>
    </row>
    <row r="231" spans="2:22" x14ac:dyDescent="0.25">
      <c r="B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S231" s="14"/>
      <c r="T231" s="14"/>
      <c r="U231" s="14"/>
      <c r="V231" s="14"/>
    </row>
    <row r="232" spans="2:22" x14ac:dyDescent="0.25">
      <c r="B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S232" s="14"/>
      <c r="T232" s="14"/>
      <c r="U232" s="14"/>
      <c r="V232" s="14"/>
    </row>
    <row r="233" spans="2:22" x14ac:dyDescent="0.25">
      <c r="G233" s="14"/>
      <c r="H233" s="14"/>
      <c r="I233" s="14"/>
      <c r="J233" s="14"/>
      <c r="K233" s="14"/>
      <c r="L233" s="14"/>
      <c r="M233" s="14"/>
      <c r="N233" s="14"/>
      <c r="O233" s="14"/>
      <c r="Q233" s="14"/>
      <c r="S233" s="14"/>
      <c r="T233" s="14"/>
      <c r="U233" s="14"/>
      <c r="V233" s="14"/>
    </row>
    <row r="234" spans="2:22" x14ac:dyDescent="0.25">
      <c r="G234" s="14"/>
      <c r="H234" s="14"/>
      <c r="I234" s="14"/>
      <c r="J234" s="14"/>
      <c r="K234" s="14"/>
      <c r="L234" s="14"/>
      <c r="M234" s="14"/>
      <c r="N234" s="14"/>
      <c r="O234" s="14"/>
      <c r="Q234" s="14"/>
      <c r="S234" s="14"/>
      <c r="T234" s="14"/>
      <c r="U234" s="14"/>
      <c r="V234" s="14"/>
    </row>
    <row r="235" spans="2:22" x14ac:dyDescent="0.25">
      <c r="G235" s="14"/>
      <c r="H235" s="14"/>
      <c r="I235" s="14"/>
      <c r="J235" s="14"/>
      <c r="K235" s="14"/>
      <c r="L235" s="14"/>
      <c r="M235" s="14"/>
      <c r="N235" s="14"/>
      <c r="Q235" s="14"/>
      <c r="S235" s="14"/>
      <c r="T235" s="14"/>
      <c r="U235" s="14"/>
      <c r="V235" s="14"/>
    </row>
    <row r="236" spans="2:22" x14ac:dyDescent="0.25">
      <c r="G236" s="14"/>
      <c r="H236" s="14"/>
      <c r="I236" s="14"/>
      <c r="J236" s="14"/>
      <c r="K236" s="14"/>
      <c r="L236" s="14"/>
      <c r="M236" s="14"/>
      <c r="N236" s="14"/>
      <c r="S236" s="14"/>
      <c r="T236" s="14"/>
      <c r="U236" s="14"/>
      <c r="V236" s="14"/>
    </row>
    <row r="237" spans="2:22" x14ac:dyDescent="0.25">
      <c r="G237" s="14"/>
      <c r="H237" s="14"/>
      <c r="I237" s="14"/>
      <c r="J237" s="14"/>
      <c r="K237" s="14"/>
      <c r="L237" s="14"/>
      <c r="M237" s="14"/>
      <c r="N237" s="14"/>
      <c r="S237" s="14"/>
      <c r="T237" s="14"/>
      <c r="U237" s="14"/>
      <c r="V237" s="14"/>
    </row>
    <row r="238" spans="2:22" x14ac:dyDescent="0.25">
      <c r="G238" s="14"/>
      <c r="H238" s="14"/>
      <c r="I238" s="14"/>
      <c r="J238" s="14"/>
      <c r="K238" s="14"/>
      <c r="L238" s="14"/>
      <c r="M238" s="14"/>
      <c r="N238" s="14"/>
      <c r="S238" s="14"/>
      <c r="T238" s="14"/>
      <c r="U238" s="14"/>
      <c r="V238" s="14"/>
    </row>
    <row r="239" spans="2:22" x14ac:dyDescent="0.25">
      <c r="G239" s="14"/>
      <c r="H239" s="14"/>
      <c r="S239" s="14"/>
      <c r="T239" s="14"/>
      <c r="U239" s="14"/>
      <c r="V239" s="14"/>
    </row>
    <row r="240" spans="2:22" x14ac:dyDescent="0.25">
      <c r="G240" s="14"/>
      <c r="H240" s="14"/>
      <c r="S240" s="14"/>
      <c r="T240" s="14"/>
      <c r="U240" s="14"/>
      <c r="V240" s="14"/>
    </row>
    <row r="241" spans="7:22" x14ac:dyDescent="0.25">
      <c r="G241" s="14"/>
      <c r="S241" s="14"/>
      <c r="T241" s="14"/>
      <c r="U241" s="14"/>
      <c r="V241" s="14"/>
    </row>
    <row r="242" spans="7:22" x14ac:dyDescent="0.25">
      <c r="G242" s="14"/>
      <c r="S242" s="14"/>
      <c r="T242" s="14"/>
      <c r="U242" s="14"/>
      <c r="V242" s="14"/>
    </row>
    <row r="243" spans="7:22" x14ac:dyDescent="0.25">
      <c r="G243" s="14"/>
      <c r="S243" s="14"/>
      <c r="T243" s="14"/>
      <c r="U243" s="14"/>
      <c r="V243" s="14"/>
    </row>
    <row r="244" spans="7:22" x14ac:dyDescent="0.25">
      <c r="S244" s="14"/>
      <c r="T244" s="14"/>
      <c r="U244" s="14"/>
      <c r="V244" s="14"/>
    </row>
    <row r="245" spans="7:22" x14ac:dyDescent="0.25">
      <c r="S245" s="14"/>
      <c r="T245" s="14"/>
      <c r="U245" s="14"/>
      <c r="V245" s="14"/>
    </row>
    <row r="246" spans="7:22" x14ac:dyDescent="0.25">
      <c r="S246" s="14"/>
      <c r="T246" s="14"/>
      <c r="U246" s="14"/>
      <c r="V246" s="14"/>
    </row>
    <row r="247" spans="7:22" x14ac:dyDescent="0.25">
      <c r="S247" s="14"/>
      <c r="T247" s="14"/>
      <c r="U247" s="14"/>
      <c r="V247" s="14"/>
    </row>
    <row r="248" spans="7:22" x14ac:dyDescent="0.25">
      <c r="S248" s="14"/>
      <c r="T248" s="14"/>
      <c r="U248" s="14"/>
      <c r="V248" s="14"/>
    </row>
    <row r="249" spans="7:22" x14ac:dyDescent="0.25">
      <c r="S249" s="14"/>
      <c r="T249" s="14"/>
      <c r="U249" s="14"/>
      <c r="V249" s="14"/>
    </row>
    <row r="250" spans="7:22" x14ac:dyDescent="0.25">
      <c r="S250" s="14"/>
      <c r="T250" s="14"/>
      <c r="U250" s="14"/>
      <c r="V250" s="14"/>
    </row>
    <row r="251" spans="7:22" x14ac:dyDescent="0.25">
      <c r="S251" s="14"/>
      <c r="T251" s="14"/>
      <c r="U251" s="14"/>
      <c r="V251" s="14"/>
    </row>
    <row r="252" spans="7:22" x14ac:dyDescent="0.25">
      <c r="S252" s="14"/>
      <c r="T252" s="14"/>
      <c r="U252" s="14"/>
      <c r="V252" s="14"/>
    </row>
    <row r="253" spans="7:22" x14ac:dyDescent="0.25">
      <c r="S253" s="14"/>
      <c r="T253" s="14"/>
      <c r="U253" s="14"/>
      <c r="V253" s="14"/>
    </row>
    <row r="254" spans="7:22" x14ac:dyDescent="0.25">
      <c r="S254" s="14"/>
      <c r="T254" s="14"/>
      <c r="U254" s="14"/>
      <c r="V254" s="14"/>
    </row>
    <row r="255" spans="7:22" x14ac:dyDescent="0.25">
      <c r="S255" s="14"/>
      <c r="T255" s="14"/>
      <c r="U255" s="14"/>
      <c r="V255" s="14"/>
    </row>
    <row r="256" spans="7:22" x14ac:dyDescent="0.25">
      <c r="S256" s="14"/>
      <c r="T256" s="14"/>
      <c r="U256" s="14"/>
      <c r="V256" s="14"/>
    </row>
    <row r="257" spans="19:22" x14ac:dyDescent="0.25">
      <c r="S257" s="14"/>
      <c r="T257" s="14"/>
      <c r="U257" s="14"/>
      <c r="V257" s="14"/>
    </row>
    <row r="258" spans="19:22" x14ac:dyDescent="0.25">
      <c r="S258" s="14"/>
      <c r="T258" s="14"/>
      <c r="U258" s="14"/>
      <c r="V258" s="14"/>
    </row>
    <row r="259" spans="19:22" x14ac:dyDescent="0.25">
      <c r="S259" s="14"/>
      <c r="T259" s="14"/>
      <c r="U259" s="14"/>
      <c r="V259" s="14"/>
    </row>
    <row r="260" spans="19:22" x14ac:dyDescent="0.25">
      <c r="S260" s="14"/>
      <c r="T260" s="14"/>
      <c r="U260" s="14"/>
      <c r="V260" s="14"/>
    </row>
    <row r="261" spans="19:22" x14ac:dyDescent="0.25">
      <c r="S261" s="14"/>
      <c r="T261" s="14"/>
      <c r="U261" s="14"/>
      <c r="V261" s="14"/>
    </row>
    <row r="262" spans="19:22" x14ac:dyDescent="0.25">
      <c r="S262" s="14"/>
      <c r="T262" s="14"/>
      <c r="U262" s="14"/>
      <c r="V262" s="14"/>
    </row>
    <row r="263" spans="19:22" x14ac:dyDescent="0.25">
      <c r="S263" s="14"/>
      <c r="T263" s="14"/>
      <c r="U263" s="14"/>
      <c r="V263" s="14"/>
    </row>
    <row r="264" spans="19:22" x14ac:dyDescent="0.25">
      <c r="S264" s="14"/>
      <c r="T264" s="14"/>
      <c r="U264" s="14"/>
      <c r="V264" s="14"/>
    </row>
    <row r="265" spans="19:22" x14ac:dyDescent="0.25">
      <c r="S265" s="14"/>
      <c r="T265" s="14"/>
      <c r="U265" s="14"/>
      <c r="V265" s="14"/>
    </row>
    <row r="266" spans="19:22" x14ac:dyDescent="0.25">
      <c r="S266" s="14"/>
      <c r="T266" s="14"/>
      <c r="U266" s="14"/>
      <c r="V266" s="14"/>
    </row>
    <row r="267" spans="19:22" x14ac:dyDescent="0.25">
      <c r="S267" s="14"/>
      <c r="T267" s="14"/>
      <c r="U267" s="14"/>
      <c r="V267" s="14"/>
    </row>
    <row r="268" spans="19:22" x14ac:dyDescent="0.25">
      <c r="S268" s="14"/>
      <c r="T268" s="14"/>
      <c r="U268" s="14"/>
      <c r="V268" s="14"/>
    </row>
    <row r="269" spans="19:22" x14ac:dyDescent="0.25">
      <c r="S269" s="14"/>
      <c r="T269" s="14"/>
      <c r="U269" s="14"/>
      <c r="V269" s="14"/>
    </row>
    <row r="270" spans="19:22" x14ac:dyDescent="0.25">
      <c r="S270" s="14"/>
      <c r="T270" s="14"/>
      <c r="U270" s="14"/>
      <c r="V270" s="14"/>
    </row>
    <row r="271" spans="19:22" x14ac:dyDescent="0.25">
      <c r="S271" s="14"/>
      <c r="T271" s="14"/>
      <c r="U271" s="14"/>
      <c r="V271" s="14"/>
    </row>
    <row r="272" spans="19:22" x14ac:dyDescent="0.25">
      <c r="S272" s="14"/>
      <c r="T272" s="14"/>
      <c r="U272" s="14"/>
      <c r="V272" s="14"/>
    </row>
    <row r="273" spans="19:22" x14ac:dyDescent="0.25">
      <c r="S273" s="14"/>
      <c r="T273" s="14"/>
      <c r="U273" s="14"/>
      <c r="V273" s="14"/>
    </row>
    <row r="274" spans="19:22" x14ac:dyDescent="0.25">
      <c r="S274" s="14"/>
      <c r="T274" s="14"/>
      <c r="U274" s="14"/>
      <c r="V274" s="14"/>
    </row>
    <row r="275" spans="19:22" x14ac:dyDescent="0.25">
      <c r="S275" s="14"/>
      <c r="T275" s="14"/>
      <c r="U275" s="14"/>
      <c r="V275" s="14"/>
    </row>
    <row r="276" spans="19:22" x14ac:dyDescent="0.25">
      <c r="S276" s="14"/>
      <c r="T276" s="14"/>
      <c r="U276" s="14"/>
      <c r="V276" s="14"/>
    </row>
    <row r="277" spans="19:22" x14ac:dyDescent="0.25">
      <c r="S277" s="14"/>
      <c r="T277" s="14"/>
      <c r="U277" s="14"/>
      <c r="V277" s="14"/>
    </row>
    <row r="278" spans="19:22" x14ac:dyDescent="0.25">
      <c r="S278" s="14"/>
      <c r="T278" s="14"/>
      <c r="U278" s="14"/>
      <c r="V278" s="14"/>
    </row>
    <row r="279" spans="19:22" x14ac:dyDescent="0.25">
      <c r="S279" s="14"/>
      <c r="T279" s="14"/>
      <c r="U279" s="14"/>
      <c r="V279" s="14"/>
    </row>
    <row r="280" spans="19:22" x14ac:dyDescent="0.25">
      <c r="S280" s="14"/>
      <c r="T280" s="14"/>
      <c r="U280" s="14"/>
      <c r="V280" s="14"/>
    </row>
    <row r="281" spans="19:22" x14ac:dyDescent="0.25">
      <c r="S281" s="14"/>
      <c r="T281" s="14"/>
      <c r="U281" s="14"/>
      <c r="V281" s="14"/>
    </row>
    <row r="282" spans="19:22" x14ac:dyDescent="0.25">
      <c r="S282" s="14"/>
      <c r="T282" s="14"/>
      <c r="U282" s="14"/>
      <c r="V282" s="14"/>
    </row>
    <row r="283" spans="19:22" x14ac:dyDescent="0.25">
      <c r="S283" s="14"/>
      <c r="T283" s="14"/>
      <c r="U283" s="14"/>
      <c r="V283" s="14"/>
    </row>
    <row r="284" spans="19:22" x14ac:dyDescent="0.25">
      <c r="S284" s="14"/>
      <c r="T284" s="14"/>
      <c r="U284" s="14"/>
      <c r="V284" s="14"/>
    </row>
    <row r="285" spans="19:22" x14ac:dyDescent="0.25">
      <c r="S285" s="14"/>
      <c r="T285" s="14"/>
      <c r="U285" s="14"/>
      <c r="V285" s="14"/>
    </row>
    <row r="286" spans="19:22" x14ac:dyDescent="0.25">
      <c r="S286" s="14"/>
      <c r="T286" s="14"/>
      <c r="U286" s="14"/>
      <c r="V286" s="14"/>
    </row>
    <row r="287" spans="19:22" x14ac:dyDescent="0.25">
      <c r="S287" s="14"/>
      <c r="T287" s="14"/>
      <c r="U287" s="14"/>
      <c r="V287" s="14"/>
    </row>
    <row r="288" spans="19:22" x14ac:dyDescent="0.25">
      <c r="S288" s="14"/>
      <c r="T288" s="14"/>
      <c r="U288" s="14"/>
      <c r="V288" s="14"/>
    </row>
    <row r="289" spans="19:22" x14ac:dyDescent="0.25">
      <c r="S289" s="14"/>
      <c r="T289" s="14"/>
      <c r="U289" s="14"/>
      <c r="V289" s="14"/>
    </row>
    <row r="290" spans="19:22" x14ac:dyDescent="0.25">
      <c r="S290" s="14"/>
      <c r="T290" s="14"/>
      <c r="U290" s="14"/>
      <c r="V290" s="14"/>
    </row>
    <row r="291" spans="19:22" x14ac:dyDescent="0.25">
      <c r="S291" s="14"/>
      <c r="T291" s="14"/>
      <c r="U291" s="14"/>
      <c r="V291" s="14"/>
    </row>
    <row r="292" spans="19:22" x14ac:dyDescent="0.25">
      <c r="S292" s="14"/>
      <c r="T292" s="14"/>
      <c r="U292" s="14"/>
      <c r="V292" s="14"/>
    </row>
    <row r="293" spans="19:22" x14ac:dyDescent="0.25">
      <c r="S293" s="14"/>
      <c r="T293" s="14"/>
      <c r="U293" s="14"/>
      <c r="V293" s="14"/>
    </row>
    <row r="294" spans="19:22" x14ac:dyDescent="0.25">
      <c r="S294" s="14"/>
      <c r="T294" s="14"/>
      <c r="U294" s="14"/>
      <c r="V294" s="14"/>
    </row>
    <row r="295" spans="19:22" x14ac:dyDescent="0.25">
      <c r="S295" s="14"/>
      <c r="T295" s="14"/>
      <c r="U295" s="14"/>
      <c r="V295" s="14"/>
    </row>
    <row r="296" spans="19:22" x14ac:dyDescent="0.25">
      <c r="S296" s="14"/>
      <c r="T296" s="14"/>
      <c r="U296" s="14"/>
      <c r="V296" s="14"/>
    </row>
    <row r="297" spans="19:22" x14ac:dyDescent="0.25">
      <c r="S297" s="14"/>
      <c r="T297" s="14"/>
      <c r="U297" s="14"/>
      <c r="V297" s="14"/>
    </row>
    <row r="298" spans="19:22" x14ac:dyDescent="0.25">
      <c r="S298" s="14"/>
      <c r="T298" s="14"/>
      <c r="U298" s="14"/>
      <c r="V298" s="14"/>
    </row>
    <row r="299" spans="19:22" x14ac:dyDescent="0.25">
      <c r="S299" s="14"/>
      <c r="T299" s="14"/>
      <c r="U299" s="14"/>
      <c r="V299" s="14"/>
    </row>
    <row r="300" spans="19:22" x14ac:dyDescent="0.25">
      <c r="S300" s="14"/>
      <c r="T300" s="14"/>
      <c r="U300" s="14"/>
      <c r="V300" s="14"/>
    </row>
    <row r="301" spans="19:22" x14ac:dyDescent="0.25">
      <c r="S301" s="14"/>
      <c r="T301" s="14"/>
      <c r="U301" s="14"/>
      <c r="V301" s="14"/>
    </row>
    <row r="302" spans="19:22" x14ac:dyDescent="0.25">
      <c r="S302" s="14"/>
      <c r="T302" s="14"/>
      <c r="U302" s="14"/>
      <c r="V302" s="14"/>
    </row>
    <row r="303" spans="19:22" x14ac:dyDescent="0.25">
      <c r="S303" s="14"/>
      <c r="T303" s="14"/>
      <c r="U303" s="14"/>
      <c r="V303" s="14"/>
    </row>
    <row r="304" spans="19:22" x14ac:dyDescent="0.25">
      <c r="S304" s="14"/>
      <c r="T304" s="14"/>
      <c r="U304" s="14"/>
      <c r="V304" s="14"/>
    </row>
    <row r="305" spans="19:22" x14ac:dyDescent="0.25">
      <c r="S305" s="14"/>
      <c r="T305" s="14"/>
      <c r="U305" s="14"/>
      <c r="V305" s="14"/>
    </row>
    <row r="306" spans="19:22" x14ac:dyDescent="0.25">
      <c r="S306" s="14"/>
      <c r="T306" s="14"/>
      <c r="U306" s="14"/>
      <c r="V306" s="14"/>
    </row>
    <row r="307" spans="19:22" x14ac:dyDescent="0.25">
      <c r="S307" s="14"/>
      <c r="T307" s="14"/>
      <c r="U307" s="14"/>
      <c r="V307" s="14"/>
    </row>
    <row r="308" spans="19:22" x14ac:dyDescent="0.25">
      <c r="S308" s="14"/>
      <c r="T308" s="14"/>
      <c r="U308" s="14"/>
      <c r="V308" s="14"/>
    </row>
    <row r="309" spans="19:22" x14ac:dyDescent="0.25">
      <c r="S309" s="14"/>
      <c r="T309" s="14"/>
      <c r="U309" s="14"/>
      <c r="V309" s="14"/>
    </row>
    <row r="310" spans="19:22" x14ac:dyDescent="0.25">
      <c r="S310" s="14"/>
      <c r="T310" s="14"/>
      <c r="U310" s="14"/>
      <c r="V310" s="14"/>
    </row>
    <row r="311" spans="19:22" x14ac:dyDescent="0.25">
      <c r="S311" s="14"/>
      <c r="T311" s="14"/>
      <c r="U311" s="14"/>
      <c r="V311" s="14"/>
    </row>
    <row r="312" spans="19:22" x14ac:dyDescent="0.25">
      <c r="S312" s="14"/>
      <c r="T312" s="14"/>
      <c r="U312" s="14"/>
      <c r="V312" s="14"/>
    </row>
    <row r="313" spans="19:22" x14ac:dyDescent="0.25">
      <c r="S313" s="14"/>
      <c r="T313" s="14"/>
      <c r="U313" s="14"/>
      <c r="V313" s="14"/>
    </row>
    <row r="314" spans="19:22" x14ac:dyDescent="0.25">
      <c r="S314" s="14"/>
      <c r="T314" s="14"/>
      <c r="U314" s="14"/>
      <c r="V314" s="14"/>
    </row>
    <row r="315" spans="19:22" x14ac:dyDescent="0.25">
      <c r="S315" s="14"/>
      <c r="T315" s="14"/>
      <c r="U315" s="14"/>
      <c r="V315" s="14"/>
    </row>
    <row r="316" spans="19:22" x14ac:dyDescent="0.25">
      <c r="S316" s="14"/>
      <c r="T316" s="14"/>
      <c r="U316" s="14"/>
      <c r="V316" s="14"/>
    </row>
    <row r="317" spans="19:22" x14ac:dyDescent="0.25">
      <c r="S317" s="14"/>
      <c r="T317" s="14"/>
      <c r="U317" s="14"/>
      <c r="V317" s="14"/>
    </row>
    <row r="318" spans="19:22" x14ac:dyDescent="0.25">
      <c r="S318" s="14"/>
      <c r="T318" s="14"/>
      <c r="U318" s="14"/>
      <c r="V318" s="14"/>
    </row>
    <row r="319" spans="19:22" x14ac:dyDescent="0.25">
      <c r="S319" s="14"/>
      <c r="T319" s="14"/>
      <c r="U319" s="14"/>
      <c r="V319" s="14"/>
    </row>
    <row r="320" spans="19:22" x14ac:dyDescent="0.25">
      <c r="S320" s="14"/>
      <c r="T320" s="14"/>
      <c r="U320" s="14"/>
      <c r="V320" s="14"/>
    </row>
    <row r="321" spans="19:22" x14ac:dyDescent="0.25">
      <c r="S321" s="14"/>
      <c r="T321" s="14"/>
      <c r="U321" s="14"/>
      <c r="V321" s="14"/>
    </row>
    <row r="322" spans="19:22" x14ac:dyDescent="0.25">
      <c r="S322" s="14"/>
      <c r="T322" s="14"/>
      <c r="U322" s="14"/>
      <c r="V322" s="14"/>
    </row>
  </sheetData>
  <mergeCells count="18">
    <mergeCell ref="S6:V6"/>
    <mergeCell ref="H16:I16"/>
    <mergeCell ref="E1:K1"/>
    <mergeCell ref="G4:L4"/>
    <mergeCell ref="G5:L5"/>
    <mergeCell ref="B6:E6"/>
    <mergeCell ref="G6:Q6"/>
    <mergeCell ref="H8:I8"/>
    <mergeCell ref="B12:B13"/>
    <mergeCell ref="C12:C13"/>
    <mergeCell ref="D12:D13"/>
    <mergeCell ref="E12:E13"/>
    <mergeCell ref="D48:E48"/>
    <mergeCell ref="H26:I26"/>
    <mergeCell ref="H34:I34"/>
    <mergeCell ref="H41:P41"/>
    <mergeCell ref="H43:I43"/>
    <mergeCell ref="D41:E41"/>
  </mergeCells>
  <hyperlinks>
    <hyperlink ref="C4" location="Summary!A1" display="Return to Summary" xr:uid="{42E8A31F-E74A-4208-BF20-107599227D6E}"/>
  </hyperlink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400050</xdr:colOff>
                    <xdr:row>0</xdr:row>
                    <xdr:rowOff>200025</xdr:rowOff>
                  </from>
                  <to>
                    <xdr:col>13</xdr:col>
                    <xdr:colOff>361950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6FE55-0025-44A9-BE8A-D47511B38889}">
  <dimension ref="A1:W322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0.7109375" customWidth="1"/>
    <col min="5" max="5" width="7.85546875" customWidth="1"/>
    <col min="8" max="8" width="16.140625" customWidth="1"/>
    <col min="9" max="9" width="15.5703125" customWidth="1"/>
    <col min="10" max="10" width="13.7109375" customWidth="1"/>
    <col min="11" max="12" width="11.28515625" customWidth="1"/>
    <col min="13" max="13" width="11.140625" customWidth="1"/>
    <col min="14" max="14" width="9.42578125" customWidth="1"/>
    <col min="15" max="15" width="9.5703125" customWidth="1"/>
    <col min="16" max="16" width="12.42578125" customWidth="1"/>
    <col min="17" max="17" width="8.85546875" customWidth="1"/>
    <col min="18" max="18" width="5.5703125" customWidth="1"/>
    <col min="19" max="19" width="7" customWidth="1"/>
    <col min="20" max="21" width="12.42578125" customWidth="1"/>
    <col min="22" max="22" width="5.7109375" customWidth="1"/>
  </cols>
  <sheetData>
    <row r="1" spans="2:23" s="1" customFormat="1" ht="69" customHeight="1" x14ac:dyDescent="0.25">
      <c r="C1" s="48"/>
      <c r="E1" s="149" t="s">
        <v>64</v>
      </c>
      <c r="F1" s="149"/>
      <c r="G1" s="149"/>
      <c r="H1" s="149"/>
      <c r="I1" s="149"/>
      <c r="J1" s="149"/>
      <c r="K1" s="149"/>
      <c r="L1" s="52"/>
    </row>
    <row r="2" spans="2:23" s="3" customFormat="1" ht="22.5" customHeight="1" x14ac:dyDescent="0.35">
      <c r="E2" s="4"/>
      <c r="F2" s="67" t="str">
        <f>Hidden!D4</f>
        <v>BMDS 3.3.2</v>
      </c>
      <c r="G2" s="4"/>
      <c r="H2" s="51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58" t="s">
        <v>129</v>
      </c>
      <c r="G4" s="150" t="s">
        <v>146</v>
      </c>
      <c r="H4" s="150"/>
      <c r="I4" s="150"/>
      <c r="J4" s="150"/>
      <c r="K4" s="150"/>
      <c r="L4" s="150"/>
    </row>
    <row r="5" spans="2:23" s="14" customFormat="1" x14ac:dyDescent="0.25">
      <c r="G5" s="151" t="s">
        <v>145</v>
      </c>
      <c r="H5" s="151"/>
      <c r="I5" s="151"/>
      <c r="J5" s="151"/>
      <c r="K5" s="151"/>
      <c r="L5" s="151"/>
    </row>
    <row r="6" spans="2:23" s="14" customFormat="1" ht="22.15" customHeight="1" x14ac:dyDescent="0.4">
      <c r="B6" s="152" t="s">
        <v>61</v>
      </c>
      <c r="C6" s="153"/>
      <c r="D6" s="153"/>
      <c r="E6" s="154"/>
      <c r="G6" s="155" t="s">
        <v>62</v>
      </c>
      <c r="H6" s="156"/>
      <c r="I6" s="156"/>
      <c r="J6" s="156"/>
      <c r="K6" s="156"/>
      <c r="L6" s="156"/>
      <c r="M6" s="156"/>
      <c r="N6" s="156"/>
      <c r="O6" s="156"/>
      <c r="P6" s="156"/>
      <c r="Q6" s="157"/>
      <c r="S6" s="158" t="s">
        <v>139</v>
      </c>
      <c r="T6" s="159"/>
      <c r="U6" s="159"/>
      <c r="V6" s="160"/>
    </row>
    <row r="7" spans="2:23" s="14" customFormat="1" x14ac:dyDescent="0.25">
      <c r="B7" s="30"/>
      <c r="C7" s="31"/>
      <c r="D7" s="31"/>
      <c r="E7" s="32"/>
      <c r="G7" s="30"/>
      <c r="H7" s="31"/>
      <c r="I7" s="31"/>
      <c r="J7" s="31"/>
      <c r="K7" s="31"/>
      <c r="L7" s="31"/>
      <c r="M7" s="31"/>
      <c r="N7" s="31"/>
      <c r="O7" s="31"/>
      <c r="P7" s="31"/>
      <c r="Q7" s="32"/>
      <c r="S7" s="30"/>
      <c r="T7" s="31"/>
      <c r="U7" s="31"/>
      <c r="V7" s="32"/>
    </row>
    <row r="8" spans="2:23" s="14" customFormat="1" ht="14.45" customHeight="1" x14ac:dyDescent="0.25">
      <c r="B8" s="22"/>
      <c r="C8" s="84" t="s">
        <v>47</v>
      </c>
      <c r="D8" s="39"/>
      <c r="E8" s="23"/>
      <c r="F8" s="13"/>
      <c r="G8" s="22"/>
      <c r="H8" s="124" t="s">
        <v>52</v>
      </c>
      <c r="I8" s="125"/>
      <c r="J8" s="21"/>
      <c r="K8" s="21"/>
      <c r="L8" s="21"/>
      <c r="M8" s="21"/>
      <c r="N8" s="21"/>
      <c r="O8" s="21"/>
      <c r="P8" s="21"/>
      <c r="Q8" s="23"/>
      <c r="S8" s="22"/>
      <c r="T8" s="65" t="s">
        <v>138</v>
      </c>
      <c r="U8" s="65" t="s">
        <v>33</v>
      </c>
      <c r="V8" s="23"/>
    </row>
    <row r="9" spans="2:23" s="14" customFormat="1" x14ac:dyDescent="0.25">
      <c r="B9" s="22"/>
      <c r="C9" s="11" t="s">
        <v>31</v>
      </c>
      <c r="D9" s="66" t="s">
        <v>253</v>
      </c>
      <c r="E9" s="23"/>
      <c r="G9" s="22"/>
      <c r="H9" s="96" t="s">
        <v>33</v>
      </c>
      <c r="I9" s="97">
        <v>30.421008323127115</v>
      </c>
      <c r="J9" s="21"/>
      <c r="K9" s="21"/>
      <c r="L9" s="21"/>
      <c r="M9" s="21"/>
      <c r="N9" s="21"/>
      <c r="O9" s="21"/>
      <c r="P9" s="21"/>
      <c r="Q9" s="23"/>
      <c r="S9" s="22"/>
      <c r="T9" s="66">
        <v>0</v>
      </c>
      <c r="U9" s="66">
        <v>0</v>
      </c>
      <c r="V9" s="23"/>
    </row>
    <row r="10" spans="2:23" s="14" customFormat="1" x14ac:dyDescent="0.25">
      <c r="B10" s="22"/>
      <c r="C10" s="86" t="s">
        <v>179</v>
      </c>
      <c r="D10" s="87" t="s">
        <v>172</v>
      </c>
      <c r="E10" s="23"/>
      <c r="F10" s="20"/>
      <c r="G10" s="22"/>
      <c r="H10" s="86" t="s">
        <v>34</v>
      </c>
      <c r="I10" s="87">
        <v>14.636383806205453</v>
      </c>
      <c r="J10" s="21"/>
      <c r="K10" s="21"/>
      <c r="L10" s="21"/>
      <c r="M10" s="21"/>
      <c r="N10" s="21"/>
      <c r="O10" s="21"/>
      <c r="P10" s="21"/>
      <c r="Q10" s="23"/>
      <c r="S10" s="22"/>
      <c r="T10" s="87">
        <v>0.01</v>
      </c>
      <c r="U10" s="87">
        <v>0</v>
      </c>
      <c r="V10" s="23"/>
    </row>
    <row r="11" spans="2:23" s="14" customFormat="1" ht="13.9" customHeight="1" x14ac:dyDescent="0.25">
      <c r="B11" s="22"/>
      <c r="C11" s="11" t="s">
        <v>45</v>
      </c>
      <c r="D11" s="66" t="s">
        <v>199</v>
      </c>
      <c r="E11" s="23"/>
      <c r="G11" s="22"/>
      <c r="H11" s="11" t="s">
        <v>35</v>
      </c>
      <c r="I11" s="66">
        <v>104.98129459656745</v>
      </c>
      <c r="J11" s="21"/>
      <c r="K11" s="21"/>
      <c r="L11" s="21"/>
      <c r="M11" s="21"/>
      <c r="N11" s="21"/>
      <c r="O11" s="21"/>
      <c r="P11" s="21"/>
      <c r="Q11" s="23"/>
      <c r="S11" s="22"/>
      <c r="T11" s="66">
        <v>0.02</v>
      </c>
      <c r="U11" s="66">
        <v>0</v>
      </c>
      <c r="V11" s="23"/>
    </row>
    <row r="12" spans="2:23" s="14" customFormat="1" ht="14.45" customHeight="1" x14ac:dyDescent="0.25">
      <c r="B12" s="144"/>
      <c r="C12" s="145" t="s">
        <v>46</v>
      </c>
      <c r="D12" s="147" t="s">
        <v>200</v>
      </c>
      <c r="E12" s="144"/>
      <c r="G12" s="22"/>
      <c r="H12" s="94" t="s">
        <v>42</v>
      </c>
      <c r="I12" s="95">
        <v>-25.682532568179333</v>
      </c>
      <c r="J12" s="21"/>
      <c r="K12" s="21"/>
      <c r="L12" s="21"/>
      <c r="M12" s="21"/>
      <c r="N12" s="21"/>
      <c r="O12" s="21"/>
      <c r="P12" s="21"/>
      <c r="Q12" s="23"/>
      <c r="S12" s="22"/>
      <c r="T12" s="87">
        <v>0.03</v>
      </c>
      <c r="U12" s="87">
        <v>0</v>
      </c>
      <c r="V12" s="23"/>
    </row>
    <row r="13" spans="2:23" s="14" customFormat="1" x14ac:dyDescent="0.25">
      <c r="B13" s="144"/>
      <c r="C13" s="146"/>
      <c r="D13" s="148"/>
      <c r="E13" s="144"/>
      <c r="G13" s="22"/>
      <c r="H13" s="11" t="s">
        <v>111</v>
      </c>
      <c r="I13" s="66">
        <v>0.19489750304129771</v>
      </c>
      <c r="J13" s="21"/>
      <c r="K13" s="21"/>
      <c r="L13" s="21"/>
      <c r="M13" s="21"/>
      <c r="N13" s="21"/>
      <c r="O13" s="21"/>
      <c r="P13" s="21"/>
      <c r="Q13" s="23"/>
      <c r="S13" s="22"/>
      <c r="T13" s="66">
        <v>0.04</v>
      </c>
      <c r="U13" s="66">
        <v>0</v>
      </c>
      <c r="V13" s="23"/>
    </row>
    <row r="14" spans="2:23" s="14" customFormat="1" ht="14.45" customHeight="1" x14ac:dyDescent="0.25">
      <c r="B14" s="59"/>
      <c r="C14" s="85" t="s">
        <v>134</v>
      </c>
      <c r="D14" s="78" t="s">
        <v>252</v>
      </c>
      <c r="E14" s="60"/>
      <c r="G14" s="22"/>
      <c r="H14" s="86" t="s">
        <v>110</v>
      </c>
      <c r="I14" s="87">
        <v>2</v>
      </c>
      <c r="J14" s="21"/>
      <c r="K14" s="21"/>
      <c r="L14" s="21"/>
      <c r="M14" s="21"/>
      <c r="N14" s="21"/>
      <c r="O14" s="21"/>
      <c r="P14" s="21"/>
      <c r="Q14" s="23"/>
      <c r="S14" s="22"/>
      <c r="T14" s="87">
        <v>0.05</v>
      </c>
      <c r="U14" s="87">
        <v>14.636383806205453</v>
      </c>
      <c r="V14" s="23"/>
    </row>
    <row r="15" spans="2:23" s="14" customFormat="1" ht="14.45" customHeight="1" x14ac:dyDescent="0.25">
      <c r="B15" s="59"/>
      <c r="C15" s="81" t="s">
        <v>131</v>
      </c>
      <c r="D15" s="82" t="s">
        <v>251</v>
      </c>
      <c r="E15" s="60"/>
      <c r="G15" s="22"/>
      <c r="H15" s="21"/>
      <c r="I15" s="21"/>
      <c r="J15" s="21"/>
      <c r="K15" s="21"/>
      <c r="L15" s="21"/>
      <c r="M15" s="21"/>
      <c r="N15" s="21"/>
      <c r="O15" s="21"/>
      <c r="P15" s="21"/>
      <c r="Q15" s="23"/>
      <c r="S15" s="22"/>
      <c r="T15" s="66">
        <v>0.06</v>
      </c>
      <c r="U15" s="66">
        <v>15.128618233275091</v>
      </c>
      <c r="V15" s="23"/>
    </row>
    <row r="16" spans="2:23" s="14" customFormat="1" x14ac:dyDescent="0.25">
      <c r="B16" s="22"/>
      <c r="C16" s="42"/>
      <c r="D16" s="37"/>
      <c r="E16" s="23"/>
      <c r="G16" s="22"/>
      <c r="H16" s="124" t="s">
        <v>51</v>
      </c>
      <c r="I16" s="125"/>
      <c r="J16" s="39"/>
      <c r="K16" s="21"/>
      <c r="L16" s="21"/>
      <c r="M16" s="21"/>
      <c r="N16" s="21"/>
      <c r="O16" s="21"/>
      <c r="P16" s="21"/>
      <c r="Q16" s="23"/>
      <c r="S16" s="22"/>
      <c r="T16" s="87">
        <v>7.0000000000000007E-2</v>
      </c>
      <c r="U16" s="87">
        <v>15.581341715793533</v>
      </c>
      <c r="V16" s="23"/>
    </row>
    <row r="17" spans="2:22" s="14" customFormat="1" x14ac:dyDescent="0.25">
      <c r="B17" s="22"/>
      <c r="C17" s="83" t="s">
        <v>54</v>
      </c>
      <c r="D17" s="39"/>
      <c r="E17" s="23"/>
      <c r="G17" s="22"/>
      <c r="H17" s="98" t="s">
        <v>49</v>
      </c>
      <c r="I17" s="98">
        <v>6</v>
      </c>
      <c r="J17" s="99"/>
      <c r="K17" s="99"/>
      <c r="L17" s="99"/>
      <c r="M17" s="21"/>
      <c r="N17" s="21"/>
      <c r="O17" s="21"/>
      <c r="P17" s="21"/>
      <c r="Q17" s="23"/>
      <c r="S17" s="22"/>
      <c r="T17" s="66">
        <v>0.08</v>
      </c>
      <c r="U17" s="66">
        <v>16.005451890317971</v>
      </c>
      <c r="V17" s="23"/>
    </row>
    <row r="18" spans="2:22" s="14" customFormat="1" x14ac:dyDescent="0.25">
      <c r="B18" s="22"/>
      <c r="C18" s="11" t="s">
        <v>85</v>
      </c>
      <c r="D18" s="66" t="s">
        <v>231</v>
      </c>
      <c r="E18" s="23"/>
      <c r="G18" s="22"/>
      <c r="H18" s="49" t="s">
        <v>37</v>
      </c>
      <c r="I18" s="49" t="s">
        <v>38</v>
      </c>
      <c r="J18" s="49" t="s">
        <v>36</v>
      </c>
      <c r="K18" s="79" t="s">
        <v>180</v>
      </c>
      <c r="L18" s="79" t="s">
        <v>181</v>
      </c>
      <c r="M18" s="21"/>
      <c r="N18" s="21"/>
      <c r="O18" s="21"/>
      <c r="P18" s="21"/>
      <c r="Q18" s="23"/>
      <c r="S18" s="22"/>
      <c r="T18" s="87">
        <v>0.09</v>
      </c>
      <c r="U18" s="87">
        <v>16.406255205510341</v>
      </c>
      <c r="V18" s="23"/>
    </row>
    <row r="19" spans="2:22" s="14" customFormat="1" ht="14.45" customHeight="1" x14ac:dyDescent="0.25">
      <c r="B19" s="22"/>
      <c r="C19" s="86" t="s">
        <v>17</v>
      </c>
      <c r="D19" s="87">
        <v>1</v>
      </c>
      <c r="E19" s="23"/>
      <c r="G19" s="22"/>
      <c r="H19" s="90" t="s">
        <v>254</v>
      </c>
      <c r="I19" s="66">
        <v>0.98885914850244605</v>
      </c>
      <c r="J19" s="91">
        <v>9.1210685559878699E-2</v>
      </c>
      <c r="K19" s="66">
        <v>0.81008948838976402</v>
      </c>
      <c r="L19" s="66">
        <v>1.1676288086151281</v>
      </c>
      <c r="M19" s="21"/>
      <c r="N19" s="21"/>
      <c r="O19" s="21"/>
      <c r="P19" s="21"/>
      <c r="Q19" s="23"/>
      <c r="S19" s="22"/>
      <c r="T19" s="66">
        <v>0.1</v>
      </c>
      <c r="U19" s="66">
        <v>16.78893873448364</v>
      </c>
      <c r="V19" s="23"/>
    </row>
    <row r="20" spans="2:22" s="14" customFormat="1" x14ac:dyDescent="0.25">
      <c r="B20" s="22"/>
      <c r="C20" s="11" t="s">
        <v>88</v>
      </c>
      <c r="D20" s="66" t="s">
        <v>230</v>
      </c>
      <c r="E20" s="23"/>
      <c r="G20" s="22"/>
      <c r="H20" s="92" t="s">
        <v>255</v>
      </c>
      <c r="I20" s="87">
        <v>-1.0874696114628</v>
      </c>
      <c r="J20" s="93">
        <v>8.5662950338953103E-2</v>
      </c>
      <c r="K20" s="87">
        <v>-1.2553659102609402</v>
      </c>
      <c r="L20" s="87">
        <v>-0.91957331266466857</v>
      </c>
      <c r="M20" s="21"/>
      <c r="N20" s="21"/>
      <c r="O20" s="21"/>
      <c r="P20" s="21"/>
      <c r="Q20" s="23"/>
      <c r="S20" s="22"/>
      <c r="T20" s="87">
        <v>0.11</v>
      </c>
      <c r="U20" s="87">
        <v>17.15869330434435</v>
      </c>
      <c r="V20" s="23"/>
    </row>
    <row r="21" spans="2:22" s="14" customFormat="1" ht="16.899999999999999" customHeight="1" x14ac:dyDescent="0.25">
      <c r="B21" s="22"/>
      <c r="C21" s="86" t="s">
        <v>32</v>
      </c>
      <c r="D21" s="87">
        <v>0.95</v>
      </c>
      <c r="E21" s="23"/>
      <c r="G21" s="22"/>
      <c r="H21" s="90" t="s">
        <v>256</v>
      </c>
      <c r="I21" s="66">
        <v>177.70933593065399</v>
      </c>
      <c r="J21" s="91">
        <v>59.980470831976298</v>
      </c>
      <c r="K21" s="66">
        <v>60.149772396930217</v>
      </c>
      <c r="L21" s="66">
        <v>295.26889946437723</v>
      </c>
      <c r="M21" s="21"/>
      <c r="N21" s="21"/>
      <c r="O21" s="21"/>
      <c r="P21" s="21"/>
      <c r="Q21" s="23"/>
      <c r="S21" s="22"/>
      <c r="T21" s="66">
        <v>0.12</v>
      </c>
      <c r="U21" s="66">
        <v>17.516923949874428</v>
      </c>
      <c r="V21" s="23"/>
    </row>
    <row r="22" spans="2:22" s="14" customFormat="1" ht="28.9" customHeight="1" x14ac:dyDescent="0.25">
      <c r="B22" s="22"/>
      <c r="C22" s="11" t="s">
        <v>86</v>
      </c>
      <c r="D22" s="66" t="s">
        <v>229</v>
      </c>
      <c r="E22" s="23"/>
      <c r="F22" s="13"/>
      <c r="G22" s="22"/>
      <c r="H22" s="92" t="s">
        <v>257</v>
      </c>
      <c r="I22" s="87" t="s">
        <v>245</v>
      </c>
      <c r="J22" s="93" t="s">
        <v>217</v>
      </c>
      <c r="K22" s="87" t="s">
        <v>217</v>
      </c>
      <c r="L22" s="87" t="s">
        <v>217</v>
      </c>
      <c r="M22" s="21"/>
      <c r="N22" s="21"/>
      <c r="O22" s="21"/>
      <c r="P22" s="21"/>
      <c r="Q22" s="23"/>
      <c r="S22" s="22"/>
      <c r="T22" s="87">
        <v>0.13</v>
      </c>
      <c r="U22" s="87">
        <v>17.862598442089503</v>
      </c>
      <c r="V22" s="23"/>
    </row>
    <row r="23" spans="2:22" s="14" customFormat="1" ht="14.45" customHeight="1" x14ac:dyDescent="0.25">
      <c r="B23" s="22"/>
      <c r="C23" s="17" t="s">
        <v>87</v>
      </c>
      <c r="D23" s="18" t="s">
        <v>228</v>
      </c>
      <c r="E23" s="23"/>
      <c r="F23" s="13"/>
      <c r="G23" s="22"/>
      <c r="H23" s="90" t="s">
        <v>246</v>
      </c>
      <c r="I23" s="66">
        <v>1.52294585452814</v>
      </c>
      <c r="J23" s="91">
        <v>0.50024877153342295</v>
      </c>
      <c r="K23" s="66">
        <v>0.54247627127840525</v>
      </c>
      <c r="L23" s="66">
        <v>2.5034154377778712</v>
      </c>
      <c r="M23" s="21"/>
      <c r="N23" s="21"/>
      <c r="O23" s="21"/>
      <c r="P23" s="21"/>
      <c r="Q23" s="23"/>
      <c r="S23" s="22"/>
      <c r="T23" s="66">
        <v>0.14000000000000001</v>
      </c>
      <c r="U23" s="66">
        <v>18.20215081439126</v>
      </c>
      <c r="V23" s="23"/>
    </row>
    <row r="24" spans="2:22" s="14" customFormat="1" x14ac:dyDescent="0.25">
      <c r="B24" s="22"/>
      <c r="C24" s="21"/>
      <c r="D24" s="38"/>
      <c r="E24" s="23"/>
      <c r="F24" s="13"/>
      <c r="G24" s="22"/>
      <c r="H24" s="92" t="s">
        <v>258</v>
      </c>
      <c r="I24" s="87">
        <v>2.5699262181986E-2</v>
      </c>
      <c r="J24" s="93">
        <v>4.4929600496913498E-4</v>
      </c>
      <c r="K24" s="87">
        <v>2.4818658186902681E-2</v>
      </c>
      <c r="L24" s="87">
        <v>2.6579866177069332E-2</v>
      </c>
      <c r="M24" s="21"/>
      <c r="N24" s="21"/>
      <c r="O24" s="21"/>
      <c r="P24" s="21"/>
      <c r="Q24" s="23"/>
      <c r="S24" s="22"/>
      <c r="T24" s="87">
        <v>0.15</v>
      </c>
      <c r="U24" s="87">
        <v>18.538205352368422</v>
      </c>
      <c r="V24" s="23"/>
    </row>
    <row r="25" spans="2:22" s="14" customFormat="1" x14ac:dyDescent="0.25">
      <c r="B25" s="22"/>
      <c r="C25" s="83" t="s">
        <v>53</v>
      </c>
      <c r="D25" s="39"/>
      <c r="E25" s="23"/>
      <c r="F25" s="13"/>
      <c r="G25" s="22"/>
      <c r="H25" s="38"/>
      <c r="I25" s="38"/>
      <c r="J25" s="38"/>
      <c r="K25" s="21"/>
      <c r="L25" s="21"/>
      <c r="M25" s="21"/>
      <c r="N25" s="21"/>
      <c r="O25" s="21"/>
      <c r="P25" s="21"/>
      <c r="Q25" s="23"/>
      <c r="S25" s="22"/>
      <c r="T25" s="66">
        <v>0.16</v>
      </c>
      <c r="U25" s="66">
        <v>18.868725051279657</v>
      </c>
      <c r="V25" s="23"/>
    </row>
    <row r="26" spans="2:22" s="14" customFormat="1" ht="15.6" customHeight="1" x14ac:dyDescent="0.25">
      <c r="B26" s="22"/>
      <c r="C26" s="11" t="s">
        <v>39</v>
      </c>
      <c r="D26" s="66" t="s">
        <v>202</v>
      </c>
      <c r="E26" s="23"/>
      <c r="F26" s="13"/>
      <c r="G26" s="22"/>
      <c r="H26" s="139" t="s">
        <v>50</v>
      </c>
      <c r="I26" s="139"/>
      <c r="J26" s="39"/>
      <c r="K26" s="39"/>
      <c r="L26" s="39"/>
      <c r="M26" s="39"/>
      <c r="N26" s="39"/>
      <c r="O26" s="21"/>
      <c r="P26" s="21"/>
      <c r="Q26" s="23"/>
      <c r="S26" s="22"/>
      <c r="T26" s="87">
        <v>0.17</v>
      </c>
      <c r="U26" s="87">
        <v>19.18888073415048</v>
      </c>
      <c r="V26" s="23"/>
    </row>
    <row r="27" spans="2:22" s="14" customFormat="1" ht="30" x14ac:dyDescent="0.25">
      <c r="B27" s="22"/>
      <c r="C27" s="86" t="s">
        <v>40</v>
      </c>
      <c r="D27" s="87" t="s">
        <v>202</v>
      </c>
      <c r="E27" s="23"/>
      <c r="F27" s="13"/>
      <c r="G27" s="22"/>
      <c r="H27" s="40" t="s">
        <v>41</v>
      </c>
      <c r="I27" s="40" t="s">
        <v>43</v>
      </c>
      <c r="J27" s="41" t="s">
        <v>140</v>
      </c>
      <c r="K27" s="41" t="s">
        <v>141</v>
      </c>
      <c r="L27" s="41" t="s">
        <v>89</v>
      </c>
      <c r="M27" s="41" t="s">
        <v>142</v>
      </c>
      <c r="N27" s="41" t="s">
        <v>143</v>
      </c>
      <c r="O27" s="41" t="s">
        <v>144</v>
      </c>
      <c r="P27" s="41" t="s">
        <v>44</v>
      </c>
      <c r="Q27" s="23"/>
      <c r="S27" s="22"/>
      <c r="T27" s="66">
        <v>0.18</v>
      </c>
      <c r="U27" s="66">
        <v>19.508608283234501</v>
      </c>
      <c r="V27" s="23"/>
    </row>
    <row r="28" spans="2:22" s="14" customFormat="1" ht="14.45" customHeight="1" x14ac:dyDescent="0.25">
      <c r="B28" s="22"/>
      <c r="C28" s="11" t="s">
        <v>48</v>
      </c>
      <c r="D28" s="66">
        <v>14</v>
      </c>
      <c r="E28" s="23"/>
      <c r="F28" s="13"/>
      <c r="G28" s="22"/>
      <c r="H28" s="66">
        <v>0</v>
      </c>
      <c r="I28" s="66">
        <v>3</v>
      </c>
      <c r="J28" s="66">
        <v>0.98885914850244605</v>
      </c>
      <c r="K28" s="66">
        <v>1.0001767566666666</v>
      </c>
      <c r="L28" s="66">
        <v>1.0001767566666666</v>
      </c>
      <c r="M28" s="66">
        <v>0.15894809678073563</v>
      </c>
      <c r="N28" s="66">
        <v>0.19708764185670519</v>
      </c>
      <c r="O28" s="66">
        <v>0.19708764185670519</v>
      </c>
      <c r="P28" s="66">
        <v>0.12332750600737087</v>
      </c>
      <c r="Q28" s="23"/>
      <c r="S28" s="22"/>
      <c r="T28" s="87">
        <v>0.19</v>
      </c>
      <c r="U28" s="87">
        <v>19.826194881485851</v>
      </c>
      <c r="V28" s="23"/>
    </row>
    <row r="29" spans="2:22" s="14" customFormat="1" ht="14.45" customHeight="1" x14ac:dyDescent="0.25">
      <c r="B29" s="22"/>
      <c r="C29" s="88" t="s">
        <v>108</v>
      </c>
      <c r="D29" s="89" t="s">
        <v>227</v>
      </c>
      <c r="E29" s="23"/>
      <c r="F29" s="13"/>
      <c r="G29" s="22"/>
      <c r="H29" s="87">
        <v>100</v>
      </c>
      <c r="I29" s="87">
        <v>3</v>
      </c>
      <c r="J29" s="87">
        <v>0.59727360535946938</v>
      </c>
      <c r="K29" s="87">
        <v>0.59208200666666666</v>
      </c>
      <c r="L29" s="87">
        <v>0.59208200666666666</v>
      </c>
      <c r="M29" s="87">
        <v>0.10827354903606411</v>
      </c>
      <c r="N29" s="87">
        <v>0.13118840696044809</v>
      </c>
      <c r="O29" s="87">
        <v>0.13118840696044809</v>
      </c>
      <c r="P29" s="87">
        <v>-8.3049948842513349E-2</v>
      </c>
      <c r="Q29" s="23"/>
      <c r="S29" s="22"/>
      <c r="T29" s="66">
        <v>0.2</v>
      </c>
      <c r="U29" s="66">
        <v>20.138157136532865</v>
      </c>
      <c r="V29" s="23"/>
    </row>
    <row r="30" spans="2:22" s="14" customFormat="1" ht="12" customHeight="1" x14ac:dyDescent="0.25">
      <c r="B30" s="24"/>
      <c r="C30" s="34"/>
      <c r="D30" s="34"/>
      <c r="E30" s="26"/>
      <c r="F30" s="13"/>
      <c r="G30" s="22"/>
      <c r="H30" s="66">
        <v>300</v>
      </c>
      <c r="I30" s="66">
        <v>3</v>
      </c>
      <c r="J30" s="66">
        <v>0.3059315628330721</v>
      </c>
      <c r="K30" s="66">
        <v>0.28101803666666664</v>
      </c>
      <c r="L30" s="66">
        <v>0.28101803666666664</v>
      </c>
      <c r="M30" s="66">
        <v>6.5054470495494149E-2</v>
      </c>
      <c r="N30" s="66">
        <v>4.7079485731856191E-2</v>
      </c>
      <c r="O30" s="66">
        <v>4.7079485731856191E-2</v>
      </c>
      <c r="P30" s="66">
        <v>-0.66331326328910367</v>
      </c>
      <c r="Q30" s="23"/>
      <c r="S30" s="22"/>
      <c r="T30" s="87">
        <v>0.21</v>
      </c>
      <c r="U30" s="87">
        <v>20.449684084801479</v>
      </c>
      <c r="V30" s="23"/>
    </row>
    <row r="31" spans="2:22" s="14" customFormat="1" ht="14.45" customHeight="1" x14ac:dyDescent="0.25">
      <c r="B31" s="43"/>
      <c r="C31" s="45"/>
      <c r="D31" s="45"/>
      <c r="E31" s="45"/>
      <c r="G31" s="22"/>
      <c r="H31" s="87">
        <v>600</v>
      </c>
      <c r="I31" s="87">
        <v>3</v>
      </c>
      <c r="J31" s="87">
        <v>0.14988019231326299</v>
      </c>
      <c r="K31" s="87">
        <v>0.17179215333333334</v>
      </c>
      <c r="L31" s="87">
        <v>0.17179215333333334</v>
      </c>
      <c r="M31" s="87">
        <v>3.7784343641637845E-2</v>
      </c>
      <c r="N31" s="87">
        <v>6.0137631429073066E-2</v>
      </c>
      <c r="O31" s="87">
        <v>6.0137631429073066E-2</v>
      </c>
      <c r="P31" s="87">
        <v>1.0044538589895553</v>
      </c>
      <c r="Q31" s="23"/>
      <c r="S31" s="22"/>
      <c r="T31" s="66">
        <v>0.22</v>
      </c>
      <c r="U31" s="66">
        <v>20.761319320562347</v>
      </c>
      <c r="V31" s="23"/>
    </row>
    <row r="32" spans="2:22" s="14" customFormat="1" x14ac:dyDescent="0.25">
      <c r="B32" s="13"/>
      <c r="C32" s="33"/>
      <c r="D32" s="33"/>
      <c r="E32" s="33"/>
      <c r="G32" s="22"/>
      <c r="H32" s="66">
        <v>900</v>
      </c>
      <c r="I32" s="66">
        <v>2</v>
      </c>
      <c r="J32" s="66">
        <v>8.0708297724717548E-2</v>
      </c>
      <c r="K32" s="66">
        <v>7.37009525E-2</v>
      </c>
      <c r="L32" s="66">
        <v>7.37009525E-2</v>
      </c>
      <c r="M32" s="66">
        <v>2.3583492465809805E-2</v>
      </c>
      <c r="N32" s="66">
        <v>1.1247724829698351E-2</v>
      </c>
      <c r="O32" s="66">
        <v>1.1247724829698351E-2</v>
      </c>
      <c r="P32" s="66">
        <v>-0.42020420289288213</v>
      </c>
      <c r="Q32" s="23"/>
      <c r="S32" s="22"/>
      <c r="T32" s="87">
        <v>0.23</v>
      </c>
      <c r="U32" s="87">
        <v>21.07213750928398</v>
      </c>
      <c r="V32" s="23"/>
    </row>
    <row r="33" spans="1:22" s="14" customFormat="1" x14ac:dyDescent="0.25">
      <c r="A33" s="13"/>
      <c r="B33" s="13"/>
      <c r="C33" s="33"/>
      <c r="D33" s="33"/>
      <c r="E33" s="33"/>
      <c r="F33" s="13"/>
      <c r="G33" s="22"/>
      <c r="H33" s="38"/>
      <c r="I33" s="38"/>
      <c r="J33" s="38"/>
      <c r="K33" s="38"/>
      <c r="L33" s="38"/>
      <c r="M33" s="38"/>
      <c r="N33" s="38"/>
      <c r="O33" s="21"/>
      <c r="P33" s="21"/>
      <c r="Q33" s="23"/>
      <c r="S33" s="22"/>
      <c r="T33" s="66">
        <v>0.24</v>
      </c>
      <c r="U33" s="66">
        <v>21.382519169989692</v>
      </c>
      <c r="V33" s="23"/>
    </row>
    <row r="34" spans="1:22" s="14" customFormat="1" ht="15" customHeight="1" x14ac:dyDescent="0.25">
      <c r="A34" s="13"/>
      <c r="B34" s="13"/>
      <c r="C34" s="33"/>
      <c r="D34" s="33"/>
      <c r="E34" s="33"/>
      <c r="F34" s="13"/>
      <c r="G34" s="22"/>
      <c r="H34" s="140" t="s">
        <v>90</v>
      </c>
      <c r="I34" s="141"/>
      <c r="J34" s="38"/>
      <c r="K34" s="38"/>
      <c r="L34" s="38"/>
      <c r="M34" s="38"/>
      <c r="N34" s="38"/>
      <c r="O34" s="21"/>
      <c r="P34" s="21"/>
      <c r="Q34" s="23"/>
      <c r="S34" s="22"/>
      <c r="T34" s="87">
        <v>0.25</v>
      </c>
      <c r="U34" s="87">
        <v>21.692625237213917</v>
      </c>
      <c r="V34" s="23"/>
    </row>
    <row r="35" spans="1:22" s="14" customFormat="1" ht="30" x14ac:dyDescent="0.25">
      <c r="A35" s="13"/>
      <c r="B35" s="13"/>
      <c r="C35" s="33"/>
      <c r="D35" s="33"/>
      <c r="E35" s="33"/>
      <c r="F35" s="13"/>
      <c r="G35" s="22"/>
      <c r="H35" s="100" t="s">
        <v>31</v>
      </c>
      <c r="I35" s="100" t="s">
        <v>133</v>
      </c>
      <c r="J35" s="100" t="s">
        <v>49</v>
      </c>
      <c r="K35" s="100" t="s">
        <v>42</v>
      </c>
      <c r="L35" s="38"/>
      <c r="M35" s="38"/>
      <c r="N35" s="38"/>
      <c r="O35" s="21"/>
      <c r="P35" s="21"/>
      <c r="Q35" s="23"/>
      <c r="S35" s="22"/>
      <c r="T35" s="66">
        <v>0.26</v>
      </c>
      <c r="U35" s="66">
        <v>22.003156334955161</v>
      </c>
      <c r="V35" s="23"/>
    </row>
    <row r="36" spans="1:22" s="14" customFormat="1" ht="15" customHeight="1" x14ac:dyDescent="0.25">
      <c r="A36" s="13"/>
      <c r="B36" s="13"/>
      <c r="C36" s="33"/>
      <c r="D36" s="33"/>
      <c r="E36" s="33"/>
      <c r="F36" s="13"/>
      <c r="G36" s="22"/>
      <c r="H36" s="66" t="s">
        <v>236</v>
      </c>
      <c r="I36" s="66">
        <v>13.226202106428293</v>
      </c>
      <c r="J36" s="66">
        <v>6</v>
      </c>
      <c r="K36" s="66">
        <v>-14.452404212856585</v>
      </c>
      <c r="L36" s="38"/>
      <c r="M36" s="38"/>
      <c r="N36" s="38"/>
      <c r="O36" s="21"/>
      <c r="P36" s="21"/>
      <c r="Q36" s="23"/>
      <c r="S36" s="22"/>
      <c r="T36" s="87">
        <v>0.27</v>
      </c>
      <c r="U36" s="87">
        <v>22.314253835524852</v>
      </c>
      <c r="V36" s="23"/>
    </row>
    <row r="37" spans="1:22" s="14" customFormat="1" ht="14.45" customHeight="1" x14ac:dyDescent="0.25">
      <c r="A37" s="13"/>
      <c r="B37" s="13"/>
      <c r="C37" s="33"/>
      <c r="D37" s="33"/>
      <c r="E37" s="33"/>
      <c r="F37" s="13"/>
      <c r="G37" s="22"/>
      <c r="H37" s="87" t="s">
        <v>237</v>
      </c>
      <c r="I37" s="87">
        <v>20.802771643815667</v>
      </c>
      <c r="J37" s="87">
        <v>10</v>
      </c>
      <c r="K37" s="87">
        <v>-21.605543287631335</v>
      </c>
      <c r="L37" s="38"/>
      <c r="M37" s="38"/>
      <c r="N37" s="38"/>
      <c r="O37" s="21"/>
      <c r="P37" s="21"/>
      <c r="Q37" s="23"/>
      <c r="S37" s="22"/>
      <c r="T37" s="66">
        <v>0.28000000000000003</v>
      </c>
      <c r="U37" s="66">
        <v>22.627605305346062</v>
      </c>
      <c r="V37" s="23"/>
    </row>
    <row r="38" spans="1:22" s="14" customFormat="1" ht="16.149999999999999" customHeight="1" x14ac:dyDescent="0.25">
      <c r="A38" s="13"/>
      <c r="B38" s="13"/>
      <c r="C38" s="13"/>
      <c r="D38" s="13"/>
      <c r="E38" s="13"/>
      <c r="F38" s="13"/>
      <c r="G38" s="22"/>
      <c r="H38" s="66" t="s">
        <v>238</v>
      </c>
      <c r="I38" s="66">
        <v>19.476547768126771</v>
      </c>
      <c r="J38" s="66">
        <v>7</v>
      </c>
      <c r="K38" s="66">
        <v>-24.953095536253542</v>
      </c>
      <c r="L38" s="38"/>
      <c r="M38" s="38"/>
      <c r="N38" s="38"/>
      <c r="O38" s="21"/>
      <c r="P38" s="21"/>
      <c r="Q38" s="23"/>
      <c r="S38" s="22"/>
      <c r="T38" s="87">
        <v>0.28999999999999998</v>
      </c>
      <c r="U38" s="87">
        <v>22.94308732970088</v>
      </c>
      <c r="V38" s="23"/>
    </row>
    <row r="39" spans="1:22" s="14" customFormat="1" x14ac:dyDescent="0.25">
      <c r="A39" s="13"/>
      <c r="B39" s="13"/>
      <c r="C39" s="13"/>
      <c r="D39" s="13"/>
      <c r="E39" s="13"/>
      <c r="F39" s="13"/>
      <c r="G39" s="22"/>
      <c r="H39" s="87" t="s">
        <v>239</v>
      </c>
      <c r="I39" s="87">
        <v>17.841266284089667</v>
      </c>
      <c r="J39" s="87">
        <v>5</v>
      </c>
      <c r="K39" s="87">
        <v>-25.682532568179333</v>
      </c>
      <c r="L39" s="38"/>
      <c r="M39" s="38"/>
      <c r="N39" s="38"/>
      <c r="O39" s="21"/>
      <c r="P39" s="21"/>
      <c r="Q39" s="23"/>
      <c r="S39" s="22"/>
      <c r="T39" s="66">
        <v>0.3</v>
      </c>
      <c r="U39" s="66">
        <v>23.259395709992837</v>
      </c>
      <c r="V39" s="23"/>
    </row>
    <row r="40" spans="1:22" s="14" customFormat="1" ht="15" customHeight="1" x14ac:dyDescent="0.25">
      <c r="A40" s="13"/>
      <c r="B40" s="13"/>
      <c r="C40" s="13"/>
      <c r="D40" s="13"/>
      <c r="E40" s="13"/>
      <c r="F40" s="13"/>
      <c r="G40" s="22"/>
      <c r="H40" s="66" t="s">
        <v>240</v>
      </c>
      <c r="I40" s="66">
        <v>-5.0796901036425126</v>
      </c>
      <c r="J40" s="66">
        <v>2</v>
      </c>
      <c r="K40" s="66">
        <v>14.159380207285025</v>
      </c>
      <c r="L40" s="38"/>
      <c r="M40" s="38"/>
      <c r="N40" s="38"/>
      <c r="O40" s="21"/>
      <c r="P40" s="21"/>
      <c r="Q40" s="23"/>
      <c r="S40" s="22"/>
      <c r="T40" s="87">
        <v>0.31</v>
      </c>
      <c r="U40" s="87">
        <v>23.577158698021506</v>
      </c>
      <c r="V40" s="23"/>
    </row>
    <row r="41" spans="1:22" s="14" customFormat="1" ht="23.25" x14ac:dyDescent="0.35">
      <c r="A41" s="13"/>
      <c r="C41" s="13"/>
      <c r="D41" s="138"/>
      <c r="E41" s="138"/>
      <c r="F41" s="13"/>
      <c r="G41" s="22"/>
      <c r="H41" s="142" t="s">
        <v>241</v>
      </c>
      <c r="I41" s="142"/>
      <c r="J41" s="142"/>
      <c r="K41" s="142"/>
      <c r="L41" s="142"/>
      <c r="M41" s="142"/>
      <c r="N41" s="142"/>
      <c r="O41" s="142"/>
      <c r="P41" s="142"/>
      <c r="Q41" s="23"/>
      <c r="S41" s="22"/>
      <c r="T41" s="66">
        <v>0.32</v>
      </c>
      <c r="U41" s="66">
        <v>23.897498641188324</v>
      </c>
      <c r="V41" s="23"/>
    </row>
    <row r="42" spans="1:22" s="14" customFormat="1" ht="15" customHeight="1" x14ac:dyDescent="0.25">
      <c r="A42" s="13"/>
      <c r="C42" s="13"/>
      <c r="D42" s="13"/>
      <c r="E42" s="27"/>
      <c r="F42" s="13"/>
      <c r="G42" s="22"/>
      <c r="H42" s="38"/>
      <c r="I42" s="38"/>
      <c r="J42" s="38"/>
      <c r="K42" s="38"/>
      <c r="L42" s="38"/>
      <c r="M42" s="38"/>
      <c r="N42" s="38"/>
      <c r="O42" s="21"/>
      <c r="P42" s="21"/>
      <c r="Q42" s="23"/>
      <c r="S42" s="22"/>
      <c r="T42" s="87">
        <v>0.33</v>
      </c>
      <c r="U42" s="87">
        <v>24.220633483532978</v>
      </c>
      <c r="V42" s="23"/>
    </row>
    <row r="43" spans="1:22" s="14" customFormat="1" ht="15" customHeight="1" x14ac:dyDescent="0.25">
      <c r="A43" s="13"/>
      <c r="B43" s="13"/>
      <c r="C43" s="13"/>
      <c r="D43" s="13"/>
      <c r="E43" s="27"/>
      <c r="F43" s="13"/>
      <c r="G43" s="22"/>
      <c r="H43" s="143" t="s">
        <v>91</v>
      </c>
      <c r="I43" s="143"/>
      <c r="J43" s="38"/>
      <c r="K43" s="38"/>
      <c r="L43" s="38"/>
      <c r="M43" s="38"/>
      <c r="N43" s="38"/>
      <c r="O43" s="21"/>
      <c r="P43" s="21"/>
      <c r="Q43" s="23"/>
      <c r="S43" s="22"/>
      <c r="T43" s="66">
        <v>0.34</v>
      </c>
      <c r="U43" s="66">
        <v>24.547006255594432</v>
      </c>
      <c r="V43" s="23"/>
    </row>
    <row r="44" spans="1:22" s="14" customFormat="1" ht="45" x14ac:dyDescent="0.25">
      <c r="A44" s="13"/>
      <c r="B44" s="13"/>
      <c r="C44" s="13"/>
      <c r="D44" s="13"/>
      <c r="E44" s="27"/>
      <c r="F44" s="13"/>
      <c r="G44" s="22"/>
      <c r="H44" s="101" t="s">
        <v>92</v>
      </c>
      <c r="I44" s="102" t="s">
        <v>132</v>
      </c>
      <c r="J44" s="100" t="s">
        <v>93</v>
      </c>
      <c r="K44" s="100" t="s">
        <v>94</v>
      </c>
      <c r="L44" s="38"/>
      <c r="M44" s="38"/>
      <c r="N44" s="38"/>
      <c r="O44" s="21"/>
      <c r="P44" s="21"/>
      <c r="Q44" s="23"/>
      <c r="S44" s="22"/>
      <c r="T44" s="87">
        <v>0.35</v>
      </c>
      <c r="U44" s="87">
        <v>24.877233726734818</v>
      </c>
      <c r="V44" s="23"/>
    </row>
    <row r="45" spans="1:22" s="14" customFormat="1" x14ac:dyDescent="0.25">
      <c r="A45" s="13"/>
      <c r="B45" s="13"/>
      <c r="C45" s="13"/>
      <c r="D45" s="13"/>
      <c r="E45" s="27"/>
      <c r="F45" s="13"/>
      <c r="G45" s="22"/>
      <c r="H45" s="66">
        <v>1</v>
      </c>
      <c r="I45" s="66">
        <v>51.76492349491636</v>
      </c>
      <c r="J45" s="66">
        <v>8</v>
      </c>
      <c r="K45" s="66" t="s">
        <v>235</v>
      </c>
      <c r="L45" s="38"/>
      <c r="M45" s="38"/>
      <c r="N45" s="38"/>
      <c r="O45" s="21"/>
      <c r="P45" s="21"/>
      <c r="Q45" s="23"/>
      <c r="S45" s="22"/>
      <c r="T45" s="66">
        <v>0.36</v>
      </c>
      <c r="U45" s="66">
        <v>25.212254212138092</v>
      </c>
      <c r="V45" s="23"/>
    </row>
    <row r="46" spans="1:22" s="14" customFormat="1" x14ac:dyDescent="0.25">
      <c r="A46" s="13"/>
      <c r="B46" s="13"/>
      <c r="C46" s="13"/>
      <c r="D46" s="13"/>
      <c r="E46" s="13"/>
      <c r="F46" s="13"/>
      <c r="G46" s="22"/>
      <c r="H46" s="87">
        <v>2</v>
      </c>
      <c r="I46" s="87">
        <v>15.153139074774749</v>
      </c>
      <c r="J46" s="87">
        <v>4</v>
      </c>
      <c r="K46" s="87">
        <v>4.3939111558231048E-3</v>
      </c>
      <c r="L46" s="38"/>
      <c r="M46" s="38"/>
      <c r="N46" s="38"/>
      <c r="O46" s="21"/>
      <c r="P46" s="21"/>
      <c r="Q46" s="23"/>
      <c r="S46" s="22"/>
      <c r="T46" s="87">
        <v>0.37</v>
      </c>
      <c r="U46" s="87">
        <v>25.55065323518825</v>
      </c>
      <c r="V46" s="23"/>
    </row>
    <row r="47" spans="1:22" s="14" customFormat="1" x14ac:dyDescent="0.25">
      <c r="A47" s="13"/>
      <c r="B47" s="13"/>
      <c r="C47" s="13"/>
      <c r="D47" s="13"/>
      <c r="E47" s="13"/>
      <c r="F47" s="13"/>
      <c r="G47" s="22"/>
      <c r="H47" s="66">
        <v>3</v>
      </c>
      <c r="I47" s="66">
        <v>2.6524477513777924</v>
      </c>
      <c r="J47" s="66">
        <v>3</v>
      </c>
      <c r="K47" s="66">
        <v>0.44836887765217015</v>
      </c>
      <c r="L47" s="38"/>
      <c r="M47" s="38"/>
      <c r="N47" s="38"/>
      <c r="O47" s="21"/>
      <c r="P47" s="21"/>
      <c r="Q47" s="23"/>
      <c r="S47" s="22"/>
      <c r="T47" s="66">
        <v>0.38</v>
      </c>
      <c r="U47" s="66">
        <v>25.891853361922117</v>
      </c>
      <c r="V47" s="23"/>
    </row>
    <row r="48" spans="1:22" s="14" customFormat="1" ht="23.25" x14ac:dyDescent="0.35">
      <c r="A48" s="13"/>
      <c r="B48" s="13"/>
      <c r="C48" s="13"/>
      <c r="D48" s="138"/>
      <c r="E48" s="138"/>
      <c r="F48" s="13"/>
      <c r="G48" s="22"/>
      <c r="H48" s="87">
        <v>4</v>
      </c>
      <c r="I48" s="87">
        <v>3.2705629680742092</v>
      </c>
      <c r="J48" s="87">
        <v>2</v>
      </c>
      <c r="K48" s="87">
        <v>0.19489750304129771</v>
      </c>
      <c r="L48" s="38"/>
      <c r="M48" s="38"/>
      <c r="N48" s="38"/>
      <c r="O48" s="21"/>
      <c r="P48" s="21"/>
      <c r="Q48" s="23"/>
      <c r="S48" s="22"/>
      <c r="T48" s="87">
        <v>0.39</v>
      </c>
      <c r="U48" s="87">
        <v>26.235801919284253</v>
      </c>
      <c r="V48" s="23"/>
    </row>
    <row r="49" spans="1:22" s="14" customFormat="1" x14ac:dyDescent="0.25">
      <c r="A49" s="13"/>
      <c r="B49" s="13"/>
      <c r="C49" s="13"/>
      <c r="D49" s="13"/>
      <c r="E49" s="27"/>
      <c r="F49" s="13"/>
      <c r="G49" s="22"/>
      <c r="H49" s="38"/>
      <c r="I49" s="38"/>
      <c r="J49" s="38"/>
      <c r="K49" s="38"/>
      <c r="L49" s="38"/>
      <c r="M49" s="38"/>
      <c r="N49" s="38"/>
      <c r="O49" s="21"/>
      <c r="P49" s="21"/>
      <c r="Q49" s="23"/>
      <c r="S49" s="22"/>
      <c r="T49" s="66">
        <v>0.4</v>
      </c>
      <c r="U49" s="66">
        <v>26.581231650308148</v>
      </c>
      <c r="V49" s="23"/>
    </row>
    <row r="50" spans="1:22" s="14" customFormat="1" x14ac:dyDescent="0.25">
      <c r="A50" s="13"/>
      <c r="B50" s="13"/>
      <c r="C50" s="13"/>
      <c r="D50" s="13"/>
      <c r="E50" s="27"/>
      <c r="F50" s="13"/>
      <c r="G50" s="43"/>
      <c r="H50" s="44"/>
      <c r="I50" s="43"/>
      <c r="J50" s="43"/>
      <c r="K50" s="43"/>
      <c r="L50" s="43"/>
      <c r="M50" s="43"/>
      <c r="N50" s="43"/>
      <c r="O50" s="43"/>
      <c r="P50" s="43"/>
      <c r="Q50" s="43"/>
      <c r="S50" s="22"/>
      <c r="T50" s="87">
        <v>0.41</v>
      </c>
      <c r="U50" s="87">
        <v>26.93754425277012</v>
      </c>
      <c r="V50" s="23"/>
    </row>
    <row r="51" spans="1:22" s="14" customFormat="1" ht="23.25" x14ac:dyDescent="0.35">
      <c r="B51" s="13"/>
      <c r="C51" s="13"/>
      <c r="D51" s="13"/>
      <c r="E51" s="27"/>
      <c r="H51" s="61"/>
      <c r="I51" s="62"/>
      <c r="N51" s="13"/>
      <c r="S51" s="22"/>
      <c r="T51" s="66">
        <v>0.42</v>
      </c>
      <c r="U51" s="66">
        <v>27.307138587832256</v>
      </c>
      <c r="V51" s="23"/>
    </row>
    <row r="52" spans="1:22" s="14" customFormat="1" x14ac:dyDescent="0.25">
      <c r="B52" s="13"/>
      <c r="C52" s="13"/>
      <c r="D52" s="13"/>
      <c r="E52" s="13"/>
      <c r="H52" s="28"/>
      <c r="N52" s="13"/>
      <c r="S52" s="22"/>
      <c r="T52" s="87">
        <v>0.43</v>
      </c>
      <c r="U52" s="87">
        <v>27.675501113943518</v>
      </c>
      <c r="V52" s="23"/>
    </row>
    <row r="53" spans="1:22" s="14" customFormat="1" x14ac:dyDescent="0.25">
      <c r="B53" s="13"/>
      <c r="C53" s="13"/>
      <c r="D53" s="13"/>
      <c r="E53" s="13"/>
      <c r="H53" s="28"/>
      <c r="I53" s="13"/>
      <c r="N53" s="13"/>
      <c r="S53" s="22"/>
      <c r="T53" s="66">
        <v>0.44</v>
      </c>
      <c r="U53" s="66">
        <v>28.042721578234712</v>
      </c>
      <c r="V53" s="23"/>
    </row>
    <row r="54" spans="1:22" s="14" customFormat="1" x14ac:dyDescent="0.25">
      <c r="B54" s="13"/>
      <c r="C54" s="13"/>
      <c r="D54" s="13"/>
      <c r="E54" s="13"/>
      <c r="H54" s="29"/>
      <c r="I54" s="13"/>
      <c r="N54" s="13"/>
      <c r="S54" s="22"/>
      <c r="T54" s="87">
        <v>0.45</v>
      </c>
      <c r="U54" s="87">
        <v>28.429761022272906</v>
      </c>
      <c r="V54" s="23"/>
    </row>
    <row r="55" spans="1:22" s="14" customFormat="1" x14ac:dyDescent="0.25">
      <c r="B55" s="13"/>
      <c r="C55" s="13"/>
      <c r="D55" s="13"/>
      <c r="E55" s="13"/>
      <c r="H55" s="28"/>
      <c r="S55" s="22"/>
      <c r="T55" s="66">
        <v>0.46</v>
      </c>
      <c r="U55" s="66">
        <v>28.831469078240094</v>
      </c>
      <c r="V55" s="23"/>
    </row>
    <row r="56" spans="1:22" s="14" customFormat="1" x14ac:dyDescent="0.25">
      <c r="B56" s="13"/>
      <c r="C56" s="13"/>
      <c r="D56" s="13"/>
      <c r="E56" s="13"/>
      <c r="H56" s="28"/>
      <c r="S56" s="22"/>
      <c r="T56" s="87">
        <v>0.47</v>
      </c>
      <c r="U56" s="87">
        <v>29.221267142480496</v>
      </c>
      <c r="V56" s="23"/>
    </row>
    <row r="57" spans="1:22" s="14" customFormat="1" x14ac:dyDescent="0.25">
      <c r="B57" s="13"/>
      <c r="C57" s="13"/>
      <c r="D57" s="13"/>
      <c r="E57" s="13"/>
      <c r="H57" s="28"/>
      <c r="S57" s="22"/>
      <c r="T57" s="66">
        <v>0.48</v>
      </c>
      <c r="U57" s="66">
        <v>29.609190250498074</v>
      </c>
      <c r="V57" s="23"/>
    </row>
    <row r="58" spans="1:22" s="14" customFormat="1" x14ac:dyDescent="0.25">
      <c r="B58" s="13"/>
      <c r="H58" s="28"/>
      <c r="S58" s="22"/>
      <c r="T58" s="87">
        <v>0.49</v>
      </c>
      <c r="U58" s="87">
        <v>30.012199677818771</v>
      </c>
      <c r="V58" s="23"/>
    </row>
    <row r="59" spans="1:22" s="14" customFormat="1" x14ac:dyDescent="0.25">
      <c r="B59" s="13"/>
      <c r="H59" s="28"/>
      <c r="S59" s="22"/>
      <c r="T59" s="66">
        <v>0.5</v>
      </c>
      <c r="U59" s="66">
        <v>30.421008323127115</v>
      </c>
      <c r="V59" s="23"/>
    </row>
    <row r="60" spans="1:22" s="14" customFormat="1" x14ac:dyDescent="0.25">
      <c r="S60" s="22"/>
      <c r="T60" s="87">
        <v>0.51</v>
      </c>
      <c r="U60" s="87">
        <v>30.822153841759466</v>
      </c>
      <c r="V60" s="23"/>
    </row>
    <row r="61" spans="1:22" s="14" customFormat="1" x14ac:dyDescent="0.25">
      <c r="S61" s="22"/>
      <c r="T61" s="66">
        <v>0.52</v>
      </c>
      <c r="U61" s="66">
        <v>31.237326352595577</v>
      </c>
      <c r="V61" s="23"/>
    </row>
    <row r="62" spans="1:22" s="14" customFormat="1" x14ac:dyDescent="0.25">
      <c r="S62" s="22"/>
      <c r="T62" s="87">
        <v>0.53</v>
      </c>
      <c r="U62" s="87">
        <v>31.683851386849767</v>
      </c>
      <c r="V62" s="23"/>
    </row>
    <row r="63" spans="1:22" s="14" customFormat="1" x14ac:dyDescent="0.25">
      <c r="S63" s="22"/>
      <c r="T63" s="66">
        <v>0.54</v>
      </c>
      <c r="U63" s="66">
        <v>32.140761634524438</v>
      </c>
      <c r="V63" s="23"/>
    </row>
    <row r="64" spans="1:22" s="14" customFormat="1" x14ac:dyDescent="0.25">
      <c r="S64" s="22"/>
      <c r="T64" s="87">
        <v>0.55000000000000004</v>
      </c>
      <c r="U64" s="87">
        <v>32.604002841295404</v>
      </c>
      <c r="V64" s="23"/>
    </row>
    <row r="65" spans="19:22" s="14" customFormat="1" x14ac:dyDescent="0.25">
      <c r="S65" s="22"/>
      <c r="T65" s="66">
        <v>0.56000000000000005</v>
      </c>
      <c r="U65" s="66">
        <v>33.057630139460358</v>
      </c>
      <c r="V65" s="23"/>
    </row>
    <row r="66" spans="19:22" s="14" customFormat="1" x14ac:dyDescent="0.25">
      <c r="S66" s="22"/>
      <c r="T66" s="87">
        <v>0.56999999999999995</v>
      </c>
      <c r="U66" s="87">
        <v>33.527303996507612</v>
      </c>
      <c r="V66" s="23"/>
    </row>
    <row r="67" spans="19:22" s="14" customFormat="1" x14ac:dyDescent="0.25">
      <c r="S67" s="22"/>
      <c r="T67" s="66">
        <v>0.57999999999999996</v>
      </c>
      <c r="U67" s="66">
        <v>34.107156856318369</v>
      </c>
      <c r="V67" s="23"/>
    </row>
    <row r="68" spans="19:22" s="14" customFormat="1" x14ac:dyDescent="0.25">
      <c r="S68" s="22"/>
      <c r="T68" s="87">
        <v>0.59</v>
      </c>
      <c r="U68" s="87">
        <v>34.676062675540912</v>
      </c>
      <c r="V68" s="23"/>
    </row>
    <row r="69" spans="19:22" s="14" customFormat="1" x14ac:dyDescent="0.25">
      <c r="S69" s="22"/>
      <c r="T69" s="66">
        <v>0.6</v>
      </c>
      <c r="U69" s="66">
        <v>35.2039288003526</v>
      </c>
      <c r="V69" s="23"/>
    </row>
    <row r="70" spans="19:22" s="14" customFormat="1" x14ac:dyDescent="0.25">
      <c r="S70" s="22"/>
      <c r="T70" s="87">
        <v>0.61</v>
      </c>
      <c r="U70" s="87">
        <v>35.763648500481494</v>
      </c>
      <c r="V70" s="23"/>
    </row>
    <row r="71" spans="19:22" s="14" customFormat="1" x14ac:dyDescent="0.25">
      <c r="S71" s="22"/>
      <c r="T71" s="66">
        <v>0.62</v>
      </c>
      <c r="U71" s="66">
        <v>36.342811779128589</v>
      </c>
      <c r="V71" s="23"/>
    </row>
    <row r="72" spans="19:22" s="14" customFormat="1" x14ac:dyDescent="0.25">
      <c r="S72" s="22"/>
      <c r="T72" s="87">
        <v>0.63</v>
      </c>
      <c r="U72" s="87">
        <v>36.938948003979434</v>
      </c>
      <c r="V72" s="23"/>
    </row>
    <row r="73" spans="19:22" s="14" customFormat="1" x14ac:dyDescent="0.25">
      <c r="S73" s="22"/>
      <c r="T73" s="66">
        <v>0.64</v>
      </c>
      <c r="U73" s="66">
        <v>37.556402720137442</v>
      </c>
      <c r="V73" s="23"/>
    </row>
    <row r="74" spans="19:22" s="14" customFormat="1" x14ac:dyDescent="0.25">
      <c r="S74" s="22"/>
      <c r="T74" s="87">
        <v>0.65</v>
      </c>
      <c r="U74" s="87">
        <v>38.195053345884361</v>
      </c>
      <c r="V74" s="23"/>
    </row>
    <row r="75" spans="19:22" s="14" customFormat="1" x14ac:dyDescent="0.25">
      <c r="S75" s="22"/>
      <c r="T75" s="66">
        <v>0.66</v>
      </c>
      <c r="U75" s="66">
        <v>38.855463898788884</v>
      </c>
      <c r="V75" s="23"/>
    </row>
    <row r="76" spans="19:22" s="14" customFormat="1" x14ac:dyDescent="0.25">
      <c r="S76" s="22"/>
      <c r="T76" s="87">
        <v>0.67</v>
      </c>
      <c r="U76" s="87">
        <v>39.558625321226302</v>
      </c>
      <c r="V76" s="23"/>
    </row>
    <row r="77" spans="19:22" s="14" customFormat="1" x14ac:dyDescent="0.25">
      <c r="S77" s="22"/>
      <c r="T77" s="66">
        <v>0.68</v>
      </c>
      <c r="U77" s="66">
        <v>40.189146430786593</v>
      </c>
      <c r="V77" s="23"/>
    </row>
    <row r="78" spans="19:22" s="14" customFormat="1" x14ac:dyDescent="0.25">
      <c r="S78" s="22"/>
      <c r="T78" s="87">
        <v>0.69</v>
      </c>
      <c r="U78" s="87">
        <v>40.761419341917303</v>
      </c>
      <c r="V78" s="23"/>
    </row>
    <row r="79" spans="19:22" s="14" customFormat="1" x14ac:dyDescent="0.25">
      <c r="S79" s="22"/>
      <c r="T79" s="66">
        <v>0.7</v>
      </c>
      <c r="U79" s="66">
        <v>41.753602665537606</v>
      </c>
      <c r="V79" s="23"/>
    </row>
    <row r="80" spans="19:22" s="14" customFormat="1" x14ac:dyDescent="0.25">
      <c r="S80" s="22"/>
      <c r="T80" s="87">
        <v>0.71</v>
      </c>
      <c r="U80" s="87">
        <v>42.594245172266511</v>
      </c>
      <c r="V80" s="23"/>
    </row>
    <row r="81" spans="19:22" s="14" customFormat="1" x14ac:dyDescent="0.25">
      <c r="S81" s="22"/>
      <c r="T81" s="66">
        <v>0.72</v>
      </c>
      <c r="U81" s="66">
        <v>43.443863668329563</v>
      </c>
      <c r="V81" s="23"/>
    </row>
    <row r="82" spans="19:22" s="14" customFormat="1" x14ac:dyDescent="0.25">
      <c r="S82" s="22"/>
      <c r="T82" s="87">
        <v>0.73</v>
      </c>
      <c r="U82" s="87">
        <v>44.320488957569189</v>
      </c>
      <c r="V82" s="23"/>
    </row>
    <row r="83" spans="19:22" s="14" customFormat="1" x14ac:dyDescent="0.25">
      <c r="S83" s="22"/>
      <c r="T83" s="66">
        <v>0.74</v>
      </c>
      <c r="U83" s="66">
        <v>45.069217031611821</v>
      </c>
      <c r="V83" s="23"/>
    </row>
    <row r="84" spans="19:22" s="14" customFormat="1" x14ac:dyDescent="0.25">
      <c r="S84" s="22"/>
      <c r="T84" s="87">
        <v>0.75</v>
      </c>
      <c r="U84" s="87">
        <v>45.594113918753003</v>
      </c>
      <c r="V84" s="23"/>
    </row>
    <row r="85" spans="19:22" s="14" customFormat="1" x14ac:dyDescent="0.25">
      <c r="S85" s="22"/>
      <c r="T85" s="66">
        <v>0.76</v>
      </c>
      <c r="U85" s="66">
        <v>46.833987100437312</v>
      </c>
      <c r="V85" s="23"/>
    </row>
    <row r="86" spans="19:22" s="14" customFormat="1" x14ac:dyDescent="0.25">
      <c r="S86" s="22"/>
      <c r="T86" s="87">
        <v>0.77</v>
      </c>
      <c r="U86" s="87">
        <v>48.354956842621505</v>
      </c>
      <c r="V86" s="23"/>
    </row>
    <row r="87" spans="19:22" s="14" customFormat="1" x14ac:dyDescent="0.25">
      <c r="S87" s="22"/>
      <c r="T87" s="66">
        <v>0.78</v>
      </c>
      <c r="U87" s="66">
        <v>49.135955291622679</v>
      </c>
      <c r="V87" s="23"/>
    </row>
    <row r="88" spans="19:22" s="14" customFormat="1" x14ac:dyDescent="0.25">
      <c r="S88" s="22"/>
      <c r="T88" s="87">
        <v>0.79</v>
      </c>
      <c r="U88" s="87">
        <v>49.916515959803192</v>
      </c>
      <c r="V88" s="23"/>
    </row>
    <row r="89" spans="19:22" s="14" customFormat="1" x14ac:dyDescent="0.25">
      <c r="S89" s="22"/>
      <c r="T89" s="66">
        <v>0.8</v>
      </c>
      <c r="U89" s="66">
        <v>50.667236645657596</v>
      </c>
      <c r="V89" s="23"/>
    </row>
    <row r="90" spans="19:22" s="14" customFormat="1" x14ac:dyDescent="0.25">
      <c r="S90" s="22"/>
      <c r="T90" s="87">
        <v>0.81</v>
      </c>
      <c r="U90" s="87">
        <v>51.406818895055245</v>
      </c>
      <c r="V90" s="23"/>
    </row>
    <row r="91" spans="19:22" s="14" customFormat="1" x14ac:dyDescent="0.25">
      <c r="S91" s="22"/>
      <c r="T91" s="66">
        <v>0.82</v>
      </c>
      <c r="U91" s="66">
        <v>52.142966514051636</v>
      </c>
      <c r="V91" s="23"/>
    </row>
    <row r="92" spans="19:22" s="14" customFormat="1" x14ac:dyDescent="0.25">
      <c r="S92" s="22"/>
      <c r="T92" s="87">
        <v>0.83</v>
      </c>
      <c r="U92" s="87">
        <v>52.891371126123317</v>
      </c>
      <c r="V92" s="23"/>
    </row>
    <row r="93" spans="19:22" s="14" customFormat="1" x14ac:dyDescent="0.25">
      <c r="S93" s="22"/>
      <c r="T93" s="66">
        <v>0.84</v>
      </c>
      <c r="U93" s="66">
        <v>53.655934453284615</v>
      </c>
      <c r="V93" s="23"/>
    </row>
    <row r="94" spans="19:22" s="14" customFormat="1" x14ac:dyDescent="0.25">
      <c r="S94" s="22"/>
      <c r="T94" s="87">
        <v>0.85</v>
      </c>
      <c r="U94" s="87">
        <v>54.446616427287282</v>
      </c>
      <c r="V94" s="23"/>
    </row>
    <row r="95" spans="19:22" s="14" customFormat="1" x14ac:dyDescent="0.25">
      <c r="S95" s="22"/>
      <c r="T95" s="66">
        <v>0.86</v>
      </c>
      <c r="U95" s="66">
        <v>55.233998584072012</v>
      </c>
      <c r="V95" s="23"/>
    </row>
    <row r="96" spans="19:22" s="14" customFormat="1" x14ac:dyDescent="0.25">
      <c r="S96" s="22"/>
      <c r="T96" s="87">
        <v>0.87</v>
      </c>
      <c r="U96" s="87">
        <v>55.971474000616482</v>
      </c>
      <c r="V96" s="23"/>
    </row>
    <row r="97" spans="19:22" s="14" customFormat="1" x14ac:dyDescent="0.25">
      <c r="S97" s="22"/>
      <c r="T97" s="66">
        <v>0.88</v>
      </c>
      <c r="U97" s="66">
        <v>64.589538484599728</v>
      </c>
      <c r="V97" s="23"/>
    </row>
    <row r="98" spans="19:22" s="14" customFormat="1" x14ac:dyDescent="0.25">
      <c r="S98" s="22"/>
      <c r="T98" s="87">
        <v>0.89</v>
      </c>
      <c r="U98" s="87">
        <v>65.703137768246805</v>
      </c>
      <c r="V98" s="23"/>
    </row>
    <row r="99" spans="19:22" s="14" customFormat="1" x14ac:dyDescent="0.25">
      <c r="S99" s="22"/>
      <c r="T99" s="66">
        <v>0.9</v>
      </c>
      <c r="U99" s="66">
        <v>74.678619854331728</v>
      </c>
      <c r="V99" s="23"/>
    </row>
    <row r="100" spans="19:22" s="14" customFormat="1" x14ac:dyDescent="0.25">
      <c r="S100" s="22"/>
      <c r="T100" s="87">
        <v>0.91</v>
      </c>
      <c r="U100" s="87">
        <v>78.270348311385604</v>
      </c>
      <c r="V100" s="23"/>
    </row>
    <row r="101" spans="19:22" s="14" customFormat="1" x14ac:dyDescent="0.25">
      <c r="S101" s="22"/>
      <c r="T101" s="66">
        <v>0.92</v>
      </c>
      <c r="U101" s="66">
        <v>81.367857335849621</v>
      </c>
      <c r="V101" s="23"/>
    </row>
    <row r="102" spans="19:22" s="14" customFormat="1" x14ac:dyDescent="0.25">
      <c r="S102" s="22"/>
      <c r="T102" s="87">
        <v>0.93</v>
      </c>
      <c r="U102" s="87">
        <v>88.2162339998833</v>
      </c>
      <c r="V102" s="23"/>
    </row>
    <row r="103" spans="19:22" s="14" customFormat="1" x14ac:dyDescent="0.25">
      <c r="S103" s="22"/>
      <c r="T103" s="66">
        <v>0.94</v>
      </c>
      <c r="U103" s="66">
        <v>92.615438051763434</v>
      </c>
      <c r="V103" s="23"/>
    </row>
    <row r="104" spans="19:22" s="14" customFormat="1" x14ac:dyDescent="0.25">
      <c r="S104" s="22"/>
      <c r="T104" s="87">
        <v>0.95</v>
      </c>
      <c r="U104" s="87">
        <v>104.98129459656745</v>
      </c>
      <c r="V104" s="23"/>
    </row>
    <row r="105" spans="19:22" s="14" customFormat="1" x14ac:dyDescent="0.25">
      <c r="S105" s="22"/>
      <c r="T105" s="66">
        <v>0.96</v>
      </c>
      <c r="U105" s="66" t="s">
        <v>230</v>
      </c>
      <c r="V105" s="23"/>
    </row>
    <row r="106" spans="19:22" s="14" customFormat="1" x14ac:dyDescent="0.25">
      <c r="S106" s="22"/>
      <c r="T106" s="87">
        <v>0.97</v>
      </c>
      <c r="U106" s="87" t="s">
        <v>230</v>
      </c>
      <c r="V106" s="23"/>
    </row>
    <row r="107" spans="19:22" s="14" customFormat="1" x14ac:dyDescent="0.25">
      <c r="S107" s="22"/>
      <c r="T107" s="66">
        <v>0.98</v>
      </c>
      <c r="U107" s="66" t="s">
        <v>230</v>
      </c>
      <c r="V107" s="23"/>
    </row>
    <row r="108" spans="19:22" s="14" customFormat="1" x14ac:dyDescent="0.25">
      <c r="S108" s="22"/>
      <c r="T108" s="87">
        <v>0.99</v>
      </c>
      <c r="U108" s="87" t="s">
        <v>230</v>
      </c>
      <c r="V108" s="23"/>
    </row>
    <row r="109" spans="19:22" s="14" customFormat="1" x14ac:dyDescent="0.25">
      <c r="S109" s="24"/>
      <c r="T109" s="25"/>
      <c r="U109" s="25"/>
      <c r="V109" s="26"/>
    </row>
    <row r="110" spans="19:22" s="14" customFormat="1" x14ac:dyDescent="0.25"/>
    <row r="111" spans="19:22" s="14" customFormat="1" x14ac:dyDescent="0.25"/>
    <row r="112" spans="19:2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9:19" s="14" customFormat="1" x14ac:dyDescent="0.25"/>
    <row r="130" spans="19:19" s="14" customFormat="1" x14ac:dyDescent="0.25"/>
    <row r="131" spans="19:19" s="14" customFormat="1" x14ac:dyDescent="0.25"/>
    <row r="132" spans="19:19" s="14" customFormat="1" x14ac:dyDescent="0.25">
      <c r="S132" s="19"/>
    </row>
    <row r="133" spans="19:19" s="14" customFormat="1" x14ac:dyDescent="0.25"/>
    <row r="134" spans="19:19" s="14" customFormat="1" x14ac:dyDescent="0.25"/>
    <row r="135" spans="19:19" s="14" customFormat="1" x14ac:dyDescent="0.25"/>
    <row r="136" spans="19:19" s="14" customFormat="1" x14ac:dyDescent="0.25"/>
    <row r="137" spans="19:19" s="14" customFormat="1" x14ac:dyDescent="0.25"/>
    <row r="138" spans="19:19" s="14" customFormat="1" x14ac:dyDescent="0.25"/>
    <row r="139" spans="19:19" s="14" customFormat="1" x14ac:dyDescent="0.25"/>
    <row r="140" spans="19:19" s="14" customFormat="1" x14ac:dyDescent="0.25"/>
    <row r="141" spans="19:19" s="14" customFormat="1" x14ac:dyDescent="0.25"/>
    <row r="142" spans="19:19" s="14" customFormat="1" x14ac:dyDescent="0.25"/>
    <row r="143" spans="19:19" s="14" customFormat="1" x14ac:dyDescent="0.25"/>
    <row r="144" spans="19:19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22" s="14" customFormat="1" x14ac:dyDescent="0.25"/>
    <row r="210" spans="2:22" s="14" customFormat="1" x14ac:dyDescent="0.25"/>
    <row r="211" spans="2:22" s="14" customFormat="1" x14ac:dyDescent="0.25"/>
    <row r="212" spans="2:22" s="14" customFormat="1" x14ac:dyDescent="0.25"/>
    <row r="213" spans="2:22" s="14" customFormat="1" x14ac:dyDescent="0.25"/>
    <row r="214" spans="2:22" s="14" customFormat="1" x14ac:dyDescent="0.25"/>
    <row r="215" spans="2:22" s="14" customFormat="1" x14ac:dyDescent="0.25"/>
    <row r="216" spans="2:22" s="14" customFormat="1" x14ac:dyDescent="0.25"/>
    <row r="217" spans="2:22" s="14" customFormat="1" x14ac:dyDescent="0.25"/>
    <row r="218" spans="2:22" s="14" customFormat="1" x14ac:dyDescent="0.25"/>
    <row r="219" spans="2:22" s="14" customFormat="1" x14ac:dyDescent="0.25"/>
    <row r="220" spans="2:22" s="14" customFormat="1" x14ac:dyDescent="0.25"/>
    <row r="221" spans="2:22" s="14" customFormat="1" x14ac:dyDescent="0.25"/>
    <row r="222" spans="2:22" s="14" customFormat="1" x14ac:dyDescent="0.25"/>
    <row r="223" spans="2:22" s="14" customFormat="1" x14ac:dyDescent="0.25"/>
    <row r="224" spans="2:22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S224" s="14"/>
      <c r="T224" s="14"/>
      <c r="U224" s="14"/>
      <c r="V224" s="14"/>
    </row>
    <row r="225" spans="2:22" x14ac:dyDescent="0.25">
      <c r="B225" s="14"/>
      <c r="C225" s="14"/>
      <c r="D225" s="14"/>
      <c r="E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S225" s="14"/>
      <c r="T225" s="14"/>
      <c r="U225" s="14"/>
      <c r="V225" s="14"/>
    </row>
    <row r="226" spans="2:22" x14ac:dyDescent="0.25">
      <c r="B226" s="14"/>
      <c r="C226" s="14"/>
      <c r="D226" s="14"/>
      <c r="E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S226" s="14"/>
      <c r="T226" s="14"/>
      <c r="U226" s="14"/>
      <c r="V226" s="14"/>
    </row>
    <row r="227" spans="2:22" x14ac:dyDescent="0.25">
      <c r="B227" s="14"/>
      <c r="C227" s="14"/>
      <c r="D227" s="14"/>
      <c r="E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S227" s="14"/>
      <c r="T227" s="14"/>
      <c r="U227" s="14"/>
      <c r="V227" s="14"/>
    </row>
    <row r="228" spans="2:22" x14ac:dyDescent="0.25">
      <c r="B228" s="14"/>
      <c r="C228" s="14"/>
      <c r="D228" s="14"/>
      <c r="E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S228" s="14"/>
      <c r="T228" s="14"/>
      <c r="U228" s="14"/>
      <c r="V228" s="14"/>
    </row>
    <row r="229" spans="2:22" x14ac:dyDescent="0.25">
      <c r="B229" s="14"/>
      <c r="C229" s="14"/>
      <c r="D229" s="14"/>
      <c r="E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S229" s="14"/>
      <c r="T229" s="14"/>
      <c r="U229" s="14"/>
      <c r="V229" s="14"/>
    </row>
    <row r="230" spans="2:22" x14ac:dyDescent="0.25">
      <c r="B230" s="14"/>
      <c r="C230" s="14"/>
      <c r="D230" s="14"/>
      <c r="E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S230" s="14"/>
      <c r="T230" s="14"/>
      <c r="U230" s="14"/>
      <c r="V230" s="14"/>
    </row>
    <row r="231" spans="2:22" x14ac:dyDescent="0.25">
      <c r="B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S231" s="14"/>
      <c r="T231" s="14"/>
      <c r="U231" s="14"/>
      <c r="V231" s="14"/>
    </row>
    <row r="232" spans="2:22" x14ac:dyDescent="0.25">
      <c r="B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S232" s="14"/>
      <c r="T232" s="14"/>
      <c r="U232" s="14"/>
      <c r="V232" s="14"/>
    </row>
    <row r="233" spans="2:22" x14ac:dyDescent="0.25">
      <c r="G233" s="14"/>
      <c r="H233" s="14"/>
      <c r="I233" s="14"/>
      <c r="J233" s="14"/>
      <c r="K233" s="14"/>
      <c r="L233" s="14"/>
      <c r="M233" s="14"/>
      <c r="N233" s="14"/>
      <c r="O233" s="14"/>
      <c r="Q233" s="14"/>
      <c r="S233" s="14"/>
      <c r="T233" s="14"/>
      <c r="U233" s="14"/>
      <c r="V233" s="14"/>
    </row>
    <row r="234" spans="2:22" x14ac:dyDescent="0.25">
      <c r="G234" s="14"/>
      <c r="H234" s="14"/>
      <c r="I234" s="14"/>
      <c r="J234" s="14"/>
      <c r="K234" s="14"/>
      <c r="L234" s="14"/>
      <c r="M234" s="14"/>
      <c r="N234" s="14"/>
      <c r="O234" s="14"/>
      <c r="Q234" s="14"/>
      <c r="S234" s="14"/>
      <c r="T234" s="14"/>
      <c r="U234" s="14"/>
      <c r="V234" s="14"/>
    </row>
    <row r="235" spans="2:22" x14ac:dyDescent="0.25">
      <c r="G235" s="14"/>
      <c r="H235" s="14"/>
      <c r="I235" s="14"/>
      <c r="J235" s="14"/>
      <c r="K235" s="14"/>
      <c r="L235" s="14"/>
      <c r="M235" s="14"/>
      <c r="N235" s="14"/>
      <c r="Q235" s="14"/>
      <c r="S235" s="14"/>
      <c r="T235" s="14"/>
      <c r="U235" s="14"/>
      <c r="V235" s="14"/>
    </row>
    <row r="236" spans="2:22" x14ac:dyDescent="0.25">
      <c r="G236" s="14"/>
      <c r="H236" s="14"/>
      <c r="I236" s="14"/>
      <c r="J236" s="14"/>
      <c r="K236" s="14"/>
      <c r="L236" s="14"/>
      <c r="M236" s="14"/>
      <c r="N236" s="14"/>
      <c r="S236" s="14"/>
      <c r="T236" s="14"/>
      <c r="U236" s="14"/>
      <c r="V236" s="14"/>
    </row>
    <row r="237" spans="2:22" x14ac:dyDescent="0.25">
      <c r="G237" s="14"/>
      <c r="H237" s="14"/>
      <c r="I237" s="14"/>
      <c r="J237" s="14"/>
      <c r="K237" s="14"/>
      <c r="L237" s="14"/>
      <c r="M237" s="14"/>
      <c r="N237" s="14"/>
      <c r="S237" s="14"/>
      <c r="T237" s="14"/>
      <c r="U237" s="14"/>
      <c r="V237" s="14"/>
    </row>
    <row r="238" spans="2:22" x14ac:dyDescent="0.25">
      <c r="G238" s="14"/>
      <c r="H238" s="14"/>
      <c r="I238" s="14"/>
      <c r="J238" s="14"/>
      <c r="K238" s="14"/>
      <c r="L238" s="14"/>
      <c r="M238" s="14"/>
      <c r="N238" s="14"/>
      <c r="S238" s="14"/>
      <c r="T238" s="14"/>
      <c r="U238" s="14"/>
      <c r="V238" s="14"/>
    </row>
    <row r="239" spans="2:22" x14ac:dyDescent="0.25">
      <c r="G239" s="14"/>
      <c r="H239" s="14"/>
      <c r="S239" s="14"/>
      <c r="T239" s="14"/>
      <c r="U239" s="14"/>
      <c r="V239" s="14"/>
    </row>
    <row r="240" spans="2:22" x14ac:dyDescent="0.25">
      <c r="G240" s="14"/>
      <c r="H240" s="14"/>
      <c r="S240" s="14"/>
      <c r="T240" s="14"/>
      <c r="U240" s="14"/>
      <c r="V240" s="14"/>
    </row>
    <row r="241" spans="7:22" x14ac:dyDescent="0.25">
      <c r="G241" s="14"/>
      <c r="S241" s="14"/>
      <c r="T241" s="14"/>
      <c r="U241" s="14"/>
      <c r="V241" s="14"/>
    </row>
    <row r="242" spans="7:22" x14ac:dyDescent="0.25">
      <c r="G242" s="14"/>
      <c r="S242" s="14"/>
      <c r="T242" s="14"/>
      <c r="U242" s="14"/>
      <c r="V242" s="14"/>
    </row>
    <row r="243" spans="7:22" x14ac:dyDescent="0.25">
      <c r="G243" s="14"/>
      <c r="S243" s="14"/>
      <c r="T243" s="14"/>
      <c r="U243" s="14"/>
      <c r="V243" s="14"/>
    </row>
    <row r="244" spans="7:22" x14ac:dyDescent="0.25">
      <c r="S244" s="14"/>
      <c r="T244" s="14"/>
      <c r="U244" s="14"/>
      <c r="V244" s="14"/>
    </row>
    <row r="245" spans="7:22" x14ac:dyDescent="0.25">
      <c r="S245" s="14"/>
      <c r="T245" s="14"/>
      <c r="U245" s="14"/>
      <c r="V245" s="14"/>
    </row>
    <row r="246" spans="7:22" x14ac:dyDescent="0.25">
      <c r="S246" s="14"/>
      <c r="T246" s="14"/>
      <c r="U246" s="14"/>
      <c r="V246" s="14"/>
    </row>
    <row r="247" spans="7:22" x14ac:dyDescent="0.25">
      <c r="S247" s="14"/>
      <c r="T247" s="14"/>
      <c r="U247" s="14"/>
      <c r="V247" s="14"/>
    </row>
    <row r="248" spans="7:22" x14ac:dyDescent="0.25">
      <c r="S248" s="14"/>
      <c r="T248" s="14"/>
      <c r="U248" s="14"/>
      <c r="V248" s="14"/>
    </row>
    <row r="249" spans="7:22" x14ac:dyDescent="0.25">
      <c r="S249" s="14"/>
      <c r="T249" s="14"/>
      <c r="U249" s="14"/>
      <c r="V249" s="14"/>
    </row>
    <row r="250" spans="7:22" x14ac:dyDescent="0.25">
      <c r="S250" s="14"/>
      <c r="T250" s="14"/>
      <c r="U250" s="14"/>
      <c r="V250" s="14"/>
    </row>
    <row r="251" spans="7:22" x14ac:dyDescent="0.25">
      <c r="S251" s="14"/>
      <c r="T251" s="14"/>
      <c r="U251" s="14"/>
      <c r="V251" s="14"/>
    </row>
    <row r="252" spans="7:22" x14ac:dyDescent="0.25">
      <c r="S252" s="14"/>
      <c r="T252" s="14"/>
      <c r="U252" s="14"/>
      <c r="V252" s="14"/>
    </row>
    <row r="253" spans="7:22" x14ac:dyDescent="0.25">
      <c r="S253" s="14"/>
      <c r="T253" s="14"/>
      <c r="U253" s="14"/>
      <c r="V253" s="14"/>
    </row>
    <row r="254" spans="7:22" x14ac:dyDescent="0.25">
      <c r="S254" s="14"/>
      <c r="T254" s="14"/>
      <c r="U254" s="14"/>
      <c r="V254" s="14"/>
    </row>
    <row r="255" spans="7:22" x14ac:dyDescent="0.25">
      <c r="S255" s="14"/>
      <c r="T255" s="14"/>
      <c r="U255" s="14"/>
      <c r="V255" s="14"/>
    </row>
    <row r="256" spans="7:22" x14ac:dyDescent="0.25">
      <c r="S256" s="14"/>
      <c r="T256" s="14"/>
      <c r="U256" s="14"/>
      <c r="V256" s="14"/>
    </row>
    <row r="257" spans="19:22" x14ac:dyDescent="0.25">
      <c r="S257" s="14"/>
      <c r="T257" s="14"/>
      <c r="U257" s="14"/>
      <c r="V257" s="14"/>
    </row>
    <row r="258" spans="19:22" x14ac:dyDescent="0.25">
      <c r="S258" s="14"/>
      <c r="T258" s="14"/>
      <c r="U258" s="14"/>
      <c r="V258" s="14"/>
    </row>
    <row r="259" spans="19:22" x14ac:dyDescent="0.25">
      <c r="S259" s="14"/>
      <c r="T259" s="14"/>
      <c r="U259" s="14"/>
      <c r="V259" s="14"/>
    </row>
    <row r="260" spans="19:22" x14ac:dyDescent="0.25">
      <c r="S260" s="14"/>
      <c r="T260" s="14"/>
      <c r="U260" s="14"/>
      <c r="V260" s="14"/>
    </row>
    <row r="261" spans="19:22" x14ac:dyDescent="0.25">
      <c r="S261" s="14"/>
      <c r="T261" s="14"/>
      <c r="U261" s="14"/>
      <c r="V261" s="14"/>
    </row>
    <row r="262" spans="19:22" x14ac:dyDescent="0.25">
      <c r="S262" s="14"/>
      <c r="T262" s="14"/>
      <c r="U262" s="14"/>
      <c r="V262" s="14"/>
    </row>
    <row r="263" spans="19:22" x14ac:dyDescent="0.25">
      <c r="S263" s="14"/>
      <c r="T263" s="14"/>
      <c r="U263" s="14"/>
      <c r="V263" s="14"/>
    </row>
    <row r="264" spans="19:22" x14ac:dyDescent="0.25">
      <c r="S264" s="14"/>
      <c r="T264" s="14"/>
      <c r="U264" s="14"/>
      <c r="V264" s="14"/>
    </row>
    <row r="265" spans="19:22" x14ac:dyDescent="0.25">
      <c r="S265" s="14"/>
      <c r="T265" s="14"/>
      <c r="U265" s="14"/>
      <c r="V265" s="14"/>
    </row>
    <row r="266" spans="19:22" x14ac:dyDescent="0.25">
      <c r="S266" s="14"/>
      <c r="T266" s="14"/>
      <c r="U266" s="14"/>
      <c r="V266" s="14"/>
    </row>
    <row r="267" spans="19:22" x14ac:dyDescent="0.25">
      <c r="S267" s="14"/>
      <c r="T267" s="14"/>
      <c r="U267" s="14"/>
      <c r="V267" s="14"/>
    </row>
    <row r="268" spans="19:22" x14ac:dyDescent="0.25">
      <c r="S268" s="14"/>
      <c r="T268" s="14"/>
      <c r="U268" s="14"/>
      <c r="V268" s="14"/>
    </row>
    <row r="269" spans="19:22" x14ac:dyDescent="0.25">
      <c r="S269" s="14"/>
      <c r="T269" s="14"/>
      <c r="U269" s="14"/>
      <c r="V269" s="14"/>
    </row>
    <row r="270" spans="19:22" x14ac:dyDescent="0.25">
      <c r="S270" s="14"/>
      <c r="T270" s="14"/>
      <c r="U270" s="14"/>
      <c r="V270" s="14"/>
    </row>
    <row r="271" spans="19:22" x14ac:dyDescent="0.25">
      <c r="S271" s="14"/>
      <c r="T271" s="14"/>
      <c r="U271" s="14"/>
      <c r="V271" s="14"/>
    </row>
    <row r="272" spans="19:22" x14ac:dyDescent="0.25">
      <c r="S272" s="14"/>
      <c r="T272" s="14"/>
      <c r="U272" s="14"/>
      <c r="V272" s="14"/>
    </row>
    <row r="273" spans="19:22" x14ac:dyDescent="0.25">
      <c r="S273" s="14"/>
      <c r="T273" s="14"/>
      <c r="U273" s="14"/>
      <c r="V273" s="14"/>
    </row>
    <row r="274" spans="19:22" x14ac:dyDescent="0.25">
      <c r="S274" s="14"/>
      <c r="T274" s="14"/>
      <c r="U274" s="14"/>
      <c r="V274" s="14"/>
    </row>
    <row r="275" spans="19:22" x14ac:dyDescent="0.25">
      <c r="S275" s="14"/>
      <c r="T275" s="14"/>
      <c r="U275" s="14"/>
      <c r="V275" s="14"/>
    </row>
    <row r="276" spans="19:22" x14ac:dyDescent="0.25">
      <c r="S276" s="14"/>
      <c r="T276" s="14"/>
      <c r="U276" s="14"/>
      <c r="V276" s="14"/>
    </row>
    <row r="277" spans="19:22" x14ac:dyDescent="0.25">
      <c r="S277" s="14"/>
      <c r="T277" s="14"/>
      <c r="U277" s="14"/>
      <c r="V277" s="14"/>
    </row>
    <row r="278" spans="19:22" x14ac:dyDescent="0.25">
      <c r="S278" s="14"/>
      <c r="T278" s="14"/>
      <c r="U278" s="14"/>
      <c r="V278" s="14"/>
    </row>
    <row r="279" spans="19:22" x14ac:dyDescent="0.25">
      <c r="S279" s="14"/>
      <c r="T279" s="14"/>
      <c r="U279" s="14"/>
      <c r="V279" s="14"/>
    </row>
    <row r="280" spans="19:22" x14ac:dyDescent="0.25">
      <c r="S280" s="14"/>
      <c r="T280" s="14"/>
      <c r="U280" s="14"/>
      <c r="V280" s="14"/>
    </row>
    <row r="281" spans="19:22" x14ac:dyDescent="0.25">
      <c r="S281" s="14"/>
      <c r="T281" s="14"/>
      <c r="U281" s="14"/>
      <c r="V281" s="14"/>
    </row>
    <row r="282" spans="19:22" x14ac:dyDescent="0.25">
      <c r="S282" s="14"/>
      <c r="T282" s="14"/>
      <c r="U282" s="14"/>
      <c r="V282" s="14"/>
    </row>
    <row r="283" spans="19:22" x14ac:dyDescent="0.25">
      <c r="S283" s="14"/>
      <c r="T283" s="14"/>
      <c r="U283" s="14"/>
      <c r="V283" s="14"/>
    </row>
    <row r="284" spans="19:22" x14ac:dyDescent="0.25">
      <c r="S284" s="14"/>
      <c r="T284" s="14"/>
      <c r="U284" s="14"/>
      <c r="V284" s="14"/>
    </row>
    <row r="285" spans="19:22" x14ac:dyDescent="0.25">
      <c r="S285" s="14"/>
      <c r="T285" s="14"/>
      <c r="U285" s="14"/>
      <c r="V285" s="14"/>
    </row>
    <row r="286" spans="19:22" x14ac:dyDescent="0.25">
      <c r="S286" s="14"/>
      <c r="T286" s="14"/>
      <c r="U286" s="14"/>
      <c r="V286" s="14"/>
    </row>
    <row r="287" spans="19:22" x14ac:dyDescent="0.25">
      <c r="S287" s="14"/>
      <c r="T287" s="14"/>
      <c r="U287" s="14"/>
      <c r="V287" s="14"/>
    </row>
    <row r="288" spans="19:22" x14ac:dyDescent="0.25">
      <c r="S288" s="14"/>
      <c r="T288" s="14"/>
      <c r="U288" s="14"/>
      <c r="V288" s="14"/>
    </row>
    <row r="289" spans="19:22" x14ac:dyDescent="0.25">
      <c r="S289" s="14"/>
      <c r="T289" s="14"/>
      <c r="U289" s="14"/>
      <c r="V289" s="14"/>
    </row>
    <row r="290" spans="19:22" x14ac:dyDescent="0.25">
      <c r="S290" s="14"/>
      <c r="T290" s="14"/>
      <c r="U290" s="14"/>
      <c r="V290" s="14"/>
    </row>
    <row r="291" spans="19:22" x14ac:dyDescent="0.25">
      <c r="S291" s="14"/>
      <c r="T291" s="14"/>
      <c r="U291" s="14"/>
      <c r="V291" s="14"/>
    </row>
    <row r="292" spans="19:22" x14ac:dyDescent="0.25">
      <c r="S292" s="14"/>
      <c r="T292" s="14"/>
      <c r="U292" s="14"/>
      <c r="V292" s="14"/>
    </row>
    <row r="293" spans="19:22" x14ac:dyDescent="0.25">
      <c r="S293" s="14"/>
      <c r="T293" s="14"/>
      <c r="U293" s="14"/>
      <c r="V293" s="14"/>
    </row>
    <row r="294" spans="19:22" x14ac:dyDescent="0.25">
      <c r="S294" s="14"/>
      <c r="T294" s="14"/>
      <c r="U294" s="14"/>
      <c r="V294" s="14"/>
    </row>
    <row r="295" spans="19:22" x14ac:dyDescent="0.25">
      <c r="S295" s="14"/>
      <c r="T295" s="14"/>
      <c r="U295" s="14"/>
      <c r="V295" s="14"/>
    </row>
    <row r="296" spans="19:22" x14ac:dyDescent="0.25">
      <c r="S296" s="14"/>
      <c r="T296" s="14"/>
      <c r="U296" s="14"/>
      <c r="V296" s="14"/>
    </row>
    <row r="297" spans="19:22" x14ac:dyDescent="0.25">
      <c r="S297" s="14"/>
      <c r="T297" s="14"/>
      <c r="U297" s="14"/>
      <c r="V297" s="14"/>
    </row>
    <row r="298" spans="19:22" x14ac:dyDescent="0.25">
      <c r="S298" s="14"/>
      <c r="T298" s="14"/>
      <c r="U298" s="14"/>
      <c r="V298" s="14"/>
    </row>
    <row r="299" spans="19:22" x14ac:dyDescent="0.25">
      <c r="S299" s="14"/>
      <c r="T299" s="14"/>
      <c r="U299" s="14"/>
      <c r="V299" s="14"/>
    </row>
    <row r="300" spans="19:22" x14ac:dyDescent="0.25">
      <c r="S300" s="14"/>
      <c r="T300" s="14"/>
      <c r="U300" s="14"/>
      <c r="V300" s="14"/>
    </row>
    <row r="301" spans="19:22" x14ac:dyDescent="0.25">
      <c r="S301" s="14"/>
      <c r="T301" s="14"/>
      <c r="U301" s="14"/>
      <c r="V301" s="14"/>
    </row>
    <row r="302" spans="19:22" x14ac:dyDescent="0.25">
      <c r="S302" s="14"/>
      <c r="T302" s="14"/>
      <c r="U302" s="14"/>
      <c r="V302" s="14"/>
    </row>
    <row r="303" spans="19:22" x14ac:dyDescent="0.25">
      <c r="S303" s="14"/>
      <c r="T303" s="14"/>
      <c r="U303" s="14"/>
      <c r="V303" s="14"/>
    </row>
    <row r="304" spans="19:22" x14ac:dyDescent="0.25">
      <c r="S304" s="14"/>
      <c r="T304" s="14"/>
      <c r="U304" s="14"/>
      <c r="V304" s="14"/>
    </row>
    <row r="305" spans="19:22" x14ac:dyDescent="0.25">
      <c r="S305" s="14"/>
      <c r="T305" s="14"/>
      <c r="U305" s="14"/>
      <c r="V305" s="14"/>
    </row>
    <row r="306" spans="19:22" x14ac:dyDescent="0.25">
      <c r="S306" s="14"/>
      <c r="T306" s="14"/>
      <c r="U306" s="14"/>
      <c r="V306" s="14"/>
    </row>
    <row r="307" spans="19:22" x14ac:dyDescent="0.25">
      <c r="S307" s="14"/>
      <c r="T307" s="14"/>
      <c r="U307" s="14"/>
      <c r="V307" s="14"/>
    </row>
    <row r="308" spans="19:22" x14ac:dyDescent="0.25">
      <c r="S308" s="14"/>
      <c r="T308" s="14"/>
      <c r="U308" s="14"/>
      <c r="V308" s="14"/>
    </row>
    <row r="309" spans="19:22" x14ac:dyDescent="0.25">
      <c r="S309" s="14"/>
      <c r="T309" s="14"/>
      <c r="U309" s="14"/>
      <c r="V309" s="14"/>
    </row>
    <row r="310" spans="19:22" x14ac:dyDescent="0.25">
      <c r="S310" s="14"/>
      <c r="T310" s="14"/>
      <c r="U310" s="14"/>
      <c r="V310" s="14"/>
    </row>
    <row r="311" spans="19:22" x14ac:dyDescent="0.25">
      <c r="S311" s="14"/>
      <c r="T311" s="14"/>
      <c r="U311" s="14"/>
      <c r="V311" s="14"/>
    </row>
    <row r="312" spans="19:22" x14ac:dyDescent="0.25">
      <c r="S312" s="14"/>
      <c r="T312" s="14"/>
      <c r="U312" s="14"/>
      <c r="V312" s="14"/>
    </row>
    <row r="313" spans="19:22" x14ac:dyDescent="0.25">
      <c r="S313" s="14"/>
      <c r="T313" s="14"/>
      <c r="U313" s="14"/>
      <c r="V313" s="14"/>
    </row>
    <row r="314" spans="19:22" x14ac:dyDescent="0.25">
      <c r="S314" s="14"/>
      <c r="T314" s="14"/>
      <c r="U314" s="14"/>
      <c r="V314" s="14"/>
    </row>
    <row r="315" spans="19:22" x14ac:dyDescent="0.25">
      <c r="S315" s="14"/>
      <c r="T315" s="14"/>
      <c r="U315" s="14"/>
      <c r="V315" s="14"/>
    </row>
    <row r="316" spans="19:22" x14ac:dyDescent="0.25">
      <c r="S316" s="14"/>
      <c r="T316" s="14"/>
      <c r="U316" s="14"/>
      <c r="V316" s="14"/>
    </row>
    <row r="317" spans="19:22" x14ac:dyDescent="0.25">
      <c r="S317" s="14"/>
      <c r="T317" s="14"/>
      <c r="U317" s="14"/>
      <c r="V317" s="14"/>
    </row>
    <row r="318" spans="19:22" x14ac:dyDescent="0.25">
      <c r="S318" s="14"/>
      <c r="T318" s="14"/>
      <c r="U318" s="14"/>
      <c r="V318" s="14"/>
    </row>
    <row r="319" spans="19:22" x14ac:dyDescent="0.25">
      <c r="S319" s="14"/>
      <c r="T319" s="14"/>
      <c r="U319" s="14"/>
      <c r="V319" s="14"/>
    </row>
    <row r="320" spans="19:22" x14ac:dyDescent="0.25">
      <c r="S320" s="14"/>
      <c r="T320" s="14"/>
      <c r="U320" s="14"/>
      <c r="V320" s="14"/>
    </row>
    <row r="321" spans="19:22" x14ac:dyDescent="0.25">
      <c r="S321" s="14"/>
      <c r="T321" s="14"/>
      <c r="U321" s="14"/>
      <c r="V321" s="14"/>
    </row>
    <row r="322" spans="19:22" x14ac:dyDescent="0.25">
      <c r="S322" s="14"/>
      <c r="T322" s="14"/>
      <c r="U322" s="14"/>
      <c r="V322" s="14"/>
    </row>
  </sheetData>
  <mergeCells count="18">
    <mergeCell ref="S6:V6"/>
    <mergeCell ref="H16:I16"/>
    <mergeCell ref="E1:K1"/>
    <mergeCell ref="G4:L4"/>
    <mergeCell ref="G5:L5"/>
    <mergeCell ref="B6:E6"/>
    <mergeCell ref="G6:Q6"/>
    <mergeCell ref="H8:I8"/>
    <mergeCell ref="B12:B13"/>
    <mergeCell ref="C12:C13"/>
    <mergeCell ref="D12:D13"/>
    <mergeCell ref="E12:E13"/>
    <mergeCell ref="D48:E48"/>
    <mergeCell ref="H26:I26"/>
    <mergeCell ref="H34:I34"/>
    <mergeCell ref="H41:P41"/>
    <mergeCell ref="H43:I43"/>
    <mergeCell ref="D41:E41"/>
  </mergeCells>
  <hyperlinks>
    <hyperlink ref="C4" location="Summary!A1" display="Return to Summary" xr:uid="{76BBDA28-DF0E-4E19-B7E3-06B08E694268}"/>
  </hyperlink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4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400050</xdr:colOff>
                    <xdr:row>0</xdr:row>
                    <xdr:rowOff>200025</xdr:rowOff>
                  </from>
                  <to>
                    <xdr:col>13</xdr:col>
                    <xdr:colOff>361950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7640B-D8E5-4EF1-A3CC-C0BA43BD7CA0}">
  <dimension ref="A1:W322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0.7109375" customWidth="1"/>
    <col min="5" max="5" width="7.85546875" customWidth="1"/>
    <col min="8" max="8" width="16.140625" customWidth="1"/>
    <col min="9" max="9" width="15.5703125" customWidth="1"/>
    <col min="10" max="10" width="13.7109375" customWidth="1"/>
    <col min="11" max="12" width="11.28515625" customWidth="1"/>
    <col min="13" max="13" width="11.140625" customWidth="1"/>
    <col min="14" max="14" width="9.42578125" customWidth="1"/>
    <col min="15" max="15" width="9.5703125" customWidth="1"/>
    <col min="16" max="16" width="12.42578125" customWidth="1"/>
    <col min="17" max="17" width="8.85546875" customWidth="1"/>
    <col min="18" max="18" width="5.5703125" customWidth="1"/>
    <col min="19" max="19" width="7" customWidth="1"/>
    <col min="20" max="21" width="12.42578125" customWidth="1"/>
    <col min="22" max="22" width="5.7109375" customWidth="1"/>
  </cols>
  <sheetData>
    <row r="1" spans="2:23" s="1" customFormat="1" ht="69" customHeight="1" x14ac:dyDescent="0.25">
      <c r="C1" s="48"/>
      <c r="E1" s="149" t="s">
        <v>64</v>
      </c>
      <c r="F1" s="149"/>
      <c r="G1" s="149"/>
      <c r="H1" s="149"/>
      <c r="I1" s="149"/>
      <c r="J1" s="149"/>
      <c r="K1" s="149"/>
      <c r="L1" s="52"/>
    </row>
    <row r="2" spans="2:23" s="3" customFormat="1" ht="22.5" customHeight="1" x14ac:dyDescent="0.35">
      <c r="E2" s="4"/>
      <c r="F2" s="67" t="str">
        <f>Hidden!D4</f>
        <v>BMDS 3.3.2</v>
      </c>
      <c r="G2" s="4"/>
      <c r="H2" s="51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58" t="s">
        <v>129</v>
      </c>
      <c r="G4" s="150" t="s">
        <v>146</v>
      </c>
      <c r="H4" s="150"/>
      <c r="I4" s="150"/>
      <c r="J4" s="150"/>
      <c r="K4" s="150"/>
      <c r="L4" s="150"/>
    </row>
    <row r="5" spans="2:23" s="14" customFormat="1" x14ac:dyDescent="0.25">
      <c r="G5" s="151" t="s">
        <v>145</v>
      </c>
      <c r="H5" s="151"/>
      <c r="I5" s="151"/>
      <c r="J5" s="151"/>
      <c r="K5" s="151"/>
      <c r="L5" s="151"/>
    </row>
    <row r="6" spans="2:23" s="14" customFormat="1" ht="22.15" customHeight="1" x14ac:dyDescent="0.4">
      <c r="B6" s="152" t="s">
        <v>61</v>
      </c>
      <c r="C6" s="153"/>
      <c r="D6" s="153"/>
      <c r="E6" s="154"/>
      <c r="G6" s="155" t="s">
        <v>62</v>
      </c>
      <c r="H6" s="156"/>
      <c r="I6" s="156"/>
      <c r="J6" s="156"/>
      <c r="K6" s="156"/>
      <c r="L6" s="156"/>
      <c r="M6" s="156"/>
      <c r="N6" s="156"/>
      <c r="O6" s="156"/>
      <c r="P6" s="156"/>
      <c r="Q6" s="157"/>
      <c r="S6" s="158" t="s">
        <v>139</v>
      </c>
      <c r="T6" s="159"/>
      <c r="U6" s="159"/>
      <c r="V6" s="160"/>
    </row>
    <row r="7" spans="2:23" s="14" customFormat="1" x14ac:dyDescent="0.25">
      <c r="B7" s="30"/>
      <c r="C7" s="31"/>
      <c r="D7" s="31"/>
      <c r="E7" s="32"/>
      <c r="G7" s="30"/>
      <c r="H7" s="31"/>
      <c r="I7" s="31"/>
      <c r="J7" s="31"/>
      <c r="K7" s="31"/>
      <c r="L7" s="31"/>
      <c r="M7" s="31"/>
      <c r="N7" s="31"/>
      <c r="O7" s="31"/>
      <c r="P7" s="31"/>
      <c r="Q7" s="32"/>
      <c r="S7" s="30"/>
      <c r="T7" s="31"/>
      <c r="U7" s="31"/>
      <c r="V7" s="32"/>
    </row>
    <row r="8" spans="2:23" s="14" customFormat="1" ht="14.45" customHeight="1" x14ac:dyDescent="0.25">
      <c r="B8" s="22"/>
      <c r="C8" s="84" t="s">
        <v>47</v>
      </c>
      <c r="D8" s="39"/>
      <c r="E8" s="23"/>
      <c r="F8" s="13"/>
      <c r="G8" s="22"/>
      <c r="H8" s="124" t="s">
        <v>52</v>
      </c>
      <c r="I8" s="125"/>
      <c r="J8" s="21"/>
      <c r="K8" s="21"/>
      <c r="L8" s="21"/>
      <c r="M8" s="21"/>
      <c r="N8" s="21"/>
      <c r="O8" s="21"/>
      <c r="P8" s="21"/>
      <c r="Q8" s="23"/>
      <c r="S8" s="22"/>
      <c r="T8" s="65" t="s">
        <v>138</v>
      </c>
      <c r="U8" s="65" t="s">
        <v>33</v>
      </c>
      <c r="V8" s="23"/>
    </row>
    <row r="9" spans="2:23" s="14" customFormat="1" x14ac:dyDescent="0.25">
      <c r="B9" s="22"/>
      <c r="C9" s="11" t="s">
        <v>31</v>
      </c>
      <c r="D9" s="66" t="s">
        <v>260</v>
      </c>
      <c r="E9" s="23"/>
      <c r="G9" s="22"/>
      <c r="H9" s="96" t="s">
        <v>33</v>
      </c>
      <c r="I9" s="97">
        <v>747.49817848205566</v>
      </c>
      <c r="J9" s="21"/>
      <c r="K9" s="21"/>
      <c r="L9" s="21"/>
      <c r="M9" s="21"/>
      <c r="N9" s="21"/>
      <c r="O9" s="21"/>
      <c r="P9" s="21"/>
      <c r="Q9" s="23"/>
      <c r="S9" s="22"/>
      <c r="T9" s="66">
        <v>0</v>
      </c>
      <c r="U9" s="66">
        <v>0</v>
      </c>
      <c r="V9" s="23"/>
    </row>
    <row r="10" spans="2:23" s="14" customFormat="1" x14ac:dyDescent="0.25">
      <c r="B10" s="22"/>
      <c r="C10" s="86" t="s">
        <v>179</v>
      </c>
      <c r="D10" s="87" t="s">
        <v>172</v>
      </c>
      <c r="E10" s="23"/>
      <c r="F10" s="20"/>
      <c r="G10" s="22"/>
      <c r="H10" s="86" t="s">
        <v>34</v>
      </c>
      <c r="I10" s="87">
        <v>401.72284998492228</v>
      </c>
      <c r="J10" s="21"/>
      <c r="K10" s="21"/>
      <c r="L10" s="21"/>
      <c r="M10" s="21"/>
      <c r="N10" s="21"/>
      <c r="O10" s="21"/>
      <c r="P10" s="21"/>
      <c r="Q10" s="23"/>
      <c r="S10" s="22"/>
      <c r="T10" s="87">
        <v>0.01</v>
      </c>
      <c r="U10" s="87">
        <v>0</v>
      </c>
      <c r="V10" s="23"/>
    </row>
    <row r="11" spans="2:23" s="14" customFormat="1" ht="13.9" customHeight="1" x14ac:dyDescent="0.25">
      <c r="B11" s="22"/>
      <c r="C11" s="11" t="s">
        <v>45</v>
      </c>
      <c r="D11" s="66" t="s">
        <v>199</v>
      </c>
      <c r="E11" s="23"/>
      <c r="G11" s="22"/>
      <c r="H11" s="11" t="s">
        <v>35</v>
      </c>
      <c r="I11" s="66">
        <v>1759.4635182026411</v>
      </c>
      <c r="J11" s="21"/>
      <c r="K11" s="21"/>
      <c r="L11" s="21"/>
      <c r="M11" s="21"/>
      <c r="N11" s="21"/>
      <c r="O11" s="21"/>
      <c r="P11" s="21"/>
      <c r="Q11" s="23"/>
      <c r="S11" s="22"/>
      <c r="T11" s="66">
        <v>0.02</v>
      </c>
      <c r="U11" s="66">
        <v>0</v>
      </c>
      <c r="V11" s="23"/>
    </row>
    <row r="12" spans="2:23" s="14" customFormat="1" ht="14.45" customHeight="1" x14ac:dyDescent="0.25">
      <c r="B12" s="144"/>
      <c r="C12" s="145" t="s">
        <v>46</v>
      </c>
      <c r="D12" s="147" t="s">
        <v>200</v>
      </c>
      <c r="E12" s="144"/>
      <c r="G12" s="22"/>
      <c r="H12" s="94" t="s">
        <v>42</v>
      </c>
      <c r="I12" s="95">
        <v>-12.459833862593527</v>
      </c>
      <c r="J12" s="21"/>
      <c r="K12" s="21"/>
      <c r="L12" s="21"/>
      <c r="M12" s="21"/>
      <c r="N12" s="21"/>
      <c r="O12" s="21"/>
      <c r="P12" s="21"/>
      <c r="Q12" s="23"/>
      <c r="S12" s="22"/>
      <c r="T12" s="87">
        <v>0.03</v>
      </c>
      <c r="U12" s="87">
        <v>0</v>
      </c>
      <c r="V12" s="23"/>
    </row>
    <row r="13" spans="2:23" s="14" customFormat="1" x14ac:dyDescent="0.25">
      <c r="B13" s="144"/>
      <c r="C13" s="146"/>
      <c r="D13" s="148"/>
      <c r="E13" s="144"/>
      <c r="G13" s="22"/>
      <c r="H13" s="11" t="s">
        <v>111</v>
      </c>
      <c r="I13" s="66">
        <v>3.4794245586478034E-4</v>
      </c>
      <c r="J13" s="21"/>
      <c r="K13" s="21"/>
      <c r="L13" s="21"/>
      <c r="M13" s="21"/>
      <c r="N13" s="21"/>
      <c r="O13" s="21"/>
      <c r="P13" s="21"/>
      <c r="Q13" s="23"/>
      <c r="S13" s="22"/>
      <c r="T13" s="66">
        <v>0.04</v>
      </c>
      <c r="U13" s="66">
        <v>0</v>
      </c>
      <c r="V13" s="23"/>
    </row>
    <row r="14" spans="2:23" s="14" customFormat="1" ht="14.45" customHeight="1" x14ac:dyDescent="0.25">
      <c r="B14" s="59"/>
      <c r="C14" s="85" t="s">
        <v>134</v>
      </c>
      <c r="D14" s="78" t="s">
        <v>259</v>
      </c>
      <c r="E14" s="60"/>
      <c r="G14" s="22"/>
      <c r="H14" s="86" t="s">
        <v>110</v>
      </c>
      <c r="I14" s="87">
        <v>3</v>
      </c>
      <c r="J14" s="21"/>
      <c r="K14" s="21"/>
      <c r="L14" s="21"/>
      <c r="M14" s="21"/>
      <c r="N14" s="21"/>
      <c r="O14" s="21"/>
      <c r="P14" s="21"/>
      <c r="Q14" s="23"/>
      <c r="S14" s="22"/>
      <c r="T14" s="87">
        <v>0.05</v>
      </c>
      <c r="U14" s="87">
        <v>401.72284998492228</v>
      </c>
      <c r="V14" s="23"/>
    </row>
    <row r="15" spans="2:23" s="14" customFormat="1" ht="14.45" customHeight="1" x14ac:dyDescent="0.25">
      <c r="B15" s="59"/>
      <c r="C15" s="81" t="s">
        <v>131</v>
      </c>
      <c r="D15" s="82" t="s">
        <v>251</v>
      </c>
      <c r="E15" s="60"/>
      <c r="G15" s="22"/>
      <c r="H15" s="21"/>
      <c r="I15" s="21"/>
      <c r="J15" s="21"/>
      <c r="K15" s="21"/>
      <c r="L15" s="21"/>
      <c r="M15" s="21"/>
      <c r="N15" s="21"/>
      <c r="O15" s="21"/>
      <c r="P15" s="21"/>
      <c r="Q15" s="23"/>
      <c r="S15" s="22"/>
      <c r="T15" s="66">
        <v>0.06</v>
      </c>
      <c r="U15" s="66">
        <v>414.66716151731777</v>
      </c>
      <c r="V15" s="23"/>
    </row>
    <row r="16" spans="2:23" s="14" customFormat="1" x14ac:dyDescent="0.25">
      <c r="B16" s="22"/>
      <c r="C16" s="42"/>
      <c r="D16" s="37"/>
      <c r="E16" s="23"/>
      <c r="G16" s="22"/>
      <c r="H16" s="124" t="s">
        <v>51</v>
      </c>
      <c r="I16" s="125"/>
      <c r="J16" s="39"/>
      <c r="K16" s="21"/>
      <c r="L16" s="21"/>
      <c r="M16" s="21"/>
      <c r="N16" s="21"/>
      <c r="O16" s="21"/>
      <c r="P16" s="21"/>
      <c r="Q16" s="23"/>
      <c r="S16" s="22"/>
      <c r="T16" s="87">
        <v>7.0000000000000007E-2</v>
      </c>
      <c r="U16" s="87">
        <v>426.33782805551908</v>
      </c>
      <c r="V16" s="23"/>
    </row>
    <row r="17" spans="2:22" s="14" customFormat="1" x14ac:dyDescent="0.25">
      <c r="B17" s="22"/>
      <c r="C17" s="83" t="s">
        <v>54</v>
      </c>
      <c r="D17" s="39"/>
      <c r="E17" s="23"/>
      <c r="G17" s="22"/>
      <c r="H17" s="98" t="s">
        <v>49</v>
      </c>
      <c r="I17" s="98">
        <v>6</v>
      </c>
      <c r="J17" s="99"/>
      <c r="K17" s="99"/>
      <c r="L17" s="99"/>
      <c r="M17" s="21"/>
      <c r="N17" s="21"/>
      <c r="O17" s="21"/>
      <c r="P17" s="21"/>
      <c r="Q17" s="23"/>
      <c r="S17" s="22"/>
      <c r="T17" s="66">
        <v>0.08</v>
      </c>
      <c r="U17" s="66">
        <v>437.10315458459428</v>
      </c>
      <c r="V17" s="23"/>
    </row>
    <row r="18" spans="2:22" s="14" customFormat="1" x14ac:dyDescent="0.25">
      <c r="B18" s="22"/>
      <c r="C18" s="11" t="s">
        <v>85</v>
      </c>
      <c r="D18" s="66" t="s">
        <v>231</v>
      </c>
      <c r="E18" s="23"/>
      <c r="G18" s="22"/>
      <c r="H18" s="49" t="s">
        <v>37</v>
      </c>
      <c r="I18" s="49" t="s">
        <v>38</v>
      </c>
      <c r="J18" s="49" t="s">
        <v>36</v>
      </c>
      <c r="K18" s="79" t="s">
        <v>180</v>
      </c>
      <c r="L18" s="79" t="s">
        <v>181</v>
      </c>
      <c r="M18" s="21"/>
      <c r="N18" s="21"/>
      <c r="O18" s="21"/>
      <c r="P18" s="21"/>
      <c r="Q18" s="23"/>
      <c r="S18" s="22"/>
      <c r="T18" s="87">
        <v>0.09</v>
      </c>
      <c r="U18" s="87">
        <v>447.17374861425873</v>
      </c>
      <c r="V18" s="23"/>
    </row>
    <row r="19" spans="2:22" s="14" customFormat="1" ht="14.45" customHeight="1" x14ac:dyDescent="0.25">
      <c r="B19" s="22"/>
      <c r="C19" s="86" t="s">
        <v>17</v>
      </c>
      <c r="D19" s="87">
        <v>1</v>
      </c>
      <c r="E19" s="23"/>
      <c r="G19" s="22"/>
      <c r="H19" s="90" t="s">
        <v>254</v>
      </c>
      <c r="I19" s="66">
        <v>0.49944525283400898</v>
      </c>
      <c r="J19" s="66">
        <v>0.10042769274747899</v>
      </c>
      <c r="K19" s="66">
        <v>0.30261059044588962</v>
      </c>
      <c r="L19" s="66">
        <v>0.6962799152221284</v>
      </c>
      <c r="M19" s="21"/>
      <c r="N19" s="21"/>
      <c r="O19" s="21"/>
      <c r="P19" s="21"/>
      <c r="Q19" s="23"/>
      <c r="S19" s="22"/>
      <c r="T19" s="66">
        <v>0.1</v>
      </c>
      <c r="U19" s="66">
        <v>456.68787489673798</v>
      </c>
      <c r="V19" s="23"/>
    </row>
    <row r="20" spans="2:22" s="14" customFormat="1" x14ac:dyDescent="0.25">
      <c r="B20" s="22"/>
      <c r="C20" s="11" t="s">
        <v>88</v>
      </c>
      <c r="D20" s="66" t="s">
        <v>230</v>
      </c>
      <c r="E20" s="23"/>
      <c r="G20" s="22"/>
      <c r="H20" s="92" t="s">
        <v>261</v>
      </c>
      <c r="I20" s="87">
        <v>-4.7348710272935202E-4</v>
      </c>
      <c r="J20" s="93">
        <v>1.12624747119056E-4</v>
      </c>
      <c r="K20" s="87">
        <v>-6.9422755259180614E-4</v>
      </c>
      <c r="L20" s="87">
        <v>-2.527466528668979E-4</v>
      </c>
      <c r="M20" s="21"/>
      <c r="N20" s="21"/>
      <c r="O20" s="21"/>
      <c r="P20" s="21"/>
      <c r="Q20" s="23"/>
      <c r="S20" s="22"/>
      <c r="T20" s="87">
        <v>0.11</v>
      </c>
      <c r="U20" s="87">
        <v>465.74755743801501</v>
      </c>
      <c r="V20" s="23"/>
    </row>
    <row r="21" spans="2:22" s="14" customFormat="1" ht="16.899999999999999" customHeight="1" x14ac:dyDescent="0.25">
      <c r="B21" s="22"/>
      <c r="C21" s="86" t="s">
        <v>32</v>
      </c>
      <c r="D21" s="87">
        <v>0.95</v>
      </c>
      <c r="E21" s="23"/>
      <c r="G21" s="22"/>
      <c r="H21" s="90" t="s">
        <v>262</v>
      </c>
      <c r="I21" s="66" t="s">
        <v>245</v>
      </c>
      <c r="J21" s="91" t="s">
        <v>217</v>
      </c>
      <c r="K21" s="66" t="s">
        <v>217</v>
      </c>
      <c r="L21" s="66" t="s">
        <v>217</v>
      </c>
      <c r="M21" s="21"/>
      <c r="N21" s="21"/>
      <c r="O21" s="21"/>
      <c r="P21" s="21"/>
      <c r="Q21" s="23"/>
      <c r="S21" s="22"/>
      <c r="T21" s="66">
        <v>0.12</v>
      </c>
      <c r="U21" s="66">
        <v>474.4297084719322</v>
      </c>
      <c r="V21" s="23"/>
    </row>
    <row r="22" spans="2:22" s="14" customFormat="1" ht="28.9" customHeight="1" x14ac:dyDescent="0.25">
      <c r="B22" s="22"/>
      <c r="C22" s="11" t="s">
        <v>86</v>
      </c>
      <c r="D22" s="66" t="s">
        <v>229</v>
      </c>
      <c r="E22" s="23"/>
      <c r="F22" s="13"/>
      <c r="G22" s="22"/>
      <c r="H22" s="92" t="s">
        <v>263</v>
      </c>
      <c r="I22" s="87" t="s">
        <v>245</v>
      </c>
      <c r="J22" s="93" t="s">
        <v>217</v>
      </c>
      <c r="K22" s="87" t="s">
        <v>217</v>
      </c>
      <c r="L22" s="87" t="s">
        <v>217</v>
      </c>
      <c r="M22" s="21"/>
      <c r="N22" s="21"/>
      <c r="O22" s="21"/>
      <c r="P22" s="21"/>
      <c r="Q22" s="23"/>
      <c r="S22" s="22"/>
      <c r="T22" s="87">
        <v>0.13</v>
      </c>
      <c r="U22" s="87">
        <v>482.80228825474262</v>
      </c>
      <c r="V22" s="23"/>
    </row>
    <row r="23" spans="2:22" s="14" customFormat="1" ht="14.45" customHeight="1" x14ac:dyDescent="0.25">
      <c r="B23" s="22"/>
      <c r="C23" s="17" t="s">
        <v>87</v>
      </c>
      <c r="D23" s="18" t="s">
        <v>228</v>
      </c>
      <c r="E23" s="23"/>
      <c r="F23" s="13"/>
      <c r="G23" s="22"/>
      <c r="H23" s="90" t="s">
        <v>246</v>
      </c>
      <c r="I23" s="66">
        <v>4.0588957302611703</v>
      </c>
      <c r="J23" s="91">
        <v>0.92666987373948795</v>
      </c>
      <c r="K23" s="66">
        <v>2.2426561378472289</v>
      </c>
      <c r="L23" s="66">
        <v>5.8751353226751117</v>
      </c>
      <c r="M23" s="21"/>
      <c r="N23" s="21"/>
      <c r="O23" s="21"/>
      <c r="P23" s="21"/>
      <c r="Q23" s="23"/>
      <c r="S23" s="22"/>
      <c r="T23" s="66">
        <v>0.14000000000000001</v>
      </c>
      <c r="U23" s="66">
        <v>490.91742456707169</v>
      </c>
      <c r="V23" s="23"/>
    </row>
    <row r="24" spans="2:22" s="14" customFormat="1" x14ac:dyDescent="0.25">
      <c r="B24" s="22"/>
      <c r="C24" s="21"/>
      <c r="D24" s="38"/>
      <c r="E24" s="23"/>
      <c r="F24" s="13"/>
      <c r="G24" s="22"/>
      <c r="H24" s="92" t="s">
        <v>258</v>
      </c>
      <c r="I24" s="87">
        <v>2.09721396665338</v>
      </c>
      <c r="J24" s="93">
        <v>7.6450194911079699</v>
      </c>
      <c r="K24" s="87">
        <v>-12.886749015216562</v>
      </c>
      <c r="L24" s="87">
        <v>17.081176948523325</v>
      </c>
      <c r="M24" s="21"/>
      <c r="N24" s="21"/>
      <c r="O24" s="21"/>
      <c r="P24" s="21"/>
      <c r="Q24" s="23"/>
      <c r="S24" s="22"/>
      <c r="T24" s="87">
        <v>0.15</v>
      </c>
      <c r="U24" s="87">
        <v>498.80241426359112</v>
      </c>
      <c r="V24" s="23"/>
    </row>
    <row r="25" spans="2:22" s="14" customFormat="1" x14ac:dyDescent="0.25">
      <c r="B25" s="22"/>
      <c r="C25" s="83" t="s">
        <v>53</v>
      </c>
      <c r="D25" s="39"/>
      <c r="E25" s="23"/>
      <c r="F25" s="13"/>
      <c r="G25" s="22"/>
      <c r="H25" s="38"/>
      <c r="I25" s="38"/>
      <c r="J25" s="38"/>
      <c r="K25" s="21"/>
      <c r="L25" s="21"/>
      <c r="M25" s="21"/>
      <c r="N25" s="21"/>
      <c r="O25" s="21"/>
      <c r="P25" s="21"/>
      <c r="Q25" s="23"/>
      <c r="S25" s="22"/>
      <c r="T25" s="66">
        <v>0.16</v>
      </c>
      <c r="U25" s="66">
        <v>506.49152621990225</v>
      </c>
      <c r="V25" s="23"/>
    </row>
    <row r="26" spans="2:22" s="14" customFormat="1" ht="15.6" customHeight="1" x14ac:dyDescent="0.25">
      <c r="B26" s="22"/>
      <c r="C26" s="11" t="s">
        <v>39</v>
      </c>
      <c r="D26" s="66" t="s">
        <v>202</v>
      </c>
      <c r="E26" s="23"/>
      <c r="F26" s="13"/>
      <c r="G26" s="22"/>
      <c r="H26" s="139" t="s">
        <v>50</v>
      </c>
      <c r="I26" s="139"/>
      <c r="J26" s="39"/>
      <c r="K26" s="39"/>
      <c r="L26" s="39"/>
      <c r="M26" s="39"/>
      <c r="N26" s="39"/>
      <c r="O26" s="21"/>
      <c r="P26" s="21"/>
      <c r="Q26" s="23"/>
      <c r="S26" s="22"/>
      <c r="T26" s="87">
        <v>0.17</v>
      </c>
      <c r="U26" s="87">
        <v>514.0210281226507</v>
      </c>
      <c r="V26" s="23"/>
    </row>
    <row r="27" spans="2:22" s="14" customFormat="1" ht="30" x14ac:dyDescent="0.25">
      <c r="B27" s="22"/>
      <c r="C27" s="86" t="s">
        <v>40</v>
      </c>
      <c r="D27" s="87" t="s">
        <v>202</v>
      </c>
      <c r="E27" s="23"/>
      <c r="F27" s="13"/>
      <c r="G27" s="22"/>
      <c r="H27" s="40" t="s">
        <v>41</v>
      </c>
      <c r="I27" s="40" t="s">
        <v>43</v>
      </c>
      <c r="J27" s="41" t="s">
        <v>140</v>
      </c>
      <c r="K27" s="41" t="s">
        <v>141</v>
      </c>
      <c r="L27" s="41" t="s">
        <v>89</v>
      </c>
      <c r="M27" s="41" t="s">
        <v>142</v>
      </c>
      <c r="N27" s="41" t="s">
        <v>143</v>
      </c>
      <c r="O27" s="41" t="s">
        <v>144</v>
      </c>
      <c r="P27" s="41" t="s">
        <v>44</v>
      </c>
      <c r="Q27" s="23"/>
      <c r="S27" s="22"/>
      <c r="T27" s="66">
        <v>0.18</v>
      </c>
      <c r="U27" s="66">
        <v>521.40570086793855</v>
      </c>
      <c r="V27" s="23"/>
    </row>
    <row r="28" spans="2:22" s="14" customFormat="1" ht="14.45" customHeight="1" x14ac:dyDescent="0.25">
      <c r="B28" s="22"/>
      <c r="C28" s="11" t="s">
        <v>48</v>
      </c>
      <c r="D28" s="66">
        <v>14</v>
      </c>
      <c r="E28" s="23"/>
      <c r="F28" s="13"/>
      <c r="G28" s="22"/>
      <c r="H28" s="66">
        <v>0</v>
      </c>
      <c r="I28" s="66">
        <v>3</v>
      </c>
      <c r="J28" s="66">
        <v>0.49944525283400903</v>
      </c>
      <c r="K28" s="66">
        <v>1.0001767566666666</v>
      </c>
      <c r="L28" s="66">
        <v>1.0001767566666666</v>
      </c>
      <c r="M28" s="66">
        <v>0.35393072182529683</v>
      </c>
      <c r="N28" s="66">
        <v>0.19708764185670519</v>
      </c>
      <c r="O28" s="66">
        <v>0.19708764185670519</v>
      </c>
      <c r="P28" s="66">
        <v>2.4504581041050053</v>
      </c>
      <c r="Q28" s="23"/>
      <c r="S28" s="22"/>
      <c r="T28" s="87">
        <v>0.19</v>
      </c>
      <c r="U28" s="87">
        <v>528.67760459174065</v>
      </c>
      <c r="V28" s="23"/>
    </row>
    <row r="29" spans="2:22" s="14" customFormat="1" ht="14.45" customHeight="1" x14ac:dyDescent="0.25">
      <c r="B29" s="22"/>
      <c r="C29" s="88" t="s">
        <v>108</v>
      </c>
      <c r="D29" s="89" t="s">
        <v>227</v>
      </c>
      <c r="E29" s="23"/>
      <c r="F29" s="13"/>
      <c r="G29" s="22"/>
      <c r="H29" s="87">
        <v>100</v>
      </c>
      <c r="I29" s="87">
        <v>3</v>
      </c>
      <c r="J29" s="87">
        <v>0.45209654256107384</v>
      </c>
      <c r="K29" s="87">
        <v>0.59208200666666666</v>
      </c>
      <c r="L29" s="87">
        <v>0.59208200666666666</v>
      </c>
      <c r="M29" s="87">
        <v>0.28915521983519932</v>
      </c>
      <c r="N29" s="87">
        <v>0.13118840696044809</v>
      </c>
      <c r="O29" s="87">
        <v>0.13118840696044809</v>
      </c>
      <c r="P29" s="87">
        <v>0.8385182750295308</v>
      </c>
      <c r="Q29" s="23"/>
      <c r="S29" s="22"/>
      <c r="T29" s="66">
        <v>0.2</v>
      </c>
      <c r="U29" s="66">
        <v>535.83996937220729</v>
      </c>
      <c r="V29" s="23"/>
    </row>
    <row r="30" spans="2:22" s="14" customFormat="1" ht="12" customHeight="1" x14ac:dyDescent="0.25">
      <c r="B30" s="24"/>
      <c r="C30" s="34"/>
      <c r="D30" s="34"/>
      <c r="E30" s="26"/>
      <c r="F30" s="13"/>
      <c r="G30" s="22"/>
      <c r="H30" s="66">
        <v>300</v>
      </c>
      <c r="I30" s="66">
        <v>3</v>
      </c>
      <c r="J30" s="66">
        <v>0.35739912201520341</v>
      </c>
      <c r="K30" s="66">
        <v>0.28101803666666664</v>
      </c>
      <c r="L30" s="66">
        <v>0.28101803666666664</v>
      </c>
      <c r="M30" s="66">
        <v>0.17946082387672527</v>
      </c>
      <c r="N30" s="66">
        <v>4.7079485731856191E-2</v>
      </c>
      <c r="O30" s="66">
        <v>4.7079485731856191E-2</v>
      </c>
      <c r="P30" s="66">
        <v>-0.73718551883945882</v>
      </c>
      <c r="Q30" s="23"/>
      <c r="S30" s="22"/>
      <c r="T30" s="87">
        <v>0.21</v>
      </c>
      <c r="U30" s="87">
        <v>542.90896354094173</v>
      </c>
      <c r="V30" s="23"/>
    </row>
    <row r="31" spans="2:22" s="14" customFormat="1" ht="14.45" customHeight="1" x14ac:dyDescent="0.25">
      <c r="B31" s="43"/>
      <c r="C31" s="45"/>
      <c r="D31" s="45"/>
      <c r="E31" s="45"/>
      <c r="G31" s="22"/>
      <c r="H31" s="87">
        <v>600</v>
      </c>
      <c r="I31" s="87">
        <v>3</v>
      </c>
      <c r="J31" s="87">
        <v>0.21535299119639784</v>
      </c>
      <c r="K31" s="87">
        <v>0.17179215333333334</v>
      </c>
      <c r="L31" s="87">
        <v>0.17179215333333334</v>
      </c>
      <c r="M31" s="87">
        <v>6.4192738787833881E-2</v>
      </c>
      <c r="N31" s="87">
        <v>6.0137631429073066E-2</v>
      </c>
      <c r="O31" s="87">
        <v>6.0137631429073066E-2</v>
      </c>
      <c r="P31" s="87">
        <v>-1.1753601080718707</v>
      </c>
      <c r="Q31" s="23"/>
      <c r="S31" s="22"/>
      <c r="T31" s="66">
        <v>0.22</v>
      </c>
      <c r="U31" s="66">
        <v>549.89247432478055</v>
      </c>
      <c r="V31" s="23"/>
    </row>
    <row r="32" spans="2:22" s="14" customFormat="1" x14ac:dyDescent="0.25">
      <c r="B32" s="13"/>
      <c r="C32" s="33"/>
      <c r="D32" s="33"/>
      <c r="E32" s="33"/>
      <c r="G32" s="22"/>
      <c r="H32" s="66">
        <v>900</v>
      </c>
      <c r="I32" s="66">
        <v>2</v>
      </c>
      <c r="J32" s="66">
        <v>7.3306860377592209E-2</v>
      </c>
      <c r="K32" s="66">
        <v>7.37009525E-2</v>
      </c>
      <c r="L32" s="66">
        <v>7.37009525E-2</v>
      </c>
      <c r="M32" s="66">
        <v>7.2059549372387524E-3</v>
      </c>
      <c r="N32" s="66">
        <v>1.1247724829698351E-2</v>
      </c>
      <c r="O32" s="66">
        <v>1.1247724829698351E-2</v>
      </c>
      <c r="P32" s="66">
        <v>7.7343034918708378E-2</v>
      </c>
      <c r="Q32" s="23"/>
      <c r="S32" s="22"/>
      <c r="T32" s="87">
        <v>0.23</v>
      </c>
      <c r="U32" s="87">
        <v>556.82942028892785</v>
      </c>
      <c r="V32" s="23"/>
    </row>
    <row r="33" spans="1:22" s="14" customFormat="1" x14ac:dyDescent="0.25">
      <c r="A33" s="13"/>
      <c r="B33" s="13"/>
      <c r="C33" s="33"/>
      <c r="D33" s="33"/>
      <c r="E33" s="33"/>
      <c r="F33" s="13"/>
      <c r="G33" s="22"/>
      <c r="H33" s="38"/>
      <c r="I33" s="38"/>
      <c r="J33" s="38"/>
      <c r="K33" s="38"/>
      <c r="L33" s="38"/>
      <c r="M33" s="38"/>
      <c r="N33" s="38"/>
      <c r="O33" s="21"/>
      <c r="P33" s="21"/>
      <c r="Q33" s="23"/>
      <c r="S33" s="22"/>
      <c r="T33" s="66">
        <v>0.24</v>
      </c>
      <c r="U33" s="66">
        <v>563.71447612176189</v>
      </c>
      <c r="V33" s="23"/>
    </row>
    <row r="34" spans="1:22" s="14" customFormat="1" ht="15" customHeight="1" x14ac:dyDescent="0.25">
      <c r="A34" s="13"/>
      <c r="B34" s="13"/>
      <c r="C34" s="33"/>
      <c r="D34" s="33"/>
      <c r="E34" s="33"/>
      <c r="F34" s="13"/>
      <c r="G34" s="22"/>
      <c r="H34" s="140" t="s">
        <v>90</v>
      </c>
      <c r="I34" s="141"/>
      <c r="J34" s="38"/>
      <c r="K34" s="38"/>
      <c r="L34" s="38"/>
      <c r="M34" s="38"/>
      <c r="N34" s="38"/>
      <c r="O34" s="21"/>
      <c r="P34" s="21"/>
      <c r="Q34" s="23"/>
      <c r="S34" s="22"/>
      <c r="T34" s="87">
        <v>0.25</v>
      </c>
      <c r="U34" s="87">
        <v>570.54913292983406</v>
      </c>
      <c r="V34" s="23"/>
    </row>
    <row r="35" spans="1:22" s="14" customFormat="1" ht="30" x14ac:dyDescent="0.25">
      <c r="A35" s="13"/>
      <c r="B35" s="13"/>
      <c r="C35" s="33"/>
      <c r="D35" s="33"/>
      <c r="E35" s="33"/>
      <c r="F35" s="13"/>
      <c r="G35" s="22"/>
      <c r="H35" s="100" t="s">
        <v>31</v>
      </c>
      <c r="I35" s="100" t="s">
        <v>133</v>
      </c>
      <c r="J35" s="100" t="s">
        <v>49</v>
      </c>
      <c r="K35" s="100" t="s">
        <v>42</v>
      </c>
      <c r="L35" s="38"/>
      <c r="M35" s="38"/>
      <c r="N35" s="38"/>
      <c r="O35" s="21"/>
      <c r="P35" s="21"/>
      <c r="Q35" s="23"/>
      <c r="S35" s="22"/>
      <c r="T35" s="66">
        <v>0.26</v>
      </c>
      <c r="U35" s="66">
        <v>577.33855835703582</v>
      </c>
      <c r="V35" s="23"/>
    </row>
    <row r="36" spans="1:22" s="14" customFormat="1" ht="15" customHeight="1" x14ac:dyDescent="0.25">
      <c r="A36" s="13"/>
      <c r="B36" s="13"/>
      <c r="C36" s="33"/>
      <c r="D36" s="33"/>
      <c r="E36" s="33"/>
      <c r="F36" s="13"/>
      <c r="G36" s="22"/>
      <c r="H36" s="66" t="s">
        <v>236</v>
      </c>
      <c r="I36" s="66">
        <v>13.226202106428293</v>
      </c>
      <c r="J36" s="66">
        <v>6</v>
      </c>
      <c r="K36" s="66">
        <v>-14.452404212856585</v>
      </c>
      <c r="L36" s="38"/>
      <c r="M36" s="38"/>
      <c r="N36" s="38"/>
      <c r="O36" s="21"/>
      <c r="P36" s="21"/>
      <c r="Q36" s="23"/>
      <c r="S36" s="22"/>
      <c r="T36" s="87">
        <v>0.27</v>
      </c>
      <c r="U36" s="87">
        <v>584.12214904520658</v>
      </c>
      <c r="V36" s="23"/>
    </row>
    <row r="37" spans="1:22" s="14" customFormat="1" ht="14.45" customHeight="1" x14ac:dyDescent="0.25">
      <c r="A37" s="13"/>
      <c r="B37" s="13"/>
      <c r="C37" s="33"/>
      <c r="D37" s="33"/>
      <c r="E37" s="33"/>
      <c r="F37" s="13"/>
      <c r="G37" s="22"/>
      <c r="H37" s="87" t="s">
        <v>237</v>
      </c>
      <c r="I37" s="87">
        <v>20.802771643815667</v>
      </c>
      <c r="J37" s="87">
        <v>10</v>
      </c>
      <c r="K37" s="87">
        <v>-21.605543287631335</v>
      </c>
      <c r="L37" s="38"/>
      <c r="M37" s="38"/>
      <c r="N37" s="38"/>
      <c r="O37" s="21"/>
      <c r="P37" s="21"/>
      <c r="Q37" s="23"/>
      <c r="S37" s="22"/>
      <c r="T37" s="66">
        <v>0.28000000000000003</v>
      </c>
      <c r="U37" s="66">
        <v>590.89622960102167</v>
      </c>
      <c r="V37" s="23"/>
    </row>
    <row r="38" spans="1:22" s="14" customFormat="1" ht="16.149999999999999" customHeight="1" x14ac:dyDescent="0.25">
      <c r="A38" s="13"/>
      <c r="B38" s="13"/>
      <c r="C38" s="13"/>
      <c r="D38" s="13"/>
      <c r="E38" s="13"/>
      <c r="F38" s="13"/>
      <c r="G38" s="22"/>
      <c r="H38" s="66" t="s">
        <v>238</v>
      </c>
      <c r="I38" s="66">
        <v>19.476547768126771</v>
      </c>
      <c r="J38" s="66">
        <v>7</v>
      </c>
      <c r="K38" s="66">
        <v>-24.953095536253542</v>
      </c>
      <c r="L38" s="38"/>
      <c r="M38" s="38"/>
      <c r="N38" s="38"/>
      <c r="O38" s="21"/>
      <c r="P38" s="21"/>
      <c r="Q38" s="23"/>
      <c r="S38" s="22"/>
      <c r="T38" s="87">
        <v>0.28999999999999998</v>
      </c>
      <c r="U38" s="87">
        <v>597.64753887887662</v>
      </c>
      <c r="V38" s="23"/>
    </row>
    <row r="39" spans="1:22" s="14" customFormat="1" x14ac:dyDescent="0.25">
      <c r="A39" s="13"/>
      <c r="B39" s="13"/>
      <c r="C39" s="13"/>
      <c r="D39" s="13"/>
      <c r="E39" s="13"/>
      <c r="F39" s="13"/>
      <c r="G39" s="22"/>
      <c r="H39" s="87" t="s">
        <v>239</v>
      </c>
      <c r="I39" s="87">
        <v>10.229916931296763</v>
      </c>
      <c r="J39" s="87">
        <v>4</v>
      </c>
      <c r="K39" s="87">
        <v>-12.459833862593527</v>
      </c>
      <c r="L39" s="38"/>
      <c r="M39" s="38"/>
      <c r="N39" s="38"/>
      <c r="O39" s="21"/>
      <c r="P39" s="21"/>
      <c r="Q39" s="23"/>
      <c r="S39" s="22"/>
      <c r="T39" s="66">
        <v>0.3</v>
      </c>
      <c r="U39" s="66">
        <v>604.36692387332232</v>
      </c>
      <c r="V39" s="23"/>
    </row>
    <row r="40" spans="1:22" s="14" customFormat="1" ht="15" customHeight="1" x14ac:dyDescent="0.25">
      <c r="A40" s="13"/>
      <c r="B40" s="13"/>
      <c r="C40" s="13"/>
      <c r="D40" s="13"/>
      <c r="E40" s="13"/>
      <c r="F40" s="13"/>
      <c r="G40" s="22"/>
      <c r="H40" s="66" t="s">
        <v>240</v>
      </c>
      <c r="I40" s="66">
        <v>-5.0796901036425126</v>
      </c>
      <c r="J40" s="66">
        <v>2</v>
      </c>
      <c r="K40" s="66">
        <v>14.159380207285025</v>
      </c>
      <c r="L40" s="38"/>
      <c r="M40" s="38"/>
      <c r="N40" s="38"/>
      <c r="O40" s="21"/>
      <c r="P40" s="21"/>
      <c r="Q40" s="23"/>
      <c r="S40" s="22"/>
      <c r="T40" s="87">
        <v>0.31</v>
      </c>
      <c r="U40" s="87">
        <v>611.09998507864975</v>
      </c>
      <c r="V40" s="23"/>
    </row>
    <row r="41" spans="1:22" s="14" customFormat="1" ht="23.25" x14ac:dyDescent="0.35">
      <c r="A41" s="13"/>
      <c r="C41" s="13"/>
      <c r="D41" s="138"/>
      <c r="E41" s="138"/>
      <c r="F41" s="13"/>
      <c r="G41" s="22"/>
      <c r="H41" s="142" t="s">
        <v>241</v>
      </c>
      <c r="I41" s="142"/>
      <c r="J41" s="142"/>
      <c r="K41" s="142"/>
      <c r="L41" s="142"/>
      <c r="M41" s="142"/>
      <c r="N41" s="142"/>
      <c r="O41" s="142"/>
      <c r="P41" s="142"/>
      <c r="Q41" s="23"/>
      <c r="S41" s="22"/>
      <c r="T41" s="66">
        <v>0.32</v>
      </c>
      <c r="U41" s="66">
        <v>617.86941483700025</v>
      </c>
      <c r="V41" s="23"/>
    </row>
    <row r="42" spans="1:22" s="14" customFormat="1" ht="15" customHeight="1" x14ac:dyDescent="0.25">
      <c r="A42" s="13"/>
      <c r="C42" s="13"/>
      <c r="D42" s="13"/>
      <c r="E42" s="27"/>
      <c r="F42" s="13"/>
      <c r="G42" s="22"/>
      <c r="H42" s="38"/>
      <c r="I42" s="38"/>
      <c r="J42" s="38"/>
      <c r="K42" s="38"/>
      <c r="L42" s="38"/>
      <c r="M42" s="38"/>
      <c r="N42" s="38"/>
      <c r="O42" s="21"/>
      <c r="P42" s="21"/>
      <c r="Q42" s="23"/>
      <c r="S42" s="22"/>
      <c r="T42" s="87">
        <v>0.33</v>
      </c>
      <c r="U42" s="87">
        <v>624.65519093461342</v>
      </c>
      <c r="V42" s="23"/>
    </row>
    <row r="43" spans="1:22" s="14" customFormat="1" ht="15" customHeight="1" x14ac:dyDescent="0.25">
      <c r="A43" s="13"/>
      <c r="B43" s="13"/>
      <c r="C43" s="13"/>
      <c r="D43" s="13"/>
      <c r="E43" s="27"/>
      <c r="F43" s="13"/>
      <c r="G43" s="22"/>
      <c r="H43" s="143" t="s">
        <v>91</v>
      </c>
      <c r="I43" s="143"/>
      <c r="J43" s="38"/>
      <c r="K43" s="38"/>
      <c r="L43" s="38"/>
      <c r="M43" s="38"/>
      <c r="N43" s="38"/>
      <c r="O43" s="21"/>
      <c r="P43" s="21"/>
      <c r="Q43" s="23"/>
      <c r="S43" s="22"/>
      <c r="T43" s="66">
        <v>0.34</v>
      </c>
      <c r="U43" s="66">
        <v>631.43778253630751</v>
      </c>
      <c r="V43" s="23"/>
    </row>
    <row r="44" spans="1:22" s="14" customFormat="1" ht="45" x14ac:dyDescent="0.25">
      <c r="A44" s="13"/>
      <c r="B44" s="13"/>
      <c r="C44" s="13"/>
      <c r="D44" s="13"/>
      <c r="E44" s="27"/>
      <c r="F44" s="13"/>
      <c r="G44" s="22"/>
      <c r="H44" s="101" t="s">
        <v>92</v>
      </c>
      <c r="I44" s="102" t="s">
        <v>132</v>
      </c>
      <c r="J44" s="100" t="s">
        <v>93</v>
      </c>
      <c r="K44" s="100" t="s">
        <v>94</v>
      </c>
      <c r="L44" s="38"/>
      <c r="M44" s="38"/>
      <c r="N44" s="38"/>
      <c r="O44" s="21"/>
      <c r="P44" s="21"/>
      <c r="Q44" s="23"/>
      <c r="S44" s="22"/>
      <c r="T44" s="87">
        <v>0.35</v>
      </c>
      <c r="U44" s="87">
        <v>638.22975626026687</v>
      </c>
      <c r="V44" s="23"/>
    </row>
    <row r="45" spans="1:22" s="14" customFormat="1" x14ac:dyDescent="0.25">
      <c r="A45" s="13"/>
      <c r="B45" s="13"/>
      <c r="C45" s="13"/>
      <c r="D45" s="13"/>
      <c r="E45" s="27"/>
      <c r="F45" s="13"/>
      <c r="G45" s="22"/>
      <c r="H45" s="66">
        <v>1</v>
      </c>
      <c r="I45" s="66">
        <v>51.76492349491636</v>
      </c>
      <c r="J45" s="66">
        <v>8</v>
      </c>
      <c r="K45" s="66" t="s">
        <v>235</v>
      </c>
      <c r="L45" s="38"/>
      <c r="M45" s="38"/>
      <c r="N45" s="38"/>
      <c r="O45" s="21"/>
      <c r="P45" s="21"/>
      <c r="Q45" s="23"/>
      <c r="S45" s="22"/>
      <c r="T45" s="66">
        <v>0.36</v>
      </c>
      <c r="U45" s="66">
        <v>645.07522093767091</v>
      </c>
      <c r="V45" s="23"/>
    </row>
    <row r="46" spans="1:22" s="14" customFormat="1" x14ac:dyDescent="0.25">
      <c r="A46" s="13"/>
      <c r="B46" s="13"/>
      <c r="C46" s="13"/>
      <c r="D46" s="13"/>
      <c r="E46" s="13"/>
      <c r="F46" s="13"/>
      <c r="G46" s="22"/>
      <c r="H46" s="87">
        <v>2</v>
      </c>
      <c r="I46" s="87">
        <v>15.153139074774749</v>
      </c>
      <c r="J46" s="87">
        <v>4</v>
      </c>
      <c r="K46" s="87">
        <v>4.3939111558231048E-3</v>
      </c>
      <c r="L46" s="38"/>
      <c r="M46" s="38"/>
      <c r="N46" s="38"/>
      <c r="O46" s="21"/>
      <c r="P46" s="21"/>
      <c r="Q46" s="23"/>
      <c r="S46" s="22"/>
      <c r="T46" s="87">
        <v>0.37</v>
      </c>
      <c r="U46" s="87">
        <v>651.97472719265306</v>
      </c>
      <c r="V46" s="23"/>
    </row>
    <row r="47" spans="1:22" s="14" customFormat="1" x14ac:dyDescent="0.25">
      <c r="A47" s="13"/>
      <c r="B47" s="13"/>
      <c r="C47" s="13"/>
      <c r="D47" s="13"/>
      <c r="E47" s="13"/>
      <c r="F47" s="13"/>
      <c r="G47" s="22"/>
      <c r="H47" s="66">
        <v>3</v>
      </c>
      <c r="I47" s="66">
        <v>2.6524477513777924</v>
      </c>
      <c r="J47" s="66">
        <v>3</v>
      </c>
      <c r="K47" s="66">
        <v>0.44836887765217015</v>
      </c>
      <c r="L47" s="38"/>
      <c r="M47" s="38"/>
      <c r="N47" s="38"/>
      <c r="O47" s="21"/>
      <c r="P47" s="21"/>
      <c r="Q47" s="23"/>
      <c r="S47" s="22"/>
      <c r="T47" s="66">
        <v>0.38</v>
      </c>
      <c r="U47" s="66">
        <v>658.9120416150887</v>
      </c>
      <c r="V47" s="23"/>
    </row>
    <row r="48" spans="1:22" s="14" customFormat="1" ht="23.25" x14ac:dyDescent="0.35">
      <c r="A48" s="13"/>
      <c r="B48" s="13"/>
      <c r="C48" s="13"/>
      <c r="D48" s="138"/>
      <c r="E48" s="138"/>
      <c r="F48" s="13"/>
      <c r="G48" s="22"/>
      <c r="H48" s="87">
        <v>4</v>
      </c>
      <c r="I48" s="87">
        <v>18.493261673660015</v>
      </c>
      <c r="J48" s="87">
        <v>3</v>
      </c>
      <c r="K48" s="87">
        <v>3.4794245586478034E-4</v>
      </c>
      <c r="L48" s="38"/>
      <c r="M48" s="38"/>
      <c r="N48" s="38"/>
      <c r="O48" s="21"/>
      <c r="P48" s="21"/>
      <c r="Q48" s="23"/>
      <c r="S48" s="22"/>
      <c r="T48" s="87">
        <v>0.39</v>
      </c>
      <c r="U48" s="87">
        <v>665.8721532986383</v>
      </c>
      <c r="V48" s="23"/>
    </row>
    <row r="49" spans="1:22" s="14" customFormat="1" x14ac:dyDescent="0.25">
      <c r="A49" s="13"/>
      <c r="B49" s="13"/>
      <c r="C49" s="13"/>
      <c r="D49" s="13"/>
      <c r="E49" s="27"/>
      <c r="F49" s="13"/>
      <c r="G49" s="22"/>
      <c r="H49" s="38"/>
      <c r="I49" s="38"/>
      <c r="J49" s="38"/>
      <c r="K49" s="38"/>
      <c r="L49" s="38"/>
      <c r="M49" s="38"/>
      <c r="N49" s="38"/>
      <c r="O49" s="21"/>
      <c r="P49" s="21"/>
      <c r="Q49" s="23"/>
      <c r="S49" s="22"/>
      <c r="T49" s="66">
        <v>0.4</v>
      </c>
      <c r="U49" s="66">
        <v>672.87726555821223</v>
      </c>
      <c r="V49" s="23"/>
    </row>
    <row r="50" spans="1:22" s="14" customFormat="1" x14ac:dyDescent="0.25">
      <c r="A50" s="13"/>
      <c r="B50" s="13"/>
      <c r="C50" s="13"/>
      <c r="D50" s="13"/>
      <c r="E50" s="27"/>
      <c r="F50" s="13"/>
      <c r="G50" s="43"/>
      <c r="H50" s="44"/>
      <c r="I50" s="43"/>
      <c r="J50" s="43"/>
      <c r="K50" s="43"/>
      <c r="L50" s="43"/>
      <c r="M50" s="43"/>
      <c r="N50" s="43"/>
      <c r="O50" s="43"/>
      <c r="P50" s="43"/>
      <c r="Q50" s="43"/>
      <c r="S50" s="22"/>
      <c r="T50" s="87">
        <v>0.41</v>
      </c>
      <c r="U50" s="87">
        <v>679.95999513416996</v>
      </c>
      <c r="V50" s="23"/>
    </row>
    <row r="51" spans="1:22" s="14" customFormat="1" ht="23.25" x14ac:dyDescent="0.35">
      <c r="B51" s="13"/>
      <c r="C51" s="13"/>
      <c r="D51" s="13"/>
      <c r="E51" s="27"/>
      <c r="H51" s="61"/>
      <c r="I51" s="62"/>
      <c r="N51" s="13"/>
      <c r="S51" s="22"/>
      <c r="T51" s="66">
        <v>0.42</v>
      </c>
      <c r="U51" s="66">
        <v>687.11295961801136</v>
      </c>
      <c r="V51" s="23"/>
    </row>
    <row r="52" spans="1:22" s="14" customFormat="1" x14ac:dyDescent="0.25">
      <c r="B52" s="13"/>
      <c r="C52" s="13"/>
      <c r="D52" s="13"/>
      <c r="E52" s="13"/>
      <c r="H52" s="28"/>
      <c r="N52" s="13"/>
      <c r="S52" s="22"/>
      <c r="T52" s="87">
        <v>0.43</v>
      </c>
      <c r="U52" s="87">
        <v>694.32578085855914</v>
      </c>
      <c r="V52" s="23"/>
    </row>
    <row r="53" spans="1:22" s="14" customFormat="1" x14ac:dyDescent="0.25">
      <c r="B53" s="13"/>
      <c r="C53" s="13"/>
      <c r="D53" s="13"/>
      <c r="E53" s="13"/>
      <c r="H53" s="28"/>
      <c r="I53" s="13"/>
      <c r="N53" s="13"/>
      <c r="S53" s="22"/>
      <c r="T53" s="66">
        <v>0.44</v>
      </c>
      <c r="U53" s="66">
        <v>701.57276816892136</v>
      </c>
      <c r="V53" s="23"/>
    </row>
    <row r="54" spans="1:22" s="14" customFormat="1" x14ac:dyDescent="0.25">
      <c r="B54" s="13"/>
      <c r="C54" s="13"/>
      <c r="D54" s="13"/>
      <c r="E54" s="13"/>
      <c r="H54" s="29"/>
      <c r="I54" s="13"/>
      <c r="N54" s="13"/>
      <c r="S54" s="22"/>
      <c r="T54" s="87">
        <v>0.45</v>
      </c>
      <c r="U54" s="87">
        <v>708.91988014966898</v>
      </c>
      <c r="V54" s="23"/>
    </row>
    <row r="55" spans="1:22" s="14" customFormat="1" x14ac:dyDescent="0.25">
      <c r="B55" s="13"/>
      <c r="C55" s="13"/>
      <c r="D55" s="13"/>
      <c r="E55" s="13"/>
      <c r="H55" s="28"/>
      <c r="S55" s="22"/>
      <c r="T55" s="66">
        <v>0.46</v>
      </c>
      <c r="U55" s="66">
        <v>716.44757214145045</v>
      </c>
      <c r="V55" s="23"/>
    </row>
    <row r="56" spans="1:22" s="14" customFormat="1" x14ac:dyDescent="0.25">
      <c r="B56" s="13"/>
      <c r="C56" s="13"/>
      <c r="D56" s="13"/>
      <c r="E56" s="13"/>
      <c r="H56" s="28"/>
      <c r="S56" s="22"/>
      <c r="T56" s="87">
        <v>0.47</v>
      </c>
      <c r="U56" s="87">
        <v>724.11728879350858</v>
      </c>
      <c r="V56" s="23"/>
    </row>
    <row r="57" spans="1:22" s="14" customFormat="1" x14ac:dyDescent="0.25">
      <c r="B57" s="13"/>
      <c r="C57" s="13"/>
      <c r="D57" s="13"/>
      <c r="E57" s="13"/>
      <c r="H57" s="28"/>
      <c r="S57" s="22"/>
      <c r="T57" s="66">
        <v>0.48</v>
      </c>
      <c r="U57" s="66">
        <v>731.84542749623336</v>
      </c>
      <c r="V57" s="23"/>
    </row>
    <row r="58" spans="1:22" s="14" customFormat="1" x14ac:dyDescent="0.25">
      <c r="B58" s="13"/>
      <c r="H58" s="28"/>
      <c r="S58" s="22"/>
      <c r="T58" s="87">
        <v>0.49</v>
      </c>
      <c r="U58" s="87">
        <v>739.62710360623373</v>
      </c>
      <c r="V58" s="23"/>
    </row>
    <row r="59" spans="1:22" s="14" customFormat="1" x14ac:dyDescent="0.25">
      <c r="B59" s="13"/>
      <c r="H59" s="28"/>
      <c r="S59" s="22"/>
      <c r="T59" s="66">
        <v>0.5</v>
      </c>
      <c r="U59" s="66">
        <v>747.49817848205566</v>
      </c>
      <c r="V59" s="23"/>
    </row>
    <row r="60" spans="1:22" s="14" customFormat="1" x14ac:dyDescent="0.25">
      <c r="S60" s="22"/>
      <c r="T60" s="87">
        <v>0.51</v>
      </c>
      <c r="U60" s="87">
        <v>755.44004531040798</v>
      </c>
      <c r="V60" s="23"/>
    </row>
    <row r="61" spans="1:22" s="14" customFormat="1" x14ac:dyDescent="0.25">
      <c r="S61" s="22"/>
      <c r="T61" s="66">
        <v>0.52</v>
      </c>
      <c r="U61" s="66">
        <v>763.51101728143135</v>
      </c>
      <c r="V61" s="23"/>
    </row>
    <row r="62" spans="1:22" s="14" customFormat="1" x14ac:dyDescent="0.25">
      <c r="S62" s="22"/>
      <c r="T62" s="87">
        <v>0.53</v>
      </c>
      <c r="U62" s="87">
        <v>771.83921654103381</v>
      </c>
      <c r="V62" s="23"/>
    </row>
    <row r="63" spans="1:22" s="14" customFormat="1" x14ac:dyDescent="0.25">
      <c r="S63" s="22"/>
      <c r="T63" s="66">
        <v>0.54</v>
      </c>
      <c r="U63" s="66">
        <v>780.3863014913411</v>
      </c>
      <c r="V63" s="23"/>
    </row>
    <row r="64" spans="1:22" s="14" customFormat="1" x14ac:dyDescent="0.25">
      <c r="S64" s="22"/>
      <c r="T64" s="87">
        <v>0.55000000000000004</v>
      </c>
      <c r="U64" s="87">
        <v>789.03944292201913</v>
      </c>
      <c r="V64" s="23"/>
    </row>
    <row r="65" spans="19:22" s="14" customFormat="1" x14ac:dyDescent="0.25">
      <c r="S65" s="22"/>
      <c r="T65" s="66">
        <v>0.56000000000000005</v>
      </c>
      <c r="U65" s="66">
        <v>797.7916788895684</v>
      </c>
      <c r="V65" s="23"/>
    </row>
    <row r="66" spans="19:22" s="14" customFormat="1" x14ac:dyDescent="0.25">
      <c r="S66" s="22"/>
      <c r="T66" s="87">
        <v>0.56999999999999995</v>
      </c>
      <c r="U66" s="87">
        <v>806.70817368209828</v>
      </c>
      <c r="V66" s="23"/>
    </row>
    <row r="67" spans="19:22" s="14" customFormat="1" x14ac:dyDescent="0.25">
      <c r="S67" s="22"/>
      <c r="T67" s="66">
        <v>0.57999999999999996</v>
      </c>
      <c r="U67" s="66">
        <v>815.77984278827603</v>
      </c>
      <c r="V67" s="23"/>
    </row>
    <row r="68" spans="19:22" s="14" customFormat="1" x14ac:dyDescent="0.25">
      <c r="S68" s="22"/>
      <c r="T68" s="87">
        <v>0.59</v>
      </c>
      <c r="U68" s="87">
        <v>825.0793224188709</v>
      </c>
      <c r="V68" s="23"/>
    </row>
    <row r="69" spans="19:22" s="14" customFormat="1" x14ac:dyDescent="0.25">
      <c r="S69" s="22"/>
      <c r="T69" s="66">
        <v>0.6</v>
      </c>
      <c r="U69" s="66">
        <v>834.67537718954861</v>
      </c>
      <c r="V69" s="23"/>
    </row>
    <row r="70" spans="19:22" s="14" customFormat="1" x14ac:dyDescent="0.25">
      <c r="S70" s="22"/>
      <c r="T70" s="87">
        <v>0.61</v>
      </c>
      <c r="U70" s="87">
        <v>844.51550562359535</v>
      </c>
      <c r="V70" s="23"/>
    </row>
    <row r="71" spans="19:22" s="14" customFormat="1" x14ac:dyDescent="0.25">
      <c r="S71" s="22"/>
      <c r="T71" s="66">
        <v>0.62</v>
      </c>
      <c r="U71" s="66">
        <v>854.55440467405003</v>
      </c>
      <c r="V71" s="23"/>
    </row>
    <row r="72" spans="19:22" s="14" customFormat="1" x14ac:dyDescent="0.25">
      <c r="S72" s="22"/>
      <c r="T72" s="87">
        <v>0.63</v>
      </c>
      <c r="U72" s="87">
        <v>864.82458575150974</v>
      </c>
      <c r="V72" s="23"/>
    </row>
    <row r="73" spans="19:22" s="14" customFormat="1" x14ac:dyDescent="0.25">
      <c r="S73" s="22"/>
      <c r="T73" s="66">
        <v>0.64</v>
      </c>
      <c r="U73" s="66">
        <v>875.3499723052247</v>
      </c>
      <c r="V73" s="23"/>
    </row>
    <row r="74" spans="19:22" s="14" customFormat="1" x14ac:dyDescent="0.25">
      <c r="S74" s="22"/>
      <c r="T74" s="87">
        <v>0.65</v>
      </c>
      <c r="U74" s="87">
        <v>886.15824905981719</v>
      </c>
      <c r="V74" s="23"/>
    </row>
    <row r="75" spans="19:22" s="14" customFormat="1" x14ac:dyDescent="0.25">
      <c r="S75" s="22"/>
      <c r="T75" s="66">
        <v>0.66</v>
      </c>
      <c r="U75" s="66">
        <v>897.34671218130859</v>
      </c>
      <c r="V75" s="23"/>
    </row>
    <row r="76" spans="19:22" s="14" customFormat="1" x14ac:dyDescent="0.25">
      <c r="S76" s="22"/>
      <c r="T76" s="87">
        <v>0.67</v>
      </c>
      <c r="U76" s="87">
        <v>908.89099501911085</v>
      </c>
      <c r="V76" s="23"/>
    </row>
    <row r="77" spans="19:22" s="14" customFormat="1" x14ac:dyDescent="0.25">
      <c r="S77" s="22"/>
      <c r="T77" s="66">
        <v>0.68</v>
      </c>
      <c r="U77" s="66">
        <v>920.7614845088026</v>
      </c>
      <c r="V77" s="23"/>
    </row>
    <row r="78" spans="19:22" s="14" customFormat="1" x14ac:dyDescent="0.25">
      <c r="S78" s="22"/>
      <c r="T78" s="87">
        <v>0.69</v>
      </c>
      <c r="U78" s="87">
        <v>933.01916967104387</v>
      </c>
      <c r="V78" s="23"/>
    </row>
    <row r="79" spans="19:22" s="14" customFormat="1" x14ac:dyDescent="0.25">
      <c r="S79" s="22"/>
      <c r="T79" s="66">
        <v>0.7</v>
      </c>
      <c r="U79" s="66">
        <v>945.75697972552371</v>
      </c>
      <c r="V79" s="23"/>
    </row>
    <row r="80" spans="19:22" s="14" customFormat="1" x14ac:dyDescent="0.25">
      <c r="S80" s="22"/>
      <c r="T80" s="87">
        <v>0.71</v>
      </c>
      <c r="U80" s="87">
        <v>958.95792303374321</v>
      </c>
      <c r="V80" s="23"/>
    </row>
    <row r="81" spans="19:22" s="14" customFormat="1" x14ac:dyDescent="0.25">
      <c r="S81" s="22"/>
      <c r="T81" s="66">
        <v>0.72</v>
      </c>
      <c r="U81" s="66">
        <v>972.60962822193255</v>
      </c>
      <c r="V81" s="23"/>
    </row>
    <row r="82" spans="19:22" s="14" customFormat="1" x14ac:dyDescent="0.25">
      <c r="S82" s="22"/>
      <c r="T82" s="87">
        <v>0.73</v>
      </c>
      <c r="U82" s="87">
        <v>986.81771893036603</v>
      </c>
      <c r="V82" s="23"/>
    </row>
    <row r="83" spans="19:22" s="14" customFormat="1" x14ac:dyDescent="0.25">
      <c r="S83" s="22"/>
      <c r="T83" s="66">
        <v>0.74</v>
      </c>
      <c r="U83" s="66">
        <v>1001.6101914290634</v>
      </c>
      <c r="V83" s="23"/>
    </row>
    <row r="84" spans="19:22" s="14" customFormat="1" x14ac:dyDescent="0.25">
      <c r="S84" s="22"/>
      <c r="T84" s="87">
        <v>0.75</v>
      </c>
      <c r="U84" s="87">
        <v>1017.0691893884172</v>
      </c>
      <c r="V84" s="23"/>
    </row>
    <row r="85" spans="19:22" s="14" customFormat="1" x14ac:dyDescent="0.25">
      <c r="S85" s="22"/>
      <c r="T85" s="66">
        <v>0.76</v>
      </c>
      <c r="U85" s="66">
        <v>1033.2282583859578</v>
      </c>
      <c r="V85" s="23"/>
    </row>
    <row r="86" spans="19:22" s="14" customFormat="1" x14ac:dyDescent="0.25">
      <c r="S86" s="22"/>
      <c r="T86" s="87">
        <v>0.77</v>
      </c>
      <c r="U86" s="87">
        <v>1050.1219223041549</v>
      </c>
      <c r="V86" s="23"/>
    </row>
    <row r="87" spans="19:22" s="14" customFormat="1" x14ac:dyDescent="0.25">
      <c r="S87" s="22"/>
      <c r="T87" s="66">
        <v>0.78</v>
      </c>
      <c r="U87" s="66">
        <v>1067.9035713231474</v>
      </c>
      <c r="V87" s="23"/>
    </row>
    <row r="88" spans="19:22" s="14" customFormat="1" x14ac:dyDescent="0.25">
      <c r="S88" s="22"/>
      <c r="T88" s="87">
        <v>0.79</v>
      </c>
      <c r="U88" s="87">
        <v>1086.6366281217618</v>
      </c>
      <c r="V88" s="23"/>
    </row>
    <row r="89" spans="19:22" s="14" customFormat="1" x14ac:dyDescent="0.25">
      <c r="S89" s="22"/>
      <c r="T89" s="66">
        <v>0.8</v>
      </c>
      <c r="U89" s="66">
        <v>1106.3936656317908</v>
      </c>
      <c r="V89" s="23"/>
    </row>
    <row r="90" spans="19:22" s="14" customFormat="1" x14ac:dyDescent="0.25">
      <c r="S90" s="22"/>
      <c r="T90" s="87">
        <v>0.81</v>
      </c>
      <c r="U90" s="87">
        <v>1127.3254093166654</v>
      </c>
      <c r="V90" s="23"/>
    </row>
    <row r="91" spans="19:22" s="14" customFormat="1" x14ac:dyDescent="0.25">
      <c r="S91" s="22"/>
      <c r="T91" s="66">
        <v>0.82</v>
      </c>
      <c r="U91" s="66">
        <v>1149.6287056652563</v>
      </c>
      <c r="V91" s="23"/>
    </row>
    <row r="92" spans="19:22" s="14" customFormat="1" x14ac:dyDescent="0.25">
      <c r="S92" s="22"/>
      <c r="T92" s="87">
        <v>0.83</v>
      </c>
      <c r="U92" s="87">
        <v>1173.4225551584236</v>
      </c>
      <c r="V92" s="23"/>
    </row>
    <row r="93" spans="19:22" s="14" customFormat="1" x14ac:dyDescent="0.25">
      <c r="S93" s="22"/>
      <c r="T93" s="66">
        <v>0.84</v>
      </c>
      <c r="U93" s="66">
        <v>1198.8571672151384</v>
      </c>
      <c r="V93" s="23"/>
    </row>
    <row r="94" spans="19:22" s="14" customFormat="1" x14ac:dyDescent="0.25">
      <c r="S94" s="22"/>
      <c r="T94" s="87">
        <v>0.85</v>
      </c>
      <c r="U94" s="87">
        <v>1226.3416805292659</v>
      </c>
      <c r="V94" s="23"/>
    </row>
    <row r="95" spans="19:22" s="14" customFormat="1" x14ac:dyDescent="0.25">
      <c r="S95" s="22"/>
      <c r="T95" s="66">
        <v>0.86</v>
      </c>
      <c r="U95" s="66">
        <v>1256.0888534095416</v>
      </c>
      <c r="V95" s="23"/>
    </row>
    <row r="96" spans="19:22" s="14" customFormat="1" x14ac:dyDescent="0.25">
      <c r="S96" s="22"/>
      <c r="T96" s="87">
        <v>0.87</v>
      </c>
      <c r="U96" s="87">
        <v>1288.4510793868299</v>
      </c>
      <c r="V96" s="23"/>
    </row>
    <row r="97" spans="19:22" s="14" customFormat="1" x14ac:dyDescent="0.25">
      <c r="S97" s="22"/>
      <c r="T97" s="66">
        <v>0.88</v>
      </c>
      <c r="U97" s="66">
        <v>1324.003653085131</v>
      </c>
      <c r="V97" s="23"/>
    </row>
    <row r="98" spans="19:22" s="14" customFormat="1" x14ac:dyDescent="0.25">
      <c r="S98" s="22"/>
      <c r="T98" s="87">
        <v>0.89</v>
      </c>
      <c r="U98" s="87">
        <v>1363.3345710606275</v>
      </c>
      <c r="V98" s="23"/>
    </row>
    <row r="99" spans="19:22" s="14" customFormat="1" x14ac:dyDescent="0.25">
      <c r="S99" s="22"/>
      <c r="T99" s="66">
        <v>0.9</v>
      </c>
      <c r="U99" s="66">
        <v>1407.3340149905828</v>
      </c>
      <c r="V99" s="23"/>
    </row>
    <row r="100" spans="19:22" s="14" customFormat="1" x14ac:dyDescent="0.25">
      <c r="S100" s="22"/>
      <c r="T100" s="87">
        <v>0.91</v>
      </c>
      <c r="U100" s="87">
        <v>1457.0806851325738</v>
      </c>
      <c r="V100" s="23"/>
    </row>
    <row r="101" spans="19:22" s="14" customFormat="1" x14ac:dyDescent="0.25">
      <c r="S101" s="22"/>
      <c r="T101" s="66">
        <v>0.92</v>
      </c>
      <c r="U101" s="66">
        <v>1514.180393570266</v>
      </c>
      <c r="V101" s="23"/>
    </row>
    <row r="102" spans="19:22" s="14" customFormat="1" x14ac:dyDescent="0.25">
      <c r="S102" s="22"/>
      <c r="T102" s="87">
        <v>0.93</v>
      </c>
      <c r="U102" s="87">
        <v>1580.9862590133687</v>
      </c>
      <c r="V102" s="23"/>
    </row>
    <row r="103" spans="19:22" s="14" customFormat="1" x14ac:dyDescent="0.25">
      <c r="S103" s="22"/>
      <c r="T103" s="66">
        <v>0.94</v>
      </c>
      <c r="U103" s="66">
        <v>1664.6697090146904</v>
      </c>
      <c r="V103" s="23"/>
    </row>
    <row r="104" spans="19:22" s="14" customFormat="1" x14ac:dyDescent="0.25">
      <c r="S104" s="22"/>
      <c r="T104" s="87">
        <v>0.95</v>
      </c>
      <c r="U104" s="87">
        <v>1759.4635182026411</v>
      </c>
      <c r="V104" s="23"/>
    </row>
    <row r="105" spans="19:22" s="14" customFormat="1" x14ac:dyDescent="0.25">
      <c r="S105" s="22"/>
      <c r="T105" s="66">
        <v>0.96</v>
      </c>
      <c r="U105" s="66" t="s">
        <v>230</v>
      </c>
      <c r="V105" s="23"/>
    </row>
    <row r="106" spans="19:22" s="14" customFormat="1" x14ac:dyDescent="0.25">
      <c r="S106" s="22"/>
      <c r="T106" s="87">
        <v>0.97</v>
      </c>
      <c r="U106" s="87" t="s">
        <v>230</v>
      </c>
      <c r="V106" s="23"/>
    </row>
    <row r="107" spans="19:22" s="14" customFormat="1" x14ac:dyDescent="0.25">
      <c r="S107" s="22"/>
      <c r="T107" s="66">
        <v>0.98</v>
      </c>
      <c r="U107" s="66" t="s">
        <v>230</v>
      </c>
      <c r="V107" s="23"/>
    </row>
    <row r="108" spans="19:22" s="14" customFormat="1" x14ac:dyDescent="0.25">
      <c r="S108" s="22"/>
      <c r="T108" s="87">
        <v>0.99</v>
      </c>
      <c r="U108" s="87" t="s">
        <v>230</v>
      </c>
      <c r="V108" s="23"/>
    </row>
    <row r="109" spans="19:22" s="14" customFormat="1" x14ac:dyDescent="0.25">
      <c r="S109" s="24"/>
      <c r="T109" s="25"/>
      <c r="U109" s="25"/>
      <c r="V109" s="26"/>
    </row>
    <row r="110" spans="19:22" s="14" customFormat="1" x14ac:dyDescent="0.25"/>
    <row r="111" spans="19:22" s="14" customFormat="1" x14ac:dyDescent="0.25"/>
    <row r="112" spans="19:2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9:19" s="14" customFormat="1" x14ac:dyDescent="0.25"/>
    <row r="130" spans="19:19" s="14" customFormat="1" x14ac:dyDescent="0.25"/>
    <row r="131" spans="19:19" s="14" customFormat="1" x14ac:dyDescent="0.25"/>
    <row r="132" spans="19:19" s="14" customFormat="1" x14ac:dyDescent="0.25">
      <c r="S132" s="19"/>
    </row>
    <row r="133" spans="19:19" s="14" customFormat="1" x14ac:dyDescent="0.25"/>
    <row r="134" spans="19:19" s="14" customFormat="1" x14ac:dyDescent="0.25"/>
    <row r="135" spans="19:19" s="14" customFormat="1" x14ac:dyDescent="0.25"/>
    <row r="136" spans="19:19" s="14" customFormat="1" x14ac:dyDescent="0.25"/>
    <row r="137" spans="19:19" s="14" customFormat="1" x14ac:dyDescent="0.25"/>
    <row r="138" spans="19:19" s="14" customFormat="1" x14ac:dyDescent="0.25"/>
    <row r="139" spans="19:19" s="14" customFormat="1" x14ac:dyDescent="0.25"/>
    <row r="140" spans="19:19" s="14" customFormat="1" x14ac:dyDescent="0.25"/>
    <row r="141" spans="19:19" s="14" customFormat="1" x14ac:dyDescent="0.25"/>
    <row r="142" spans="19:19" s="14" customFormat="1" x14ac:dyDescent="0.25"/>
    <row r="143" spans="19:19" s="14" customFormat="1" x14ac:dyDescent="0.25"/>
    <row r="144" spans="19:19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22" s="14" customFormat="1" x14ac:dyDescent="0.25"/>
    <row r="210" spans="2:22" s="14" customFormat="1" x14ac:dyDescent="0.25"/>
    <row r="211" spans="2:22" s="14" customFormat="1" x14ac:dyDescent="0.25"/>
    <row r="212" spans="2:22" s="14" customFormat="1" x14ac:dyDescent="0.25"/>
    <row r="213" spans="2:22" s="14" customFormat="1" x14ac:dyDescent="0.25"/>
    <row r="214" spans="2:22" s="14" customFormat="1" x14ac:dyDescent="0.25"/>
    <row r="215" spans="2:22" s="14" customFormat="1" x14ac:dyDescent="0.25"/>
    <row r="216" spans="2:22" s="14" customFormat="1" x14ac:dyDescent="0.25"/>
    <row r="217" spans="2:22" s="14" customFormat="1" x14ac:dyDescent="0.25"/>
    <row r="218" spans="2:22" s="14" customFormat="1" x14ac:dyDescent="0.25"/>
    <row r="219" spans="2:22" s="14" customFormat="1" x14ac:dyDescent="0.25"/>
    <row r="220" spans="2:22" s="14" customFormat="1" x14ac:dyDescent="0.25"/>
    <row r="221" spans="2:22" s="14" customFormat="1" x14ac:dyDescent="0.25"/>
    <row r="222" spans="2:22" s="14" customFormat="1" x14ac:dyDescent="0.25"/>
    <row r="223" spans="2:22" s="14" customFormat="1" x14ac:dyDescent="0.25"/>
    <row r="224" spans="2:22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S224" s="14"/>
      <c r="T224" s="14"/>
      <c r="U224" s="14"/>
      <c r="V224" s="14"/>
    </row>
    <row r="225" spans="2:22" x14ac:dyDescent="0.25">
      <c r="B225" s="14"/>
      <c r="C225" s="14"/>
      <c r="D225" s="14"/>
      <c r="E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S225" s="14"/>
      <c r="T225" s="14"/>
      <c r="U225" s="14"/>
      <c r="V225" s="14"/>
    </row>
    <row r="226" spans="2:22" x14ac:dyDescent="0.25">
      <c r="B226" s="14"/>
      <c r="C226" s="14"/>
      <c r="D226" s="14"/>
      <c r="E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S226" s="14"/>
      <c r="T226" s="14"/>
      <c r="U226" s="14"/>
      <c r="V226" s="14"/>
    </row>
    <row r="227" spans="2:22" x14ac:dyDescent="0.25">
      <c r="B227" s="14"/>
      <c r="C227" s="14"/>
      <c r="D227" s="14"/>
      <c r="E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S227" s="14"/>
      <c r="T227" s="14"/>
      <c r="U227" s="14"/>
      <c r="V227" s="14"/>
    </row>
    <row r="228" spans="2:22" x14ac:dyDescent="0.25">
      <c r="B228" s="14"/>
      <c r="C228" s="14"/>
      <c r="D228" s="14"/>
      <c r="E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S228" s="14"/>
      <c r="T228" s="14"/>
      <c r="U228" s="14"/>
      <c r="V228" s="14"/>
    </row>
    <row r="229" spans="2:22" x14ac:dyDescent="0.25">
      <c r="B229" s="14"/>
      <c r="C229" s="14"/>
      <c r="D229" s="14"/>
      <c r="E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S229" s="14"/>
      <c r="T229" s="14"/>
      <c r="U229" s="14"/>
      <c r="V229" s="14"/>
    </row>
    <row r="230" spans="2:22" x14ac:dyDescent="0.25">
      <c r="B230" s="14"/>
      <c r="C230" s="14"/>
      <c r="D230" s="14"/>
      <c r="E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S230" s="14"/>
      <c r="T230" s="14"/>
      <c r="U230" s="14"/>
      <c r="V230" s="14"/>
    </row>
    <row r="231" spans="2:22" x14ac:dyDescent="0.25">
      <c r="B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S231" s="14"/>
      <c r="T231" s="14"/>
      <c r="U231" s="14"/>
      <c r="V231" s="14"/>
    </row>
    <row r="232" spans="2:22" x14ac:dyDescent="0.25">
      <c r="B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S232" s="14"/>
      <c r="T232" s="14"/>
      <c r="U232" s="14"/>
      <c r="V232" s="14"/>
    </row>
    <row r="233" spans="2:22" x14ac:dyDescent="0.25">
      <c r="G233" s="14"/>
      <c r="H233" s="14"/>
      <c r="I233" s="14"/>
      <c r="J233" s="14"/>
      <c r="K233" s="14"/>
      <c r="L233" s="14"/>
      <c r="M233" s="14"/>
      <c r="N233" s="14"/>
      <c r="O233" s="14"/>
      <c r="Q233" s="14"/>
      <c r="S233" s="14"/>
      <c r="T233" s="14"/>
      <c r="U233" s="14"/>
      <c r="V233" s="14"/>
    </row>
    <row r="234" spans="2:22" x14ac:dyDescent="0.25">
      <c r="G234" s="14"/>
      <c r="H234" s="14"/>
      <c r="I234" s="14"/>
      <c r="J234" s="14"/>
      <c r="K234" s="14"/>
      <c r="L234" s="14"/>
      <c r="M234" s="14"/>
      <c r="N234" s="14"/>
      <c r="O234" s="14"/>
      <c r="Q234" s="14"/>
      <c r="S234" s="14"/>
      <c r="T234" s="14"/>
      <c r="U234" s="14"/>
      <c r="V234" s="14"/>
    </row>
    <row r="235" spans="2:22" x14ac:dyDescent="0.25">
      <c r="G235" s="14"/>
      <c r="H235" s="14"/>
      <c r="I235" s="14"/>
      <c r="J235" s="14"/>
      <c r="K235" s="14"/>
      <c r="L235" s="14"/>
      <c r="M235" s="14"/>
      <c r="N235" s="14"/>
      <c r="Q235" s="14"/>
      <c r="S235" s="14"/>
      <c r="T235" s="14"/>
      <c r="U235" s="14"/>
      <c r="V235" s="14"/>
    </row>
    <row r="236" spans="2:22" x14ac:dyDescent="0.25">
      <c r="G236" s="14"/>
      <c r="H236" s="14"/>
      <c r="I236" s="14"/>
      <c r="J236" s="14"/>
      <c r="K236" s="14"/>
      <c r="L236" s="14"/>
      <c r="M236" s="14"/>
      <c r="N236" s="14"/>
      <c r="S236" s="14"/>
      <c r="T236" s="14"/>
      <c r="U236" s="14"/>
      <c r="V236" s="14"/>
    </row>
    <row r="237" spans="2:22" x14ac:dyDescent="0.25">
      <c r="G237" s="14"/>
      <c r="H237" s="14"/>
      <c r="I237" s="14"/>
      <c r="J237" s="14"/>
      <c r="K237" s="14"/>
      <c r="L237" s="14"/>
      <c r="M237" s="14"/>
      <c r="N237" s="14"/>
      <c r="S237" s="14"/>
      <c r="T237" s="14"/>
      <c r="U237" s="14"/>
      <c r="V237" s="14"/>
    </row>
    <row r="238" spans="2:22" x14ac:dyDescent="0.25">
      <c r="G238" s="14"/>
      <c r="H238" s="14"/>
      <c r="I238" s="14"/>
      <c r="J238" s="14"/>
      <c r="K238" s="14"/>
      <c r="L238" s="14"/>
      <c r="M238" s="14"/>
      <c r="N238" s="14"/>
      <c r="S238" s="14"/>
      <c r="T238" s="14"/>
      <c r="U238" s="14"/>
      <c r="V238" s="14"/>
    </row>
    <row r="239" spans="2:22" x14ac:dyDescent="0.25">
      <c r="G239" s="14"/>
      <c r="H239" s="14"/>
      <c r="S239" s="14"/>
      <c r="T239" s="14"/>
      <c r="U239" s="14"/>
      <c r="V239" s="14"/>
    </row>
    <row r="240" spans="2:22" x14ac:dyDescent="0.25">
      <c r="G240" s="14"/>
      <c r="H240" s="14"/>
      <c r="S240" s="14"/>
      <c r="T240" s="14"/>
      <c r="U240" s="14"/>
      <c r="V240" s="14"/>
    </row>
    <row r="241" spans="7:22" x14ac:dyDescent="0.25">
      <c r="G241" s="14"/>
      <c r="S241" s="14"/>
      <c r="T241" s="14"/>
      <c r="U241" s="14"/>
      <c r="V241" s="14"/>
    </row>
    <row r="242" spans="7:22" x14ac:dyDescent="0.25">
      <c r="G242" s="14"/>
      <c r="S242" s="14"/>
      <c r="T242" s="14"/>
      <c r="U242" s="14"/>
      <c r="V242" s="14"/>
    </row>
    <row r="243" spans="7:22" x14ac:dyDescent="0.25">
      <c r="G243" s="14"/>
      <c r="S243" s="14"/>
      <c r="T243" s="14"/>
      <c r="U243" s="14"/>
      <c r="V243" s="14"/>
    </row>
    <row r="244" spans="7:22" x14ac:dyDescent="0.25">
      <c r="S244" s="14"/>
      <c r="T244" s="14"/>
      <c r="U244" s="14"/>
      <c r="V244" s="14"/>
    </row>
    <row r="245" spans="7:22" x14ac:dyDescent="0.25">
      <c r="S245" s="14"/>
      <c r="T245" s="14"/>
      <c r="U245" s="14"/>
      <c r="V245" s="14"/>
    </row>
    <row r="246" spans="7:22" x14ac:dyDescent="0.25">
      <c r="S246" s="14"/>
      <c r="T246" s="14"/>
      <c r="U246" s="14"/>
      <c r="V246" s="14"/>
    </row>
    <row r="247" spans="7:22" x14ac:dyDescent="0.25">
      <c r="S247" s="14"/>
      <c r="T247" s="14"/>
      <c r="U247" s="14"/>
      <c r="V247" s="14"/>
    </row>
    <row r="248" spans="7:22" x14ac:dyDescent="0.25">
      <c r="S248" s="14"/>
      <c r="T248" s="14"/>
      <c r="U248" s="14"/>
      <c r="V248" s="14"/>
    </row>
    <row r="249" spans="7:22" x14ac:dyDescent="0.25">
      <c r="S249" s="14"/>
      <c r="T249" s="14"/>
      <c r="U249" s="14"/>
      <c r="V249" s="14"/>
    </row>
    <row r="250" spans="7:22" x14ac:dyDescent="0.25">
      <c r="S250" s="14"/>
      <c r="T250" s="14"/>
      <c r="U250" s="14"/>
      <c r="V250" s="14"/>
    </row>
    <row r="251" spans="7:22" x14ac:dyDescent="0.25">
      <c r="S251" s="14"/>
      <c r="T251" s="14"/>
      <c r="U251" s="14"/>
      <c r="V251" s="14"/>
    </row>
    <row r="252" spans="7:22" x14ac:dyDescent="0.25">
      <c r="S252" s="14"/>
      <c r="T252" s="14"/>
      <c r="U252" s="14"/>
      <c r="V252" s="14"/>
    </row>
    <row r="253" spans="7:22" x14ac:dyDescent="0.25">
      <c r="S253" s="14"/>
      <c r="T253" s="14"/>
      <c r="U253" s="14"/>
      <c r="V253" s="14"/>
    </row>
    <row r="254" spans="7:22" x14ac:dyDescent="0.25">
      <c r="S254" s="14"/>
      <c r="T254" s="14"/>
      <c r="U254" s="14"/>
      <c r="V254" s="14"/>
    </row>
    <row r="255" spans="7:22" x14ac:dyDescent="0.25">
      <c r="S255" s="14"/>
      <c r="T255" s="14"/>
      <c r="U255" s="14"/>
      <c r="V255" s="14"/>
    </row>
    <row r="256" spans="7:22" x14ac:dyDescent="0.25">
      <c r="S256" s="14"/>
      <c r="T256" s="14"/>
      <c r="U256" s="14"/>
      <c r="V256" s="14"/>
    </row>
    <row r="257" spans="19:22" x14ac:dyDescent="0.25">
      <c r="S257" s="14"/>
      <c r="T257" s="14"/>
      <c r="U257" s="14"/>
      <c r="V257" s="14"/>
    </row>
    <row r="258" spans="19:22" x14ac:dyDescent="0.25">
      <c r="S258" s="14"/>
      <c r="T258" s="14"/>
      <c r="U258" s="14"/>
      <c r="V258" s="14"/>
    </row>
    <row r="259" spans="19:22" x14ac:dyDescent="0.25">
      <c r="S259" s="14"/>
      <c r="T259" s="14"/>
      <c r="U259" s="14"/>
      <c r="V259" s="14"/>
    </row>
    <row r="260" spans="19:22" x14ac:dyDescent="0.25">
      <c r="S260" s="14"/>
      <c r="T260" s="14"/>
      <c r="U260" s="14"/>
      <c r="V260" s="14"/>
    </row>
    <row r="261" spans="19:22" x14ac:dyDescent="0.25">
      <c r="S261" s="14"/>
      <c r="T261" s="14"/>
      <c r="U261" s="14"/>
      <c r="V261" s="14"/>
    </row>
    <row r="262" spans="19:22" x14ac:dyDescent="0.25">
      <c r="S262" s="14"/>
      <c r="T262" s="14"/>
      <c r="U262" s="14"/>
      <c r="V262" s="14"/>
    </row>
    <row r="263" spans="19:22" x14ac:dyDescent="0.25">
      <c r="S263" s="14"/>
      <c r="T263" s="14"/>
      <c r="U263" s="14"/>
      <c r="V263" s="14"/>
    </row>
    <row r="264" spans="19:22" x14ac:dyDescent="0.25">
      <c r="S264" s="14"/>
      <c r="T264" s="14"/>
      <c r="U264" s="14"/>
      <c r="V264" s="14"/>
    </row>
    <row r="265" spans="19:22" x14ac:dyDescent="0.25">
      <c r="S265" s="14"/>
      <c r="T265" s="14"/>
      <c r="U265" s="14"/>
      <c r="V265" s="14"/>
    </row>
    <row r="266" spans="19:22" x14ac:dyDescent="0.25">
      <c r="S266" s="14"/>
      <c r="T266" s="14"/>
      <c r="U266" s="14"/>
      <c r="V266" s="14"/>
    </row>
    <row r="267" spans="19:22" x14ac:dyDescent="0.25">
      <c r="S267" s="14"/>
      <c r="T267" s="14"/>
      <c r="U267" s="14"/>
      <c r="V267" s="14"/>
    </row>
    <row r="268" spans="19:22" x14ac:dyDescent="0.25">
      <c r="S268" s="14"/>
      <c r="T268" s="14"/>
      <c r="U268" s="14"/>
      <c r="V268" s="14"/>
    </row>
    <row r="269" spans="19:22" x14ac:dyDescent="0.25">
      <c r="S269" s="14"/>
      <c r="T269" s="14"/>
      <c r="U269" s="14"/>
      <c r="V269" s="14"/>
    </row>
    <row r="270" spans="19:22" x14ac:dyDescent="0.25">
      <c r="S270" s="14"/>
      <c r="T270" s="14"/>
      <c r="U270" s="14"/>
      <c r="V270" s="14"/>
    </row>
    <row r="271" spans="19:22" x14ac:dyDescent="0.25">
      <c r="S271" s="14"/>
      <c r="T271" s="14"/>
      <c r="U271" s="14"/>
      <c r="V271" s="14"/>
    </row>
    <row r="272" spans="19:22" x14ac:dyDescent="0.25">
      <c r="S272" s="14"/>
      <c r="T272" s="14"/>
      <c r="U272" s="14"/>
      <c r="V272" s="14"/>
    </row>
    <row r="273" spans="19:22" x14ac:dyDescent="0.25">
      <c r="S273" s="14"/>
      <c r="T273" s="14"/>
      <c r="U273" s="14"/>
      <c r="V273" s="14"/>
    </row>
    <row r="274" spans="19:22" x14ac:dyDescent="0.25">
      <c r="S274" s="14"/>
      <c r="T274" s="14"/>
      <c r="U274" s="14"/>
      <c r="V274" s="14"/>
    </row>
    <row r="275" spans="19:22" x14ac:dyDescent="0.25">
      <c r="S275" s="14"/>
      <c r="T275" s="14"/>
      <c r="U275" s="14"/>
      <c r="V275" s="14"/>
    </row>
    <row r="276" spans="19:22" x14ac:dyDescent="0.25">
      <c r="S276" s="14"/>
      <c r="T276" s="14"/>
      <c r="U276" s="14"/>
      <c r="V276" s="14"/>
    </row>
    <row r="277" spans="19:22" x14ac:dyDescent="0.25">
      <c r="S277" s="14"/>
      <c r="T277" s="14"/>
      <c r="U277" s="14"/>
      <c r="V277" s="14"/>
    </row>
    <row r="278" spans="19:22" x14ac:dyDescent="0.25">
      <c r="S278" s="14"/>
      <c r="T278" s="14"/>
      <c r="U278" s="14"/>
      <c r="V278" s="14"/>
    </row>
    <row r="279" spans="19:22" x14ac:dyDescent="0.25">
      <c r="S279" s="14"/>
      <c r="T279" s="14"/>
      <c r="U279" s="14"/>
      <c r="V279" s="14"/>
    </row>
    <row r="280" spans="19:22" x14ac:dyDescent="0.25">
      <c r="S280" s="14"/>
      <c r="T280" s="14"/>
      <c r="U280" s="14"/>
      <c r="V280" s="14"/>
    </row>
    <row r="281" spans="19:22" x14ac:dyDescent="0.25">
      <c r="S281" s="14"/>
      <c r="T281" s="14"/>
      <c r="U281" s="14"/>
      <c r="V281" s="14"/>
    </row>
    <row r="282" spans="19:22" x14ac:dyDescent="0.25">
      <c r="S282" s="14"/>
      <c r="T282" s="14"/>
      <c r="U282" s="14"/>
      <c r="V282" s="14"/>
    </row>
    <row r="283" spans="19:22" x14ac:dyDescent="0.25">
      <c r="S283" s="14"/>
      <c r="T283" s="14"/>
      <c r="U283" s="14"/>
      <c r="V283" s="14"/>
    </row>
    <row r="284" spans="19:22" x14ac:dyDescent="0.25">
      <c r="S284" s="14"/>
      <c r="T284" s="14"/>
      <c r="U284" s="14"/>
      <c r="V284" s="14"/>
    </row>
    <row r="285" spans="19:22" x14ac:dyDescent="0.25">
      <c r="S285" s="14"/>
      <c r="T285" s="14"/>
      <c r="U285" s="14"/>
      <c r="V285" s="14"/>
    </row>
    <row r="286" spans="19:22" x14ac:dyDescent="0.25">
      <c r="S286" s="14"/>
      <c r="T286" s="14"/>
      <c r="U286" s="14"/>
      <c r="V286" s="14"/>
    </row>
    <row r="287" spans="19:22" x14ac:dyDescent="0.25">
      <c r="S287" s="14"/>
      <c r="T287" s="14"/>
      <c r="U287" s="14"/>
      <c r="V287" s="14"/>
    </row>
    <row r="288" spans="19:22" x14ac:dyDescent="0.25">
      <c r="S288" s="14"/>
      <c r="T288" s="14"/>
      <c r="U288" s="14"/>
      <c r="V288" s="14"/>
    </row>
    <row r="289" spans="19:22" x14ac:dyDescent="0.25">
      <c r="S289" s="14"/>
      <c r="T289" s="14"/>
      <c r="U289" s="14"/>
      <c r="V289" s="14"/>
    </row>
    <row r="290" spans="19:22" x14ac:dyDescent="0.25">
      <c r="S290" s="14"/>
      <c r="T290" s="14"/>
      <c r="U290" s="14"/>
      <c r="V290" s="14"/>
    </row>
    <row r="291" spans="19:22" x14ac:dyDescent="0.25">
      <c r="S291" s="14"/>
      <c r="T291" s="14"/>
      <c r="U291" s="14"/>
      <c r="V291" s="14"/>
    </row>
    <row r="292" spans="19:22" x14ac:dyDescent="0.25">
      <c r="S292" s="14"/>
      <c r="T292" s="14"/>
      <c r="U292" s="14"/>
      <c r="V292" s="14"/>
    </row>
    <row r="293" spans="19:22" x14ac:dyDescent="0.25">
      <c r="S293" s="14"/>
      <c r="T293" s="14"/>
      <c r="U293" s="14"/>
      <c r="V293" s="14"/>
    </row>
    <row r="294" spans="19:22" x14ac:dyDescent="0.25">
      <c r="S294" s="14"/>
      <c r="T294" s="14"/>
      <c r="U294" s="14"/>
      <c r="V294" s="14"/>
    </row>
    <row r="295" spans="19:22" x14ac:dyDescent="0.25">
      <c r="S295" s="14"/>
      <c r="T295" s="14"/>
      <c r="U295" s="14"/>
      <c r="V295" s="14"/>
    </row>
    <row r="296" spans="19:22" x14ac:dyDescent="0.25">
      <c r="S296" s="14"/>
      <c r="T296" s="14"/>
      <c r="U296" s="14"/>
      <c r="V296" s="14"/>
    </row>
    <row r="297" spans="19:22" x14ac:dyDescent="0.25">
      <c r="S297" s="14"/>
      <c r="T297" s="14"/>
      <c r="U297" s="14"/>
      <c r="V297" s="14"/>
    </row>
    <row r="298" spans="19:22" x14ac:dyDescent="0.25">
      <c r="S298" s="14"/>
      <c r="T298" s="14"/>
      <c r="U298" s="14"/>
      <c r="V298" s="14"/>
    </row>
    <row r="299" spans="19:22" x14ac:dyDescent="0.25">
      <c r="S299" s="14"/>
      <c r="T299" s="14"/>
      <c r="U299" s="14"/>
      <c r="V299" s="14"/>
    </row>
    <row r="300" spans="19:22" x14ac:dyDescent="0.25">
      <c r="S300" s="14"/>
      <c r="T300" s="14"/>
      <c r="U300" s="14"/>
      <c r="V300" s="14"/>
    </row>
    <row r="301" spans="19:22" x14ac:dyDescent="0.25">
      <c r="S301" s="14"/>
      <c r="T301" s="14"/>
      <c r="U301" s="14"/>
      <c r="V301" s="14"/>
    </row>
    <row r="302" spans="19:22" x14ac:dyDescent="0.25">
      <c r="S302" s="14"/>
      <c r="T302" s="14"/>
      <c r="U302" s="14"/>
      <c r="V302" s="14"/>
    </row>
    <row r="303" spans="19:22" x14ac:dyDescent="0.25">
      <c r="S303" s="14"/>
      <c r="T303" s="14"/>
      <c r="U303" s="14"/>
      <c r="V303" s="14"/>
    </row>
    <row r="304" spans="19:22" x14ac:dyDescent="0.25">
      <c r="S304" s="14"/>
      <c r="T304" s="14"/>
      <c r="U304" s="14"/>
      <c r="V304" s="14"/>
    </row>
    <row r="305" spans="19:22" x14ac:dyDescent="0.25">
      <c r="S305" s="14"/>
      <c r="T305" s="14"/>
      <c r="U305" s="14"/>
      <c r="V305" s="14"/>
    </row>
    <row r="306" spans="19:22" x14ac:dyDescent="0.25">
      <c r="S306" s="14"/>
      <c r="T306" s="14"/>
      <c r="U306" s="14"/>
      <c r="V306" s="14"/>
    </row>
    <row r="307" spans="19:22" x14ac:dyDescent="0.25">
      <c r="S307" s="14"/>
      <c r="T307" s="14"/>
      <c r="U307" s="14"/>
      <c r="V307" s="14"/>
    </row>
    <row r="308" spans="19:22" x14ac:dyDescent="0.25">
      <c r="S308" s="14"/>
      <c r="T308" s="14"/>
      <c r="U308" s="14"/>
      <c r="V308" s="14"/>
    </row>
    <row r="309" spans="19:22" x14ac:dyDescent="0.25">
      <c r="S309" s="14"/>
      <c r="T309" s="14"/>
      <c r="U309" s="14"/>
      <c r="V309" s="14"/>
    </row>
    <row r="310" spans="19:22" x14ac:dyDescent="0.25">
      <c r="S310" s="14"/>
      <c r="T310" s="14"/>
      <c r="U310" s="14"/>
      <c r="V310" s="14"/>
    </row>
    <row r="311" spans="19:22" x14ac:dyDescent="0.25">
      <c r="S311" s="14"/>
      <c r="T311" s="14"/>
      <c r="U311" s="14"/>
      <c r="V311" s="14"/>
    </row>
    <row r="312" spans="19:22" x14ac:dyDescent="0.25">
      <c r="S312" s="14"/>
      <c r="T312" s="14"/>
      <c r="U312" s="14"/>
      <c r="V312" s="14"/>
    </row>
    <row r="313" spans="19:22" x14ac:dyDescent="0.25">
      <c r="S313" s="14"/>
      <c r="T313" s="14"/>
      <c r="U313" s="14"/>
      <c r="V313" s="14"/>
    </row>
    <row r="314" spans="19:22" x14ac:dyDescent="0.25">
      <c r="S314" s="14"/>
      <c r="T314" s="14"/>
      <c r="U314" s="14"/>
      <c r="V314" s="14"/>
    </row>
    <row r="315" spans="19:22" x14ac:dyDescent="0.25">
      <c r="S315" s="14"/>
      <c r="T315" s="14"/>
      <c r="U315" s="14"/>
      <c r="V315" s="14"/>
    </row>
    <row r="316" spans="19:22" x14ac:dyDescent="0.25">
      <c r="S316" s="14"/>
      <c r="T316" s="14"/>
      <c r="U316" s="14"/>
      <c r="V316" s="14"/>
    </row>
    <row r="317" spans="19:22" x14ac:dyDescent="0.25">
      <c r="S317" s="14"/>
      <c r="T317" s="14"/>
      <c r="U317" s="14"/>
      <c r="V317" s="14"/>
    </row>
    <row r="318" spans="19:22" x14ac:dyDescent="0.25">
      <c r="S318" s="14"/>
      <c r="T318" s="14"/>
      <c r="U318" s="14"/>
      <c r="V318" s="14"/>
    </row>
    <row r="319" spans="19:22" x14ac:dyDescent="0.25">
      <c r="S319" s="14"/>
      <c r="T319" s="14"/>
      <c r="U319" s="14"/>
      <c r="V319" s="14"/>
    </row>
    <row r="320" spans="19:22" x14ac:dyDescent="0.25">
      <c r="S320" s="14"/>
      <c r="T320" s="14"/>
      <c r="U320" s="14"/>
      <c r="V320" s="14"/>
    </row>
    <row r="321" spans="19:22" x14ac:dyDescent="0.25">
      <c r="S321" s="14"/>
      <c r="T321" s="14"/>
      <c r="U321" s="14"/>
      <c r="V321" s="14"/>
    </row>
    <row r="322" spans="19:22" x14ac:dyDescent="0.25">
      <c r="S322" s="14"/>
      <c r="T322" s="14"/>
      <c r="U322" s="14"/>
      <c r="V322" s="14"/>
    </row>
  </sheetData>
  <mergeCells count="18">
    <mergeCell ref="S6:V6"/>
    <mergeCell ref="H16:I16"/>
    <mergeCell ref="E1:K1"/>
    <mergeCell ref="G4:L4"/>
    <mergeCell ref="G5:L5"/>
    <mergeCell ref="B6:E6"/>
    <mergeCell ref="G6:Q6"/>
    <mergeCell ref="H8:I8"/>
    <mergeCell ref="B12:B13"/>
    <mergeCell ref="C12:C13"/>
    <mergeCell ref="D12:D13"/>
    <mergeCell ref="E12:E13"/>
    <mergeCell ref="D48:E48"/>
    <mergeCell ref="H26:I26"/>
    <mergeCell ref="H34:I34"/>
    <mergeCell ref="H41:P41"/>
    <mergeCell ref="H43:I43"/>
    <mergeCell ref="D41:E41"/>
  </mergeCells>
  <hyperlinks>
    <hyperlink ref="C4" location="Summary!A1" display="Return to Summary" xr:uid="{72508ABF-CB5E-4687-ABB9-680B7A556835}"/>
  </hyperlink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4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400050</xdr:colOff>
                    <xdr:row>0</xdr:row>
                    <xdr:rowOff>200025</xdr:rowOff>
                  </from>
                  <to>
                    <xdr:col>13</xdr:col>
                    <xdr:colOff>361950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5C772-FAEF-425F-AD87-3639E31D3676}">
  <dimension ref="A1:W322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0.7109375" customWidth="1"/>
    <col min="5" max="5" width="7.85546875" customWidth="1"/>
    <col min="8" max="8" width="16.140625" customWidth="1"/>
    <col min="9" max="9" width="15.5703125" customWidth="1"/>
    <col min="10" max="10" width="13.7109375" customWidth="1"/>
    <col min="11" max="12" width="11.28515625" customWidth="1"/>
    <col min="13" max="13" width="11.140625" customWidth="1"/>
    <col min="14" max="14" width="9.42578125" customWidth="1"/>
    <col min="15" max="15" width="9.5703125" customWidth="1"/>
    <col min="16" max="16" width="12.42578125" customWidth="1"/>
    <col min="17" max="17" width="8.85546875" customWidth="1"/>
    <col min="18" max="18" width="5.5703125" customWidth="1"/>
    <col min="19" max="19" width="7" customWidth="1"/>
    <col min="20" max="21" width="12.42578125" customWidth="1"/>
    <col min="22" max="22" width="5.7109375" customWidth="1"/>
  </cols>
  <sheetData>
    <row r="1" spans="2:23" s="1" customFormat="1" ht="69" customHeight="1" x14ac:dyDescent="0.25">
      <c r="C1" s="48"/>
      <c r="E1" s="149" t="s">
        <v>64</v>
      </c>
      <c r="F1" s="149"/>
      <c r="G1" s="149"/>
      <c r="H1" s="149"/>
      <c r="I1" s="149"/>
      <c r="J1" s="149"/>
      <c r="K1" s="149"/>
      <c r="L1" s="52"/>
    </row>
    <row r="2" spans="2:23" s="3" customFormat="1" ht="22.5" customHeight="1" x14ac:dyDescent="0.35">
      <c r="E2" s="4"/>
      <c r="F2" s="67" t="str">
        <f>Hidden!D4</f>
        <v>BMDS 3.3.2</v>
      </c>
      <c r="G2" s="4"/>
      <c r="H2" s="51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58" t="s">
        <v>129</v>
      </c>
      <c r="G4" s="150" t="s">
        <v>146</v>
      </c>
      <c r="H4" s="150"/>
      <c r="I4" s="150"/>
      <c r="J4" s="150"/>
      <c r="K4" s="150"/>
      <c r="L4" s="150"/>
    </row>
    <row r="5" spans="2:23" s="14" customFormat="1" x14ac:dyDescent="0.25">
      <c r="G5" s="151" t="s">
        <v>145</v>
      </c>
      <c r="H5" s="151"/>
      <c r="I5" s="151"/>
      <c r="J5" s="151"/>
      <c r="K5" s="151"/>
      <c r="L5" s="151"/>
    </row>
    <row r="6" spans="2:23" s="14" customFormat="1" ht="22.15" customHeight="1" x14ac:dyDescent="0.4">
      <c r="B6" s="152" t="s">
        <v>61</v>
      </c>
      <c r="C6" s="153"/>
      <c r="D6" s="153"/>
      <c r="E6" s="154"/>
      <c r="G6" s="155" t="s">
        <v>62</v>
      </c>
      <c r="H6" s="156"/>
      <c r="I6" s="156"/>
      <c r="J6" s="156"/>
      <c r="K6" s="156"/>
      <c r="L6" s="156"/>
      <c r="M6" s="156"/>
      <c r="N6" s="156"/>
      <c r="O6" s="156"/>
      <c r="P6" s="156"/>
      <c r="Q6" s="157"/>
      <c r="S6" s="158" t="s">
        <v>139</v>
      </c>
      <c r="T6" s="159"/>
      <c r="U6" s="159"/>
      <c r="V6" s="160"/>
    </row>
    <row r="7" spans="2:23" s="14" customFormat="1" x14ac:dyDescent="0.25">
      <c r="B7" s="30"/>
      <c r="C7" s="31"/>
      <c r="D7" s="31"/>
      <c r="E7" s="32"/>
      <c r="G7" s="30"/>
      <c r="H7" s="31"/>
      <c r="I7" s="31"/>
      <c r="J7" s="31"/>
      <c r="K7" s="31"/>
      <c r="L7" s="31"/>
      <c r="M7" s="31"/>
      <c r="N7" s="31"/>
      <c r="O7" s="31"/>
      <c r="P7" s="31"/>
      <c r="Q7" s="32"/>
      <c r="S7" s="30"/>
      <c r="T7" s="31"/>
      <c r="U7" s="31"/>
      <c r="V7" s="32"/>
    </row>
    <row r="8" spans="2:23" s="14" customFormat="1" ht="14.45" customHeight="1" x14ac:dyDescent="0.25">
      <c r="B8" s="22"/>
      <c r="C8" s="84" t="s">
        <v>47</v>
      </c>
      <c r="D8" s="39"/>
      <c r="E8" s="23"/>
      <c r="F8" s="13"/>
      <c r="G8" s="22"/>
      <c r="H8" s="124" t="s">
        <v>52</v>
      </c>
      <c r="I8" s="125"/>
      <c r="J8" s="21"/>
      <c r="K8" s="21"/>
      <c r="L8" s="21"/>
      <c r="M8" s="21"/>
      <c r="N8" s="21"/>
      <c r="O8" s="21"/>
      <c r="P8" s="21"/>
      <c r="Q8" s="23"/>
      <c r="S8" s="22"/>
      <c r="T8" s="65" t="s">
        <v>138</v>
      </c>
      <c r="U8" s="65" t="s">
        <v>33</v>
      </c>
      <c r="V8" s="23"/>
    </row>
    <row r="9" spans="2:23" s="14" customFormat="1" x14ac:dyDescent="0.25">
      <c r="B9" s="22"/>
      <c r="C9" s="11" t="s">
        <v>31</v>
      </c>
      <c r="D9" s="66" t="s">
        <v>264</v>
      </c>
      <c r="E9" s="23"/>
      <c r="G9" s="22"/>
      <c r="H9" s="96" t="s">
        <v>33</v>
      </c>
      <c r="I9" s="97">
        <v>747.46127128601074</v>
      </c>
      <c r="J9" s="21"/>
      <c r="K9" s="21"/>
      <c r="L9" s="21"/>
      <c r="M9" s="21"/>
      <c r="N9" s="21"/>
      <c r="O9" s="21"/>
      <c r="P9" s="21"/>
      <c r="Q9" s="23"/>
      <c r="S9" s="22"/>
      <c r="T9" s="66">
        <v>0</v>
      </c>
      <c r="U9" s="66">
        <v>0</v>
      </c>
      <c r="V9" s="23"/>
    </row>
    <row r="10" spans="2:23" s="14" customFormat="1" x14ac:dyDescent="0.25">
      <c r="B10" s="22"/>
      <c r="C10" s="86" t="s">
        <v>179</v>
      </c>
      <c r="D10" s="87" t="s">
        <v>172</v>
      </c>
      <c r="E10" s="23"/>
      <c r="F10" s="20"/>
      <c r="G10" s="22"/>
      <c r="H10" s="86" t="s">
        <v>34</v>
      </c>
      <c r="I10" s="87">
        <v>401.72027268561033</v>
      </c>
      <c r="J10" s="21"/>
      <c r="K10" s="21"/>
      <c r="L10" s="21"/>
      <c r="M10" s="21"/>
      <c r="N10" s="21"/>
      <c r="O10" s="21"/>
      <c r="P10" s="21"/>
      <c r="Q10" s="23"/>
      <c r="S10" s="22"/>
      <c r="T10" s="87">
        <v>0.01</v>
      </c>
      <c r="U10" s="87">
        <v>0</v>
      </c>
      <c r="V10" s="23"/>
    </row>
    <row r="11" spans="2:23" s="14" customFormat="1" ht="13.9" customHeight="1" x14ac:dyDescent="0.25">
      <c r="B11" s="22"/>
      <c r="C11" s="11" t="s">
        <v>45</v>
      </c>
      <c r="D11" s="66" t="s">
        <v>199</v>
      </c>
      <c r="E11" s="23"/>
      <c r="G11" s="22"/>
      <c r="H11" s="11" t="s">
        <v>35</v>
      </c>
      <c r="I11" s="66">
        <v>1759.6428309021046</v>
      </c>
      <c r="J11" s="21"/>
      <c r="K11" s="21"/>
      <c r="L11" s="21"/>
      <c r="M11" s="21"/>
      <c r="N11" s="21"/>
      <c r="O11" s="21"/>
      <c r="P11" s="21"/>
      <c r="Q11" s="23"/>
      <c r="S11" s="22"/>
      <c r="T11" s="66">
        <v>0.02</v>
      </c>
      <c r="U11" s="66">
        <v>0</v>
      </c>
      <c r="V11" s="23"/>
    </row>
    <row r="12" spans="2:23" s="14" customFormat="1" ht="14.45" customHeight="1" x14ac:dyDescent="0.25">
      <c r="B12" s="144"/>
      <c r="C12" s="145" t="s">
        <v>46</v>
      </c>
      <c r="D12" s="147" t="s">
        <v>200</v>
      </c>
      <c r="E12" s="144"/>
      <c r="G12" s="22"/>
      <c r="H12" s="94" t="s">
        <v>42</v>
      </c>
      <c r="I12" s="95">
        <v>-12.459833876127028</v>
      </c>
      <c r="J12" s="21"/>
      <c r="K12" s="21"/>
      <c r="L12" s="21"/>
      <c r="M12" s="21"/>
      <c r="N12" s="21"/>
      <c r="O12" s="21"/>
      <c r="P12" s="21"/>
      <c r="Q12" s="23"/>
      <c r="S12" s="22"/>
      <c r="T12" s="87">
        <v>0.03</v>
      </c>
      <c r="U12" s="87">
        <v>0</v>
      </c>
      <c r="V12" s="23"/>
    </row>
    <row r="13" spans="2:23" s="14" customFormat="1" x14ac:dyDescent="0.25">
      <c r="B13" s="144"/>
      <c r="C13" s="146"/>
      <c r="D13" s="148"/>
      <c r="E13" s="144"/>
      <c r="G13" s="22"/>
      <c r="H13" s="11" t="s">
        <v>111</v>
      </c>
      <c r="I13" s="66">
        <v>3.4794245810376712E-4</v>
      </c>
      <c r="J13" s="21"/>
      <c r="K13" s="21"/>
      <c r="L13" s="21"/>
      <c r="M13" s="21"/>
      <c r="N13" s="21"/>
      <c r="O13" s="21"/>
      <c r="P13" s="21"/>
      <c r="Q13" s="23"/>
      <c r="S13" s="22"/>
      <c r="T13" s="66">
        <v>0.04</v>
      </c>
      <c r="U13" s="66">
        <v>0</v>
      </c>
      <c r="V13" s="23"/>
    </row>
    <row r="14" spans="2:23" s="14" customFormat="1" ht="14.45" customHeight="1" x14ac:dyDescent="0.25">
      <c r="B14" s="59"/>
      <c r="C14" s="85" t="s">
        <v>134</v>
      </c>
      <c r="D14" s="78" t="s">
        <v>259</v>
      </c>
      <c r="E14" s="60"/>
      <c r="G14" s="22"/>
      <c r="H14" s="86" t="s">
        <v>110</v>
      </c>
      <c r="I14" s="87">
        <v>3</v>
      </c>
      <c r="J14" s="21"/>
      <c r="K14" s="21"/>
      <c r="L14" s="21"/>
      <c r="M14" s="21"/>
      <c r="N14" s="21"/>
      <c r="O14" s="21"/>
      <c r="P14" s="21"/>
      <c r="Q14" s="23"/>
      <c r="S14" s="22"/>
      <c r="T14" s="87">
        <v>0.05</v>
      </c>
      <c r="U14" s="87">
        <v>401.72027268561033</v>
      </c>
      <c r="V14" s="23"/>
    </row>
    <row r="15" spans="2:23" s="14" customFormat="1" ht="14.45" customHeight="1" x14ac:dyDescent="0.25">
      <c r="B15" s="59"/>
      <c r="C15" s="81" t="s">
        <v>131</v>
      </c>
      <c r="D15" s="82" t="s">
        <v>251</v>
      </c>
      <c r="E15" s="60"/>
      <c r="G15" s="22"/>
      <c r="H15" s="21"/>
      <c r="I15" s="21"/>
      <c r="J15" s="21"/>
      <c r="K15" s="21"/>
      <c r="L15" s="21"/>
      <c r="M15" s="21"/>
      <c r="N15" s="21"/>
      <c r="O15" s="21"/>
      <c r="P15" s="21"/>
      <c r="Q15" s="23"/>
      <c r="S15" s="22"/>
      <c r="T15" s="66">
        <v>0.06</v>
      </c>
      <c r="U15" s="66">
        <v>414.66537043763611</v>
      </c>
      <c r="V15" s="23"/>
    </row>
    <row r="16" spans="2:23" s="14" customFormat="1" x14ac:dyDescent="0.25">
      <c r="B16" s="22"/>
      <c r="C16" s="42"/>
      <c r="D16" s="37"/>
      <c r="E16" s="23"/>
      <c r="G16" s="22"/>
      <c r="H16" s="124" t="s">
        <v>51</v>
      </c>
      <c r="I16" s="125"/>
      <c r="J16" s="39"/>
      <c r="K16" s="21"/>
      <c r="L16" s="21"/>
      <c r="M16" s="21"/>
      <c r="N16" s="21"/>
      <c r="O16" s="21"/>
      <c r="P16" s="21"/>
      <c r="Q16" s="23"/>
      <c r="S16" s="22"/>
      <c r="T16" s="87">
        <v>7.0000000000000007E-2</v>
      </c>
      <c r="U16" s="87">
        <v>426.33770489904435</v>
      </c>
      <c r="V16" s="23"/>
    </row>
    <row r="17" spans="2:22" s="14" customFormat="1" x14ac:dyDescent="0.25">
      <c r="B17" s="22"/>
      <c r="C17" s="83" t="s">
        <v>54</v>
      </c>
      <c r="D17" s="39"/>
      <c r="E17" s="23"/>
      <c r="G17" s="22"/>
      <c r="H17" s="98" t="s">
        <v>49</v>
      </c>
      <c r="I17" s="98">
        <v>5</v>
      </c>
      <c r="J17" s="99"/>
      <c r="K17" s="99"/>
      <c r="L17" s="99"/>
      <c r="M17" s="21"/>
      <c r="N17" s="21"/>
      <c r="O17" s="21"/>
      <c r="P17" s="21"/>
      <c r="Q17" s="23"/>
      <c r="S17" s="22"/>
      <c r="T17" s="66">
        <v>0.08</v>
      </c>
      <c r="U17" s="66">
        <v>437.09416995209767</v>
      </c>
      <c r="V17" s="23"/>
    </row>
    <row r="18" spans="2:22" s="14" customFormat="1" x14ac:dyDescent="0.25">
      <c r="B18" s="22"/>
      <c r="C18" s="11" t="s">
        <v>85</v>
      </c>
      <c r="D18" s="66" t="s">
        <v>231</v>
      </c>
      <c r="E18" s="23"/>
      <c r="G18" s="22"/>
      <c r="H18" s="49" t="s">
        <v>37</v>
      </c>
      <c r="I18" s="49" t="s">
        <v>38</v>
      </c>
      <c r="J18" s="49" t="s">
        <v>36</v>
      </c>
      <c r="K18" s="79" t="s">
        <v>180</v>
      </c>
      <c r="L18" s="79" t="s">
        <v>181</v>
      </c>
      <c r="M18" s="21"/>
      <c r="N18" s="21"/>
      <c r="O18" s="21"/>
      <c r="P18" s="21"/>
      <c r="Q18" s="23"/>
      <c r="S18" s="22"/>
      <c r="T18" s="87">
        <v>0.09</v>
      </c>
      <c r="U18" s="87">
        <v>447.16312145072902</v>
      </c>
      <c r="V18" s="23"/>
    </row>
    <row r="19" spans="2:22" s="14" customFormat="1" ht="14.45" customHeight="1" x14ac:dyDescent="0.25">
      <c r="B19" s="22"/>
      <c r="C19" s="86" t="s">
        <v>17</v>
      </c>
      <c r="D19" s="87">
        <v>1</v>
      </c>
      <c r="E19" s="23"/>
      <c r="G19" s="22"/>
      <c r="H19" s="90" t="s">
        <v>254</v>
      </c>
      <c r="I19" s="66">
        <v>0.49945413221016499</v>
      </c>
      <c r="J19" s="66">
        <v>0.10038187157927</v>
      </c>
      <c r="K19" s="66">
        <v>0.30270927766217193</v>
      </c>
      <c r="L19" s="66">
        <v>0.69619898675815783</v>
      </c>
      <c r="M19" s="21"/>
      <c r="N19" s="21"/>
      <c r="O19" s="21"/>
      <c r="P19" s="21"/>
      <c r="Q19" s="23"/>
      <c r="S19" s="22"/>
      <c r="T19" s="66">
        <v>0.1</v>
      </c>
      <c r="U19" s="66">
        <v>456.67716663748047</v>
      </c>
      <c r="V19" s="23"/>
    </row>
    <row r="20" spans="2:22" s="14" customFormat="1" x14ac:dyDescent="0.25">
      <c r="B20" s="22"/>
      <c r="C20" s="11" t="s">
        <v>88</v>
      </c>
      <c r="D20" s="66" t="s">
        <v>230</v>
      </c>
      <c r="E20" s="23"/>
      <c r="G20" s="22"/>
      <c r="H20" s="92" t="s">
        <v>261</v>
      </c>
      <c r="I20" s="87">
        <v>-4.7349708804812399E-4</v>
      </c>
      <c r="J20" s="93">
        <v>1.12573114820234E-4</v>
      </c>
      <c r="K20" s="87">
        <v>-6.9413634046365036E-4</v>
      </c>
      <c r="L20" s="87">
        <v>-2.5285783563259859E-4</v>
      </c>
      <c r="M20" s="21"/>
      <c r="N20" s="21"/>
      <c r="O20" s="21"/>
      <c r="P20" s="21"/>
      <c r="Q20" s="23"/>
      <c r="S20" s="22"/>
      <c r="T20" s="87">
        <v>0.11</v>
      </c>
      <c r="U20" s="87">
        <v>465.74231603055341</v>
      </c>
      <c r="V20" s="23"/>
    </row>
    <row r="21" spans="2:22" s="14" customFormat="1" ht="16.899999999999999" customHeight="1" x14ac:dyDescent="0.25">
      <c r="B21" s="22"/>
      <c r="C21" s="86" t="s">
        <v>32</v>
      </c>
      <c r="D21" s="87">
        <v>0.95</v>
      </c>
      <c r="E21" s="23"/>
      <c r="G21" s="22"/>
      <c r="H21" s="90" t="s">
        <v>262</v>
      </c>
      <c r="I21" s="66" t="s">
        <v>245</v>
      </c>
      <c r="J21" s="91" t="s">
        <v>217</v>
      </c>
      <c r="K21" s="66" t="s">
        <v>217</v>
      </c>
      <c r="L21" s="66" t="s">
        <v>217</v>
      </c>
      <c r="M21" s="21"/>
      <c r="N21" s="21"/>
      <c r="O21" s="21"/>
      <c r="P21" s="21"/>
      <c r="Q21" s="23"/>
      <c r="S21" s="22"/>
      <c r="T21" s="66">
        <v>0.12</v>
      </c>
      <c r="U21" s="66">
        <v>474.4352647561426</v>
      </c>
      <c r="V21" s="23"/>
    </row>
    <row r="22" spans="2:22" s="14" customFormat="1" ht="28.9" customHeight="1" x14ac:dyDescent="0.25">
      <c r="B22" s="22"/>
      <c r="C22" s="11" t="s">
        <v>86</v>
      </c>
      <c r="D22" s="66" t="s">
        <v>229</v>
      </c>
      <c r="E22" s="23"/>
      <c r="F22" s="13"/>
      <c r="G22" s="22"/>
      <c r="H22" s="92" t="s">
        <v>246</v>
      </c>
      <c r="I22" s="87">
        <v>4.0588042319860698</v>
      </c>
      <c r="J22" s="93">
        <v>0.92620202196527801</v>
      </c>
      <c r="K22" s="87">
        <v>2.2434816122069146</v>
      </c>
      <c r="L22" s="87">
        <v>5.8741268517652214</v>
      </c>
      <c r="M22" s="21"/>
      <c r="N22" s="21"/>
      <c r="O22" s="21"/>
      <c r="P22" s="21"/>
      <c r="Q22" s="23"/>
      <c r="S22" s="22"/>
      <c r="T22" s="87">
        <v>0.13</v>
      </c>
      <c r="U22" s="87">
        <v>482.79765312072192</v>
      </c>
      <c r="V22" s="23"/>
    </row>
    <row r="23" spans="2:22" s="14" customFormat="1" ht="14.45" customHeight="1" x14ac:dyDescent="0.25">
      <c r="B23" s="22"/>
      <c r="C23" s="17" t="s">
        <v>87</v>
      </c>
      <c r="D23" s="18" t="s">
        <v>228</v>
      </c>
      <c r="E23" s="23"/>
      <c r="F23" s="13"/>
      <c r="G23" s="22"/>
      <c r="H23" s="90" t="s">
        <v>258</v>
      </c>
      <c r="I23" s="66">
        <v>2.0968110107626901</v>
      </c>
      <c r="J23" s="91">
        <v>7.6375939467134897</v>
      </c>
      <c r="K23" s="66">
        <v>-12.87259817141366</v>
      </c>
      <c r="L23" s="66">
        <v>17.066220192939038</v>
      </c>
      <c r="M23" s="21"/>
      <c r="N23" s="21"/>
      <c r="O23" s="21"/>
      <c r="P23" s="21"/>
      <c r="Q23" s="23"/>
      <c r="S23" s="22"/>
      <c r="T23" s="66">
        <v>0.14000000000000001</v>
      </c>
      <c r="U23" s="66">
        <v>490.90768141848366</v>
      </c>
      <c r="V23" s="23"/>
    </row>
    <row r="24" spans="2:22" s="14" customFormat="1" x14ac:dyDescent="0.25">
      <c r="B24" s="22"/>
      <c r="C24" s="21"/>
      <c r="D24" s="38"/>
      <c r="E24" s="23"/>
      <c r="F24" s="13"/>
      <c r="G24" s="22"/>
      <c r="H24" s="38"/>
      <c r="I24" s="38"/>
      <c r="J24" s="38"/>
      <c r="K24" s="21"/>
      <c r="L24" s="21"/>
      <c r="M24" s="21"/>
      <c r="N24" s="21"/>
      <c r="O24" s="21"/>
      <c r="P24" s="21"/>
      <c r="Q24" s="23"/>
      <c r="S24" s="22"/>
      <c r="T24" s="87">
        <v>0.15</v>
      </c>
      <c r="U24" s="87">
        <v>498.79555517968367</v>
      </c>
      <c r="V24" s="23"/>
    </row>
    <row r="25" spans="2:22" s="14" customFormat="1" x14ac:dyDescent="0.25">
      <c r="B25" s="22"/>
      <c r="C25" s="83" t="s">
        <v>53</v>
      </c>
      <c r="D25" s="39"/>
      <c r="E25" s="23"/>
      <c r="F25" s="13"/>
      <c r="G25" s="22"/>
      <c r="H25" s="139" t="s">
        <v>50</v>
      </c>
      <c r="I25" s="139"/>
      <c r="J25" s="39"/>
      <c r="K25" s="39"/>
      <c r="L25" s="39"/>
      <c r="M25" s="39"/>
      <c r="N25" s="39"/>
      <c r="O25" s="21"/>
      <c r="P25" s="21"/>
      <c r="Q25" s="23"/>
      <c r="S25" s="22"/>
      <c r="T25" s="66">
        <v>0.16</v>
      </c>
      <c r="U25" s="66">
        <v>506.49888361422529</v>
      </c>
      <c r="V25" s="23"/>
    </row>
    <row r="26" spans="2:22" s="14" customFormat="1" ht="30" x14ac:dyDescent="0.25">
      <c r="B26" s="22"/>
      <c r="C26" s="11" t="s">
        <v>39</v>
      </c>
      <c r="D26" s="66" t="s">
        <v>202</v>
      </c>
      <c r="E26" s="23"/>
      <c r="F26" s="13"/>
      <c r="G26" s="22"/>
      <c r="H26" s="40" t="s">
        <v>41</v>
      </c>
      <c r="I26" s="40" t="s">
        <v>43</v>
      </c>
      <c r="J26" s="41" t="s">
        <v>140</v>
      </c>
      <c r="K26" s="41" t="s">
        <v>141</v>
      </c>
      <c r="L26" s="41" t="s">
        <v>89</v>
      </c>
      <c r="M26" s="41" t="s">
        <v>142</v>
      </c>
      <c r="N26" s="41" t="s">
        <v>143</v>
      </c>
      <c r="O26" s="41" t="s">
        <v>144</v>
      </c>
      <c r="P26" s="41" t="s">
        <v>44</v>
      </c>
      <c r="Q26" s="23"/>
      <c r="S26" s="22"/>
      <c r="T26" s="87">
        <v>0.17</v>
      </c>
      <c r="U26" s="87">
        <v>514.0331160509345</v>
      </c>
      <c r="V26" s="23"/>
    </row>
    <row r="27" spans="2:22" s="14" customFormat="1" ht="13.5" customHeight="1" x14ac:dyDescent="0.25">
      <c r="B27" s="22"/>
      <c r="C27" s="86" t="s">
        <v>40</v>
      </c>
      <c r="D27" s="87" t="s">
        <v>202</v>
      </c>
      <c r="E27" s="23"/>
      <c r="F27" s="13"/>
      <c r="G27" s="22"/>
      <c r="H27" s="66">
        <v>0</v>
      </c>
      <c r="I27" s="66">
        <v>3</v>
      </c>
      <c r="J27" s="66">
        <v>0.49945413221016488</v>
      </c>
      <c r="K27" s="66">
        <v>1.0001767566666666</v>
      </c>
      <c r="L27" s="66">
        <v>1.0001767566666666</v>
      </c>
      <c r="M27" s="66">
        <v>0.35392072783651335</v>
      </c>
      <c r="N27" s="66">
        <v>0.19708764185670519</v>
      </c>
      <c r="O27" s="66">
        <v>0.19708764185670519</v>
      </c>
      <c r="P27" s="66">
        <v>2.4504838452369846</v>
      </c>
      <c r="Q27" s="23"/>
      <c r="S27" s="22"/>
      <c r="T27" s="66">
        <v>0.18</v>
      </c>
      <c r="U27" s="66">
        <v>521.40495057606813</v>
      </c>
      <c r="V27" s="23"/>
    </row>
    <row r="28" spans="2:22" s="14" customFormat="1" ht="14.45" customHeight="1" x14ac:dyDescent="0.25">
      <c r="B28" s="22"/>
      <c r="C28" s="11" t="s">
        <v>48</v>
      </c>
      <c r="D28" s="66">
        <v>14</v>
      </c>
      <c r="E28" s="23"/>
      <c r="F28" s="13"/>
      <c r="G28" s="22"/>
      <c r="H28" s="87">
        <v>100</v>
      </c>
      <c r="I28" s="87">
        <v>3</v>
      </c>
      <c r="J28" s="87">
        <v>0.45210442340535245</v>
      </c>
      <c r="K28" s="87">
        <v>0.59208200666666666</v>
      </c>
      <c r="L28" s="87">
        <v>0.59208200666666666</v>
      </c>
      <c r="M28" s="87">
        <v>0.28914816904310731</v>
      </c>
      <c r="N28" s="87">
        <v>0.13118840696044809</v>
      </c>
      <c r="O28" s="87">
        <v>0.13118840696044809</v>
      </c>
      <c r="P28" s="87">
        <v>0.83849151433898206</v>
      </c>
      <c r="Q28" s="23"/>
      <c r="S28" s="22"/>
      <c r="T28" s="87">
        <v>0.19</v>
      </c>
      <c r="U28" s="87">
        <v>528.67479816566606</v>
      </c>
      <c r="V28" s="23"/>
    </row>
    <row r="29" spans="2:22" s="14" customFormat="1" ht="14.45" customHeight="1" x14ac:dyDescent="0.25">
      <c r="B29" s="22"/>
      <c r="C29" s="88" t="s">
        <v>108</v>
      </c>
      <c r="D29" s="89" t="s">
        <v>227</v>
      </c>
      <c r="E29" s="23"/>
      <c r="F29" s="13"/>
      <c r="G29" s="22"/>
      <c r="H29" s="66">
        <v>300</v>
      </c>
      <c r="I29" s="66">
        <v>3</v>
      </c>
      <c r="J29" s="66">
        <v>0.35740500579572754</v>
      </c>
      <c r="K29" s="66">
        <v>0.28101803666666664</v>
      </c>
      <c r="L29" s="66">
        <v>0.28101803666666664</v>
      </c>
      <c r="M29" s="66">
        <v>0.17945802469254657</v>
      </c>
      <c r="N29" s="66">
        <v>4.7079485731856191E-2</v>
      </c>
      <c r="O29" s="66">
        <v>4.7079485731856191E-2</v>
      </c>
      <c r="P29" s="66">
        <v>-0.73725380514134164</v>
      </c>
      <c r="Q29" s="23"/>
      <c r="S29" s="22"/>
      <c r="T29" s="66">
        <v>0.2</v>
      </c>
      <c r="U29" s="66">
        <v>535.84102330220173</v>
      </c>
      <c r="V29" s="23"/>
    </row>
    <row r="30" spans="2:22" s="14" customFormat="1" ht="12" customHeight="1" x14ac:dyDescent="0.25">
      <c r="B30" s="24"/>
      <c r="C30" s="34"/>
      <c r="D30" s="34"/>
      <c r="E30" s="26"/>
      <c r="F30" s="13"/>
      <c r="G30" s="22"/>
      <c r="H30" s="87">
        <v>600</v>
      </c>
      <c r="I30" s="87">
        <v>3</v>
      </c>
      <c r="J30" s="87">
        <v>0.21535587938129019</v>
      </c>
      <c r="K30" s="87">
        <v>0.17179215333333334</v>
      </c>
      <c r="L30" s="87">
        <v>0.17179215333333334</v>
      </c>
      <c r="M30" s="87">
        <v>6.4192827702193977E-2</v>
      </c>
      <c r="N30" s="87">
        <v>6.0137631429073066E-2</v>
      </c>
      <c r="O30" s="87">
        <v>6.0137631429073066E-2</v>
      </c>
      <c r="P30" s="87">
        <v>-1.1754364090662128</v>
      </c>
      <c r="Q30" s="23"/>
      <c r="S30" s="22"/>
      <c r="T30" s="87">
        <v>0.21</v>
      </c>
      <c r="U30" s="87">
        <v>542.87978107244817</v>
      </c>
      <c r="V30" s="23"/>
    </row>
    <row r="31" spans="2:22" s="14" customFormat="1" ht="14.45" customHeight="1" x14ac:dyDescent="0.25">
      <c r="B31" s="43"/>
      <c r="C31" s="45"/>
      <c r="D31" s="45"/>
      <c r="E31" s="45"/>
      <c r="G31" s="22"/>
      <c r="H31" s="66">
        <v>900</v>
      </c>
      <c r="I31" s="66">
        <v>2</v>
      </c>
      <c r="J31" s="66">
        <v>7.3306752966852851E-2</v>
      </c>
      <c r="K31" s="66">
        <v>7.37009525E-2</v>
      </c>
      <c r="L31" s="66">
        <v>7.37009525E-2</v>
      </c>
      <c r="M31" s="66">
        <v>7.2061026250408626E-3</v>
      </c>
      <c r="N31" s="66">
        <v>1.1247724829698351E-2</v>
      </c>
      <c r="O31" s="66">
        <v>1.1247724829698351E-2</v>
      </c>
      <c r="P31" s="66">
        <v>7.7362529381779344E-2</v>
      </c>
      <c r="Q31" s="23"/>
      <c r="S31" s="22"/>
      <c r="T31" s="66">
        <v>0.22</v>
      </c>
      <c r="U31" s="66">
        <v>549.81711101662006</v>
      </c>
      <c r="V31" s="23"/>
    </row>
    <row r="32" spans="2:22" s="14" customFormat="1" x14ac:dyDescent="0.25">
      <c r="B32" s="13"/>
      <c r="C32" s="33"/>
      <c r="D32" s="33"/>
      <c r="E32" s="33"/>
      <c r="G32" s="22"/>
      <c r="H32" s="38"/>
      <c r="I32" s="38"/>
      <c r="J32" s="38"/>
      <c r="K32" s="38"/>
      <c r="L32" s="38"/>
      <c r="M32" s="38"/>
      <c r="N32" s="38"/>
      <c r="O32" s="21"/>
      <c r="P32" s="21"/>
      <c r="Q32" s="23"/>
      <c r="S32" s="22"/>
      <c r="T32" s="87">
        <v>0.23</v>
      </c>
      <c r="U32" s="87">
        <v>556.74808569906997</v>
      </c>
      <c r="V32" s="23"/>
    </row>
    <row r="33" spans="1:22" s="14" customFormat="1" x14ac:dyDescent="0.25">
      <c r="A33" s="13"/>
      <c r="B33" s="13"/>
      <c r="C33" s="33"/>
      <c r="D33" s="33"/>
      <c r="E33" s="33"/>
      <c r="F33" s="13"/>
      <c r="G33" s="22"/>
      <c r="H33" s="140" t="s">
        <v>90</v>
      </c>
      <c r="I33" s="141"/>
      <c r="J33" s="38"/>
      <c r="K33" s="38"/>
      <c r="L33" s="38"/>
      <c r="M33" s="38"/>
      <c r="N33" s="38"/>
      <c r="O33" s="21"/>
      <c r="P33" s="21"/>
      <c r="Q33" s="23"/>
      <c r="S33" s="22"/>
      <c r="T33" s="66">
        <v>0.24</v>
      </c>
      <c r="U33" s="66">
        <v>563.65098876128627</v>
      </c>
      <c r="V33" s="23"/>
    </row>
    <row r="34" spans="1:22" s="14" customFormat="1" ht="30" x14ac:dyDescent="0.25">
      <c r="A34" s="13"/>
      <c r="B34" s="13"/>
      <c r="C34" s="33"/>
      <c r="D34" s="33"/>
      <c r="E34" s="33"/>
      <c r="F34" s="13"/>
      <c r="G34" s="22"/>
      <c r="H34" s="100" t="s">
        <v>31</v>
      </c>
      <c r="I34" s="100" t="s">
        <v>133</v>
      </c>
      <c r="J34" s="100" t="s">
        <v>49</v>
      </c>
      <c r="K34" s="100" t="s">
        <v>42</v>
      </c>
      <c r="L34" s="38"/>
      <c r="M34" s="38"/>
      <c r="N34" s="38"/>
      <c r="O34" s="21"/>
      <c r="P34" s="21"/>
      <c r="Q34" s="23"/>
      <c r="S34" s="22"/>
      <c r="T34" s="87">
        <v>0.25</v>
      </c>
      <c r="U34" s="87">
        <v>570.50083058302005</v>
      </c>
      <c r="V34" s="23"/>
    </row>
    <row r="35" spans="1:22" s="14" customFormat="1" ht="15" customHeight="1" x14ac:dyDescent="0.25">
      <c r="A35" s="13"/>
      <c r="B35" s="13"/>
      <c r="C35" s="33"/>
      <c r="D35" s="33"/>
      <c r="E35" s="33"/>
      <c r="F35" s="13"/>
      <c r="G35" s="22"/>
      <c r="H35" s="66" t="s">
        <v>236</v>
      </c>
      <c r="I35" s="66">
        <v>13.226202106428293</v>
      </c>
      <c r="J35" s="66">
        <v>6</v>
      </c>
      <c r="K35" s="66">
        <v>-14.452404212856585</v>
      </c>
      <c r="L35" s="38"/>
      <c r="M35" s="38"/>
      <c r="N35" s="38"/>
      <c r="O35" s="21"/>
      <c r="P35" s="21"/>
      <c r="Q35" s="23"/>
      <c r="S35" s="22"/>
      <c r="T35" s="66">
        <v>0.26</v>
      </c>
      <c r="U35" s="66">
        <v>577.30560617736387</v>
      </c>
      <c r="V35" s="23"/>
    </row>
    <row r="36" spans="1:22" s="14" customFormat="1" ht="15" customHeight="1" x14ac:dyDescent="0.25">
      <c r="A36" s="13"/>
      <c r="B36" s="13"/>
      <c r="C36" s="33"/>
      <c r="D36" s="33"/>
      <c r="E36" s="33"/>
      <c r="F36" s="13"/>
      <c r="G36" s="22"/>
      <c r="H36" s="87" t="s">
        <v>237</v>
      </c>
      <c r="I36" s="87">
        <v>20.802771643815667</v>
      </c>
      <c r="J36" s="87">
        <v>10</v>
      </c>
      <c r="K36" s="87">
        <v>-21.605543287631335</v>
      </c>
      <c r="L36" s="38"/>
      <c r="M36" s="38"/>
      <c r="N36" s="38"/>
      <c r="O36" s="21"/>
      <c r="P36" s="21"/>
      <c r="Q36" s="23"/>
      <c r="S36" s="22"/>
      <c r="T36" s="87">
        <v>0.27</v>
      </c>
      <c r="U36" s="87">
        <v>584.09558303753363</v>
      </c>
      <c r="V36" s="23"/>
    </row>
    <row r="37" spans="1:22" s="14" customFormat="1" ht="14.45" customHeight="1" x14ac:dyDescent="0.25">
      <c r="A37" s="13"/>
      <c r="B37" s="13"/>
      <c r="C37" s="33"/>
      <c r="D37" s="33"/>
      <c r="E37" s="33"/>
      <c r="F37" s="13"/>
      <c r="G37" s="22"/>
      <c r="H37" s="66" t="s">
        <v>238</v>
      </c>
      <c r="I37" s="66">
        <v>19.476547768126771</v>
      </c>
      <c r="J37" s="66">
        <v>7</v>
      </c>
      <c r="K37" s="66">
        <v>-24.953095536253542</v>
      </c>
      <c r="L37" s="38"/>
      <c r="M37" s="38"/>
      <c r="N37" s="38"/>
      <c r="O37" s="21"/>
      <c r="P37" s="21"/>
      <c r="Q37" s="23"/>
      <c r="S37" s="22"/>
      <c r="T37" s="66">
        <v>0.28000000000000003</v>
      </c>
      <c r="U37" s="66">
        <v>590.86800658929872</v>
      </c>
      <c r="V37" s="23"/>
    </row>
    <row r="38" spans="1:22" s="14" customFormat="1" ht="16.149999999999999" customHeight="1" x14ac:dyDescent="0.25">
      <c r="A38" s="13"/>
      <c r="B38" s="13"/>
      <c r="C38" s="13"/>
      <c r="D38" s="13"/>
      <c r="E38" s="13"/>
      <c r="F38" s="13"/>
      <c r="G38" s="22"/>
      <c r="H38" s="87" t="s">
        <v>239</v>
      </c>
      <c r="I38" s="87">
        <v>10.229916938063514</v>
      </c>
      <c r="J38" s="87">
        <v>4</v>
      </c>
      <c r="K38" s="87">
        <v>-12.459833876127028</v>
      </c>
      <c r="L38" s="38"/>
      <c r="M38" s="38"/>
      <c r="N38" s="38"/>
      <c r="O38" s="21"/>
      <c r="P38" s="21"/>
      <c r="Q38" s="23"/>
      <c r="S38" s="22"/>
      <c r="T38" s="87">
        <v>0.28999999999999998</v>
      </c>
      <c r="U38" s="87">
        <v>597.61803045261138</v>
      </c>
      <c r="V38" s="23"/>
    </row>
    <row r="39" spans="1:22" s="14" customFormat="1" x14ac:dyDescent="0.25">
      <c r="A39" s="13"/>
      <c r="B39" s="13"/>
      <c r="C39" s="13"/>
      <c r="D39" s="13"/>
      <c r="E39" s="13"/>
      <c r="F39" s="13"/>
      <c r="G39" s="22"/>
      <c r="H39" s="66" t="s">
        <v>240</v>
      </c>
      <c r="I39" s="66">
        <v>-5.0796901036425126</v>
      </c>
      <c r="J39" s="66">
        <v>2</v>
      </c>
      <c r="K39" s="66">
        <v>14.159380207285025</v>
      </c>
      <c r="L39" s="38"/>
      <c r="M39" s="38"/>
      <c r="N39" s="38"/>
      <c r="O39" s="21"/>
      <c r="P39" s="21"/>
      <c r="Q39" s="23"/>
      <c r="S39" s="22"/>
      <c r="T39" s="66">
        <v>0.3</v>
      </c>
      <c r="U39" s="66">
        <v>604.33708368215594</v>
      </c>
      <c r="V39" s="23"/>
    </row>
    <row r="40" spans="1:22" s="14" customFormat="1" ht="15" customHeight="1" x14ac:dyDescent="0.25">
      <c r="A40" s="13"/>
      <c r="B40" s="13"/>
      <c r="C40" s="13"/>
      <c r="D40" s="13"/>
      <c r="E40" s="13"/>
      <c r="F40" s="13"/>
      <c r="G40" s="22"/>
      <c r="H40" s="142" t="s">
        <v>241</v>
      </c>
      <c r="I40" s="142"/>
      <c r="J40" s="142"/>
      <c r="K40" s="142"/>
      <c r="L40" s="142"/>
      <c r="M40" s="142"/>
      <c r="N40" s="142"/>
      <c r="O40" s="142"/>
      <c r="P40" s="142"/>
      <c r="Q40" s="23"/>
      <c r="S40" s="22"/>
      <c r="T40" s="87">
        <v>0.31</v>
      </c>
      <c r="U40" s="87">
        <v>611.0698124473289</v>
      </c>
      <c r="V40" s="23"/>
    </row>
    <row r="41" spans="1:22" s="14" customFormat="1" ht="23.25" x14ac:dyDescent="0.35">
      <c r="A41" s="13"/>
      <c r="C41" s="13"/>
      <c r="D41" s="138"/>
      <c r="E41" s="138"/>
      <c r="F41" s="13"/>
      <c r="G41" s="22"/>
      <c r="H41" s="38"/>
      <c r="I41" s="38"/>
      <c r="J41" s="38"/>
      <c r="K41" s="38"/>
      <c r="L41" s="38"/>
      <c r="M41" s="38"/>
      <c r="N41" s="38"/>
      <c r="O41" s="21"/>
      <c r="P41" s="21"/>
      <c r="Q41" s="23"/>
      <c r="S41" s="22"/>
      <c r="T41" s="66">
        <v>0.32</v>
      </c>
      <c r="U41" s="66">
        <v>617.83890796985327</v>
      </c>
      <c r="V41" s="23"/>
    </row>
    <row r="42" spans="1:22" s="14" customFormat="1" ht="15" customHeight="1" x14ac:dyDescent="0.25">
      <c r="A42" s="13"/>
      <c r="C42" s="13"/>
      <c r="D42" s="13"/>
      <c r="E42" s="27"/>
      <c r="F42" s="13"/>
      <c r="G42" s="22"/>
      <c r="H42" s="143" t="s">
        <v>91</v>
      </c>
      <c r="I42" s="143"/>
      <c r="J42" s="38"/>
      <c r="K42" s="38"/>
      <c r="L42" s="38"/>
      <c r="M42" s="38"/>
      <c r="N42" s="38"/>
      <c r="O42" s="21"/>
      <c r="P42" s="21"/>
      <c r="Q42" s="23"/>
      <c r="S42" s="22"/>
      <c r="T42" s="87">
        <v>0.33</v>
      </c>
      <c r="U42" s="87">
        <v>624.62434902455141</v>
      </c>
      <c r="V42" s="23"/>
    </row>
    <row r="43" spans="1:22" s="14" customFormat="1" ht="45" x14ac:dyDescent="0.25">
      <c r="A43" s="13"/>
      <c r="B43" s="13"/>
      <c r="C43" s="13"/>
      <c r="D43" s="13"/>
      <c r="E43" s="27"/>
      <c r="F43" s="13"/>
      <c r="G43" s="22"/>
      <c r="H43" s="101" t="s">
        <v>92</v>
      </c>
      <c r="I43" s="102" t="s">
        <v>132</v>
      </c>
      <c r="J43" s="100" t="s">
        <v>93</v>
      </c>
      <c r="K43" s="100" t="s">
        <v>94</v>
      </c>
      <c r="L43" s="38"/>
      <c r="M43" s="38"/>
      <c r="N43" s="38"/>
      <c r="O43" s="21"/>
      <c r="P43" s="21"/>
      <c r="Q43" s="23"/>
      <c r="S43" s="22"/>
      <c r="T43" s="66">
        <v>0.34</v>
      </c>
      <c r="U43" s="66">
        <v>631.40660574056255</v>
      </c>
      <c r="V43" s="23"/>
    </row>
    <row r="44" spans="1:22" s="14" customFormat="1" ht="14.45" customHeight="1" x14ac:dyDescent="0.25">
      <c r="A44" s="13"/>
      <c r="B44" s="13"/>
      <c r="C44" s="13"/>
      <c r="D44" s="13"/>
      <c r="E44" s="27"/>
      <c r="F44" s="13"/>
      <c r="G44" s="22"/>
      <c r="H44" s="66">
        <v>1</v>
      </c>
      <c r="I44" s="66">
        <v>51.76492349491636</v>
      </c>
      <c r="J44" s="66">
        <v>8</v>
      </c>
      <c r="K44" s="66" t="s">
        <v>235</v>
      </c>
      <c r="L44" s="38"/>
      <c r="M44" s="38"/>
      <c r="N44" s="38"/>
      <c r="O44" s="21"/>
      <c r="P44" s="21"/>
      <c r="Q44" s="23"/>
      <c r="S44" s="22"/>
      <c r="T44" s="87">
        <v>0.35</v>
      </c>
      <c r="U44" s="87">
        <v>638.19824411560342</v>
      </c>
      <c r="V44" s="23"/>
    </row>
    <row r="45" spans="1:22" s="14" customFormat="1" x14ac:dyDescent="0.25">
      <c r="A45" s="13"/>
      <c r="B45" s="13"/>
      <c r="C45" s="13"/>
      <c r="D45" s="13"/>
      <c r="E45" s="27"/>
      <c r="F45" s="13"/>
      <c r="G45" s="22"/>
      <c r="H45" s="87">
        <v>2</v>
      </c>
      <c r="I45" s="87">
        <v>15.153139074774749</v>
      </c>
      <c r="J45" s="87">
        <v>4</v>
      </c>
      <c r="K45" s="87">
        <v>4.3939111558231048E-3</v>
      </c>
      <c r="L45" s="38"/>
      <c r="M45" s="38"/>
      <c r="N45" s="38"/>
      <c r="O45" s="21"/>
      <c r="P45" s="21"/>
      <c r="Q45" s="23"/>
      <c r="S45" s="22"/>
      <c r="T45" s="66">
        <v>0.36</v>
      </c>
      <c r="U45" s="66">
        <v>645.04337080301093</v>
      </c>
      <c r="V45" s="23"/>
    </row>
    <row r="46" spans="1:22" s="14" customFormat="1" x14ac:dyDescent="0.25">
      <c r="A46" s="13"/>
      <c r="B46" s="13"/>
      <c r="C46" s="13"/>
      <c r="D46" s="13"/>
      <c r="E46" s="13"/>
      <c r="F46" s="13"/>
      <c r="G46" s="22"/>
      <c r="H46" s="66">
        <v>3</v>
      </c>
      <c r="I46" s="66">
        <v>2.6524477513777924</v>
      </c>
      <c r="J46" s="66">
        <v>3</v>
      </c>
      <c r="K46" s="66">
        <v>0.44836887765217015</v>
      </c>
      <c r="L46" s="38"/>
      <c r="M46" s="38"/>
      <c r="N46" s="38"/>
      <c r="O46" s="21"/>
      <c r="P46" s="21"/>
      <c r="Q46" s="23"/>
      <c r="S46" s="22"/>
      <c r="T46" s="87">
        <v>0.37</v>
      </c>
      <c r="U46" s="87">
        <v>651.94253639973147</v>
      </c>
      <c r="V46" s="23"/>
    </row>
    <row r="47" spans="1:22" s="14" customFormat="1" x14ac:dyDescent="0.25">
      <c r="A47" s="13"/>
      <c r="B47" s="13"/>
      <c r="C47" s="13"/>
      <c r="D47" s="13"/>
      <c r="E47" s="13"/>
      <c r="F47" s="13"/>
      <c r="G47" s="22"/>
      <c r="H47" s="87">
        <v>4</v>
      </c>
      <c r="I47" s="87">
        <v>18.493261660126514</v>
      </c>
      <c r="J47" s="87">
        <v>3</v>
      </c>
      <c r="K47" s="87">
        <v>3.4794245810376712E-4</v>
      </c>
      <c r="L47" s="38"/>
      <c r="M47" s="38"/>
      <c r="N47" s="38"/>
      <c r="O47" s="21"/>
      <c r="P47" s="21"/>
      <c r="Q47" s="23"/>
      <c r="S47" s="22"/>
      <c r="T47" s="66">
        <v>0.38</v>
      </c>
      <c r="U47" s="66">
        <v>658.87950829715396</v>
      </c>
      <c r="V47" s="23"/>
    </row>
    <row r="48" spans="1:22" s="14" customFormat="1" ht="23.25" x14ac:dyDescent="0.35">
      <c r="A48" s="13"/>
      <c r="B48" s="13"/>
      <c r="C48" s="13"/>
      <c r="D48" s="138"/>
      <c r="E48" s="138"/>
      <c r="F48" s="13"/>
      <c r="G48" s="22"/>
      <c r="H48" s="38"/>
      <c r="I48" s="38"/>
      <c r="J48" s="38"/>
      <c r="K48" s="38"/>
      <c r="L48" s="38"/>
      <c r="M48" s="38"/>
      <c r="N48" s="38"/>
      <c r="O48" s="21"/>
      <c r="P48" s="21"/>
      <c r="Q48" s="23"/>
      <c r="S48" s="22"/>
      <c r="T48" s="87">
        <v>0.39</v>
      </c>
      <c r="U48" s="87">
        <v>665.83927633009171</v>
      </c>
      <c r="V48" s="23"/>
    </row>
    <row r="49" spans="1:22" s="14" customFormat="1" x14ac:dyDescent="0.25">
      <c r="A49" s="13"/>
      <c r="B49" s="13"/>
      <c r="C49" s="13"/>
      <c r="D49" s="13"/>
      <c r="E49" s="27"/>
      <c r="F49" s="13"/>
      <c r="G49" s="43"/>
      <c r="H49" s="44"/>
      <c r="I49" s="43"/>
      <c r="J49" s="43"/>
      <c r="K49" s="43"/>
      <c r="L49" s="43"/>
      <c r="M49" s="43"/>
      <c r="N49" s="43"/>
      <c r="O49" s="43"/>
      <c r="P49" s="43"/>
      <c r="Q49" s="43"/>
      <c r="S49" s="22"/>
      <c r="T49" s="66">
        <v>0.4</v>
      </c>
      <c r="U49" s="66">
        <v>672.84404271718199</v>
      </c>
      <c r="V49" s="23"/>
    </row>
    <row r="50" spans="1:22" s="14" customFormat="1" ht="23.25" x14ac:dyDescent="0.35">
      <c r="A50" s="13"/>
      <c r="B50" s="13"/>
      <c r="C50" s="13"/>
      <c r="D50" s="13"/>
      <c r="E50" s="27"/>
      <c r="F50" s="13"/>
      <c r="H50" s="61"/>
      <c r="I50" s="62"/>
      <c r="N50" s="13"/>
      <c r="S50" s="22"/>
      <c r="T50" s="87">
        <v>0.41</v>
      </c>
      <c r="U50" s="87">
        <v>679.92642258835576</v>
      </c>
      <c r="V50" s="23"/>
    </row>
    <row r="51" spans="1:22" s="14" customFormat="1" x14ac:dyDescent="0.25">
      <c r="B51" s="13"/>
      <c r="C51" s="13"/>
      <c r="D51" s="13"/>
      <c r="E51" s="27"/>
      <c r="H51" s="28"/>
      <c r="N51" s="13"/>
      <c r="S51" s="22"/>
      <c r="T51" s="66">
        <v>0.42</v>
      </c>
      <c r="U51" s="66">
        <v>687.07903389961416</v>
      </c>
      <c r="V51" s="23"/>
    </row>
    <row r="52" spans="1:22" s="14" customFormat="1" x14ac:dyDescent="0.25">
      <c r="B52" s="13"/>
      <c r="C52" s="13"/>
      <c r="D52" s="13"/>
      <c r="E52" s="13"/>
      <c r="H52" s="28"/>
      <c r="I52" s="13"/>
      <c r="N52" s="13"/>
      <c r="S52" s="22"/>
      <c r="T52" s="87">
        <v>0.43</v>
      </c>
      <c r="U52" s="87">
        <v>694.29149901219364</v>
      </c>
      <c r="V52" s="23"/>
    </row>
    <row r="53" spans="1:22" s="14" customFormat="1" x14ac:dyDescent="0.25">
      <c r="B53" s="13"/>
      <c r="C53" s="13"/>
      <c r="D53" s="13"/>
      <c r="E53" s="13"/>
      <c r="H53" s="29"/>
      <c r="I53" s="13"/>
      <c r="N53" s="13"/>
      <c r="S53" s="22"/>
      <c r="T53" s="66">
        <v>0.44</v>
      </c>
      <c r="U53" s="66">
        <v>701.53812850766212</v>
      </c>
      <c r="V53" s="23"/>
    </row>
    <row r="54" spans="1:22" s="14" customFormat="1" x14ac:dyDescent="0.25">
      <c r="B54" s="13"/>
      <c r="C54" s="13"/>
      <c r="D54" s="13"/>
      <c r="E54" s="13"/>
      <c r="H54" s="28"/>
      <c r="S54" s="22"/>
      <c r="T54" s="87">
        <v>0.45</v>
      </c>
      <c r="U54" s="87">
        <v>708.88487772993074</v>
      </c>
      <c r="V54" s="23"/>
    </row>
    <row r="55" spans="1:22" s="14" customFormat="1" x14ac:dyDescent="0.25">
      <c r="B55" s="13"/>
      <c r="C55" s="13"/>
      <c r="D55" s="13"/>
      <c r="E55" s="13"/>
      <c r="H55" s="28"/>
      <c r="S55" s="22"/>
      <c r="T55" s="66">
        <v>0.46</v>
      </c>
      <c r="U55" s="66">
        <v>716.41219804722232</v>
      </c>
      <c r="V55" s="23"/>
    </row>
    <row r="56" spans="1:22" s="14" customFormat="1" x14ac:dyDescent="0.25">
      <c r="B56" s="13"/>
      <c r="C56" s="13"/>
      <c r="D56" s="13"/>
      <c r="E56" s="13"/>
      <c r="H56" s="28"/>
      <c r="S56" s="22"/>
      <c r="T56" s="87">
        <v>0.47</v>
      </c>
      <c r="U56" s="87">
        <v>724.08153601242304</v>
      </c>
      <c r="V56" s="23"/>
    </row>
    <row r="57" spans="1:22" s="14" customFormat="1" x14ac:dyDescent="0.25">
      <c r="B57" s="13"/>
      <c r="C57" s="13"/>
      <c r="D57" s="13"/>
      <c r="E57" s="13"/>
      <c r="H57" s="28"/>
      <c r="S57" s="22"/>
      <c r="T57" s="66">
        <v>0.48</v>
      </c>
      <c r="U57" s="66">
        <v>731.80236362194137</v>
      </c>
      <c r="V57" s="23"/>
    </row>
    <row r="58" spans="1:22" s="14" customFormat="1" x14ac:dyDescent="0.25">
      <c r="B58" s="13"/>
      <c r="H58" s="28"/>
      <c r="S58" s="22"/>
      <c r="T58" s="87">
        <v>0.49</v>
      </c>
      <c r="U58" s="87">
        <v>739.54693020960849</v>
      </c>
      <c r="V58" s="23"/>
    </row>
    <row r="59" spans="1:22" s="14" customFormat="1" x14ac:dyDescent="0.25">
      <c r="B59" s="13"/>
      <c r="S59" s="22"/>
      <c r="T59" s="66">
        <v>0.5</v>
      </c>
      <c r="U59" s="66">
        <v>747.46127128601074</v>
      </c>
      <c r="V59" s="23"/>
    </row>
    <row r="60" spans="1:22" s="14" customFormat="1" x14ac:dyDescent="0.25">
      <c r="S60" s="22"/>
      <c r="T60" s="87">
        <v>0.51</v>
      </c>
      <c r="U60" s="87">
        <v>755.67735296516787</v>
      </c>
      <c r="V60" s="23"/>
    </row>
    <row r="61" spans="1:22" s="14" customFormat="1" x14ac:dyDescent="0.25">
      <c r="S61" s="22"/>
      <c r="T61" s="66">
        <v>0.52</v>
      </c>
      <c r="U61" s="66">
        <v>764.02681665506589</v>
      </c>
      <c r="V61" s="23"/>
    </row>
    <row r="62" spans="1:22" s="14" customFormat="1" x14ac:dyDescent="0.25">
      <c r="S62" s="22"/>
      <c r="T62" s="87">
        <v>0.53</v>
      </c>
      <c r="U62" s="87">
        <v>772.25969730774307</v>
      </c>
      <c r="V62" s="23"/>
    </row>
    <row r="63" spans="1:22" s="14" customFormat="1" x14ac:dyDescent="0.25">
      <c r="S63" s="22"/>
      <c r="T63" s="66">
        <v>0.54</v>
      </c>
      <c r="U63" s="66">
        <v>780.47708338208463</v>
      </c>
      <c r="V63" s="23"/>
    </row>
    <row r="64" spans="1:22" s="14" customFormat="1" x14ac:dyDescent="0.25">
      <c r="S64" s="22"/>
      <c r="T64" s="87">
        <v>0.55000000000000004</v>
      </c>
      <c r="U64" s="87">
        <v>788.96369371732953</v>
      </c>
      <c r="V64" s="23"/>
    </row>
    <row r="65" spans="19:22" s="14" customFormat="1" x14ac:dyDescent="0.25">
      <c r="S65" s="22"/>
      <c r="T65" s="66">
        <v>0.56000000000000005</v>
      </c>
      <c r="U65" s="66">
        <v>797.71713967672827</v>
      </c>
      <c r="V65" s="23"/>
    </row>
    <row r="66" spans="19:22" s="14" customFormat="1" x14ac:dyDescent="0.25">
      <c r="S66" s="22"/>
      <c r="T66" s="87">
        <v>0.56999999999999995</v>
      </c>
      <c r="U66" s="87">
        <v>806.67788109590163</v>
      </c>
      <c r="V66" s="23"/>
    </row>
    <row r="67" spans="19:22" s="14" customFormat="1" x14ac:dyDescent="0.25">
      <c r="S67" s="22"/>
      <c r="T67" s="66">
        <v>0.57999999999999996</v>
      </c>
      <c r="U67" s="66">
        <v>815.84095271217927</v>
      </c>
      <c r="V67" s="23"/>
    </row>
    <row r="68" spans="19:22" s="14" customFormat="1" x14ac:dyDescent="0.25">
      <c r="S68" s="22"/>
      <c r="T68" s="87">
        <v>0.59</v>
      </c>
      <c r="U68" s="87">
        <v>825.20016300655652</v>
      </c>
      <c r="V68" s="23"/>
    </row>
    <row r="69" spans="19:22" s="14" customFormat="1" x14ac:dyDescent="0.25">
      <c r="S69" s="22"/>
      <c r="T69" s="66">
        <v>0.6</v>
      </c>
      <c r="U69" s="66">
        <v>834.73028059728927</v>
      </c>
      <c r="V69" s="23"/>
    </row>
    <row r="70" spans="19:22" s="14" customFormat="1" x14ac:dyDescent="0.25">
      <c r="S70" s="22"/>
      <c r="T70" s="87">
        <v>0.61</v>
      </c>
      <c r="U70" s="87">
        <v>844.47936113103049</v>
      </c>
      <c r="V70" s="23"/>
    </row>
    <row r="71" spans="19:22" s="14" customFormat="1" x14ac:dyDescent="0.25">
      <c r="S71" s="22"/>
      <c r="T71" s="66">
        <v>0.62</v>
      </c>
      <c r="U71" s="66">
        <v>854.489943566237</v>
      </c>
      <c r="V71" s="23"/>
    </row>
    <row r="72" spans="19:22" s="14" customFormat="1" x14ac:dyDescent="0.25">
      <c r="S72" s="22"/>
      <c r="T72" s="87">
        <v>0.63</v>
      </c>
      <c r="U72" s="87">
        <v>864.77276562975635</v>
      </c>
      <c r="V72" s="23"/>
    </row>
    <row r="73" spans="19:22" s="14" customFormat="1" x14ac:dyDescent="0.25">
      <c r="S73" s="22"/>
      <c r="T73" s="66">
        <v>0.64</v>
      </c>
      <c r="U73" s="66">
        <v>875.39165756408818</v>
      </c>
      <c r="V73" s="23"/>
    </row>
    <row r="74" spans="19:22" s="14" customFormat="1" x14ac:dyDescent="0.25">
      <c r="S74" s="22"/>
      <c r="T74" s="87">
        <v>0.65</v>
      </c>
      <c r="U74" s="87">
        <v>886.31547874511716</v>
      </c>
      <c r="V74" s="23"/>
    </row>
    <row r="75" spans="19:22" s="14" customFormat="1" x14ac:dyDescent="0.25">
      <c r="S75" s="22"/>
      <c r="T75" s="66">
        <v>0.66</v>
      </c>
      <c r="U75" s="66">
        <v>897.48233478725035</v>
      </c>
      <c r="V75" s="23"/>
    </row>
    <row r="76" spans="19:22" s="14" customFormat="1" x14ac:dyDescent="0.25">
      <c r="S76" s="22"/>
      <c r="T76" s="87">
        <v>0.67</v>
      </c>
      <c r="U76" s="87">
        <v>908.94800453774008</v>
      </c>
      <c r="V76" s="23"/>
    </row>
    <row r="77" spans="19:22" s="14" customFormat="1" x14ac:dyDescent="0.25">
      <c r="S77" s="22"/>
      <c r="T77" s="66">
        <v>0.68</v>
      </c>
      <c r="U77" s="66">
        <v>920.80128760859827</v>
      </c>
      <c r="V77" s="23"/>
    </row>
    <row r="78" spans="19:22" s="14" customFormat="1" x14ac:dyDescent="0.25">
      <c r="S78" s="22"/>
      <c r="T78" s="87">
        <v>0.69</v>
      </c>
      <c r="U78" s="87">
        <v>933.06206817048644</v>
      </c>
      <c r="V78" s="23"/>
    </row>
    <row r="79" spans="19:22" s="14" customFormat="1" x14ac:dyDescent="0.25">
      <c r="S79" s="22"/>
      <c r="T79" s="66">
        <v>0.7</v>
      </c>
      <c r="U79" s="66">
        <v>945.79624075167408</v>
      </c>
      <c r="V79" s="23"/>
    </row>
    <row r="80" spans="19:22" s="14" customFormat="1" x14ac:dyDescent="0.25">
      <c r="S80" s="22"/>
      <c r="T80" s="87">
        <v>0.71</v>
      </c>
      <c r="U80" s="87">
        <v>958.99360203585252</v>
      </c>
      <c r="V80" s="23"/>
    </row>
    <row r="81" spans="19:22" s="14" customFormat="1" x14ac:dyDescent="0.25">
      <c r="S81" s="22"/>
      <c r="T81" s="66">
        <v>0.72</v>
      </c>
      <c r="U81" s="66">
        <v>972.64192406422944</v>
      </c>
      <c r="V81" s="23"/>
    </row>
    <row r="82" spans="19:22" s="14" customFormat="1" x14ac:dyDescent="0.25">
      <c r="S82" s="22"/>
      <c r="T82" s="87">
        <v>0.73</v>
      </c>
      <c r="U82" s="87">
        <v>986.85092690828697</v>
      </c>
      <c r="V82" s="23"/>
    </row>
    <row r="83" spans="19:22" s="14" customFormat="1" x14ac:dyDescent="0.25">
      <c r="S83" s="22"/>
      <c r="T83" s="66">
        <v>0.74</v>
      </c>
      <c r="U83" s="66">
        <v>1001.6451016110869</v>
      </c>
      <c r="V83" s="23"/>
    </row>
    <row r="84" spans="19:22" s="14" customFormat="1" x14ac:dyDescent="0.25">
      <c r="S84" s="22"/>
      <c r="T84" s="87">
        <v>0.75</v>
      </c>
      <c r="U84" s="87">
        <v>1017.0100183160762</v>
      </c>
      <c r="V84" s="23"/>
    </row>
    <row r="85" spans="19:22" s="14" customFormat="1" x14ac:dyDescent="0.25">
      <c r="S85" s="22"/>
      <c r="T85" s="66">
        <v>0.76</v>
      </c>
      <c r="U85" s="66">
        <v>1033.1147634679703</v>
      </c>
      <c r="V85" s="23"/>
    </row>
    <row r="86" spans="19:22" s="14" customFormat="1" x14ac:dyDescent="0.25">
      <c r="S86" s="22"/>
      <c r="T86" s="87">
        <v>0.77</v>
      </c>
      <c r="U86" s="87">
        <v>1050.1813307560785</v>
      </c>
      <c r="V86" s="23"/>
    </row>
    <row r="87" spans="19:22" s="14" customFormat="1" x14ac:dyDescent="0.25">
      <c r="S87" s="22"/>
      <c r="T87" s="66">
        <v>0.78</v>
      </c>
      <c r="U87" s="66">
        <v>1067.9384676273507</v>
      </c>
      <c r="V87" s="23"/>
    </row>
    <row r="88" spans="19:22" s="14" customFormat="1" x14ac:dyDescent="0.25">
      <c r="S88" s="22"/>
      <c r="T88" s="87">
        <v>0.79</v>
      </c>
      <c r="U88" s="87">
        <v>1086.5826129530456</v>
      </c>
      <c r="V88" s="23"/>
    </row>
    <row r="89" spans="19:22" s="14" customFormat="1" x14ac:dyDescent="0.25">
      <c r="S89" s="22"/>
      <c r="T89" s="66">
        <v>0.8</v>
      </c>
      <c r="U89" s="66">
        <v>1106.3976717663447</v>
      </c>
      <c r="V89" s="23"/>
    </row>
    <row r="90" spans="19:22" s="14" customFormat="1" x14ac:dyDescent="0.25">
      <c r="S90" s="22"/>
      <c r="T90" s="87">
        <v>0.81</v>
      </c>
      <c r="U90" s="87">
        <v>1127.3949335983634</v>
      </c>
      <c r="V90" s="23"/>
    </row>
    <row r="91" spans="19:22" s="14" customFormat="1" x14ac:dyDescent="0.25">
      <c r="S91" s="22"/>
      <c r="T91" s="66">
        <v>0.82</v>
      </c>
      <c r="U91" s="66">
        <v>1149.647822901547</v>
      </c>
      <c r="V91" s="23"/>
    </row>
    <row r="92" spans="19:22" s="14" customFormat="1" x14ac:dyDescent="0.25">
      <c r="S92" s="22"/>
      <c r="T92" s="87">
        <v>0.83</v>
      </c>
      <c r="U92" s="87">
        <v>1173.3704580524923</v>
      </c>
      <c r="V92" s="23"/>
    </row>
    <row r="93" spans="19:22" s="14" customFormat="1" x14ac:dyDescent="0.25">
      <c r="S93" s="22"/>
      <c r="T93" s="66">
        <v>0.84</v>
      </c>
      <c r="U93" s="66">
        <v>1198.8656991251494</v>
      </c>
      <c r="V93" s="23"/>
    </row>
    <row r="94" spans="19:22" s="14" customFormat="1" x14ac:dyDescent="0.25">
      <c r="S94" s="22"/>
      <c r="T94" s="87">
        <v>0.85</v>
      </c>
      <c r="U94" s="87">
        <v>1226.3455661651617</v>
      </c>
      <c r="V94" s="23"/>
    </row>
    <row r="95" spans="19:22" s="14" customFormat="1" x14ac:dyDescent="0.25">
      <c r="S95" s="22"/>
      <c r="T95" s="66">
        <v>0.86</v>
      </c>
      <c r="U95" s="66">
        <v>1256.0900043790659</v>
      </c>
      <c r="V95" s="23"/>
    </row>
    <row r="96" spans="19:22" s="14" customFormat="1" x14ac:dyDescent="0.25">
      <c r="S96" s="22"/>
      <c r="T96" s="87">
        <v>0.87</v>
      </c>
      <c r="U96" s="87">
        <v>1288.3878828572626</v>
      </c>
      <c r="V96" s="23"/>
    </row>
    <row r="97" spans="19:22" s="14" customFormat="1" x14ac:dyDescent="0.25">
      <c r="S97" s="22"/>
      <c r="T97" s="66">
        <v>0.88</v>
      </c>
      <c r="U97" s="66">
        <v>1324.0203727677392</v>
      </c>
      <c r="V97" s="23"/>
    </row>
    <row r="98" spans="19:22" s="14" customFormat="1" x14ac:dyDescent="0.25">
      <c r="S98" s="22"/>
      <c r="T98" s="87">
        <v>0.89</v>
      </c>
      <c r="U98" s="87">
        <v>1363.4461338143085</v>
      </c>
      <c r="V98" s="23"/>
    </row>
    <row r="99" spans="19:22" s="14" customFormat="1" x14ac:dyDescent="0.25">
      <c r="S99" s="22"/>
      <c r="T99" s="66">
        <v>0.9</v>
      </c>
      <c r="U99" s="66">
        <v>1407.3950952871278</v>
      </c>
      <c r="V99" s="23"/>
    </row>
    <row r="100" spans="19:22" s="14" customFormat="1" x14ac:dyDescent="0.25">
      <c r="S100" s="22"/>
      <c r="T100" s="87">
        <v>0.91</v>
      </c>
      <c r="U100" s="87">
        <v>1457.0722663773338</v>
      </c>
      <c r="V100" s="23"/>
    </row>
    <row r="101" spans="19:22" s="14" customFormat="1" x14ac:dyDescent="0.25">
      <c r="S101" s="22"/>
      <c r="T101" s="66">
        <v>0.92</v>
      </c>
      <c r="U101" s="66">
        <v>1514.2166358138272</v>
      </c>
      <c r="V101" s="23"/>
    </row>
    <row r="102" spans="19:22" s="14" customFormat="1" x14ac:dyDescent="0.25">
      <c r="S102" s="22"/>
      <c r="T102" s="87">
        <v>0.93</v>
      </c>
      <c r="U102" s="87">
        <v>1580.8988630861984</v>
      </c>
      <c r="V102" s="23"/>
    </row>
    <row r="103" spans="19:22" s="14" customFormat="1" x14ac:dyDescent="0.25">
      <c r="S103" s="22"/>
      <c r="T103" s="66">
        <v>0.94</v>
      </c>
      <c r="U103" s="66">
        <v>1660.9078091132542</v>
      </c>
      <c r="V103" s="23"/>
    </row>
    <row r="104" spans="19:22" s="14" customFormat="1" x14ac:dyDescent="0.25">
      <c r="S104" s="22"/>
      <c r="T104" s="87">
        <v>0.95</v>
      </c>
      <c r="U104" s="87">
        <v>1759.6428309021046</v>
      </c>
      <c r="V104" s="23"/>
    </row>
    <row r="105" spans="19:22" s="14" customFormat="1" x14ac:dyDescent="0.25">
      <c r="S105" s="22"/>
      <c r="T105" s="66">
        <v>0.96</v>
      </c>
      <c r="U105" s="66" t="s">
        <v>230</v>
      </c>
      <c r="V105" s="23"/>
    </row>
    <row r="106" spans="19:22" s="14" customFormat="1" x14ac:dyDescent="0.25">
      <c r="S106" s="22"/>
      <c r="T106" s="87">
        <v>0.97</v>
      </c>
      <c r="U106" s="87" t="s">
        <v>230</v>
      </c>
      <c r="V106" s="23"/>
    </row>
    <row r="107" spans="19:22" s="14" customFormat="1" x14ac:dyDescent="0.25">
      <c r="S107" s="22"/>
      <c r="T107" s="66">
        <v>0.98</v>
      </c>
      <c r="U107" s="66" t="s">
        <v>230</v>
      </c>
      <c r="V107" s="23"/>
    </row>
    <row r="108" spans="19:22" s="14" customFormat="1" x14ac:dyDescent="0.25">
      <c r="S108" s="22"/>
      <c r="T108" s="87">
        <v>0.99</v>
      </c>
      <c r="U108" s="87" t="s">
        <v>230</v>
      </c>
      <c r="V108" s="23"/>
    </row>
    <row r="109" spans="19:22" s="14" customFormat="1" x14ac:dyDescent="0.25">
      <c r="S109" s="24"/>
      <c r="T109" s="25"/>
      <c r="U109" s="25"/>
      <c r="V109" s="26"/>
    </row>
    <row r="110" spans="19:22" s="14" customFormat="1" x14ac:dyDescent="0.25"/>
    <row r="111" spans="19:22" s="14" customFormat="1" x14ac:dyDescent="0.25"/>
    <row r="112" spans="19:2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9:19" s="14" customFormat="1" x14ac:dyDescent="0.25"/>
    <row r="130" spans="19:19" s="14" customFormat="1" x14ac:dyDescent="0.25"/>
    <row r="131" spans="19:19" s="14" customFormat="1" x14ac:dyDescent="0.25"/>
    <row r="132" spans="19:19" s="14" customFormat="1" x14ac:dyDescent="0.25">
      <c r="S132" s="19"/>
    </row>
    <row r="133" spans="19:19" s="14" customFormat="1" x14ac:dyDescent="0.25"/>
    <row r="134" spans="19:19" s="14" customFormat="1" x14ac:dyDescent="0.25"/>
    <row r="135" spans="19:19" s="14" customFormat="1" x14ac:dyDescent="0.25"/>
    <row r="136" spans="19:19" s="14" customFormat="1" x14ac:dyDescent="0.25"/>
    <row r="137" spans="19:19" s="14" customFormat="1" x14ac:dyDescent="0.25"/>
    <row r="138" spans="19:19" s="14" customFormat="1" x14ac:dyDescent="0.25"/>
    <row r="139" spans="19:19" s="14" customFormat="1" x14ac:dyDescent="0.25"/>
    <row r="140" spans="19:19" s="14" customFormat="1" x14ac:dyDescent="0.25"/>
    <row r="141" spans="19:19" s="14" customFormat="1" x14ac:dyDescent="0.25"/>
    <row r="142" spans="19:19" s="14" customFormat="1" x14ac:dyDescent="0.25"/>
    <row r="143" spans="19:19" s="14" customFormat="1" x14ac:dyDescent="0.25"/>
    <row r="144" spans="19:19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22" s="14" customFormat="1" x14ac:dyDescent="0.25"/>
    <row r="210" spans="2:22" s="14" customFormat="1" x14ac:dyDescent="0.25"/>
    <row r="211" spans="2:22" s="14" customFormat="1" x14ac:dyDescent="0.25"/>
    <row r="212" spans="2:22" s="14" customFormat="1" x14ac:dyDescent="0.25"/>
    <row r="213" spans="2:22" s="14" customFormat="1" x14ac:dyDescent="0.25"/>
    <row r="214" spans="2:22" s="14" customFormat="1" x14ac:dyDescent="0.25"/>
    <row r="215" spans="2:22" s="14" customFormat="1" x14ac:dyDescent="0.25"/>
    <row r="216" spans="2:22" s="14" customFormat="1" x14ac:dyDescent="0.25"/>
    <row r="217" spans="2:22" s="14" customFormat="1" x14ac:dyDescent="0.25"/>
    <row r="218" spans="2:22" s="14" customFormat="1" x14ac:dyDescent="0.25"/>
    <row r="219" spans="2:22" s="14" customFormat="1" x14ac:dyDescent="0.25"/>
    <row r="220" spans="2:22" s="14" customFormat="1" x14ac:dyDescent="0.25"/>
    <row r="221" spans="2:22" s="14" customFormat="1" x14ac:dyDescent="0.25"/>
    <row r="222" spans="2:22" s="14" customFormat="1" x14ac:dyDescent="0.25"/>
    <row r="223" spans="2:22" s="14" customFormat="1" x14ac:dyDescent="0.25"/>
    <row r="224" spans="2:22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S224" s="14"/>
      <c r="T224" s="14"/>
      <c r="U224" s="14"/>
      <c r="V224" s="14"/>
    </row>
    <row r="225" spans="2:22" x14ac:dyDescent="0.25">
      <c r="B225" s="14"/>
      <c r="C225" s="14"/>
      <c r="D225" s="14"/>
      <c r="E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S225" s="14"/>
      <c r="T225" s="14"/>
      <c r="U225" s="14"/>
      <c r="V225" s="14"/>
    </row>
    <row r="226" spans="2:22" x14ac:dyDescent="0.25">
      <c r="B226" s="14"/>
      <c r="C226" s="14"/>
      <c r="D226" s="14"/>
      <c r="E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S226" s="14"/>
      <c r="T226" s="14"/>
      <c r="U226" s="14"/>
      <c r="V226" s="14"/>
    </row>
    <row r="227" spans="2:22" x14ac:dyDescent="0.25">
      <c r="B227" s="14"/>
      <c r="C227" s="14"/>
      <c r="D227" s="14"/>
      <c r="E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S227" s="14"/>
      <c r="T227" s="14"/>
      <c r="U227" s="14"/>
      <c r="V227" s="14"/>
    </row>
    <row r="228" spans="2:22" x14ac:dyDescent="0.25">
      <c r="B228" s="14"/>
      <c r="C228" s="14"/>
      <c r="D228" s="14"/>
      <c r="E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S228" s="14"/>
      <c r="T228" s="14"/>
      <c r="U228" s="14"/>
      <c r="V228" s="14"/>
    </row>
    <row r="229" spans="2:22" x14ac:dyDescent="0.25">
      <c r="B229" s="14"/>
      <c r="C229" s="14"/>
      <c r="D229" s="14"/>
      <c r="E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S229" s="14"/>
      <c r="T229" s="14"/>
      <c r="U229" s="14"/>
      <c r="V229" s="14"/>
    </row>
    <row r="230" spans="2:22" x14ac:dyDescent="0.25">
      <c r="B230" s="14"/>
      <c r="C230" s="14"/>
      <c r="D230" s="14"/>
      <c r="E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S230" s="14"/>
      <c r="T230" s="14"/>
      <c r="U230" s="14"/>
      <c r="V230" s="14"/>
    </row>
    <row r="231" spans="2:22" x14ac:dyDescent="0.25">
      <c r="B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S231" s="14"/>
      <c r="T231" s="14"/>
      <c r="U231" s="14"/>
      <c r="V231" s="14"/>
    </row>
    <row r="232" spans="2:22" x14ac:dyDescent="0.25">
      <c r="B232" s="14"/>
      <c r="G232" s="14"/>
      <c r="H232" s="14"/>
      <c r="I232" s="14"/>
      <c r="J232" s="14"/>
      <c r="K232" s="14"/>
      <c r="L232" s="14"/>
      <c r="M232" s="14"/>
      <c r="N232" s="14"/>
      <c r="O232" s="14"/>
      <c r="Q232" s="14"/>
      <c r="S232" s="14"/>
      <c r="T232" s="14"/>
      <c r="U232" s="14"/>
      <c r="V232" s="14"/>
    </row>
    <row r="233" spans="2:22" x14ac:dyDescent="0.25">
      <c r="G233" s="14"/>
      <c r="H233" s="14"/>
      <c r="I233" s="14"/>
      <c r="J233" s="14"/>
      <c r="K233" s="14"/>
      <c r="L233" s="14"/>
      <c r="M233" s="14"/>
      <c r="N233" s="14"/>
      <c r="O233" s="14"/>
      <c r="Q233" s="14"/>
      <c r="S233" s="14"/>
      <c r="T233" s="14"/>
      <c r="U233" s="14"/>
      <c r="V233" s="14"/>
    </row>
    <row r="234" spans="2:22" x14ac:dyDescent="0.25">
      <c r="G234" s="14"/>
      <c r="H234" s="14"/>
      <c r="I234" s="14"/>
      <c r="J234" s="14"/>
      <c r="K234" s="14"/>
      <c r="L234" s="14"/>
      <c r="M234" s="14"/>
      <c r="N234" s="14"/>
      <c r="Q234" s="14"/>
      <c r="S234" s="14"/>
      <c r="T234" s="14"/>
      <c r="U234" s="14"/>
      <c r="V234" s="14"/>
    </row>
    <row r="235" spans="2:22" x14ac:dyDescent="0.25">
      <c r="G235" s="14"/>
      <c r="H235" s="14"/>
      <c r="I235" s="14"/>
      <c r="J235" s="14"/>
      <c r="K235" s="14"/>
      <c r="L235" s="14"/>
      <c r="M235" s="14"/>
      <c r="N235" s="14"/>
      <c r="S235" s="14"/>
      <c r="T235" s="14"/>
      <c r="U235" s="14"/>
      <c r="V235" s="14"/>
    </row>
    <row r="236" spans="2:22" x14ac:dyDescent="0.25">
      <c r="G236" s="14"/>
      <c r="H236" s="14"/>
      <c r="I236" s="14"/>
      <c r="J236" s="14"/>
      <c r="K236" s="14"/>
      <c r="L236" s="14"/>
      <c r="M236" s="14"/>
      <c r="N236" s="14"/>
      <c r="S236" s="14"/>
      <c r="T236" s="14"/>
      <c r="U236" s="14"/>
      <c r="V236" s="14"/>
    </row>
    <row r="237" spans="2:22" x14ac:dyDescent="0.25">
      <c r="G237" s="14"/>
      <c r="H237" s="14"/>
      <c r="I237" s="14"/>
      <c r="J237" s="14"/>
      <c r="K237" s="14"/>
      <c r="L237" s="14"/>
      <c r="M237" s="14"/>
      <c r="N237" s="14"/>
      <c r="S237" s="14"/>
      <c r="T237" s="14"/>
      <c r="U237" s="14"/>
      <c r="V237" s="14"/>
    </row>
    <row r="238" spans="2:22" x14ac:dyDescent="0.25">
      <c r="G238" s="14"/>
      <c r="H238" s="14"/>
      <c r="S238" s="14"/>
      <c r="T238" s="14"/>
      <c r="U238" s="14"/>
      <c r="V238" s="14"/>
    </row>
    <row r="239" spans="2:22" x14ac:dyDescent="0.25">
      <c r="G239" s="14"/>
      <c r="H239" s="14"/>
      <c r="S239" s="14"/>
      <c r="T239" s="14"/>
      <c r="U239" s="14"/>
      <c r="V239" s="14"/>
    </row>
    <row r="240" spans="2:22" x14ac:dyDescent="0.25">
      <c r="G240" s="14"/>
      <c r="S240" s="14"/>
      <c r="T240" s="14"/>
      <c r="U240" s="14"/>
      <c r="V240" s="14"/>
    </row>
    <row r="241" spans="7:22" x14ac:dyDescent="0.25">
      <c r="G241" s="14"/>
      <c r="S241" s="14"/>
      <c r="T241" s="14"/>
      <c r="U241" s="14"/>
      <c r="V241" s="14"/>
    </row>
    <row r="242" spans="7:22" x14ac:dyDescent="0.25">
      <c r="G242" s="14"/>
      <c r="S242" s="14"/>
      <c r="T242" s="14"/>
      <c r="U242" s="14"/>
      <c r="V242" s="14"/>
    </row>
    <row r="243" spans="7:22" x14ac:dyDescent="0.25">
      <c r="S243" s="14"/>
      <c r="T243" s="14"/>
      <c r="U243" s="14"/>
      <c r="V243" s="14"/>
    </row>
    <row r="244" spans="7:22" x14ac:dyDescent="0.25">
      <c r="S244" s="14"/>
      <c r="T244" s="14"/>
      <c r="U244" s="14"/>
      <c r="V244" s="14"/>
    </row>
    <row r="245" spans="7:22" x14ac:dyDescent="0.25">
      <c r="S245" s="14"/>
      <c r="T245" s="14"/>
      <c r="U245" s="14"/>
      <c r="V245" s="14"/>
    </row>
    <row r="246" spans="7:22" x14ac:dyDescent="0.25">
      <c r="S246" s="14"/>
      <c r="T246" s="14"/>
      <c r="U246" s="14"/>
      <c r="V246" s="14"/>
    </row>
    <row r="247" spans="7:22" x14ac:dyDescent="0.25">
      <c r="S247" s="14"/>
      <c r="T247" s="14"/>
      <c r="U247" s="14"/>
      <c r="V247" s="14"/>
    </row>
    <row r="248" spans="7:22" x14ac:dyDescent="0.25">
      <c r="S248" s="14"/>
      <c r="T248" s="14"/>
      <c r="U248" s="14"/>
      <c r="V248" s="14"/>
    </row>
    <row r="249" spans="7:22" x14ac:dyDescent="0.25">
      <c r="S249" s="14"/>
      <c r="T249" s="14"/>
      <c r="U249" s="14"/>
      <c r="V249" s="14"/>
    </row>
    <row r="250" spans="7:22" x14ac:dyDescent="0.25">
      <c r="S250" s="14"/>
      <c r="T250" s="14"/>
      <c r="U250" s="14"/>
      <c r="V250" s="14"/>
    </row>
    <row r="251" spans="7:22" x14ac:dyDescent="0.25">
      <c r="S251" s="14"/>
      <c r="T251" s="14"/>
      <c r="U251" s="14"/>
      <c r="V251" s="14"/>
    </row>
    <row r="252" spans="7:22" x14ac:dyDescent="0.25">
      <c r="S252" s="14"/>
      <c r="T252" s="14"/>
      <c r="U252" s="14"/>
      <c r="V252" s="14"/>
    </row>
    <row r="253" spans="7:22" x14ac:dyDescent="0.25">
      <c r="S253" s="14"/>
      <c r="T253" s="14"/>
      <c r="U253" s="14"/>
      <c r="V253" s="14"/>
    </row>
    <row r="254" spans="7:22" x14ac:dyDescent="0.25">
      <c r="S254" s="14"/>
      <c r="T254" s="14"/>
      <c r="U254" s="14"/>
      <c r="V254" s="14"/>
    </row>
    <row r="255" spans="7:22" x14ac:dyDescent="0.25">
      <c r="S255" s="14"/>
      <c r="T255" s="14"/>
      <c r="U255" s="14"/>
      <c r="V255" s="14"/>
    </row>
    <row r="256" spans="7:22" x14ac:dyDescent="0.25">
      <c r="S256" s="14"/>
      <c r="T256" s="14"/>
      <c r="U256" s="14"/>
      <c r="V256" s="14"/>
    </row>
    <row r="257" spans="19:22" x14ac:dyDescent="0.25">
      <c r="S257" s="14"/>
      <c r="T257" s="14"/>
      <c r="U257" s="14"/>
      <c r="V257" s="14"/>
    </row>
    <row r="258" spans="19:22" x14ac:dyDescent="0.25">
      <c r="S258" s="14"/>
      <c r="T258" s="14"/>
      <c r="U258" s="14"/>
      <c r="V258" s="14"/>
    </row>
    <row r="259" spans="19:22" x14ac:dyDescent="0.25">
      <c r="S259" s="14"/>
      <c r="T259" s="14"/>
      <c r="U259" s="14"/>
      <c r="V259" s="14"/>
    </row>
    <row r="260" spans="19:22" x14ac:dyDescent="0.25">
      <c r="S260" s="14"/>
      <c r="T260" s="14"/>
      <c r="U260" s="14"/>
      <c r="V260" s="14"/>
    </row>
    <row r="261" spans="19:22" x14ac:dyDescent="0.25">
      <c r="S261" s="14"/>
      <c r="T261" s="14"/>
      <c r="U261" s="14"/>
      <c r="V261" s="14"/>
    </row>
    <row r="262" spans="19:22" x14ac:dyDescent="0.25">
      <c r="S262" s="14"/>
      <c r="T262" s="14"/>
      <c r="U262" s="14"/>
      <c r="V262" s="14"/>
    </row>
    <row r="263" spans="19:22" x14ac:dyDescent="0.25">
      <c r="S263" s="14"/>
      <c r="T263" s="14"/>
      <c r="U263" s="14"/>
      <c r="V263" s="14"/>
    </row>
    <row r="264" spans="19:22" x14ac:dyDescent="0.25">
      <c r="S264" s="14"/>
      <c r="T264" s="14"/>
      <c r="U264" s="14"/>
      <c r="V264" s="14"/>
    </row>
    <row r="265" spans="19:22" x14ac:dyDescent="0.25">
      <c r="S265" s="14"/>
      <c r="T265" s="14"/>
      <c r="U265" s="14"/>
      <c r="V265" s="14"/>
    </row>
    <row r="266" spans="19:22" x14ac:dyDescent="0.25">
      <c r="S266" s="14"/>
      <c r="T266" s="14"/>
      <c r="U266" s="14"/>
      <c r="V266" s="14"/>
    </row>
    <row r="267" spans="19:22" x14ac:dyDescent="0.25">
      <c r="S267" s="14"/>
      <c r="T267" s="14"/>
      <c r="U267" s="14"/>
      <c r="V267" s="14"/>
    </row>
    <row r="268" spans="19:22" x14ac:dyDescent="0.25">
      <c r="S268" s="14"/>
      <c r="T268" s="14"/>
      <c r="U268" s="14"/>
      <c r="V268" s="14"/>
    </row>
    <row r="269" spans="19:22" x14ac:dyDescent="0.25">
      <c r="S269" s="14"/>
      <c r="T269" s="14"/>
      <c r="U269" s="14"/>
      <c r="V269" s="14"/>
    </row>
    <row r="270" spans="19:22" x14ac:dyDescent="0.25">
      <c r="S270" s="14"/>
      <c r="T270" s="14"/>
      <c r="U270" s="14"/>
      <c r="V270" s="14"/>
    </row>
    <row r="271" spans="19:22" x14ac:dyDescent="0.25">
      <c r="S271" s="14"/>
      <c r="T271" s="14"/>
      <c r="U271" s="14"/>
      <c r="V271" s="14"/>
    </row>
    <row r="272" spans="19:22" x14ac:dyDescent="0.25">
      <c r="S272" s="14"/>
      <c r="T272" s="14"/>
      <c r="U272" s="14"/>
      <c r="V272" s="14"/>
    </row>
    <row r="273" spans="19:22" x14ac:dyDescent="0.25">
      <c r="S273" s="14"/>
      <c r="T273" s="14"/>
      <c r="U273" s="14"/>
      <c r="V273" s="14"/>
    </row>
    <row r="274" spans="19:22" x14ac:dyDescent="0.25">
      <c r="S274" s="14"/>
      <c r="T274" s="14"/>
      <c r="U274" s="14"/>
      <c r="V274" s="14"/>
    </row>
    <row r="275" spans="19:22" x14ac:dyDescent="0.25">
      <c r="S275" s="14"/>
      <c r="T275" s="14"/>
      <c r="U275" s="14"/>
      <c r="V275" s="14"/>
    </row>
    <row r="276" spans="19:22" x14ac:dyDescent="0.25">
      <c r="S276" s="14"/>
      <c r="T276" s="14"/>
      <c r="U276" s="14"/>
      <c r="V276" s="14"/>
    </row>
    <row r="277" spans="19:22" x14ac:dyDescent="0.25">
      <c r="S277" s="14"/>
      <c r="T277" s="14"/>
      <c r="U277" s="14"/>
      <c r="V277" s="14"/>
    </row>
    <row r="278" spans="19:22" x14ac:dyDescent="0.25">
      <c r="S278" s="14"/>
      <c r="T278" s="14"/>
      <c r="U278" s="14"/>
      <c r="V278" s="14"/>
    </row>
    <row r="279" spans="19:22" x14ac:dyDescent="0.25">
      <c r="S279" s="14"/>
      <c r="T279" s="14"/>
      <c r="U279" s="14"/>
      <c r="V279" s="14"/>
    </row>
    <row r="280" spans="19:22" x14ac:dyDescent="0.25">
      <c r="S280" s="14"/>
      <c r="T280" s="14"/>
      <c r="U280" s="14"/>
      <c r="V280" s="14"/>
    </row>
    <row r="281" spans="19:22" x14ac:dyDescent="0.25">
      <c r="S281" s="14"/>
      <c r="T281" s="14"/>
      <c r="U281" s="14"/>
      <c r="V281" s="14"/>
    </row>
    <row r="282" spans="19:22" x14ac:dyDescent="0.25">
      <c r="S282" s="14"/>
      <c r="T282" s="14"/>
      <c r="U282" s="14"/>
      <c r="V282" s="14"/>
    </row>
    <row r="283" spans="19:22" x14ac:dyDescent="0.25">
      <c r="S283" s="14"/>
      <c r="T283" s="14"/>
      <c r="U283" s="14"/>
      <c r="V283" s="14"/>
    </row>
    <row r="284" spans="19:22" x14ac:dyDescent="0.25">
      <c r="S284" s="14"/>
      <c r="T284" s="14"/>
      <c r="U284" s="14"/>
      <c r="V284" s="14"/>
    </row>
    <row r="285" spans="19:22" x14ac:dyDescent="0.25">
      <c r="S285" s="14"/>
      <c r="T285" s="14"/>
      <c r="U285" s="14"/>
      <c r="V285" s="14"/>
    </row>
    <row r="286" spans="19:22" x14ac:dyDescent="0.25">
      <c r="S286" s="14"/>
      <c r="T286" s="14"/>
      <c r="U286" s="14"/>
      <c r="V286" s="14"/>
    </row>
    <row r="287" spans="19:22" x14ac:dyDescent="0.25">
      <c r="S287" s="14"/>
      <c r="T287" s="14"/>
      <c r="U287" s="14"/>
      <c r="V287" s="14"/>
    </row>
    <row r="288" spans="19:22" x14ac:dyDescent="0.25">
      <c r="S288" s="14"/>
      <c r="T288" s="14"/>
      <c r="U288" s="14"/>
      <c r="V288" s="14"/>
    </row>
    <row r="289" spans="19:22" x14ac:dyDescent="0.25">
      <c r="S289" s="14"/>
      <c r="T289" s="14"/>
      <c r="U289" s="14"/>
      <c r="V289" s="14"/>
    </row>
    <row r="290" spans="19:22" x14ac:dyDescent="0.25">
      <c r="S290" s="14"/>
      <c r="T290" s="14"/>
      <c r="U290" s="14"/>
      <c r="V290" s="14"/>
    </row>
    <row r="291" spans="19:22" x14ac:dyDescent="0.25">
      <c r="S291" s="14"/>
      <c r="T291" s="14"/>
      <c r="U291" s="14"/>
      <c r="V291" s="14"/>
    </row>
    <row r="292" spans="19:22" x14ac:dyDescent="0.25">
      <c r="S292" s="14"/>
      <c r="T292" s="14"/>
      <c r="U292" s="14"/>
      <c r="V292" s="14"/>
    </row>
    <row r="293" spans="19:22" x14ac:dyDescent="0.25">
      <c r="S293" s="14"/>
      <c r="T293" s="14"/>
      <c r="U293" s="14"/>
      <c r="V293" s="14"/>
    </row>
    <row r="294" spans="19:22" x14ac:dyDescent="0.25">
      <c r="S294" s="14"/>
      <c r="T294" s="14"/>
      <c r="U294" s="14"/>
      <c r="V294" s="14"/>
    </row>
    <row r="295" spans="19:22" x14ac:dyDescent="0.25">
      <c r="S295" s="14"/>
      <c r="T295" s="14"/>
      <c r="U295" s="14"/>
      <c r="V295" s="14"/>
    </row>
    <row r="296" spans="19:22" x14ac:dyDescent="0.25">
      <c r="S296" s="14"/>
      <c r="T296" s="14"/>
      <c r="U296" s="14"/>
      <c r="V296" s="14"/>
    </row>
    <row r="297" spans="19:22" x14ac:dyDescent="0.25">
      <c r="S297" s="14"/>
      <c r="T297" s="14"/>
      <c r="U297" s="14"/>
      <c r="V297" s="14"/>
    </row>
    <row r="298" spans="19:22" x14ac:dyDescent="0.25">
      <c r="S298" s="14"/>
      <c r="T298" s="14"/>
      <c r="U298" s="14"/>
      <c r="V298" s="14"/>
    </row>
    <row r="299" spans="19:22" x14ac:dyDescent="0.25">
      <c r="S299" s="14"/>
      <c r="T299" s="14"/>
      <c r="U299" s="14"/>
      <c r="V299" s="14"/>
    </row>
    <row r="300" spans="19:22" x14ac:dyDescent="0.25">
      <c r="S300" s="14"/>
      <c r="T300" s="14"/>
      <c r="U300" s="14"/>
      <c r="V300" s="14"/>
    </row>
    <row r="301" spans="19:22" x14ac:dyDescent="0.25">
      <c r="S301" s="14"/>
      <c r="T301" s="14"/>
      <c r="U301" s="14"/>
      <c r="V301" s="14"/>
    </row>
    <row r="302" spans="19:22" x14ac:dyDescent="0.25">
      <c r="S302" s="14"/>
      <c r="T302" s="14"/>
      <c r="U302" s="14"/>
      <c r="V302" s="14"/>
    </row>
    <row r="303" spans="19:22" x14ac:dyDescent="0.25">
      <c r="S303" s="14"/>
      <c r="T303" s="14"/>
      <c r="U303" s="14"/>
      <c r="V303" s="14"/>
    </row>
    <row r="304" spans="19:22" x14ac:dyDescent="0.25">
      <c r="S304" s="14"/>
      <c r="T304" s="14"/>
      <c r="U304" s="14"/>
      <c r="V304" s="14"/>
    </row>
    <row r="305" spans="19:22" x14ac:dyDescent="0.25">
      <c r="S305" s="14"/>
      <c r="T305" s="14"/>
      <c r="U305" s="14"/>
      <c r="V305" s="14"/>
    </row>
    <row r="306" spans="19:22" x14ac:dyDescent="0.25">
      <c r="S306" s="14"/>
      <c r="T306" s="14"/>
      <c r="U306" s="14"/>
      <c r="V306" s="14"/>
    </row>
    <row r="307" spans="19:22" x14ac:dyDescent="0.25">
      <c r="S307" s="14"/>
      <c r="T307" s="14"/>
      <c r="U307" s="14"/>
      <c r="V307" s="14"/>
    </row>
    <row r="308" spans="19:22" x14ac:dyDescent="0.25">
      <c r="S308" s="14"/>
      <c r="T308" s="14"/>
      <c r="U308" s="14"/>
      <c r="V308" s="14"/>
    </row>
    <row r="309" spans="19:22" x14ac:dyDescent="0.25">
      <c r="S309" s="14"/>
      <c r="T309" s="14"/>
      <c r="U309" s="14"/>
      <c r="V309" s="14"/>
    </row>
    <row r="310" spans="19:22" x14ac:dyDescent="0.25">
      <c r="S310" s="14"/>
      <c r="T310" s="14"/>
      <c r="U310" s="14"/>
      <c r="V310" s="14"/>
    </row>
    <row r="311" spans="19:22" x14ac:dyDescent="0.25">
      <c r="S311" s="14"/>
      <c r="T311" s="14"/>
      <c r="U311" s="14"/>
      <c r="V311" s="14"/>
    </row>
    <row r="312" spans="19:22" x14ac:dyDescent="0.25">
      <c r="S312" s="14"/>
      <c r="T312" s="14"/>
      <c r="U312" s="14"/>
      <c r="V312" s="14"/>
    </row>
    <row r="313" spans="19:22" x14ac:dyDescent="0.25">
      <c r="S313" s="14"/>
      <c r="T313" s="14"/>
      <c r="U313" s="14"/>
      <c r="V313" s="14"/>
    </row>
    <row r="314" spans="19:22" x14ac:dyDescent="0.25">
      <c r="S314" s="14"/>
      <c r="T314" s="14"/>
      <c r="U314" s="14"/>
      <c r="V314" s="14"/>
    </row>
    <row r="315" spans="19:22" x14ac:dyDescent="0.25">
      <c r="S315" s="14"/>
      <c r="T315" s="14"/>
      <c r="U315" s="14"/>
      <c r="V315" s="14"/>
    </row>
    <row r="316" spans="19:22" x14ac:dyDescent="0.25">
      <c r="S316" s="14"/>
      <c r="T316" s="14"/>
      <c r="U316" s="14"/>
      <c r="V316" s="14"/>
    </row>
    <row r="317" spans="19:22" x14ac:dyDescent="0.25">
      <c r="S317" s="14"/>
      <c r="T317" s="14"/>
      <c r="U317" s="14"/>
      <c r="V317" s="14"/>
    </row>
    <row r="318" spans="19:22" x14ac:dyDescent="0.25">
      <c r="S318" s="14"/>
      <c r="T318" s="14"/>
      <c r="U318" s="14"/>
      <c r="V318" s="14"/>
    </row>
    <row r="319" spans="19:22" x14ac:dyDescent="0.25">
      <c r="S319" s="14"/>
      <c r="T319" s="14"/>
      <c r="U319" s="14"/>
      <c r="V319" s="14"/>
    </row>
    <row r="320" spans="19:22" x14ac:dyDescent="0.25">
      <c r="S320" s="14"/>
      <c r="T320" s="14"/>
      <c r="U320" s="14"/>
      <c r="V320" s="14"/>
    </row>
    <row r="321" spans="19:22" x14ac:dyDescent="0.25">
      <c r="S321" s="14"/>
      <c r="T321" s="14"/>
      <c r="U321" s="14"/>
      <c r="V321" s="14"/>
    </row>
    <row r="322" spans="19:22" x14ac:dyDescent="0.25">
      <c r="S322" s="14"/>
      <c r="T322" s="14"/>
      <c r="U322" s="14"/>
      <c r="V322" s="14"/>
    </row>
  </sheetData>
  <mergeCells count="18">
    <mergeCell ref="S6:V6"/>
    <mergeCell ref="H16:I16"/>
    <mergeCell ref="E1:K1"/>
    <mergeCell ref="G4:L4"/>
    <mergeCell ref="G5:L5"/>
    <mergeCell ref="B6:E6"/>
    <mergeCell ref="G6:Q6"/>
    <mergeCell ref="H8:I8"/>
    <mergeCell ref="B12:B13"/>
    <mergeCell ref="C12:C13"/>
    <mergeCell ref="D12:D13"/>
    <mergeCell ref="E12:E13"/>
    <mergeCell ref="D48:E48"/>
    <mergeCell ref="H25:I25"/>
    <mergeCell ref="H33:I33"/>
    <mergeCell ref="H40:P40"/>
    <mergeCell ref="H42:I42"/>
    <mergeCell ref="D41:E41"/>
  </mergeCells>
  <hyperlinks>
    <hyperlink ref="C4" location="Summary!A1" display="Return to Summary" xr:uid="{C315C1C0-8200-4E11-8251-1AAE36E32978}"/>
  </hyperlink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4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400050</xdr:colOff>
                    <xdr:row>0</xdr:row>
                    <xdr:rowOff>200025</xdr:rowOff>
                  </from>
                  <to>
                    <xdr:col>13</xdr:col>
                    <xdr:colOff>361950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C823B-1979-4B21-BBD1-F1625628D2F7}">
  <dimension ref="A1:W322"/>
  <sheetViews>
    <sheetView workbookViewId="0"/>
  </sheetViews>
  <sheetFormatPr defaultRowHeight="15" x14ac:dyDescent="0.25"/>
  <cols>
    <col min="2" max="2" width="3.85546875" customWidth="1"/>
    <col min="3" max="3" width="21.140625" customWidth="1"/>
    <col min="4" max="4" width="40.7109375" customWidth="1"/>
    <col min="5" max="5" width="7.85546875" customWidth="1"/>
    <col min="8" max="8" width="16.140625" customWidth="1"/>
    <col min="9" max="9" width="15.5703125" customWidth="1"/>
    <col min="10" max="10" width="13.7109375" customWidth="1"/>
    <col min="11" max="12" width="11.28515625" customWidth="1"/>
    <col min="13" max="13" width="11.140625" customWidth="1"/>
    <col min="14" max="14" width="9.42578125" customWidth="1"/>
    <col min="15" max="15" width="9.5703125" customWidth="1"/>
    <col min="16" max="16" width="12.42578125" customWidth="1"/>
    <col min="17" max="17" width="8.85546875" customWidth="1"/>
    <col min="18" max="18" width="5.5703125" customWidth="1"/>
    <col min="19" max="19" width="7" customWidth="1"/>
    <col min="20" max="21" width="12.42578125" customWidth="1"/>
    <col min="22" max="22" width="5.7109375" customWidth="1"/>
  </cols>
  <sheetData>
    <row r="1" spans="2:23" s="1" customFormat="1" ht="69" customHeight="1" x14ac:dyDescent="0.25">
      <c r="C1" s="48"/>
      <c r="E1" s="149" t="s">
        <v>64</v>
      </c>
      <c r="F1" s="149"/>
      <c r="G1" s="149"/>
      <c r="H1" s="149"/>
      <c r="I1" s="149"/>
      <c r="J1" s="149"/>
      <c r="K1" s="149"/>
      <c r="L1" s="52"/>
    </row>
    <row r="2" spans="2:23" s="3" customFormat="1" ht="22.5" customHeight="1" x14ac:dyDescent="0.35">
      <c r="E2" s="4"/>
      <c r="F2" s="67" t="str">
        <f>Hidden!D4</f>
        <v>BMDS 3.3.2</v>
      </c>
      <c r="G2" s="4"/>
      <c r="H2" s="51"/>
      <c r="I2" s="5"/>
      <c r="J2" s="5"/>
      <c r="K2" s="5"/>
      <c r="L2" s="4"/>
      <c r="Q2" s="4"/>
      <c r="R2" s="4"/>
      <c r="W2" s="4"/>
    </row>
    <row r="3" spans="2:23" s="14" customFormat="1" x14ac:dyDescent="0.25"/>
    <row r="4" spans="2:23" s="14" customFormat="1" x14ac:dyDescent="0.25">
      <c r="C4" s="58" t="s">
        <v>129</v>
      </c>
      <c r="G4" s="150" t="s">
        <v>146</v>
      </c>
      <c r="H4" s="150"/>
      <c r="I4" s="150"/>
      <c r="J4" s="150"/>
      <c r="K4" s="150"/>
      <c r="L4" s="150"/>
    </row>
    <row r="5" spans="2:23" s="14" customFormat="1" x14ac:dyDescent="0.25">
      <c r="G5" s="151" t="s">
        <v>145</v>
      </c>
      <c r="H5" s="151"/>
      <c r="I5" s="151"/>
      <c r="J5" s="151"/>
      <c r="K5" s="151"/>
      <c r="L5" s="151"/>
    </row>
    <row r="6" spans="2:23" s="14" customFormat="1" ht="22.15" customHeight="1" x14ac:dyDescent="0.4">
      <c r="B6" s="152" t="s">
        <v>61</v>
      </c>
      <c r="C6" s="153"/>
      <c r="D6" s="153"/>
      <c r="E6" s="154"/>
      <c r="G6" s="155" t="s">
        <v>62</v>
      </c>
      <c r="H6" s="156"/>
      <c r="I6" s="156"/>
      <c r="J6" s="156"/>
      <c r="K6" s="156"/>
      <c r="L6" s="156"/>
      <c r="M6" s="156"/>
      <c r="N6" s="156"/>
      <c r="O6" s="156"/>
      <c r="P6" s="156"/>
      <c r="Q6" s="157"/>
      <c r="S6" s="158" t="s">
        <v>139</v>
      </c>
      <c r="T6" s="159"/>
      <c r="U6" s="159"/>
      <c r="V6" s="160"/>
    </row>
    <row r="7" spans="2:23" s="14" customFormat="1" x14ac:dyDescent="0.25">
      <c r="B7" s="30"/>
      <c r="C7" s="31"/>
      <c r="D7" s="31"/>
      <c r="E7" s="32"/>
      <c r="G7" s="30"/>
      <c r="H7" s="31"/>
      <c r="I7" s="31"/>
      <c r="J7" s="31"/>
      <c r="K7" s="31"/>
      <c r="L7" s="31"/>
      <c r="M7" s="31"/>
      <c r="N7" s="31"/>
      <c r="O7" s="31"/>
      <c r="P7" s="31"/>
      <c r="Q7" s="32"/>
      <c r="S7" s="30"/>
      <c r="T7" s="31"/>
      <c r="U7" s="31"/>
      <c r="V7" s="32"/>
    </row>
    <row r="8" spans="2:23" s="14" customFormat="1" ht="14.45" customHeight="1" x14ac:dyDescent="0.25">
      <c r="B8" s="22"/>
      <c r="C8" s="84" t="s">
        <v>47</v>
      </c>
      <c r="D8" s="39"/>
      <c r="E8" s="23"/>
      <c r="F8" s="13"/>
      <c r="G8" s="22"/>
      <c r="H8" s="124" t="s">
        <v>52</v>
      </c>
      <c r="I8" s="125"/>
      <c r="J8" s="21"/>
      <c r="K8" s="21"/>
      <c r="L8" s="21"/>
      <c r="M8" s="21"/>
      <c r="N8" s="21"/>
      <c r="O8" s="21"/>
      <c r="P8" s="21"/>
      <c r="Q8" s="23"/>
      <c r="S8" s="22"/>
      <c r="T8" s="65" t="s">
        <v>138</v>
      </c>
      <c r="U8" s="65" t="s">
        <v>33</v>
      </c>
      <c r="V8" s="23"/>
    </row>
    <row r="9" spans="2:23" s="14" customFormat="1" x14ac:dyDescent="0.25">
      <c r="B9" s="22"/>
      <c r="C9" s="11" t="s">
        <v>31</v>
      </c>
      <c r="D9" s="66" t="s">
        <v>266</v>
      </c>
      <c r="E9" s="23"/>
      <c r="G9" s="22"/>
      <c r="H9" s="96" t="s">
        <v>33</v>
      </c>
      <c r="I9" s="97">
        <v>613.69150141402179</v>
      </c>
      <c r="J9" s="21"/>
      <c r="K9" s="21"/>
      <c r="L9" s="21"/>
      <c r="M9" s="21"/>
      <c r="N9" s="21"/>
      <c r="O9" s="21"/>
      <c r="P9" s="21"/>
      <c r="Q9" s="23"/>
      <c r="S9" s="22"/>
      <c r="T9" s="66">
        <v>0</v>
      </c>
      <c r="U9" s="66">
        <v>0</v>
      </c>
      <c r="V9" s="23"/>
    </row>
    <row r="10" spans="2:23" s="14" customFormat="1" x14ac:dyDescent="0.25">
      <c r="B10" s="22"/>
      <c r="C10" s="86" t="s">
        <v>179</v>
      </c>
      <c r="D10" s="87" t="s">
        <v>172</v>
      </c>
      <c r="E10" s="23"/>
      <c r="F10" s="20"/>
      <c r="G10" s="22"/>
      <c r="H10" s="86" t="s">
        <v>34</v>
      </c>
      <c r="I10" s="87">
        <v>392.01629556270871</v>
      </c>
      <c r="J10" s="21"/>
      <c r="K10" s="21"/>
      <c r="L10" s="21"/>
      <c r="M10" s="21"/>
      <c r="N10" s="21"/>
      <c r="O10" s="21"/>
      <c r="P10" s="21"/>
      <c r="Q10" s="23"/>
      <c r="S10" s="22"/>
      <c r="T10" s="87">
        <v>0.01</v>
      </c>
      <c r="U10" s="87">
        <v>0</v>
      </c>
      <c r="V10" s="23"/>
    </row>
    <row r="11" spans="2:23" s="14" customFormat="1" ht="13.9" customHeight="1" x14ac:dyDescent="0.25">
      <c r="B11" s="22"/>
      <c r="C11" s="11" t="s">
        <v>45</v>
      </c>
      <c r="D11" s="66" t="s">
        <v>199</v>
      </c>
      <c r="E11" s="23"/>
      <c r="G11" s="22"/>
      <c r="H11" s="11" t="s">
        <v>35</v>
      </c>
      <c r="I11" s="66">
        <v>626.39491549329205</v>
      </c>
      <c r="J11" s="21"/>
      <c r="K11" s="21"/>
      <c r="L11" s="21"/>
      <c r="M11" s="21"/>
      <c r="N11" s="21"/>
      <c r="O11" s="21"/>
      <c r="P11" s="21"/>
      <c r="Q11" s="23"/>
      <c r="S11" s="22"/>
      <c r="T11" s="66">
        <v>0.02</v>
      </c>
      <c r="U11" s="66">
        <v>0</v>
      </c>
      <c r="V11" s="23"/>
    </row>
    <row r="12" spans="2:23" s="14" customFormat="1" ht="14.45" customHeight="1" x14ac:dyDescent="0.25">
      <c r="B12" s="144"/>
      <c r="C12" s="145" t="s">
        <v>46</v>
      </c>
      <c r="D12" s="147" t="s">
        <v>200</v>
      </c>
      <c r="E12" s="144"/>
      <c r="G12" s="22"/>
      <c r="H12" s="94" t="s">
        <v>42</v>
      </c>
      <c r="I12" s="95">
        <v>-12.219541795504547</v>
      </c>
      <c r="J12" s="21"/>
      <c r="K12" s="21"/>
      <c r="L12" s="21"/>
      <c r="M12" s="21"/>
      <c r="N12" s="21"/>
      <c r="O12" s="21"/>
      <c r="P12" s="21"/>
      <c r="Q12" s="23"/>
      <c r="S12" s="22"/>
      <c r="T12" s="87">
        <v>0.03</v>
      </c>
      <c r="U12" s="87">
        <v>0</v>
      </c>
      <c r="V12" s="23"/>
    </row>
    <row r="13" spans="2:23" s="14" customFormat="1" x14ac:dyDescent="0.25">
      <c r="B13" s="144"/>
      <c r="C13" s="146"/>
      <c r="D13" s="148"/>
      <c r="E13" s="144"/>
      <c r="G13" s="22"/>
      <c r="H13" s="11" t="s">
        <v>111</v>
      </c>
      <c r="I13" s="66">
        <v>3.1036350248681011E-4</v>
      </c>
      <c r="J13" s="21"/>
      <c r="K13" s="21"/>
      <c r="L13" s="21"/>
      <c r="M13" s="21"/>
      <c r="N13" s="21"/>
      <c r="O13" s="21"/>
      <c r="P13" s="21"/>
      <c r="Q13" s="23"/>
      <c r="S13" s="22"/>
      <c r="T13" s="66">
        <v>0.04</v>
      </c>
      <c r="U13" s="66">
        <v>380.68708803062583</v>
      </c>
      <c r="V13" s="23"/>
    </row>
    <row r="14" spans="2:23" s="14" customFormat="1" ht="14.45" customHeight="1" x14ac:dyDescent="0.25">
      <c r="B14" s="59"/>
      <c r="C14" s="85" t="s">
        <v>134</v>
      </c>
      <c r="D14" s="78" t="s">
        <v>265</v>
      </c>
      <c r="E14" s="60"/>
      <c r="G14" s="22"/>
      <c r="H14" s="86" t="s">
        <v>110</v>
      </c>
      <c r="I14" s="87">
        <v>3</v>
      </c>
      <c r="J14" s="21"/>
      <c r="K14" s="21"/>
      <c r="L14" s="21"/>
      <c r="M14" s="21"/>
      <c r="N14" s="21"/>
      <c r="O14" s="21"/>
      <c r="P14" s="21"/>
      <c r="Q14" s="23"/>
      <c r="S14" s="22"/>
      <c r="T14" s="87">
        <v>0.05</v>
      </c>
      <c r="U14" s="87">
        <v>392.01629556270871</v>
      </c>
      <c r="V14" s="23"/>
    </row>
    <row r="15" spans="2:23" s="14" customFormat="1" ht="14.45" customHeight="1" x14ac:dyDescent="0.25">
      <c r="B15" s="59"/>
      <c r="C15" s="81" t="s">
        <v>131</v>
      </c>
      <c r="D15" s="82" t="s">
        <v>251</v>
      </c>
      <c r="E15" s="60"/>
      <c r="G15" s="22"/>
      <c r="H15" s="21"/>
      <c r="I15" s="21"/>
      <c r="J15" s="21"/>
      <c r="K15" s="21"/>
      <c r="L15" s="21"/>
      <c r="M15" s="21"/>
      <c r="N15" s="21"/>
      <c r="O15" s="21"/>
      <c r="P15" s="21"/>
      <c r="Q15" s="23"/>
      <c r="S15" s="22"/>
      <c r="T15" s="66">
        <v>0.06</v>
      </c>
      <c r="U15" s="66">
        <v>406.9840611649762</v>
      </c>
      <c r="V15" s="23"/>
    </row>
    <row r="16" spans="2:23" s="14" customFormat="1" x14ac:dyDescent="0.25">
      <c r="B16" s="22"/>
      <c r="C16" s="42"/>
      <c r="D16" s="37"/>
      <c r="E16" s="23"/>
      <c r="G16" s="22"/>
      <c r="H16" s="124" t="s">
        <v>51</v>
      </c>
      <c r="I16" s="125"/>
      <c r="J16" s="39"/>
      <c r="K16" s="21"/>
      <c r="L16" s="21"/>
      <c r="M16" s="21"/>
      <c r="N16" s="21"/>
      <c r="O16" s="21"/>
      <c r="P16" s="21"/>
      <c r="Q16" s="23"/>
      <c r="S16" s="22"/>
      <c r="T16" s="87">
        <v>7.0000000000000007E-2</v>
      </c>
      <c r="U16" s="87">
        <v>417.20043342611348</v>
      </c>
      <c r="V16" s="23"/>
    </row>
    <row r="17" spans="2:22" s="14" customFormat="1" x14ac:dyDescent="0.25">
      <c r="B17" s="22"/>
      <c r="C17" s="83" t="s">
        <v>54</v>
      </c>
      <c r="D17" s="39"/>
      <c r="E17" s="23"/>
      <c r="G17" s="22"/>
      <c r="H17" s="98" t="s">
        <v>49</v>
      </c>
      <c r="I17" s="98">
        <v>5</v>
      </c>
      <c r="J17" s="99"/>
      <c r="K17" s="99"/>
      <c r="L17" s="99"/>
      <c r="M17" s="21"/>
      <c r="N17" s="21"/>
      <c r="O17" s="21"/>
      <c r="P17" s="21"/>
      <c r="Q17" s="23"/>
      <c r="S17" s="22"/>
      <c r="T17" s="66">
        <v>0.08</v>
      </c>
      <c r="U17" s="66">
        <v>423.95441382749203</v>
      </c>
      <c r="V17" s="23"/>
    </row>
    <row r="18" spans="2:22" s="14" customFormat="1" x14ac:dyDescent="0.25">
      <c r="B18" s="22"/>
      <c r="C18" s="11" t="s">
        <v>85</v>
      </c>
      <c r="D18" s="66" t="s">
        <v>231</v>
      </c>
      <c r="E18" s="23"/>
      <c r="G18" s="22"/>
      <c r="H18" s="49" t="s">
        <v>37</v>
      </c>
      <c r="I18" s="49" t="s">
        <v>38</v>
      </c>
      <c r="J18" s="49" t="s">
        <v>36</v>
      </c>
      <c r="K18" s="79" t="s">
        <v>180</v>
      </c>
      <c r="L18" s="79" t="s">
        <v>181</v>
      </c>
      <c r="M18" s="21"/>
      <c r="N18" s="21"/>
      <c r="O18" s="21"/>
      <c r="P18" s="21"/>
      <c r="Q18" s="23"/>
      <c r="S18" s="22"/>
      <c r="T18" s="87">
        <v>0.09</v>
      </c>
      <c r="U18" s="87">
        <v>443.43795648218588</v>
      </c>
      <c r="V18" s="23"/>
    </row>
    <row r="19" spans="2:22" s="14" customFormat="1" ht="14.45" customHeight="1" x14ac:dyDescent="0.25">
      <c r="B19" s="22"/>
      <c r="C19" s="86" t="s">
        <v>17</v>
      </c>
      <c r="D19" s="87">
        <v>1</v>
      </c>
      <c r="E19" s="23"/>
      <c r="G19" s="22"/>
      <c r="H19" s="90" t="s">
        <v>254</v>
      </c>
      <c r="I19" s="66">
        <v>0.54252366820087405</v>
      </c>
      <c r="J19" s="91">
        <v>8.0060649000255807E-2</v>
      </c>
      <c r="K19" s="66">
        <v>0.38560767834373627</v>
      </c>
      <c r="L19" s="66">
        <v>0.69943965805801112</v>
      </c>
      <c r="M19" s="21"/>
      <c r="N19" s="21"/>
      <c r="O19" s="21"/>
      <c r="P19" s="21"/>
      <c r="Q19" s="23"/>
      <c r="S19" s="22"/>
      <c r="T19" s="66">
        <v>0.1</v>
      </c>
      <c r="U19" s="66">
        <v>449.59644620813157</v>
      </c>
      <c r="V19" s="23"/>
    </row>
    <row r="20" spans="2:22" s="14" customFormat="1" x14ac:dyDescent="0.25">
      <c r="B20" s="22"/>
      <c r="C20" s="11" t="s">
        <v>88</v>
      </c>
      <c r="D20" s="66" t="s">
        <v>230</v>
      </c>
      <c r="E20" s="23"/>
      <c r="G20" s="22"/>
      <c r="H20" s="92" t="s">
        <v>255</v>
      </c>
      <c r="I20" s="87">
        <v>-5.21964902075209E-4</v>
      </c>
      <c r="J20" s="93">
        <v>8.9914316387949605E-5</v>
      </c>
      <c r="K20" s="87">
        <v>-6.9819372528020065E-4</v>
      </c>
      <c r="L20" s="87">
        <v>-3.4573607887021822E-4</v>
      </c>
      <c r="M20" s="21"/>
      <c r="N20" s="21"/>
      <c r="O20" s="21"/>
      <c r="P20" s="21"/>
      <c r="Q20" s="23"/>
      <c r="S20" s="22"/>
      <c r="T20" s="87">
        <v>0.11</v>
      </c>
      <c r="U20" s="87">
        <v>454.53909321604283</v>
      </c>
      <c r="V20" s="23"/>
    </row>
    <row r="21" spans="2:22" s="14" customFormat="1" ht="16.899999999999999" customHeight="1" x14ac:dyDescent="0.25">
      <c r="B21" s="22"/>
      <c r="C21" s="86" t="s">
        <v>32</v>
      </c>
      <c r="D21" s="87">
        <v>0.95</v>
      </c>
      <c r="E21" s="23"/>
      <c r="G21" s="22"/>
      <c r="H21" s="90" t="s">
        <v>257</v>
      </c>
      <c r="I21" s="66" t="s">
        <v>245</v>
      </c>
      <c r="J21" s="91" t="s">
        <v>217</v>
      </c>
      <c r="K21" s="66" t="s">
        <v>217</v>
      </c>
      <c r="L21" s="66" t="s">
        <v>217</v>
      </c>
      <c r="M21" s="21"/>
      <c r="N21" s="21"/>
      <c r="O21" s="21"/>
      <c r="P21" s="21"/>
      <c r="Q21" s="23"/>
      <c r="S21" s="22"/>
      <c r="T21" s="66">
        <v>0.12</v>
      </c>
      <c r="U21" s="66">
        <v>460.45836383255727</v>
      </c>
      <c r="V21" s="23"/>
    </row>
    <row r="22" spans="2:22" s="14" customFormat="1" ht="28.9" customHeight="1" x14ac:dyDescent="0.25">
      <c r="B22" s="22"/>
      <c r="C22" s="11" t="s">
        <v>86</v>
      </c>
      <c r="D22" s="66" t="s">
        <v>229</v>
      </c>
      <c r="E22" s="23"/>
      <c r="F22" s="13"/>
      <c r="G22" s="22"/>
      <c r="H22" s="92" t="s">
        <v>246</v>
      </c>
      <c r="I22" s="87">
        <v>3.6629633175654401</v>
      </c>
      <c r="J22" s="93">
        <v>0.70572995582398701</v>
      </c>
      <c r="K22" s="87">
        <v>2.2797580104288349</v>
      </c>
      <c r="L22" s="87">
        <v>5.0461686247020454</v>
      </c>
      <c r="M22" s="21"/>
      <c r="N22" s="21"/>
      <c r="O22" s="21"/>
      <c r="P22" s="21"/>
      <c r="Q22" s="23"/>
      <c r="S22" s="22"/>
      <c r="T22" s="87">
        <v>0.13</v>
      </c>
      <c r="U22" s="87">
        <v>466.38811666701929</v>
      </c>
      <c r="V22" s="23"/>
    </row>
    <row r="23" spans="2:22" s="14" customFormat="1" ht="14.45" customHeight="1" x14ac:dyDescent="0.25">
      <c r="B23" s="22"/>
      <c r="C23" s="17" t="s">
        <v>87</v>
      </c>
      <c r="D23" s="18" t="s">
        <v>228</v>
      </c>
      <c r="E23" s="23"/>
      <c r="F23" s="13"/>
      <c r="G23" s="22"/>
      <c r="H23" s="90" t="s">
        <v>258</v>
      </c>
      <c r="I23" s="66">
        <v>0.96382329491559904</v>
      </c>
      <c r="J23" s="91">
        <v>1.0332384118484801</v>
      </c>
      <c r="K23" s="66">
        <v>-1.0612867957245902</v>
      </c>
      <c r="L23" s="66">
        <v>2.9889333855557894</v>
      </c>
      <c r="M23" s="21"/>
      <c r="N23" s="21"/>
      <c r="O23" s="21"/>
      <c r="P23" s="21"/>
      <c r="Q23" s="23"/>
      <c r="S23" s="22"/>
      <c r="T23" s="66">
        <v>0.14000000000000001</v>
      </c>
      <c r="U23" s="66">
        <v>471.94407048342038</v>
      </c>
      <c r="V23" s="23"/>
    </row>
    <row r="24" spans="2:22" s="14" customFormat="1" x14ac:dyDescent="0.25">
      <c r="B24" s="22"/>
      <c r="C24" s="21"/>
      <c r="D24" s="38"/>
      <c r="E24" s="23"/>
      <c r="F24" s="13"/>
      <c r="G24" s="22"/>
      <c r="H24" s="38"/>
      <c r="I24" s="38"/>
      <c r="J24" s="38"/>
      <c r="K24" s="21"/>
      <c r="L24" s="21"/>
      <c r="M24" s="21"/>
      <c r="N24" s="21"/>
      <c r="O24" s="21"/>
      <c r="P24" s="21"/>
      <c r="Q24" s="23"/>
      <c r="S24" s="22"/>
      <c r="T24" s="87">
        <v>0.15</v>
      </c>
      <c r="U24" s="87">
        <v>481.36013988588041</v>
      </c>
      <c r="V24" s="23"/>
    </row>
    <row r="25" spans="2:22" s="14" customFormat="1" x14ac:dyDescent="0.25">
      <c r="B25" s="22"/>
      <c r="C25" s="83" t="s">
        <v>53</v>
      </c>
      <c r="D25" s="39"/>
      <c r="E25" s="23"/>
      <c r="F25" s="13"/>
      <c r="G25" s="22"/>
      <c r="H25" s="139" t="s">
        <v>50</v>
      </c>
      <c r="I25" s="139"/>
      <c r="J25" s="39"/>
      <c r="K25" s="39"/>
      <c r="L25" s="39"/>
      <c r="M25" s="39"/>
      <c r="N25" s="39"/>
      <c r="O25" s="21"/>
      <c r="P25" s="21"/>
      <c r="Q25" s="23"/>
      <c r="S25" s="22"/>
      <c r="T25" s="66">
        <v>0.16</v>
      </c>
      <c r="U25" s="66">
        <v>491.710862299567</v>
      </c>
      <c r="V25" s="23"/>
    </row>
    <row r="26" spans="2:22" s="14" customFormat="1" ht="30" x14ac:dyDescent="0.25">
      <c r="B26" s="22"/>
      <c r="C26" s="11" t="s">
        <v>39</v>
      </c>
      <c r="D26" s="66" t="s">
        <v>202</v>
      </c>
      <c r="E26" s="23"/>
      <c r="F26" s="13"/>
      <c r="G26" s="22"/>
      <c r="H26" s="40" t="s">
        <v>41</v>
      </c>
      <c r="I26" s="40" t="s">
        <v>43</v>
      </c>
      <c r="J26" s="41" t="s">
        <v>140</v>
      </c>
      <c r="K26" s="41" t="s">
        <v>141</v>
      </c>
      <c r="L26" s="41" t="s">
        <v>89</v>
      </c>
      <c r="M26" s="41" t="s">
        <v>142</v>
      </c>
      <c r="N26" s="41" t="s">
        <v>143</v>
      </c>
      <c r="O26" s="41" t="s">
        <v>144</v>
      </c>
      <c r="P26" s="41" t="s">
        <v>44</v>
      </c>
      <c r="Q26" s="23"/>
      <c r="S26" s="22"/>
      <c r="T26" s="87">
        <v>0.17</v>
      </c>
      <c r="U26" s="87">
        <v>496.62501887410315</v>
      </c>
      <c r="V26" s="23"/>
    </row>
    <row r="27" spans="2:22" s="14" customFormat="1" ht="13.5" customHeight="1" x14ac:dyDescent="0.25">
      <c r="B27" s="22"/>
      <c r="C27" s="86" t="s">
        <v>40</v>
      </c>
      <c r="D27" s="87" t="s">
        <v>202</v>
      </c>
      <c r="E27" s="23"/>
      <c r="F27" s="13"/>
      <c r="G27" s="22"/>
      <c r="H27" s="66">
        <v>0</v>
      </c>
      <c r="I27" s="66">
        <v>3</v>
      </c>
      <c r="J27" s="66">
        <v>0.54252366820087372</v>
      </c>
      <c r="K27" s="66">
        <v>1.0001767566666666</v>
      </c>
      <c r="L27" s="66">
        <v>1.0001767566666666</v>
      </c>
      <c r="M27" s="66">
        <v>0.3203254244399581</v>
      </c>
      <c r="N27" s="66">
        <v>0.19708764185670519</v>
      </c>
      <c r="O27" s="66">
        <v>0.19708764185670519</v>
      </c>
      <c r="P27" s="66">
        <v>2.4746034531896712</v>
      </c>
      <c r="Q27" s="23"/>
      <c r="S27" s="22"/>
      <c r="T27" s="66">
        <v>0.18</v>
      </c>
      <c r="U27" s="66">
        <v>500.15364222425052</v>
      </c>
      <c r="V27" s="23"/>
    </row>
    <row r="28" spans="2:22" s="14" customFormat="1" ht="14.45" customHeight="1" x14ac:dyDescent="0.25">
      <c r="B28" s="22"/>
      <c r="C28" s="11" t="s">
        <v>48</v>
      </c>
      <c r="D28" s="66">
        <v>14</v>
      </c>
      <c r="E28" s="23"/>
      <c r="F28" s="13"/>
      <c r="G28" s="22"/>
      <c r="H28" s="87">
        <v>100</v>
      </c>
      <c r="I28" s="87">
        <v>3</v>
      </c>
      <c r="J28" s="87">
        <v>0.49032717799335279</v>
      </c>
      <c r="K28" s="87">
        <v>0.59208200666666666</v>
      </c>
      <c r="L28" s="87">
        <v>0.59208200666666666</v>
      </c>
      <c r="M28" s="87">
        <v>0.2661518156009417</v>
      </c>
      <c r="N28" s="87">
        <v>0.13118840696044809</v>
      </c>
      <c r="O28" s="87">
        <v>0.13118840696044809</v>
      </c>
      <c r="P28" s="87">
        <v>0.66219549462664806</v>
      </c>
      <c r="Q28" s="23"/>
      <c r="S28" s="22"/>
      <c r="T28" s="87">
        <v>0.19</v>
      </c>
      <c r="U28" s="87">
        <v>504.93757634012923</v>
      </c>
      <c r="V28" s="23"/>
    </row>
    <row r="29" spans="2:22" s="14" customFormat="1" ht="14.45" customHeight="1" x14ac:dyDescent="0.25">
      <c r="B29" s="22"/>
      <c r="C29" s="88" t="s">
        <v>108</v>
      </c>
      <c r="D29" s="89" t="s">
        <v>227</v>
      </c>
      <c r="E29" s="23"/>
      <c r="F29" s="13"/>
      <c r="G29" s="22"/>
      <c r="H29" s="66">
        <v>300</v>
      </c>
      <c r="I29" s="66">
        <v>3</v>
      </c>
      <c r="J29" s="66">
        <v>0.38593419757831088</v>
      </c>
      <c r="K29" s="66">
        <v>0.28101803666666664</v>
      </c>
      <c r="L29" s="66">
        <v>0.28101803666666664</v>
      </c>
      <c r="M29" s="66">
        <v>0.17167431946097508</v>
      </c>
      <c r="N29" s="66">
        <v>4.7079485731856191E-2</v>
      </c>
      <c r="O29" s="66">
        <v>4.7079485731856191E-2</v>
      </c>
      <c r="P29" s="66">
        <v>-1.0585166249943876</v>
      </c>
      <c r="Q29" s="23"/>
      <c r="S29" s="22"/>
      <c r="T29" s="66">
        <v>0.2</v>
      </c>
      <c r="U29" s="66">
        <v>509.97179598983712</v>
      </c>
      <c r="V29" s="23"/>
    </row>
    <row r="30" spans="2:22" s="14" customFormat="1" ht="12" customHeight="1" x14ac:dyDescent="0.25">
      <c r="B30" s="24"/>
      <c r="C30" s="34"/>
      <c r="D30" s="34"/>
      <c r="E30" s="26"/>
      <c r="F30" s="13"/>
      <c r="G30" s="22"/>
      <c r="H30" s="87">
        <v>600</v>
      </c>
      <c r="I30" s="87">
        <v>3</v>
      </c>
      <c r="J30" s="87">
        <v>0.22934472695574804</v>
      </c>
      <c r="K30" s="87">
        <v>0.17179215333333334</v>
      </c>
      <c r="L30" s="87">
        <v>0.17179215333333334</v>
      </c>
      <c r="M30" s="87">
        <v>6.6182870803753041E-2</v>
      </c>
      <c r="N30" s="87">
        <v>6.0137631429073066E-2</v>
      </c>
      <c r="O30" s="87">
        <v>6.0137631429073066E-2</v>
      </c>
      <c r="P30" s="87">
        <v>-1.5061900520446725</v>
      </c>
      <c r="Q30" s="23"/>
      <c r="S30" s="22"/>
      <c r="T30" s="87">
        <v>0.21</v>
      </c>
      <c r="U30" s="87">
        <v>516.70549205860857</v>
      </c>
      <c r="V30" s="23"/>
    </row>
    <row r="31" spans="2:22" s="14" customFormat="1" ht="14.45" customHeight="1" x14ac:dyDescent="0.25">
      <c r="B31" s="43"/>
      <c r="C31" s="45"/>
      <c r="D31" s="45"/>
      <c r="E31" s="45"/>
      <c r="G31" s="22"/>
      <c r="H31" s="66">
        <v>900</v>
      </c>
      <c r="I31" s="66">
        <v>2</v>
      </c>
      <c r="J31" s="66">
        <v>7.2755256333185248E-2</v>
      </c>
      <c r="K31" s="66">
        <v>7.37009525E-2</v>
      </c>
      <c r="L31" s="66">
        <v>7.37009525E-2</v>
      </c>
      <c r="M31" s="66">
        <v>8.0820993966920912E-3</v>
      </c>
      <c r="N31" s="66">
        <v>1.1247724829698351E-2</v>
      </c>
      <c r="O31" s="66">
        <v>1.1247724829698351E-2</v>
      </c>
      <c r="P31" s="66">
        <v>0.1654788291197038</v>
      </c>
      <c r="Q31" s="23"/>
      <c r="S31" s="22"/>
      <c r="T31" s="66">
        <v>0.22</v>
      </c>
      <c r="U31" s="66">
        <v>525.19564788592402</v>
      </c>
      <c r="V31" s="23"/>
    </row>
    <row r="32" spans="2:22" s="14" customFormat="1" x14ac:dyDescent="0.25">
      <c r="B32" s="13"/>
      <c r="C32" s="33"/>
      <c r="D32" s="33"/>
      <c r="E32" s="33"/>
      <c r="G32" s="22"/>
      <c r="H32" s="38"/>
      <c r="I32" s="38"/>
      <c r="J32" s="38"/>
      <c r="K32" s="38"/>
      <c r="L32" s="38"/>
      <c r="M32" s="38"/>
      <c r="N32" s="38"/>
      <c r="O32" s="21"/>
      <c r="P32" s="21"/>
      <c r="Q32" s="23"/>
      <c r="S32" s="22"/>
      <c r="T32" s="87">
        <v>0.23</v>
      </c>
      <c r="U32" s="87">
        <v>531.28831893126141</v>
      </c>
      <c r="V32" s="23"/>
    </row>
    <row r="33" spans="1:22" s="14" customFormat="1" x14ac:dyDescent="0.25">
      <c r="A33" s="13"/>
      <c r="B33" s="13"/>
      <c r="C33" s="33"/>
      <c r="D33" s="33"/>
      <c r="E33" s="33"/>
      <c r="F33" s="13"/>
      <c r="G33" s="22"/>
      <c r="H33" s="140" t="s">
        <v>90</v>
      </c>
      <c r="I33" s="141"/>
      <c r="J33" s="38"/>
      <c r="K33" s="38"/>
      <c r="L33" s="38"/>
      <c r="M33" s="38"/>
      <c r="N33" s="38"/>
      <c r="O33" s="21"/>
      <c r="P33" s="21"/>
      <c r="Q33" s="23"/>
      <c r="S33" s="22"/>
      <c r="T33" s="66">
        <v>0.24</v>
      </c>
      <c r="U33" s="66">
        <v>535.06008345035741</v>
      </c>
      <c r="V33" s="23"/>
    </row>
    <row r="34" spans="1:22" s="14" customFormat="1" ht="30" x14ac:dyDescent="0.25">
      <c r="A34" s="13"/>
      <c r="B34" s="13"/>
      <c r="C34" s="33"/>
      <c r="D34" s="33"/>
      <c r="E34" s="33"/>
      <c r="F34" s="13"/>
      <c r="G34" s="22"/>
      <c r="H34" s="100" t="s">
        <v>31</v>
      </c>
      <c r="I34" s="100" t="s">
        <v>133</v>
      </c>
      <c r="J34" s="100" t="s">
        <v>49</v>
      </c>
      <c r="K34" s="100" t="s">
        <v>42</v>
      </c>
      <c r="L34" s="38"/>
      <c r="M34" s="38"/>
      <c r="N34" s="38"/>
      <c r="O34" s="21"/>
      <c r="P34" s="21"/>
      <c r="Q34" s="23"/>
      <c r="S34" s="22"/>
      <c r="T34" s="87">
        <v>0.25</v>
      </c>
      <c r="U34" s="87">
        <v>538.46634738209298</v>
      </c>
      <c r="V34" s="23"/>
    </row>
    <row r="35" spans="1:22" s="14" customFormat="1" ht="15" customHeight="1" x14ac:dyDescent="0.25">
      <c r="A35" s="13"/>
      <c r="B35" s="13"/>
      <c r="C35" s="33"/>
      <c r="D35" s="33"/>
      <c r="E35" s="33"/>
      <c r="F35" s="13"/>
      <c r="G35" s="22"/>
      <c r="H35" s="66" t="s">
        <v>236</v>
      </c>
      <c r="I35" s="66">
        <v>13.226202106428293</v>
      </c>
      <c r="J35" s="66">
        <v>6</v>
      </c>
      <c r="K35" s="66">
        <v>-14.452404212856585</v>
      </c>
      <c r="L35" s="38"/>
      <c r="M35" s="38"/>
      <c r="N35" s="38"/>
      <c r="O35" s="21"/>
      <c r="P35" s="21"/>
      <c r="Q35" s="23"/>
      <c r="S35" s="22"/>
      <c r="T35" s="66">
        <v>0.26</v>
      </c>
      <c r="U35" s="66">
        <v>543.26004674908847</v>
      </c>
      <c r="V35" s="23"/>
    </row>
    <row r="36" spans="1:22" s="14" customFormat="1" ht="15" customHeight="1" x14ac:dyDescent="0.25">
      <c r="A36" s="13"/>
      <c r="B36" s="13"/>
      <c r="C36" s="33"/>
      <c r="D36" s="33"/>
      <c r="E36" s="33"/>
      <c r="F36" s="13"/>
      <c r="G36" s="22"/>
      <c r="H36" s="87" t="s">
        <v>237</v>
      </c>
      <c r="I36" s="87">
        <v>20.802771643815667</v>
      </c>
      <c r="J36" s="87">
        <v>10</v>
      </c>
      <c r="K36" s="87">
        <v>-21.605543287631335</v>
      </c>
      <c r="L36" s="38"/>
      <c r="M36" s="38"/>
      <c r="N36" s="38"/>
      <c r="O36" s="21"/>
      <c r="P36" s="21"/>
      <c r="Q36" s="23"/>
      <c r="S36" s="22"/>
      <c r="T36" s="87">
        <v>0.27</v>
      </c>
      <c r="U36" s="87">
        <v>549.01510517521729</v>
      </c>
      <c r="V36" s="23"/>
    </row>
    <row r="37" spans="1:22" s="14" customFormat="1" ht="14.45" customHeight="1" x14ac:dyDescent="0.25">
      <c r="A37" s="13"/>
      <c r="B37" s="13"/>
      <c r="C37" s="33"/>
      <c r="D37" s="33"/>
      <c r="E37" s="33"/>
      <c r="F37" s="13"/>
      <c r="G37" s="22"/>
      <c r="H37" s="66" t="s">
        <v>238</v>
      </c>
      <c r="I37" s="66">
        <v>19.476547768126771</v>
      </c>
      <c r="J37" s="66">
        <v>7</v>
      </c>
      <c r="K37" s="66">
        <v>-24.953095536253542</v>
      </c>
      <c r="L37" s="38"/>
      <c r="M37" s="38"/>
      <c r="N37" s="38"/>
      <c r="O37" s="21"/>
      <c r="P37" s="21"/>
      <c r="Q37" s="23"/>
      <c r="S37" s="22"/>
      <c r="T37" s="66">
        <v>0.28000000000000003</v>
      </c>
      <c r="U37" s="66">
        <v>554.51301530655883</v>
      </c>
      <c r="V37" s="23"/>
    </row>
    <row r="38" spans="1:22" s="14" customFormat="1" ht="16.149999999999999" customHeight="1" x14ac:dyDescent="0.25">
      <c r="A38" s="13"/>
      <c r="B38" s="13"/>
      <c r="C38" s="13"/>
      <c r="D38" s="13"/>
      <c r="E38" s="13"/>
      <c r="F38" s="13"/>
      <c r="G38" s="22"/>
      <c r="H38" s="87" t="s">
        <v>239</v>
      </c>
      <c r="I38" s="87">
        <v>10.109770897752274</v>
      </c>
      <c r="J38" s="87">
        <v>4</v>
      </c>
      <c r="K38" s="87">
        <v>-12.219541795504547</v>
      </c>
      <c r="L38" s="38"/>
      <c r="M38" s="38"/>
      <c r="N38" s="38"/>
      <c r="O38" s="21"/>
      <c r="P38" s="21"/>
      <c r="Q38" s="23"/>
      <c r="S38" s="22"/>
      <c r="T38" s="87">
        <v>0.28999999999999998</v>
      </c>
      <c r="U38" s="87">
        <v>559.04829042878987</v>
      </c>
      <c r="V38" s="23"/>
    </row>
    <row r="39" spans="1:22" s="14" customFormat="1" x14ac:dyDescent="0.25">
      <c r="A39" s="13"/>
      <c r="B39" s="13"/>
      <c r="C39" s="13"/>
      <c r="D39" s="13"/>
      <c r="E39" s="13"/>
      <c r="F39" s="13"/>
      <c r="G39" s="22"/>
      <c r="H39" s="66" t="s">
        <v>240</v>
      </c>
      <c r="I39" s="66">
        <v>-5.0796901036425126</v>
      </c>
      <c r="J39" s="66">
        <v>2</v>
      </c>
      <c r="K39" s="66">
        <v>14.159380207285025</v>
      </c>
      <c r="L39" s="38"/>
      <c r="M39" s="38"/>
      <c r="N39" s="38"/>
      <c r="O39" s="21"/>
      <c r="P39" s="21"/>
      <c r="Q39" s="23"/>
      <c r="S39" s="22"/>
      <c r="T39" s="66">
        <v>0.3</v>
      </c>
      <c r="U39" s="66">
        <v>563.04048498343491</v>
      </c>
      <c r="V39" s="23"/>
    </row>
    <row r="40" spans="1:22" s="14" customFormat="1" ht="15" customHeight="1" x14ac:dyDescent="0.25">
      <c r="A40" s="13"/>
      <c r="B40" s="13"/>
      <c r="C40" s="13"/>
      <c r="D40" s="13"/>
      <c r="E40" s="13"/>
      <c r="F40" s="13"/>
      <c r="G40" s="22"/>
      <c r="H40" s="142" t="s">
        <v>241</v>
      </c>
      <c r="I40" s="142"/>
      <c r="J40" s="142"/>
      <c r="K40" s="142"/>
      <c r="L40" s="142"/>
      <c r="M40" s="142"/>
      <c r="N40" s="142"/>
      <c r="O40" s="142"/>
      <c r="P40" s="142"/>
      <c r="Q40" s="23"/>
      <c r="S40" s="22"/>
      <c r="T40" s="87">
        <v>0.31</v>
      </c>
      <c r="U40" s="87">
        <v>567.02871659079699</v>
      </c>
      <c r="V40" s="23"/>
    </row>
    <row r="41" spans="1:22" s="14" customFormat="1" ht="23.25" x14ac:dyDescent="0.35">
      <c r="A41" s="13"/>
      <c r="C41" s="13"/>
      <c r="D41" s="138"/>
      <c r="E41" s="138"/>
      <c r="F41" s="13"/>
      <c r="G41" s="22"/>
      <c r="H41" s="38"/>
      <c r="I41" s="38"/>
      <c r="J41" s="38"/>
      <c r="K41" s="38"/>
      <c r="L41" s="38"/>
      <c r="M41" s="38"/>
      <c r="N41" s="38"/>
      <c r="O41" s="21"/>
      <c r="P41" s="21"/>
      <c r="Q41" s="23"/>
      <c r="S41" s="22"/>
      <c r="T41" s="66">
        <v>0.32</v>
      </c>
      <c r="U41" s="66">
        <v>571.51299815859204</v>
      </c>
      <c r="V41" s="23"/>
    </row>
    <row r="42" spans="1:22" s="14" customFormat="1" ht="15" customHeight="1" x14ac:dyDescent="0.25">
      <c r="A42" s="13"/>
      <c r="C42" s="13"/>
      <c r="D42" s="13"/>
      <c r="E42" s="27"/>
      <c r="F42" s="13"/>
      <c r="G42" s="22"/>
      <c r="H42" s="143" t="s">
        <v>91</v>
      </c>
      <c r="I42" s="143"/>
      <c r="J42" s="38"/>
      <c r="K42" s="38"/>
      <c r="L42" s="38"/>
      <c r="M42" s="38"/>
      <c r="N42" s="38"/>
      <c r="O42" s="21"/>
      <c r="P42" s="21"/>
      <c r="Q42" s="23"/>
      <c r="S42" s="22"/>
      <c r="T42" s="87">
        <v>0.33</v>
      </c>
      <c r="U42" s="87">
        <v>576.39559018616967</v>
      </c>
      <c r="V42" s="23"/>
    </row>
    <row r="43" spans="1:22" s="14" customFormat="1" ht="45" x14ac:dyDescent="0.25">
      <c r="A43" s="13"/>
      <c r="B43" s="13"/>
      <c r="C43" s="13"/>
      <c r="D43" s="13"/>
      <c r="E43" s="27"/>
      <c r="F43" s="13"/>
      <c r="G43" s="22"/>
      <c r="H43" s="101" t="s">
        <v>92</v>
      </c>
      <c r="I43" s="102" t="s">
        <v>132</v>
      </c>
      <c r="J43" s="100" t="s">
        <v>93</v>
      </c>
      <c r="K43" s="100" t="s">
        <v>94</v>
      </c>
      <c r="L43" s="38"/>
      <c r="M43" s="38"/>
      <c r="N43" s="38"/>
      <c r="O43" s="21"/>
      <c r="P43" s="21"/>
      <c r="Q43" s="23"/>
      <c r="S43" s="22"/>
      <c r="T43" s="66">
        <v>0.34</v>
      </c>
      <c r="U43" s="66">
        <v>581.1120059225243</v>
      </c>
      <c r="V43" s="23"/>
    </row>
    <row r="44" spans="1:22" s="14" customFormat="1" ht="14.45" customHeight="1" x14ac:dyDescent="0.25">
      <c r="A44" s="13"/>
      <c r="B44" s="13"/>
      <c r="C44" s="13"/>
      <c r="D44" s="13"/>
      <c r="E44" s="27"/>
      <c r="F44" s="13"/>
      <c r="G44" s="22"/>
      <c r="H44" s="66">
        <v>1</v>
      </c>
      <c r="I44" s="66">
        <v>51.76492349491636</v>
      </c>
      <c r="J44" s="66">
        <v>8</v>
      </c>
      <c r="K44" s="66" t="s">
        <v>235</v>
      </c>
      <c r="L44" s="38"/>
      <c r="M44" s="38"/>
      <c r="N44" s="38"/>
      <c r="O44" s="21"/>
      <c r="P44" s="21"/>
      <c r="Q44" s="23"/>
      <c r="S44" s="22"/>
      <c r="T44" s="87">
        <v>0.35</v>
      </c>
      <c r="U44" s="87">
        <v>585.12851329640387</v>
      </c>
      <c r="V44" s="23"/>
    </row>
    <row r="45" spans="1:22" s="14" customFormat="1" x14ac:dyDescent="0.25">
      <c r="A45" s="13"/>
      <c r="B45" s="13"/>
      <c r="C45" s="13"/>
      <c r="D45" s="13"/>
      <c r="E45" s="27"/>
      <c r="F45" s="13"/>
      <c r="G45" s="22"/>
      <c r="H45" s="87">
        <v>2</v>
      </c>
      <c r="I45" s="87">
        <v>15.153139074774749</v>
      </c>
      <c r="J45" s="87">
        <v>4</v>
      </c>
      <c r="K45" s="87">
        <v>4.3939111558231048E-3</v>
      </c>
      <c r="L45" s="38"/>
      <c r="M45" s="38"/>
      <c r="N45" s="38"/>
      <c r="O45" s="21"/>
      <c r="P45" s="21"/>
      <c r="Q45" s="23"/>
      <c r="S45" s="22"/>
      <c r="T45" s="66">
        <v>0.36</v>
      </c>
      <c r="U45" s="66">
        <v>588.43784492386283</v>
      </c>
      <c r="V45" s="23"/>
    </row>
    <row r="46" spans="1:22" s="14" customFormat="1" x14ac:dyDescent="0.25">
      <c r="A46" s="13"/>
      <c r="B46" s="13"/>
      <c r="C46" s="13"/>
      <c r="D46" s="13"/>
      <c r="E46" s="13"/>
      <c r="F46" s="13"/>
      <c r="G46" s="22"/>
      <c r="H46" s="66">
        <v>3</v>
      </c>
      <c r="I46" s="66">
        <v>2.6524477513777924</v>
      </c>
      <c r="J46" s="66">
        <v>3</v>
      </c>
      <c r="K46" s="66">
        <v>0.44836887765217015</v>
      </c>
      <c r="L46" s="38"/>
      <c r="M46" s="38"/>
      <c r="N46" s="38"/>
      <c r="O46" s="21"/>
      <c r="P46" s="21"/>
      <c r="Q46" s="23"/>
      <c r="S46" s="22"/>
      <c r="T46" s="87">
        <v>0.37</v>
      </c>
      <c r="U46" s="87">
        <v>591.22881277869442</v>
      </c>
      <c r="V46" s="23"/>
    </row>
    <row r="47" spans="1:22" s="14" customFormat="1" x14ac:dyDescent="0.25">
      <c r="A47" s="13"/>
      <c r="B47" s="13"/>
      <c r="C47" s="13"/>
      <c r="D47" s="13"/>
      <c r="E47" s="13"/>
      <c r="F47" s="13"/>
      <c r="G47" s="22"/>
      <c r="H47" s="87">
        <v>4</v>
      </c>
      <c r="I47" s="87">
        <v>18.733553740748995</v>
      </c>
      <c r="J47" s="87">
        <v>3</v>
      </c>
      <c r="K47" s="87">
        <v>3.1036350248681011E-4</v>
      </c>
      <c r="L47" s="38"/>
      <c r="M47" s="38"/>
      <c r="N47" s="38"/>
      <c r="O47" s="21"/>
      <c r="P47" s="21"/>
      <c r="Q47" s="23"/>
      <c r="S47" s="22"/>
      <c r="T47" s="66">
        <v>0.38</v>
      </c>
      <c r="U47" s="66">
        <v>593.66651686948171</v>
      </c>
      <c r="V47" s="23"/>
    </row>
    <row r="48" spans="1:22" s="14" customFormat="1" ht="23.25" x14ac:dyDescent="0.35">
      <c r="A48" s="13"/>
      <c r="B48" s="13"/>
      <c r="C48" s="13"/>
      <c r="D48" s="138"/>
      <c r="E48" s="138"/>
      <c r="F48" s="13"/>
      <c r="G48" s="22"/>
      <c r="H48" s="38"/>
      <c r="I48" s="38"/>
      <c r="J48" s="38"/>
      <c r="K48" s="38"/>
      <c r="L48" s="38"/>
      <c r="M48" s="38"/>
      <c r="N48" s="38"/>
      <c r="O48" s="21"/>
      <c r="P48" s="21"/>
      <c r="Q48" s="23"/>
      <c r="S48" s="22"/>
      <c r="T48" s="87">
        <v>0.39</v>
      </c>
      <c r="U48" s="87">
        <v>595.91605720480788</v>
      </c>
      <c r="V48" s="23"/>
    </row>
    <row r="49" spans="1:22" s="14" customFormat="1" x14ac:dyDescent="0.25">
      <c r="A49" s="13"/>
      <c r="B49" s="13"/>
      <c r="C49" s="13"/>
      <c r="D49" s="13"/>
      <c r="E49" s="27"/>
      <c r="F49" s="13"/>
      <c r="G49" s="43"/>
      <c r="H49" s="44"/>
      <c r="I49" s="43"/>
      <c r="J49" s="43"/>
      <c r="K49" s="43"/>
      <c r="L49" s="43"/>
      <c r="M49" s="43"/>
      <c r="N49" s="43"/>
      <c r="O49" s="43"/>
      <c r="P49" s="43"/>
      <c r="Q49" s="43"/>
      <c r="S49" s="22"/>
      <c r="T49" s="66">
        <v>0.4</v>
      </c>
      <c r="U49" s="66">
        <v>598.14253379325601</v>
      </c>
      <c r="V49" s="23"/>
    </row>
    <row r="50" spans="1:22" s="14" customFormat="1" ht="23.25" x14ac:dyDescent="0.35">
      <c r="A50" s="13"/>
      <c r="B50" s="13"/>
      <c r="C50" s="13"/>
      <c r="D50" s="13"/>
      <c r="E50" s="27"/>
      <c r="F50" s="13"/>
      <c r="H50" s="61"/>
      <c r="I50" s="62"/>
      <c r="N50" s="13"/>
      <c r="S50" s="22"/>
      <c r="T50" s="87">
        <v>0.41</v>
      </c>
      <c r="U50" s="87">
        <v>600.37922324822785</v>
      </c>
      <c r="V50" s="23"/>
    </row>
    <row r="51" spans="1:22" s="14" customFormat="1" x14ac:dyDescent="0.25">
      <c r="B51" s="13"/>
      <c r="C51" s="13"/>
      <c r="D51" s="13"/>
      <c r="E51" s="27"/>
      <c r="H51" s="28"/>
      <c r="N51" s="13"/>
      <c r="S51" s="22"/>
      <c r="T51" s="66">
        <v>0.42</v>
      </c>
      <c r="U51" s="66">
        <v>602.49773873801985</v>
      </c>
      <c r="V51" s="23"/>
    </row>
    <row r="52" spans="1:22" s="14" customFormat="1" x14ac:dyDescent="0.25">
      <c r="B52" s="13"/>
      <c r="C52" s="13"/>
      <c r="D52" s="13"/>
      <c r="E52" s="13"/>
      <c r="H52" s="28"/>
      <c r="I52" s="13"/>
      <c r="N52" s="13"/>
      <c r="S52" s="22"/>
      <c r="T52" s="87">
        <v>0.43</v>
      </c>
      <c r="U52" s="87">
        <v>604.48482995808058</v>
      </c>
      <c r="V52" s="23"/>
    </row>
    <row r="53" spans="1:22" s="14" customFormat="1" x14ac:dyDescent="0.25">
      <c r="B53" s="13"/>
      <c r="C53" s="13"/>
      <c r="D53" s="13"/>
      <c r="E53" s="13"/>
      <c r="H53" s="29"/>
      <c r="I53" s="13"/>
      <c r="N53" s="13"/>
      <c r="S53" s="22"/>
      <c r="T53" s="66">
        <v>0.44</v>
      </c>
      <c r="U53" s="66">
        <v>606.32831729493375</v>
      </c>
      <c r="V53" s="23"/>
    </row>
    <row r="54" spans="1:22" s="14" customFormat="1" x14ac:dyDescent="0.25">
      <c r="B54" s="13"/>
      <c r="C54" s="13"/>
      <c r="D54" s="13"/>
      <c r="E54" s="13"/>
      <c r="H54" s="28"/>
      <c r="S54" s="22"/>
      <c r="T54" s="87">
        <v>0.45</v>
      </c>
      <c r="U54" s="87">
        <v>608.01602113510319</v>
      </c>
      <c r="V54" s="23"/>
    </row>
    <row r="55" spans="1:22" s="14" customFormat="1" x14ac:dyDescent="0.25">
      <c r="B55" s="13"/>
      <c r="C55" s="13"/>
      <c r="D55" s="13"/>
      <c r="E55" s="13"/>
      <c r="H55" s="28"/>
      <c r="S55" s="22"/>
      <c r="T55" s="66">
        <v>0.46</v>
      </c>
      <c r="U55" s="66">
        <v>609.53576186511248</v>
      </c>
      <c r="V55" s="23"/>
    </row>
    <row r="56" spans="1:22" s="14" customFormat="1" x14ac:dyDescent="0.25">
      <c r="B56" s="13"/>
      <c r="C56" s="13"/>
      <c r="D56" s="13"/>
      <c r="E56" s="13"/>
      <c r="H56" s="28"/>
      <c r="S56" s="22"/>
      <c r="T56" s="87">
        <v>0.47</v>
      </c>
      <c r="U56" s="87">
        <v>610.87535987148533</v>
      </c>
      <c r="V56" s="23"/>
    </row>
    <row r="57" spans="1:22" s="14" customFormat="1" x14ac:dyDescent="0.25">
      <c r="B57" s="13"/>
      <c r="C57" s="13"/>
      <c r="D57" s="13"/>
      <c r="E57" s="13"/>
      <c r="H57" s="28"/>
      <c r="S57" s="22"/>
      <c r="T57" s="66">
        <v>0.48</v>
      </c>
      <c r="U57" s="66">
        <v>612.02263554074534</v>
      </c>
      <c r="V57" s="23"/>
    </row>
    <row r="58" spans="1:22" s="14" customFormat="1" x14ac:dyDescent="0.25">
      <c r="B58" s="13"/>
      <c r="H58" s="28"/>
      <c r="S58" s="22"/>
      <c r="T58" s="87">
        <v>0.49</v>
      </c>
      <c r="U58" s="87">
        <v>612.96540925941622</v>
      </c>
      <c r="V58" s="23"/>
    </row>
    <row r="59" spans="1:22" s="14" customFormat="1" x14ac:dyDescent="0.25">
      <c r="B59" s="13"/>
      <c r="S59" s="22"/>
      <c r="T59" s="66">
        <v>0.5</v>
      </c>
      <c r="U59" s="66">
        <v>613.69150141402179</v>
      </c>
      <c r="V59" s="23"/>
    </row>
    <row r="60" spans="1:22" s="14" customFormat="1" x14ac:dyDescent="0.25">
      <c r="S60" s="22"/>
      <c r="T60" s="87">
        <v>0.51</v>
      </c>
      <c r="U60" s="87">
        <v>614.28702764699392</v>
      </c>
      <c r="V60" s="23"/>
    </row>
    <row r="61" spans="1:22" s="14" customFormat="1" x14ac:dyDescent="0.25">
      <c r="S61" s="22"/>
      <c r="T61" s="66">
        <v>0.52</v>
      </c>
      <c r="U61" s="66">
        <v>614.84720524948466</v>
      </c>
      <c r="V61" s="23"/>
    </row>
    <row r="62" spans="1:22" s="14" customFormat="1" x14ac:dyDescent="0.25">
      <c r="S62" s="22"/>
      <c r="T62" s="87">
        <v>0.53</v>
      </c>
      <c r="U62" s="87">
        <v>615.37350708109727</v>
      </c>
      <c r="V62" s="23"/>
    </row>
    <row r="63" spans="1:22" s="14" customFormat="1" x14ac:dyDescent="0.25">
      <c r="S63" s="22"/>
      <c r="T63" s="66">
        <v>0.54</v>
      </c>
      <c r="U63" s="66">
        <v>615.86740600143526</v>
      </c>
      <c r="V63" s="23"/>
    </row>
    <row r="64" spans="1:22" s="14" customFormat="1" x14ac:dyDescent="0.25">
      <c r="S64" s="22"/>
      <c r="T64" s="87">
        <v>0.55000000000000004</v>
      </c>
      <c r="U64" s="87">
        <v>616.33037487010199</v>
      </c>
      <c r="V64" s="23"/>
    </row>
    <row r="65" spans="19:22" s="14" customFormat="1" x14ac:dyDescent="0.25">
      <c r="S65" s="22"/>
      <c r="T65" s="66">
        <v>0.56000000000000005</v>
      </c>
      <c r="U65" s="66">
        <v>616.76388654670097</v>
      </c>
      <c r="V65" s="23"/>
    </row>
    <row r="66" spans="19:22" s="14" customFormat="1" x14ac:dyDescent="0.25">
      <c r="S66" s="22"/>
      <c r="T66" s="87">
        <v>0.56999999999999995</v>
      </c>
      <c r="U66" s="87">
        <v>617.16941389083524</v>
      </c>
      <c r="V66" s="23"/>
    </row>
    <row r="67" spans="19:22" s="14" customFormat="1" x14ac:dyDescent="0.25">
      <c r="S67" s="22"/>
      <c r="T67" s="66">
        <v>0.57999999999999996</v>
      </c>
      <c r="U67" s="66">
        <v>617.54842976210864</v>
      </c>
      <c r="V67" s="23"/>
    </row>
    <row r="68" spans="19:22" s="14" customFormat="1" x14ac:dyDescent="0.25">
      <c r="S68" s="22"/>
      <c r="T68" s="87">
        <v>0.59</v>
      </c>
      <c r="U68" s="87">
        <v>617.9024070201242</v>
      </c>
      <c r="V68" s="23"/>
    </row>
    <row r="69" spans="19:22" s="14" customFormat="1" x14ac:dyDescent="0.25">
      <c r="S69" s="22"/>
      <c r="T69" s="66">
        <v>0.6</v>
      </c>
      <c r="U69" s="66">
        <v>618.23281852448554</v>
      </c>
      <c r="V69" s="23"/>
    </row>
    <row r="70" spans="19:22" s="14" customFormat="1" x14ac:dyDescent="0.25">
      <c r="S70" s="22"/>
      <c r="T70" s="87">
        <v>0.61</v>
      </c>
      <c r="U70" s="87">
        <v>618.5411371347958</v>
      </c>
      <c r="V70" s="23"/>
    </row>
    <row r="71" spans="19:22" s="14" customFormat="1" x14ac:dyDescent="0.25">
      <c r="S71" s="22"/>
      <c r="T71" s="66">
        <v>0.62</v>
      </c>
      <c r="U71" s="66">
        <v>618.82883571065884</v>
      </c>
      <c r="V71" s="23"/>
    </row>
    <row r="72" spans="19:22" s="14" customFormat="1" x14ac:dyDescent="0.25">
      <c r="S72" s="22"/>
      <c r="T72" s="87">
        <v>0.63</v>
      </c>
      <c r="U72" s="87">
        <v>619.09738711167756</v>
      </c>
      <c r="V72" s="23"/>
    </row>
    <row r="73" spans="19:22" s="14" customFormat="1" x14ac:dyDescent="0.25">
      <c r="S73" s="22"/>
      <c r="T73" s="66">
        <v>0.64</v>
      </c>
      <c r="U73" s="66">
        <v>619.34826419745559</v>
      </c>
      <c r="V73" s="23"/>
    </row>
    <row r="74" spans="19:22" s="14" customFormat="1" x14ac:dyDescent="0.25">
      <c r="S74" s="22"/>
      <c r="T74" s="87">
        <v>0.65</v>
      </c>
      <c r="U74" s="87">
        <v>619.58293982759631</v>
      </c>
      <c r="V74" s="23"/>
    </row>
    <row r="75" spans="19:22" s="14" customFormat="1" x14ac:dyDescent="0.25">
      <c r="S75" s="22"/>
      <c r="T75" s="66">
        <v>0.66</v>
      </c>
      <c r="U75" s="66">
        <v>619.80288686170309</v>
      </c>
      <c r="V75" s="23"/>
    </row>
    <row r="76" spans="19:22" s="14" customFormat="1" x14ac:dyDescent="0.25">
      <c r="S76" s="22"/>
      <c r="T76" s="87">
        <v>0.67</v>
      </c>
      <c r="U76" s="87">
        <v>620.00957815937932</v>
      </c>
      <c r="V76" s="23"/>
    </row>
    <row r="77" spans="19:22" s="14" customFormat="1" x14ac:dyDescent="0.25">
      <c r="S77" s="22"/>
      <c r="T77" s="66">
        <v>0.68</v>
      </c>
      <c r="U77" s="66">
        <v>620.20448658022849</v>
      </c>
      <c r="V77" s="23"/>
    </row>
    <row r="78" spans="19:22" s="14" customFormat="1" x14ac:dyDescent="0.25">
      <c r="S78" s="22"/>
      <c r="T78" s="87">
        <v>0.69</v>
      </c>
      <c r="U78" s="87">
        <v>620.38908498385376</v>
      </c>
      <c r="V78" s="23"/>
    </row>
    <row r="79" spans="19:22" s="14" customFormat="1" x14ac:dyDescent="0.25">
      <c r="S79" s="22"/>
      <c r="T79" s="66">
        <v>0.7</v>
      </c>
      <c r="U79" s="66">
        <v>620.56484622985874</v>
      </c>
      <c r="V79" s="23"/>
    </row>
    <row r="80" spans="19:22" s="14" customFormat="1" x14ac:dyDescent="0.25">
      <c r="S80" s="22"/>
      <c r="T80" s="87">
        <v>0.71</v>
      </c>
      <c r="U80" s="87">
        <v>620.73324317784682</v>
      </c>
      <c r="V80" s="23"/>
    </row>
    <row r="81" spans="19:22" s="14" customFormat="1" x14ac:dyDescent="0.25">
      <c r="S81" s="22"/>
      <c r="T81" s="66">
        <v>0.72</v>
      </c>
      <c r="U81" s="66">
        <v>620.89574868742125</v>
      </c>
      <c r="V81" s="23"/>
    </row>
    <row r="82" spans="19:22" s="14" customFormat="1" x14ac:dyDescent="0.25">
      <c r="S82" s="22"/>
      <c r="T82" s="87">
        <v>0.73</v>
      </c>
      <c r="U82" s="87">
        <v>621.05383561818542</v>
      </c>
      <c r="V82" s="23"/>
    </row>
    <row r="83" spans="19:22" s="14" customFormat="1" x14ac:dyDescent="0.25">
      <c r="S83" s="22"/>
      <c r="T83" s="66">
        <v>0.74</v>
      </c>
      <c r="U83" s="66">
        <v>621.20897682974294</v>
      </c>
      <c r="V83" s="23"/>
    </row>
    <row r="84" spans="19:22" s="14" customFormat="1" x14ac:dyDescent="0.25">
      <c r="S84" s="22"/>
      <c r="T84" s="87">
        <v>0.75</v>
      </c>
      <c r="U84" s="87">
        <v>621.36264518169696</v>
      </c>
      <c r="V84" s="23"/>
    </row>
    <row r="85" spans="19:22" s="14" customFormat="1" x14ac:dyDescent="0.25">
      <c r="S85" s="22"/>
      <c r="T85" s="66">
        <v>0.76</v>
      </c>
      <c r="U85" s="66">
        <v>621.5163135336511</v>
      </c>
      <c r="V85" s="23"/>
    </row>
    <row r="86" spans="19:22" s="14" customFormat="1" x14ac:dyDescent="0.25">
      <c r="S86" s="22"/>
      <c r="T86" s="87">
        <v>0.77</v>
      </c>
      <c r="U86" s="87">
        <v>621.67145474520851</v>
      </c>
      <c r="V86" s="23"/>
    </row>
    <row r="87" spans="19:22" s="14" customFormat="1" x14ac:dyDescent="0.25">
      <c r="S87" s="22"/>
      <c r="T87" s="66">
        <v>0.78</v>
      </c>
      <c r="U87" s="66">
        <v>621.82954167597279</v>
      </c>
      <c r="V87" s="23"/>
    </row>
    <row r="88" spans="19:22" s="14" customFormat="1" x14ac:dyDescent="0.25">
      <c r="S88" s="22"/>
      <c r="T88" s="87">
        <v>0.79</v>
      </c>
      <c r="U88" s="87">
        <v>621.99204718554722</v>
      </c>
      <c r="V88" s="23"/>
    </row>
    <row r="89" spans="19:22" s="14" customFormat="1" x14ac:dyDescent="0.25">
      <c r="S89" s="22"/>
      <c r="T89" s="66">
        <v>0.8</v>
      </c>
      <c r="U89" s="66">
        <v>622.16044413353518</v>
      </c>
      <c r="V89" s="23"/>
    </row>
    <row r="90" spans="19:22" s="14" customFormat="1" x14ac:dyDescent="0.25">
      <c r="S90" s="22"/>
      <c r="T90" s="87">
        <v>0.81</v>
      </c>
      <c r="U90" s="87">
        <v>622.33620537954016</v>
      </c>
      <c r="V90" s="23"/>
    </row>
    <row r="91" spans="19:22" s="14" customFormat="1" x14ac:dyDescent="0.25">
      <c r="S91" s="22"/>
      <c r="T91" s="66">
        <v>0.82</v>
      </c>
      <c r="U91" s="66">
        <v>622.52080378316555</v>
      </c>
      <c r="V91" s="23"/>
    </row>
    <row r="92" spans="19:22" s="14" customFormat="1" x14ac:dyDescent="0.25">
      <c r="S92" s="22"/>
      <c r="T92" s="87">
        <v>0.83</v>
      </c>
      <c r="U92" s="87">
        <v>622.71571220401461</v>
      </c>
      <c r="V92" s="23"/>
    </row>
    <row r="93" spans="19:22" s="14" customFormat="1" x14ac:dyDescent="0.25">
      <c r="S93" s="22"/>
      <c r="T93" s="66">
        <v>0.84</v>
      </c>
      <c r="U93" s="66">
        <v>622.92240350169095</v>
      </c>
      <c r="V93" s="23"/>
    </row>
    <row r="94" spans="19:22" s="14" customFormat="1" x14ac:dyDescent="0.25">
      <c r="S94" s="22"/>
      <c r="T94" s="87">
        <v>0.85</v>
      </c>
      <c r="U94" s="87">
        <v>623.14235053579773</v>
      </c>
      <c r="V94" s="23"/>
    </row>
    <row r="95" spans="19:22" s="14" customFormat="1" x14ac:dyDescent="0.25">
      <c r="S95" s="22"/>
      <c r="T95" s="66">
        <v>0.86</v>
      </c>
      <c r="U95" s="66">
        <v>623.37702616593833</v>
      </c>
      <c r="V95" s="23"/>
    </row>
    <row r="96" spans="19:22" s="14" customFormat="1" x14ac:dyDescent="0.25">
      <c r="S96" s="22"/>
      <c r="T96" s="87">
        <v>0.87</v>
      </c>
      <c r="U96" s="87">
        <v>623.62790325171636</v>
      </c>
      <c r="V96" s="23"/>
    </row>
    <row r="97" spans="19:22" s="14" customFormat="1" x14ac:dyDescent="0.25">
      <c r="S97" s="22"/>
      <c r="T97" s="66">
        <v>0.88</v>
      </c>
      <c r="U97" s="66">
        <v>623.8964546527352</v>
      </c>
      <c r="V97" s="23"/>
    </row>
    <row r="98" spans="19:22" s="14" customFormat="1" x14ac:dyDescent="0.25">
      <c r="S98" s="22"/>
      <c r="T98" s="87">
        <v>0.89</v>
      </c>
      <c r="U98" s="87">
        <v>624.18415322859812</v>
      </c>
      <c r="V98" s="23"/>
    </row>
    <row r="99" spans="19:22" s="14" customFormat="1" x14ac:dyDescent="0.25">
      <c r="S99" s="22"/>
      <c r="T99" s="66">
        <v>0.9</v>
      </c>
      <c r="U99" s="66">
        <v>624.4924718389085</v>
      </c>
      <c r="V99" s="23"/>
    </row>
    <row r="100" spans="19:22" s="14" customFormat="1" x14ac:dyDescent="0.25">
      <c r="S100" s="22"/>
      <c r="T100" s="87">
        <v>0.91</v>
      </c>
      <c r="U100" s="87">
        <v>624.82288334326984</v>
      </c>
      <c r="V100" s="23"/>
    </row>
    <row r="101" spans="19:22" s="14" customFormat="1" x14ac:dyDescent="0.25">
      <c r="S101" s="22"/>
      <c r="T101" s="66">
        <v>0.92</v>
      </c>
      <c r="U101" s="66">
        <v>625.1768606012854</v>
      </c>
      <c r="V101" s="23"/>
    </row>
    <row r="102" spans="19:22" s="14" customFormat="1" x14ac:dyDescent="0.25">
      <c r="S102" s="22"/>
      <c r="T102" s="87">
        <v>0.93</v>
      </c>
      <c r="U102" s="87">
        <v>625.55587647255879</v>
      </c>
      <c r="V102" s="23"/>
    </row>
    <row r="103" spans="19:22" s="14" customFormat="1" x14ac:dyDescent="0.25">
      <c r="S103" s="22"/>
      <c r="T103" s="66">
        <v>0.94</v>
      </c>
      <c r="U103" s="66">
        <v>625.96140381669306</v>
      </c>
      <c r="V103" s="23"/>
    </row>
    <row r="104" spans="19:22" s="14" customFormat="1" x14ac:dyDescent="0.25">
      <c r="S104" s="22"/>
      <c r="T104" s="87">
        <v>0.95</v>
      </c>
      <c r="U104" s="87">
        <v>626.39491549329205</v>
      </c>
      <c r="V104" s="23"/>
    </row>
    <row r="105" spans="19:22" s="14" customFormat="1" x14ac:dyDescent="0.25">
      <c r="S105" s="22"/>
      <c r="T105" s="66">
        <v>0.96</v>
      </c>
      <c r="U105" s="66">
        <v>626.85788436195867</v>
      </c>
      <c r="V105" s="23"/>
    </row>
    <row r="106" spans="19:22" s="14" customFormat="1" x14ac:dyDescent="0.25">
      <c r="S106" s="22"/>
      <c r="T106" s="87">
        <v>0.97</v>
      </c>
      <c r="U106" s="87">
        <v>627.35178328229676</v>
      </c>
      <c r="V106" s="23"/>
    </row>
    <row r="107" spans="19:22" s="14" customFormat="1" x14ac:dyDescent="0.25">
      <c r="S107" s="22"/>
      <c r="T107" s="66">
        <v>0.98</v>
      </c>
      <c r="U107" s="66">
        <v>627.87808511390938</v>
      </c>
      <c r="V107" s="23"/>
    </row>
    <row r="108" spans="19:22" s="14" customFormat="1" x14ac:dyDescent="0.25">
      <c r="S108" s="22"/>
      <c r="T108" s="87">
        <v>0.99</v>
      </c>
      <c r="U108" s="87">
        <v>628.4382627164</v>
      </c>
      <c r="V108" s="23"/>
    </row>
    <row r="109" spans="19:22" s="14" customFormat="1" x14ac:dyDescent="0.25">
      <c r="S109" s="24"/>
      <c r="T109" s="25"/>
      <c r="U109" s="25"/>
      <c r="V109" s="26"/>
    </row>
    <row r="110" spans="19:22" s="14" customFormat="1" x14ac:dyDescent="0.25"/>
    <row r="111" spans="19:22" s="14" customFormat="1" x14ac:dyDescent="0.25"/>
    <row r="112" spans="19:2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pans="19:19" s="14" customFormat="1" x14ac:dyDescent="0.25"/>
    <row r="130" spans="19:19" s="14" customFormat="1" x14ac:dyDescent="0.25"/>
    <row r="131" spans="19:19" s="14" customFormat="1" x14ac:dyDescent="0.25"/>
    <row r="132" spans="19:19" s="14" customFormat="1" x14ac:dyDescent="0.25">
      <c r="S132" s="19"/>
    </row>
    <row r="133" spans="19:19" s="14" customFormat="1" x14ac:dyDescent="0.25"/>
    <row r="134" spans="19:19" s="14" customFormat="1" x14ac:dyDescent="0.25"/>
    <row r="135" spans="19:19" s="14" customFormat="1" x14ac:dyDescent="0.25"/>
    <row r="136" spans="19:19" s="14" customFormat="1" x14ac:dyDescent="0.25"/>
    <row r="137" spans="19:19" s="14" customFormat="1" x14ac:dyDescent="0.25"/>
    <row r="138" spans="19:19" s="14" customFormat="1" x14ac:dyDescent="0.25"/>
    <row r="139" spans="19:19" s="14" customFormat="1" x14ac:dyDescent="0.25"/>
    <row r="140" spans="19:19" s="14" customFormat="1" x14ac:dyDescent="0.25"/>
    <row r="141" spans="19:19" s="14" customFormat="1" x14ac:dyDescent="0.25"/>
    <row r="142" spans="19:19" s="14" customFormat="1" x14ac:dyDescent="0.25"/>
    <row r="143" spans="19:19" s="14" customFormat="1" x14ac:dyDescent="0.25"/>
    <row r="144" spans="19:19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pans="2:22" s="14" customFormat="1" x14ac:dyDescent="0.25"/>
    <row r="210" spans="2:22" s="14" customFormat="1" x14ac:dyDescent="0.25"/>
    <row r="211" spans="2:22" s="14" customFormat="1" x14ac:dyDescent="0.25"/>
    <row r="212" spans="2:22" s="14" customFormat="1" x14ac:dyDescent="0.25"/>
    <row r="213" spans="2:22" s="14" customFormat="1" x14ac:dyDescent="0.25"/>
    <row r="214" spans="2:22" s="14" customFormat="1" x14ac:dyDescent="0.25"/>
    <row r="215" spans="2:22" s="14" customFormat="1" x14ac:dyDescent="0.25"/>
    <row r="216" spans="2:22" s="14" customFormat="1" x14ac:dyDescent="0.25"/>
    <row r="217" spans="2:22" s="14" customFormat="1" x14ac:dyDescent="0.25"/>
    <row r="218" spans="2:22" s="14" customFormat="1" x14ac:dyDescent="0.25"/>
    <row r="219" spans="2:22" s="14" customFormat="1" x14ac:dyDescent="0.25"/>
    <row r="220" spans="2:22" s="14" customFormat="1" x14ac:dyDescent="0.25"/>
    <row r="221" spans="2:22" s="14" customFormat="1" x14ac:dyDescent="0.25"/>
    <row r="222" spans="2:22" s="14" customFormat="1" x14ac:dyDescent="0.25"/>
    <row r="223" spans="2:22" s="14" customFormat="1" x14ac:dyDescent="0.25"/>
    <row r="224" spans="2:22" x14ac:dyDescent="0.2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S224" s="14"/>
      <c r="T224" s="14"/>
      <c r="U224" s="14"/>
      <c r="V224" s="14"/>
    </row>
    <row r="225" spans="2:22" x14ac:dyDescent="0.25">
      <c r="B225" s="14"/>
      <c r="C225" s="14"/>
      <c r="D225" s="14"/>
      <c r="E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S225" s="14"/>
      <c r="T225" s="14"/>
      <c r="U225" s="14"/>
      <c r="V225" s="14"/>
    </row>
    <row r="226" spans="2:22" x14ac:dyDescent="0.25">
      <c r="B226" s="14"/>
      <c r="C226" s="14"/>
      <c r="D226" s="14"/>
      <c r="E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S226" s="14"/>
      <c r="T226" s="14"/>
      <c r="U226" s="14"/>
      <c r="V226" s="14"/>
    </row>
    <row r="227" spans="2:22" x14ac:dyDescent="0.25">
      <c r="B227" s="14"/>
      <c r="C227" s="14"/>
      <c r="D227" s="14"/>
      <c r="E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S227" s="14"/>
      <c r="T227" s="14"/>
      <c r="U227" s="14"/>
      <c r="V227" s="14"/>
    </row>
    <row r="228" spans="2:22" x14ac:dyDescent="0.25">
      <c r="B228" s="14"/>
      <c r="C228" s="14"/>
      <c r="D228" s="14"/>
      <c r="E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S228" s="14"/>
      <c r="T228" s="14"/>
      <c r="U228" s="14"/>
      <c r="V228" s="14"/>
    </row>
    <row r="229" spans="2:22" x14ac:dyDescent="0.25">
      <c r="B229" s="14"/>
      <c r="C229" s="14"/>
      <c r="D229" s="14"/>
      <c r="E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S229" s="14"/>
      <c r="T229" s="14"/>
      <c r="U229" s="14"/>
      <c r="V229" s="14"/>
    </row>
    <row r="230" spans="2:22" x14ac:dyDescent="0.25">
      <c r="B230" s="14"/>
      <c r="C230" s="14"/>
      <c r="D230" s="14"/>
      <c r="E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S230" s="14"/>
      <c r="T230" s="14"/>
      <c r="U230" s="14"/>
      <c r="V230" s="14"/>
    </row>
    <row r="231" spans="2:22" x14ac:dyDescent="0.25">
      <c r="B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S231" s="14"/>
      <c r="T231" s="14"/>
      <c r="U231" s="14"/>
      <c r="V231" s="14"/>
    </row>
    <row r="232" spans="2:22" x14ac:dyDescent="0.25">
      <c r="B232" s="14"/>
      <c r="G232" s="14"/>
      <c r="H232" s="14"/>
      <c r="I232" s="14"/>
      <c r="J232" s="14"/>
      <c r="K232" s="14"/>
      <c r="L232" s="14"/>
      <c r="M232" s="14"/>
      <c r="N232" s="14"/>
      <c r="O232" s="14"/>
      <c r="Q232" s="14"/>
      <c r="S232" s="14"/>
      <c r="T232" s="14"/>
      <c r="U232" s="14"/>
      <c r="V232" s="14"/>
    </row>
    <row r="233" spans="2:22" x14ac:dyDescent="0.25">
      <c r="G233" s="14"/>
      <c r="H233" s="14"/>
      <c r="I233" s="14"/>
      <c r="J233" s="14"/>
      <c r="K233" s="14"/>
      <c r="L233" s="14"/>
      <c r="M233" s="14"/>
      <c r="N233" s="14"/>
      <c r="O233" s="14"/>
      <c r="Q233" s="14"/>
      <c r="S233" s="14"/>
      <c r="T233" s="14"/>
      <c r="U233" s="14"/>
      <c r="V233" s="14"/>
    </row>
    <row r="234" spans="2:22" x14ac:dyDescent="0.25">
      <c r="G234" s="14"/>
      <c r="H234" s="14"/>
      <c r="I234" s="14"/>
      <c r="J234" s="14"/>
      <c r="K234" s="14"/>
      <c r="L234" s="14"/>
      <c r="M234" s="14"/>
      <c r="N234" s="14"/>
      <c r="Q234" s="14"/>
      <c r="S234" s="14"/>
      <c r="T234" s="14"/>
      <c r="U234" s="14"/>
      <c r="V234" s="14"/>
    </row>
    <row r="235" spans="2:22" x14ac:dyDescent="0.25">
      <c r="G235" s="14"/>
      <c r="H235" s="14"/>
      <c r="I235" s="14"/>
      <c r="J235" s="14"/>
      <c r="K235" s="14"/>
      <c r="L235" s="14"/>
      <c r="M235" s="14"/>
      <c r="N235" s="14"/>
      <c r="S235" s="14"/>
      <c r="T235" s="14"/>
      <c r="U235" s="14"/>
      <c r="V235" s="14"/>
    </row>
    <row r="236" spans="2:22" x14ac:dyDescent="0.25">
      <c r="G236" s="14"/>
      <c r="H236" s="14"/>
      <c r="I236" s="14"/>
      <c r="J236" s="14"/>
      <c r="K236" s="14"/>
      <c r="L236" s="14"/>
      <c r="M236" s="14"/>
      <c r="N236" s="14"/>
      <c r="S236" s="14"/>
      <c r="T236" s="14"/>
      <c r="U236" s="14"/>
      <c r="V236" s="14"/>
    </row>
    <row r="237" spans="2:22" x14ac:dyDescent="0.25">
      <c r="G237" s="14"/>
      <c r="H237" s="14"/>
      <c r="I237" s="14"/>
      <c r="J237" s="14"/>
      <c r="K237" s="14"/>
      <c r="L237" s="14"/>
      <c r="M237" s="14"/>
      <c r="N237" s="14"/>
      <c r="S237" s="14"/>
      <c r="T237" s="14"/>
      <c r="U237" s="14"/>
      <c r="V237" s="14"/>
    </row>
    <row r="238" spans="2:22" x14ac:dyDescent="0.25">
      <c r="G238" s="14"/>
      <c r="H238" s="14"/>
      <c r="S238" s="14"/>
      <c r="T238" s="14"/>
      <c r="U238" s="14"/>
      <c r="V238" s="14"/>
    </row>
    <row r="239" spans="2:22" x14ac:dyDescent="0.25">
      <c r="G239" s="14"/>
      <c r="H239" s="14"/>
      <c r="S239" s="14"/>
      <c r="T239" s="14"/>
      <c r="U239" s="14"/>
      <c r="V239" s="14"/>
    </row>
    <row r="240" spans="2:22" x14ac:dyDescent="0.25">
      <c r="G240" s="14"/>
      <c r="S240" s="14"/>
      <c r="T240" s="14"/>
      <c r="U240" s="14"/>
      <c r="V240" s="14"/>
    </row>
    <row r="241" spans="7:22" x14ac:dyDescent="0.25">
      <c r="G241" s="14"/>
      <c r="S241" s="14"/>
      <c r="T241" s="14"/>
      <c r="U241" s="14"/>
      <c r="V241" s="14"/>
    </row>
    <row r="242" spans="7:22" x14ac:dyDescent="0.25">
      <c r="G242" s="14"/>
      <c r="S242" s="14"/>
      <c r="T242" s="14"/>
      <c r="U242" s="14"/>
      <c r="V242" s="14"/>
    </row>
    <row r="243" spans="7:22" x14ac:dyDescent="0.25">
      <c r="S243" s="14"/>
      <c r="T243" s="14"/>
      <c r="U243" s="14"/>
      <c r="V243" s="14"/>
    </row>
    <row r="244" spans="7:22" x14ac:dyDescent="0.25">
      <c r="S244" s="14"/>
      <c r="T244" s="14"/>
      <c r="U244" s="14"/>
      <c r="V244" s="14"/>
    </row>
    <row r="245" spans="7:22" x14ac:dyDescent="0.25">
      <c r="S245" s="14"/>
      <c r="T245" s="14"/>
      <c r="U245" s="14"/>
      <c r="V245" s="14"/>
    </row>
    <row r="246" spans="7:22" x14ac:dyDescent="0.25">
      <c r="S246" s="14"/>
      <c r="T246" s="14"/>
      <c r="U246" s="14"/>
      <c r="V246" s="14"/>
    </row>
    <row r="247" spans="7:22" x14ac:dyDescent="0.25">
      <c r="S247" s="14"/>
      <c r="T247" s="14"/>
      <c r="U247" s="14"/>
      <c r="V247" s="14"/>
    </row>
    <row r="248" spans="7:22" x14ac:dyDescent="0.25">
      <c r="S248" s="14"/>
      <c r="T248" s="14"/>
      <c r="U248" s="14"/>
      <c r="V248" s="14"/>
    </row>
    <row r="249" spans="7:22" x14ac:dyDescent="0.25">
      <c r="S249" s="14"/>
      <c r="T249" s="14"/>
      <c r="U249" s="14"/>
      <c r="V249" s="14"/>
    </row>
    <row r="250" spans="7:22" x14ac:dyDescent="0.25">
      <c r="S250" s="14"/>
      <c r="T250" s="14"/>
      <c r="U250" s="14"/>
      <c r="V250" s="14"/>
    </row>
    <row r="251" spans="7:22" x14ac:dyDescent="0.25">
      <c r="S251" s="14"/>
      <c r="T251" s="14"/>
      <c r="U251" s="14"/>
      <c r="V251" s="14"/>
    </row>
    <row r="252" spans="7:22" x14ac:dyDescent="0.25">
      <c r="S252" s="14"/>
      <c r="T252" s="14"/>
      <c r="U252" s="14"/>
      <c r="V252" s="14"/>
    </row>
    <row r="253" spans="7:22" x14ac:dyDescent="0.25">
      <c r="S253" s="14"/>
      <c r="T253" s="14"/>
      <c r="U253" s="14"/>
      <c r="V253" s="14"/>
    </row>
    <row r="254" spans="7:22" x14ac:dyDescent="0.25">
      <c r="S254" s="14"/>
      <c r="T254" s="14"/>
      <c r="U254" s="14"/>
      <c r="V254" s="14"/>
    </row>
    <row r="255" spans="7:22" x14ac:dyDescent="0.25">
      <c r="S255" s="14"/>
      <c r="T255" s="14"/>
      <c r="U255" s="14"/>
      <c r="V255" s="14"/>
    </row>
    <row r="256" spans="7:22" x14ac:dyDescent="0.25">
      <c r="S256" s="14"/>
      <c r="T256" s="14"/>
      <c r="U256" s="14"/>
      <c r="V256" s="14"/>
    </row>
    <row r="257" spans="19:22" x14ac:dyDescent="0.25">
      <c r="S257" s="14"/>
      <c r="T257" s="14"/>
      <c r="U257" s="14"/>
      <c r="V257" s="14"/>
    </row>
    <row r="258" spans="19:22" x14ac:dyDescent="0.25">
      <c r="S258" s="14"/>
      <c r="T258" s="14"/>
      <c r="U258" s="14"/>
      <c r="V258" s="14"/>
    </row>
    <row r="259" spans="19:22" x14ac:dyDescent="0.25">
      <c r="S259" s="14"/>
      <c r="T259" s="14"/>
      <c r="U259" s="14"/>
      <c r="V259" s="14"/>
    </row>
    <row r="260" spans="19:22" x14ac:dyDescent="0.25">
      <c r="S260" s="14"/>
      <c r="T260" s="14"/>
      <c r="U260" s="14"/>
      <c r="V260" s="14"/>
    </row>
    <row r="261" spans="19:22" x14ac:dyDescent="0.25">
      <c r="S261" s="14"/>
      <c r="T261" s="14"/>
      <c r="U261" s="14"/>
      <c r="V261" s="14"/>
    </row>
    <row r="262" spans="19:22" x14ac:dyDescent="0.25">
      <c r="S262" s="14"/>
      <c r="T262" s="14"/>
      <c r="U262" s="14"/>
      <c r="V262" s="14"/>
    </row>
    <row r="263" spans="19:22" x14ac:dyDescent="0.25">
      <c r="S263" s="14"/>
      <c r="T263" s="14"/>
      <c r="U263" s="14"/>
      <c r="V263" s="14"/>
    </row>
    <row r="264" spans="19:22" x14ac:dyDescent="0.25">
      <c r="S264" s="14"/>
      <c r="T264" s="14"/>
      <c r="U264" s="14"/>
      <c r="V264" s="14"/>
    </row>
    <row r="265" spans="19:22" x14ac:dyDescent="0.25">
      <c r="S265" s="14"/>
      <c r="T265" s="14"/>
      <c r="U265" s="14"/>
      <c r="V265" s="14"/>
    </row>
    <row r="266" spans="19:22" x14ac:dyDescent="0.25">
      <c r="S266" s="14"/>
      <c r="T266" s="14"/>
      <c r="U266" s="14"/>
      <c r="V266" s="14"/>
    </row>
    <row r="267" spans="19:22" x14ac:dyDescent="0.25">
      <c r="S267" s="14"/>
      <c r="T267" s="14"/>
      <c r="U267" s="14"/>
      <c r="V267" s="14"/>
    </row>
    <row r="268" spans="19:22" x14ac:dyDescent="0.25">
      <c r="S268" s="14"/>
      <c r="T268" s="14"/>
      <c r="U268" s="14"/>
      <c r="V268" s="14"/>
    </row>
    <row r="269" spans="19:22" x14ac:dyDescent="0.25">
      <c r="S269" s="14"/>
      <c r="T269" s="14"/>
      <c r="U269" s="14"/>
      <c r="V269" s="14"/>
    </row>
    <row r="270" spans="19:22" x14ac:dyDescent="0.25">
      <c r="S270" s="14"/>
      <c r="T270" s="14"/>
      <c r="U270" s="14"/>
      <c r="V270" s="14"/>
    </row>
    <row r="271" spans="19:22" x14ac:dyDescent="0.25">
      <c r="S271" s="14"/>
      <c r="T271" s="14"/>
      <c r="U271" s="14"/>
      <c r="V271" s="14"/>
    </row>
    <row r="272" spans="19:22" x14ac:dyDescent="0.25">
      <c r="S272" s="14"/>
      <c r="T272" s="14"/>
      <c r="U272" s="14"/>
      <c r="V272" s="14"/>
    </row>
    <row r="273" spans="19:22" x14ac:dyDescent="0.25">
      <c r="S273" s="14"/>
      <c r="T273" s="14"/>
      <c r="U273" s="14"/>
      <c r="V273" s="14"/>
    </row>
    <row r="274" spans="19:22" x14ac:dyDescent="0.25">
      <c r="S274" s="14"/>
      <c r="T274" s="14"/>
      <c r="U274" s="14"/>
      <c r="V274" s="14"/>
    </row>
    <row r="275" spans="19:22" x14ac:dyDescent="0.25">
      <c r="S275" s="14"/>
      <c r="T275" s="14"/>
      <c r="U275" s="14"/>
      <c r="V275" s="14"/>
    </row>
    <row r="276" spans="19:22" x14ac:dyDescent="0.25">
      <c r="S276" s="14"/>
      <c r="T276" s="14"/>
      <c r="U276" s="14"/>
      <c r="V276" s="14"/>
    </row>
    <row r="277" spans="19:22" x14ac:dyDescent="0.25">
      <c r="S277" s="14"/>
      <c r="T277" s="14"/>
      <c r="U277" s="14"/>
      <c r="V277" s="14"/>
    </row>
    <row r="278" spans="19:22" x14ac:dyDescent="0.25">
      <c r="S278" s="14"/>
      <c r="T278" s="14"/>
      <c r="U278" s="14"/>
      <c r="V278" s="14"/>
    </row>
    <row r="279" spans="19:22" x14ac:dyDescent="0.25">
      <c r="S279" s="14"/>
      <c r="T279" s="14"/>
      <c r="U279" s="14"/>
      <c r="V279" s="14"/>
    </row>
    <row r="280" spans="19:22" x14ac:dyDescent="0.25">
      <c r="S280" s="14"/>
      <c r="T280" s="14"/>
      <c r="U280" s="14"/>
      <c r="V280" s="14"/>
    </row>
    <row r="281" spans="19:22" x14ac:dyDescent="0.25">
      <c r="S281" s="14"/>
      <c r="T281" s="14"/>
      <c r="U281" s="14"/>
      <c r="V281" s="14"/>
    </row>
    <row r="282" spans="19:22" x14ac:dyDescent="0.25">
      <c r="S282" s="14"/>
      <c r="T282" s="14"/>
      <c r="U282" s="14"/>
      <c r="V282" s="14"/>
    </row>
    <row r="283" spans="19:22" x14ac:dyDescent="0.25">
      <c r="S283" s="14"/>
      <c r="T283" s="14"/>
      <c r="U283" s="14"/>
      <c r="V283" s="14"/>
    </row>
    <row r="284" spans="19:22" x14ac:dyDescent="0.25">
      <c r="S284" s="14"/>
      <c r="T284" s="14"/>
      <c r="U284" s="14"/>
      <c r="V284" s="14"/>
    </row>
    <row r="285" spans="19:22" x14ac:dyDescent="0.25">
      <c r="S285" s="14"/>
      <c r="T285" s="14"/>
      <c r="U285" s="14"/>
      <c r="V285" s="14"/>
    </row>
    <row r="286" spans="19:22" x14ac:dyDescent="0.25">
      <c r="S286" s="14"/>
      <c r="T286" s="14"/>
      <c r="U286" s="14"/>
      <c r="V286" s="14"/>
    </row>
    <row r="287" spans="19:22" x14ac:dyDescent="0.25">
      <c r="S287" s="14"/>
      <c r="T287" s="14"/>
      <c r="U287" s="14"/>
      <c r="V287" s="14"/>
    </row>
    <row r="288" spans="19:22" x14ac:dyDescent="0.25">
      <c r="S288" s="14"/>
      <c r="T288" s="14"/>
      <c r="U288" s="14"/>
      <c r="V288" s="14"/>
    </row>
    <row r="289" spans="19:22" x14ac:dyDescent="0.25">
      <c r="S289" s="14"/>
      <c r="T289" s="14"/>
      <c r="U289" s="14"/>
      <c r="V289" s="14"/>
    </row>
    <row r="290" spans="19:22" x14ac:dyDescent="0.25">
      <c r="S290" s="14"/>
      <c r="T290" s="14"/>
      <c r="U290" s="14"/>
      <c r="V290" s="14"/>
    </row>
    <row r="291" spans="19:22" x14ac:dyDescent="0.25">
      <c r="S291" s="14"/>
      <c r="T291" s="14"/>
      <c r="U291" s="14"/>
      <c r="V291" s="14"/>
    </row>
    <row r="292" spans="19:22" x14ac:dyDescent="0.25">
      <c r="S292" s="14"/>
      <c r="T292" s="14"/>
      <c r="U292" s="14"/>
      <c r="V292" s="14"/>
    </row>
    <row r="293" spans="19:22" x14ac:dyDescent="0.25">
      <c r="S293" s="14"/>
      <c r="T293" s="14"/>
      <c r="U293" s="14"/>
      <c r="V293" s="14"/>
    </row>
    <row r="294" spans="19:22" x14ac:dyDescent="0.25">
      <c r="S294" s="14"/>
      <c r="T294" s="14"/>
      <c r="U294" s="14"/>
      <c r="V294" s="14"/>
    </row>
    <row r="295" spans="19:22" x14ac:dyDescent="0.25">
      <c r="S295" s="14"/>
      <c r="T295" s="14"/>
      <c r="U295" s="14"/>
      <c r="V295" s="14"/>
    </row>
    <row r="296" spans="19:22" x14ac:dyDescent="0.25">
      <c r="S296" s="14"/>
      <c r="T296" s="14"/>
      <c r="U296" s="14"/>
      <c r="V296" s="14"/>
    </row>
    <row r="297" spans="19:22" x14ac:dyDescent="0.25">
      <c r="S297" s="14"/>
      <c r="T297" s="14"/>
      <c r="U297" s="14"/>
      <c r="V297" s="14"/>
    </row>
    <row r="298" spans="19:22" x14ac:dyDescent="0.25">
      <c r="S298" s="14"/>
      <c r="T298" s="14"/>
      <c r="U298" s="14"/>
      <c r="V298" s="14"/>
    </row>
    <row r="299" spans="19:22" x14ac:dyDescent="0.25">
      <c r="S299" s="14"/>
      <c r="T299" s="14"/>
      <c r="U299" s="14"/>
      <c r="V299" s="14"/>
    </row>
    <row r="300" spans="19:22" x14ac:dyDescent="0.25">
      <c r="S300" s="14"/>
      <c r="T300" s="14"/>
      <c r="U300" s="14"/>
      <c r="V300" s="14"/>
    </row>
    <row r="301" spans="19:22" x14ac:dyDescent="0.25">
      <c r="S301" s="14"/>
      <c r="T301" s="14"/>
      <c r="U301" s="14"/>
      <c r="V301" s="14"/>
    </row>
    <row r="302" spans="19:22" x14ac:dyDescent="0.25">
      <c r="S302" s="14"/>
      <c r="T302" s="14"/>
      <c r="U302" s="14"/>
      <c r="V302" s="14"/>
    </row>
    <row r="303" spans="19:22" x14ac:dyDescent="0.25">
      <c r="S303" s="14"/>
      <c r="T303" s="14"/>
      <c r="U303" s="14"/>
      <c r="V303" s="14"/>
    </row>
    <row r="304" spans="19:22" x14ac:dyDescent="0.25">
      <c r="S304" s="14"/>
      <c r="T304" s="14"/>
      <c r="U304" s="14"/>
      <c r="V304" s="14"/>
    </row>
    <row r="305" spans="19:22" x14ac:dyDescent="0.25">
      <c r="S305" s="14"/>
      <c r="T305" s="14"/>
      <c r="U305" s="14"/>
      <c r="V305" s="14"/>
    </row>
    <row r="306" spans="19:22" x14ac:dyDescent="0.25">
      <c r="S306" s="14"/>
      <c r="T306" s="14"/>
      <c r="U306" s="14"/>
      <c r="V306" s="14"/>
    </row>
    <row r="307" spans="19:22" x14ac:dyDescent="0.25">
      <c r="S307" s="14"/>
      <c r="T307" s="14"/>
      <c r="U307" s="14"/>
      <c r="V307" s="14"/>
    </row>
    <row r="308" spans="19:22" x14ac:dyDescent="0.25">
      <c r="S308" s="14"/>
      <c r="T308" s="14"/>
      <c r="U308" s="14"/>
      <c r="V308" s="14"/>
    </row>
    <row r="309" spans="19:22" x14ac:dyDescent="0.25">
      <c r="S309" s="14"/>
      <c r="T309" s="14"/>
      <c r="U309" s="14"/>
      <c r="V309" s="14"/>
    </row>
    <row r="310" spans="19:22" x14ac:dyDescent="0.25">
      <c r="S310" s="14"/>
      <c r="T310" s="14"/>
      <c r="U310" s="14"/>
      <c r="V310" s="14"/>
    </row>
    <row r="311" spans="19:22" x14ac:dyDescent="0.25">
      <c r="S311" s="14"/>
      <c r="T311" s="14"/>
      <c r="U311" s="14"/>
      <c r="V311" s="14"/>
    </row>
    <row r="312" spans="19:22" x14ac:dyDescent="0.25">
      <c r="S312" s="14"/>
      <c r="T312" s="14"/>
      <c r="U312" s="14"/>
      <c r="V312" s="14"/>
    </row>
    <row r="313" spans="19:22" x14ac:dyDescent="0.25">
      <c r="S313" s="14"/>
      <c r="T313" s="14"/>
      <c r="U313" s="14"/>
      <c r="V313" s="14"/>
    </row>
    <row r="314" spans="19:22" x14ac:dyDescent="0.25">
      <c r="S314" s="14"/>
      <c r="T314" s="14"/>
      <c r="U314" s="14"/>
      <c r="V314" s="14"/>
    </row>
    <row r="315" spans="19:22" x14ac:dyDescent="0.25">
      <c r="S315" s="14"/>
      <c r="T315" s="14"/>
      <c r="U315" s="14"/>
      <c r="V315" s="14"/>
    </row>
    <row r="316" spans="19:22" x14ac:dyDescent="0.25">
      <c r="S316" s="14"/>
      <c r="T316" s="14"/>
      <c r="U316" s="14"/>
      <c r="V316" s="14"/>
    </row>
    <row r="317" spans="19:22" x14ac:dyDescent="0.25">
      <c r="S317" s="14"/>
      <c r="T317" s="14"/>
      <c r="U317" s="14"/>
      <c r="V317" s="14"/>
    </row>
    <row r="318" spans="19:22" x14ac:dyDescent="0.25">
      <c r="S318" s="14"/>
      <c r="T318" s="14"/>
      <c r="U318" s="14"/>
      <c r="V318" s="14"/>
    </row>
    <row r="319" spans="19:22" x14ac:dyDescent="0.25">
      <c r="S319" s="14"/>
      <c r="T319" s="14"/>
      <c r="U319" s="14"/>
      <c r="V319" s="14"/>
    </row>
    <row r="320" spans="19:22" x14ac:dyDescent="0.25">
      <c r="S320" s="14"/>
      <c r="T320" s="14"/>
      <c r="U320" s="14"/>
      <c r="V320" s="14"/>
    </row>
    <row r="321" spans="19:22" x14ac:dyDescent="0.25">
      <c r="S321" s="14"/>
      <c r="T321" s="14"/>
      <c r="U321" s="14"/>
      <c r="V321" s="14"/>
    </row>
    <row r="322" spans="19:22" x14ac:dyDescent="0.25">
      <c r="S322" s="14"/>
      <c r="T322" s="14"/>
      <c r="U322" s="14"/>
      <c r="V322" s="14"/>
    </row>
  </sheetData>
  <mergeCells count="18">
    <mergeCell ref="S6:V6"/>
    <mergeCell ref="H16:I16"/>
    <mergeCell ref="E1:K1"/>
    <mergeCell ref="G4:L4"/>
    <mergeCell ref="G5:L5"/>
    <mergeCell ref="B6:E6"/>
    <mergeCell ref="G6:Q6"/>
    <mergeCell ref="H8:I8"/>
    <mergeCell ref="B12:B13"/>
    <mergeCell ref="C12:C13"/>
    <mergeCell ref="D12:D13"/>
    <mergeCell ref="E12:E13"/>
    <mergeCell ref="D48:E48"/>
    <mergeCell ref="H25:I25"/>
    <mergeCell ref="H33:I33"/>
    <mergeCell ref="H40:P40"/>
    <mergeCell ref="H42:I42"/>
    <mergeCell ref="D41:E41"/>
  </mergeCells>
  <hyperlinks>
    <hyperlink ref="C4" location="Summary!A1" display="Return to Summary" xr:uid="{3DB447FA-B23D-4C36-93FE-32EFB913B96C}"/>
  </hyperlink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371475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400050</xdr:colOff>
                    <xdr:row>0</xdr:row>
                    <xdr:rowOff>200025</xdr:rowOff>
                  </from>
                  <to>
                    <xdr:col>13</xdr:col>
                    <xdr:colOff>361950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Summary</vt:lpstr>
      <vt:lpstr>Abbreviations</vt:lpstr>
      <vt:lpstr>freq-exp3-rest-opt1</vt:lpstr>
      <vt:lpstr>freq-exp5-rest-opt1</vt:lpstr>
      <vt:lpstr>freq-hil-rest-opt1</vt:lpstr>
      <vt:lpstr>freq-ply3-rest-opt1</vt:lpstr>
      <vt:lpstr>freq-ply2-rest-opt1</vt:lpstr>
      <vt:lpstr>freq-pow-rest-opt1</vt:lpstr>
      <vt:lpstr>freq-lin-unrest-opt1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Wehmas, Leah</dc:creator>
  <cp:lastModifiedBy>Wehmas, Leah</cp:lastModifiedBy>
  <dcterms:created xsi:type="dcterms:W3CDTF">2018-04-02T12:39:10Z</dcterms:created>
  <dcterms:modified xsi:type="dcterms:W3CDTF">2025-04-11T19:07:56Z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00f8861b-f1b8-48aa-b95b-1578f40a8604</vt:lpwstr>
  </property>
</Properties>
</file>