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Fuhar Dixit\Documents\Paper\Berkeley\TOP AOF PIGE\Final Manuscript Docs\"/>
    </mc:Choice>
  </mc:AlternateContent>
  <xr:revisionPtr revIDLastSave="0" documentId="13_ncr:1_{14155049-374D-40C0-A5DA-31BC52BE0E33}" xr6:coauthVersionLast="47" xr6:coauthVersionMax="47" xr10:uidLastSave="{00000000-0000-0000-0000-000000000000}"/>
  <bookViews>
    <workbookView xWindow="-110" yWindow="-110" windowWidth="19420" windowHeight="11500" firstSheet="2" activeTab="5" xr2:uid="{00000000-000D-0000-FFFF-FFFF00000000}"/>
  </bookViews>
  <sheets>
    <sheet name="EPA 533" sheetId="1" r:id="rId1"/>
    <sheet name="EPA 1633" sheetId="2" r:id="rId2"/>
    <sheet name="TOP" sheetId="3" r:id="rId3"/>
    <sheet name="Modified 1633" sheetId="4" r:id="rId4"/>
    <sheet name="Suspect Screening" sheetId="5" r:id="rId5"/>
    <sheet name="1633 vs Modified vs 1633 (II)" sheetId="8" r:id="rId6"/>
    <sheet name="AOF_CIC" sheetId="9" r:id="rId7"/>
    <sheet name="AOF-PIGE" sheetId="10" r:id="rId8"/>
    <sheet name="F19-NMR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8" l="1"/>
  <c r="Q32" i="8"/>
  <c r="O32" i="8"/>
  <c r="I32" i="8"/>
  <c r="J32" i="8"/>
  <c r="H32" i="8"/>
  <c r="Q31" i="8"/>
  <c r="P31" i="8"/>
  <c r="O31" i="8"/>
  <c r="N31" i="8"/>
  <c r="H31" i="8"/>
  <c r="I31" i="8"/>
  <c r="J31" i="8"/>
  <c r="G31" i="8"/>
  <c r="C31" i="8"/>
  <c r="C32" i="8" s="1"/>
  <c r="D31" i="8"/>
  <c r="D32" i="8" s="1"/>
  <c r="E31" i="8"/>
  <c r="E32" i="8" s="1"/>
  <c r="B31" i="8"/>
  <c r="D59" i="2" l="1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C5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C50" i="2"/>
  <c r="Z54" i="8"/>
  <c r="Y54" i="8"/>
  <c r="X54" i="8"/>
  <c r="AL13" i="2"/>
  <c r="AK13" i="2"/>
  <c r="AJ13" i="2"/>
  <c r="AI13" i="2"/>
  <c r="AH13" i="2"/>
  <c r="AL12" i="2"/>
  <c r="AK12" i="2"/>
  <c r="AJ12" i="2"/>
  <c r="AI12" i="2"/>
  <c r="AH12" i="2"/>
  <c r="AG13" i="2"/>
  <c r="AF13" i="2"/>
  <c r="AE13" i="2"/>
  <c r="AD13" i="2"/>
  <c r="AC13" i="2"/>
  <c r="AG12" i="2"/>
  <c r="AF12" i="2"/>
  <c r="AE12" i="2"/>
  <c r="AD12" i="2"/>
  <c r="AC12" i="2"/>
  <c r="AC6" i="5"/>
  <c r="AD6" i="5"/>
  <c r="AC7" i="5"/>
  <c r="AD7" i="5"/>
  <c r="AC8" i="5"/>
  <c r="AD8" i="5"/>
  <c r="AC9" i="5"/>
  <c r="AD9" i="5"/>
  <c r="AC10" i="5"/>
  <c r="AD10" i="5"/>
  <c r="AC11" i="5"/>
  <c r="AD11" i="5"/>
  <c r="AC12" i="5"/>
  <c r="AD12" i="5"/>
  <c r="AC13" i="5"/>
  <c r="AD13" i="5"/>
  <c r="AC14" i="5"/>
  <c r="AD14" i="5"/>
  <c r="AC15" i="5"/>
  <c r="AD15" i="5"/>
  <c r="AC16" i="5"/>
  <c r="AD16" i="5"/>
  <c r="AC17" i="5"/>
  <c r="AD17" i="5"/>
  <c r="AC18" i="5"/>
  <c r="AD18" i="5"/>
  <c r="AC19" i="5"/>
  <c r="AD19" i="5"/>
  <c r="AC20" i="5"/>
  <c r="AD20" i="5"/>
  <c r="AC21" i="5"/>
  <c r="AD21" i="5"/>
  <c r="AC22" i="5"/>
  <c r="AD22" i="5"/>
  <c r="AC23" i="5"/>
  <c r="AD23" i="5"/>
  <c r="AC24" i="5"/>
  <c r="AD24" i="5"/>
  <c r="AC25" i="5"/>
  <c r="AD25" i="5"/>
  <c r="AC26" i="5"/>
  <c r="AD26" i="5"/>
  <c r="AC27" i="5"/>
  <c r="AD27" i="5"/>
  <c r="AC28" i="5"/>
  <c r="AD28" i="5"/>
  <c r="AC29" i="5"/>
  <c r="AD29" i="5"/>
  <c r="AC30" i="5"/>
  <c r="AD30" i="5"/>
  <c r="AC31" i="5"/>
  <c r="AD31" i="5"/>
  <c r="AC32" i="5"/>
  <c r="AD32" i="5"/>
  <c r="AC33" i="5"/>
  <c r="AD33" i="5"/>
  <c r="AC34" i="5"/>
  <c r="AD34" i="5"/>
  <c r="AC35" i="5"/>
  <c r="AD35" i="5"/>
  <c r="AC36" i="5"/>
  <c r="AD36" i="5"/>
  <c r="AC37" i="5"/>
  <c r="AD37" i="5"/>
  <c r="AC38" i="5"/>
  <c r="AD38" i="5"/>
  <c r="AC39" i="5"/>
  <c r="AD39" i="5"/>
  <c r="AC40" i="5"/>
  <c r="AD40" i="5"/>
  <c r="AC41" i="5"/>
  <c r="AD41" i="5"/>
  <c r="AC42" i="5"/>
  <c r="AD42" i="5"/>
  <c r="AC43" i="5"/>
  <c r="AD43" i="5"/>
  <c r="AC44" i="5"/>
  <c r="AD44" i="5"/>
  <c r="AC45" i="5"/>
  <c r="AD45" i="5"/>
  <c r="AC46" i="5"/>
  <c r="AD46" i="5"/>
  <c r="AC47" i="5"/>
  <c r="AD47" i="5"/>
  <c r="AC48" i="5"/>
  <c r="AD48" i="5"/>
  <c r="AC49" i="5"/>
  <c r="AD49" i="5"/>
  <c r="AC50" i="5"/>
  <c r="AD50" i="5"/>
  <c r="W6" i="5"/>
  <c r="X6" i="5"/>
  <c r="W7" i="5"/>
  <c r="X7" i="5"/>
  <c r="W8" i="5"/>
  <c r="X8" i="5"/>
  <c r="W9" i="5"/>
  <c r="X9" i="5"/>
  <c r="W10" i="5"/>
  <c r="X10" i="5"/>
  <c r="W11" i="5"/>
  <c r="X11" i="5"/>
  <c r="W12" i="5"/>
  <c r="X12" i="5"/>
  <c r="W13" i="5"/>
  <c r="X13" i="5"/>
  <c r="W14" i="5"/>
  <c r="X14" i="5"/>
  <c r="W15" i="5"/>
  <c r="X15" i="5"/>
  <c r="W16" i="5"/>
  <c r="X16" i="5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W27" i="5"/>
  <c r="X27" i="5"/>
  <c r="W28" i="5"/>
  <c r="X28" i="5"/>
  <c r="W29" i="5"/>
  <c r="X29" i="5"/>
  <c r="W30" i="5"/>
  <c r="X30" i="5"/>
  <c r="W31" i="5"/>
  <c r="X31" i="5"/>
  <c r="W32" i="5"/>
  <c r="X32" i="5"/>
  <c r="W33" i="5"/>
  <c r="X33" i="5"/>
  <c r="W34" i="5"/>
  <c r="X34" i="5"/>
  <c r="W35" i="5"/>
  <c r="X35" i="5"/>
  <c r="W36" i="5"/>
  <c r="X36" i="5"/>
  <c r="W37" i="5"/>
  <c r="X37" i="5"/>
  <c r="W38" i="5"/>
  <c r="X38" i="5"/>
  <c r="W39" i="5"/>
  <c r="X39" i="5"/>
  <c r="W40" i="5"/>
  <c r="X40" i="5"/>
  <c r="W41" i="5"/>
  <c r="X41" i="5"/>
  <c r="W42" i="5"/>
  <c r="X42" i="5"/>
  <c r="W43" i="5"/>
  <c r="X43" i="5"/>
  <c r="W44" i="5"/>
  <c r="X44" i="5"/>
  <c r="W45" i="5"/>
  <c r="X45" i="5"/>
  <c r="W46" i="5"/>
  <c r="X46" i="5"/>
  <c r="W47" i="5"/>
  <c r="X47" i="5"/>
  <c r="W48" i="5"/>
  <c r="X48" i="5"/>
  <c r="W49" i="5"/>
  <c r="X49" i="5"/>
  <c r="W50" i="5"/>
  <c r="X50" i="5"/>
  <c r="AD5" i="5"/>
  <c r="AC5" i="5"/>
  <c r="X5" i="5"/>
  <c r="W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N28" i="5"/>
  <c r="O28" i="5"/>
  <c r="N29" i="5"/>
  <c r="O29" i="5"/>
  <c r="N30" i="5"/>
  <c r="O30" i="5"/>
  <c r="N31" i="5"/>
  <c r="O31" i="5"/>
  <c r="N32" i="5"/>
  <c r="O32" i="5"/>
  <c r="N33" i="5"/>
  <c r="O33" i="5"/>
  <c r="N34" i="5"/>
  <c r="O34" i="5"/>
  <c r="N35" i="5"/>
  <c r="O35" i="5"/>
  <c r="N36" i="5"/>
  <c r="O36" i="5"/>
  <c r="N37" i="5"/>
  <c r="O37" i="5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N45" i="5"/>
  <c r="O45" i="5"/>
  <c r="N46" i="5"/>
  <c r="O46" i="5"/>
  <c r="N47" i="5"/>
  <c r="O47" i="5"/>
  <c r="N48" i="5"/>
  <c r="O48" i="5"/>
  <c r="N49" i="5"/>
  <c r="O49" i="5"/>
  <c r="N50" i="5"/>
  <c r="O50" i="5"/>
  <c r="O5" i="5"/>
  <c r="N5" i="5"/>
  <c r="V5" i="4" l="1"/>
  <c r="W5" i="4"/>
  <c r="V6" i="4"/>
  <c r="W6" i="4"/>
  <c r="V7" i="4"/>
  <c r="W7" i="4"/>
  <c r="V8" i="4"/>
  <c r="W8" i="4"/>
  <c r="V9" i="4"/>
  <c r="W9" i="4"/>
  <c r="V10" i="4"/>
  <c r="W10" i="4"/>
  <c r="V11" i="4"/>
  <c r="W11" i="4"/>
  <c r="V12" i="4"/>
  <c r="W12" i="4"/>
  <c r="V13" i="4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V31" i="4"/>
  <c r="W31" i="4"/>
  <c r="V32" i="4"/>
  <c r="W32" i="4"/>
  <c r="V33" i="4"/>
  <c r="W33" i="4"/>
  <c r="V34" i="4"/>
  <c r="W34" i="4"/>
  <c r="V35" i="4"/>
  <c r="W35" i="4"/>
  <c r="V36" i="4"/>
  <c r="W36" i="4"/>
  <c r="V37" i="4"/>
  <c r="W37" i="4"/>
  <c r="V38" i="4"/>
  <c r="W38" i="4"/>
  <c r="V39" i="4"/>
  <c r="W39" i="4"/>
  <c r="V40" i="4"/>
  <c r="W40" i="4"/>
  <c r="V41" i="4"/>
  <c r="W41" i="4"/>
  <c r="V42" i="4"/>
  <c r="W42" i="4"/>
  <c r="V43" i="4"/>
  <c r="W43" i="4"/>
  <c r="V44" i="4"/>
  <c r="W44" i="4"/>
  <c r="V45" i="4"/>
  <c r="W45" i="4"/>
  <c r="V46" i="4"/>
  <c r="W46" i="4"/>
  <c r="V47" i="4"/>
  <c r="W47" i="4"/>
  <c r="V48" i="4"/>
  <c r="W48" i="4"/>
  <c r="V49" i="4"/>
  <c r="W49" i="4"/>
  <c r="V50" i="4"/>
  <c r="W50" i="4"/>
  <c r="V51" i="4"/>
  <c r="W51" i="4"/>
  <c r="V52" i="4"/>
  <c r="W52" i="4"/>
  <c r="V53" i="4"/>
  <c r="W53" i="4"/>
  <c r="V54" i="4"/>
  <c r="W54" i="4"/>
  <c r="V55" i="4"/>
  <c r="W55" i="4"/>
  <c r="V56" i="4"/>
  <c r="W56" i="4"/>
  <c r="V57" i="4"/>
  <c r="W57" i="4"/>
  <c r="V58" i="4"/>
  <c r="W58" i="4"/>
  <c r="V59" i="4"/>
  <c r="W59" i="4"/>
  <c r="V60" i="4"/>
  <c r="W60" i="4"/>
  <c r="V61" i="4"/>
  <c r="W61" i="4"/>
  <c r="V62" i="4"/>
  <c r="W62" i="4"/>
  <c r="V63" i="4"/>
  <c r="W63" i="4"/>
  <c r="V64" i="4"/>
  <c r="W64" i="4"/>
  <c r="P5" i="4"/>
  <c r="Q5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3" i="4"/>
  <c r="Q53" i="4"/>
  <c r="P54" i="4"/>
  <c r="Q54" i="4"/>
  <c r="P55" i="4"/>
  <c r="Q55" i="4"/>
  <c r="P56" i="4"/>
  <c r="Q56" i="4"/>
  <c r="P57" i="4"/>
  <c r="Q57" i="4"/>
  <c r="P58" i="4"/>
  <c r="Q58" i="4"/>
  <c r="P59" i="4"/>
  <c r="Q59" i="4"/>
  <c r="P60" i="4"/>
  <c r="Q60" i="4"/>
  <c r="P61" i="4"/>
  <c r="Q61" i="4"/>
  <c r="P62" i="4"/>
  <c r="Q62" i="4"/>
  <c r="P63" i="4"/>
  <c r="Q63" i="4"/>
  <c r="P64" i="4"/>
  <c r="Q64" i="4"/>
  <c r="W4" i="4"/>
  <c r="V4" i="4"/>
  <c r="Q4" i="4"/>
  <c r="P4" i="4"/>
  <c r="I5" i="4"/>
  <c r="K5" i="4" s="1"/>
  <c r="J5" i="4"/>
  <c r="L5" i="4" s="1"/>
  <c r="I6" i="4"/>
  <c r="K6" i="4" s="1"/>
  <c r="J6" i="4"/>
  <c r="L6" i="4" s="1"/>
  <c r="I7" i="4"/>
  <c r="K7" i="4" s="1"/>
  <c r="J7" i="4"/>
  <c r="L7" i="4" s="1"/>
  <c r="I8" i="4"/>
  <c r="K8" i="4" s="1"/>
  <c r="J8" i="4"/>
  <c r="L8" i="4" s="1"/>
  <c r="I9" i="4"/>
  <c r="K9" i="4" s="1"/>
  <c r="J9" i="4"/>
  <c r="L9" i="4" s="1"/>
  <c r="I10" i="4"/>
  <c r="K10" i="4" s="1"/>
  <c r="J10" i="4"/>
  <c r="L10" i="4" s="1"/>
  <c r="I11" i="4"/>
  <c r="K11" i="4" s="1"/>
  <c r="J11" i="4"/>
  <c r="L11" i="4" s="1"/>
  <c r="I12" i="4"/>
  <c r="K12" i="4" s="1"/>
  <c r="J12" i="4"/>
  <c r="L12" i="4" s="1"/>
  <c r="I13" i="4"/>
  <c r="K13" i="4" s="1"/>
  <c r="J13" i="4"/>
  <c r="L13" i="4" s="1"/>
  <c r="I14" i="4"/>
  <c r="K14" i="4" s="1"/>
  <c r="J14" i="4"/>
  <c r="L14" i="4" s="1"/>
  <c r="I15" i="4"/>
  <c r="K15" i="4" s="1"/>
  <c r="J15" i="4"/>
  <c r="L15" i="4" s="1"/>
  <c r="I16" i="4"/>
  <c r="K16" i="4" s="1"/>
  <c r="J16" i="4"/>
  <c r="L16" i="4" s="1"/>
  <c r="I17" i="4"/>
  <c r="K17" i="4" s="1"/>
  <c r="J17" i="4"/>
  <c r="L17" i="4" s="1"/>
  <c r="I18" i="4"/>
  <c r="K18" i="4" s="1"/>
  <c r="J18" i="4"/>
  <c r="L18" i="4" s="1"/>
  <c r="I19" i="4"/>
  <c r="K19" i="4" s="1"/>
  <c r="J19" i="4"/>
  <c r="L19" i="4" s="1"/>
  <c r="I20" i="4"/>
  <c r="K20" i="4" s="1"/>
  <c r="J20" i="4"/>
  <c r="L20" i="4" s="1"/>
  <c r="I21" i="4"/>
  <c r="K21" i="4" s="1"/>
  <c r="J21" i="4"/>
  <c r="L21" i="4" s="1"/>
  <c r="I22" i="4"/>
  <c r="K22" i="4" s="1"/>
  <c r="J22" i="4"/>
  <c r="L22" i="4" s="1"/>
  <c r="I23" i="4"/>
  <c r="K23" i="4" s="1"/>
  <c r="J23" i="4"/>
  <c r="L23" i="4" s="1"/>
  <c r="I24" i="4"/>
  <c r="K24" i="4" s="1"/>
  <c r="J24" i="4"/>
  <c r="L24" i="4" s="1"/>
  <c r="I25" i="4"/>
  <c r="K25" i="4" s="1"/>
  <c r="J25" i="4"/>
  <c r="L25" i="4" s="1"/>
  <c r="I26" i="4"/>
  <c r="K26" i="4" s="1"/>
  <c r="J26" i="4"/>
  <c r="L26" i="4" s="1"/>
  <c r="I27" i="4"/>
  <c r="K27" i="4" s="1"/>
  <c r="J27" i="4"/>
  <c r="L27" i="4" s="1"/>
  <c r="I28" i="4"/>
  <c r="K28" i="4" s="1"/>
  <c r="J28" i="4"/>
  <c r="L28" i="4" s="1"/>
  <c r="I29" i="4"/>
  <c r="K29" i="4" s="1"/>
  <c r="J29" i="4"/>
  <c r="L29" i="4" s="1"/>
  <c r="I30" i="4"/>
  <c r="K30" i="4" s="1"/>
  <c r="J30" i="4"/>
  <c r="L30" i="4" s="1"/>
  <c r="I31" i="4"/>
  <c r="K31" i="4" s="1"/>
  <c r="J31" i="4"/>
  <c r="L31" i="4" s="1"/>
  <c r="I32" i="4"/>
  <c r="K32" i="4" s="1"/>
  <c r="J32" i="4"/>
  <c r="L32" i="4" s="1"/>
  <c r="I33" i="4"/>
  <c r="K33" i="4" s="1"/>
  <c r="J33" i="4"/>
  <c r="L33" i="4" s="1"/>
  <c r="I34" i="4"/>
  <c r="K34" i="4" s="1"/>
  <c r="J34" i="4"/>
  <c r="L34" i="4" s="1"/>
  <c r="I35" i="4"/>
  <c r="K35" i="4" s="1"/>
  <c r="J35" i="4"/>
  <c r="L35" i="4" s="1"/>
  <c r="I36" i="4"/>
  <c r="K36" i="4" s="1"/>
  <c r="J36" i="4"/>
  <c r="L36" i="4" s="1"/>
  <c r="I37" i="4"/>
  <c r="K37" i="4" s="1"/>
  <c r="J37" i="4"/>
  <c r="L37" i="4" s="1"/>
  <c r="I38" i="4"/>
  <c r="K38" i="4" s="1"/>
  <c r="J38" i="4"/>
  <c r="L38" i="4" s="1"/>
  <c r="I39" i="4"/>
  <c r="K39" i="4" s="1"/>
  <c r="J39" i="4"/>
  <c r="L39" i="4" s="1"/>
  <c r="I40" i="4"/>
  <c r="K40" i="4" s="1"/>
  <c r="J40" i="4"/>
  <c r="L40" i="4" s="1"/>
  <c r="I41" i="4"/>
  <c r="K41" i="4" s="1"/>
  <c r="J41" i="4"/>
  <c r="L41" i="4" s="1"/>
  <c r="I42" i="4"/>
  <c r="K42" i="4" s="1"/>
  <c r="J42" i="4"/>
  <c r="L42" i="4" s="1"/>
  <c r="I43" i="4"/>
  <c r="K43" i="4" s="1"/>
  <c r="J43" i="4"/>
  <c r="L43" i="4" s="1"/>
  <c r="I44" i="4"/>
  <c r="K44" i="4" s="1"/>
  <c r="J44" i="4"/>
  <c r="L44" i="4" s="1"/>
  <c r="I45" i="4"/>
  <c r="K45" i="4" s="1"/>
  <c r="J45" i="4"/>
  <c r="L45" i="4" s="1"/>
  <c r="I46" i="4"/>
  <c r="K46" i="4" s="1"/>
  <c r="J46" i="4"/>
  <c r="L46" i="4" s="1"/>
  <c r="I47" i="4"/>
  <c r="K47" i="4" s="1"/>
  <c r="J47" i="4"/>
  <c r="L47" i="4" s="1"/>
  <c r="I48" i="4"/>
  <c r="K48" i="4" s="1"/>
  <c r="J48" i="4"/>
  <c r="L48" i="4" s="1"/>
  <c r="I49" i="4"/>
  <c r="K49" i="4" s="1"/>
  <c r="J49" i="4"/>
  <c r="L49" i="4" s="1"/>
  <c r="I50" i="4"/>
  <c r="K50" i="4" s="1"/>
  <c r="J50" i="4"/>
  <c r="L50" i="4" s="1"/>
  <c r="I51" i="4"/>
  <c r="K51" i="4" s="1"/>
  <c r="J51" i="4"/>
  <c r="L51" i="4" s="1"/>
  <c r="I52" i="4"/>
  <c r="K52" i="4" s="1"/>
  <c r="J52" i="4"/>
  <c r="L52" i="4" s="1"/>
  <c r="I53" i="4"/>
  <c r="K53" i="4" s="1"/>
  <c r="J53" i="4"/>
  <c r="L53" i="4" s="1"/>
  <c r="I54" i="4"/>
  <c r="K54" i="4" s="1"/>
  <c r="J54" i="4"/>
  <c r="L54" i="4" s="1"/>
  <c r="I55" i="4"/>
  <c r="K55" i="4" s="1"/>
  <c r="J55" i="4"/>
  <c r="L55" i="4" s="1"/>
  <c r="I56" i="4"/>
  <c r="K56" i="4" s="1"/>
  <c r="J56" i="4"/>
  <c r="L56" i="4" s="1"/>
  <c r="I57" i="4"/>
  <c r="K57" i="4" s="1"/>
  <c r="J57" i="4"/>
  <c r="L57" i="4" s="1"/>
  <c r="I58" i="4"/>
  <c r="K58" i="4" s="1"/>
  <c r="J58" i="4"/>
  <c r="L58" i="4" s="1"/>
  <c r="I59" i="4"/>
  <c r="K59" i="4" s="1"/>
  <c r="J59" i="4"/>
  <c r="L59" i="4" s="1"/>
  <c r="I60" i="4"/>
  <c r="K60" i="4" s="1"/>
  <c r="J60" i="4"/>
  <c r="L60" i="4" s="1"/>
  <c r="I61" i="4"/>
  <c r="K61" i="4" s="1"/>
  <c r="J61" i="4"/>
  <c r="L61" i="4" s="1"/>
  <c r="I62" i="4"/>
  <c r="K62" i="4" s="1"/>
  <c r="J62" i="4"/>
  <c r="L62" i="4" s="1"/>
  <c r="I63" i="4"/>
  <c r="K63" i="4" s="1"/>
  <c r="J63" i="4"/>
  <c r="L63" i="4" s="1"/>
  <c r="I64" i="4"/>
  <c r="K64" i="4" s="1"/>
  <c r="J64" i="4"/>
  <c r="L64" i="4" s="1"/>
  <c r="J4" i="4"/>
  <c r="L4" i="4" s="1"/>
  <c r="I4" i="4"/>
  <c r="K4" i="4" s="1"/>
  <c r="M95" i="3" l="1"/>
  <c r="M100" i="3" s="1"/>
  <c r="L95" i="3"/>
  <c r="L100" i="3" s="1"/>
  <c r="K95" i="3"/>
  <c r="K100" i="3" s="1"/>
  <c r="J95" i="3"/>
  <c r="J100" i="3" s="1"/>
  <c r="I95" i="3"/>
  <c r="I100" i="3" s="1"/>
  <c r="H95" i="3"/>
  <c r="H100" i="3" s="1"/>
  <c r="G95" i="3"/>
  <c r="G100" i="3" s="1"/>
  <c r="F95" i="3"/>
  <c r="F100" i="3" s="1"/>
  <c r="E95" i="3"/>
  <c r="E100" i="3" s="1"/>
  <c r="D95" i="3"/>
  <c r="D100" i="3" s="1"/>
  <c r="C95" i="3"/>
  <c r="C100" i="3" s="1"/>
  <c r="B95" i="3"/>
  <c r="B100" i="3" s="1"/>
  <c r="M94" i="3"/>
  <c r="M99" i="3" s="1"/>
  <c r="L94" i="3"/>
  <c r="L99" i="3" s="1"/>
  <c r="K94" i="3"/>
  <c r="K99" i="3" s="1"/>
  <c r="J94" i="3"/>
  <c r="J99" i="3" s="1"/>
  <c r="I94" i="3"/>
  <c r="I99" i="3" s="1"/>
  <c r="H94" i="3"/>
  <c r="H99" i="3" s="1"/>
  <c r="G94" i="3"/>
  <c r="G99" i="3" s="1"/>
  <c r="F94" i="3"/>
  <c r="F99" i="3" s="1"/>
  <c r="E94" i="3"/>
  <c r="E99" i="3" s="1"/>
  <c r="D94" i="3"/>
  <c r="D99" i="3" s="1"/>
  <c r="C94" i="3"/>
  <c r="C99" i="3" s="1"/>
  <c r="B94" i="3"/>
  <c r="B99" i="3" s="1"/>
  <c r="H84" i="3"/>
  <c r="M80" i="3"/>
  <c r="M85" i="3" s="1"/>
  <c r="L80" i="3"/>
  <c r="L85" i="3" s="1"/>
  <c r="K80" i="3"/>
  <c r="K85" i="3" s="1"/>
  <c r="J80" i="3"/>
  <c r="J85" i="3" s="1"/>
  <c r="I80" i="3"/>
  <c r="I85" i="3" s="1"/>
  <c r="H80" i="3"/>
  <c r="H85" i="3" s="1"/>
  <c r="G80" i="3"/>
  <c r="G85" i="3" s="1"/>
  <c r="F80" i="3"/>
  <c r="F85" i="3" s="1"/>
  <c r="E80" i="3"/>
  <c r="E85" i="3" s="1"/>
  <c r="D80" i="3"/>
  <c r="D85" i="3" s="1"/>
  <c r="C80" i="3"/>
  <c r="C85" i="3" s="1"/>
  <c r="B80" i="3"/>
  <c r="B85" i="3" s="1"/>
  <c r="M79" i="3"/>
  <c r="M84" i="3" s="1"/>
  <c r="L79" i="3"/>
  <c r="L84" i="3" s="1"/>
  <c r="K79" i="3"/>
  <c r="K84" i="3" s="1"/>
  <c r="J79" i="3"/>
  <c r="J84" i="3" s="1"/>
  <c r="I79" i="3"/>
  <c r="I84" i="3" s="1"/>
  <c r="H79" i="3"/>
  <c r="G79" i="3"/>
  <c r="G84" i="3" s="1"/>
  <c r="F79" i="3"/>
  <c r="F84" i="3" s="1"/>
  <c r="E79" i="3"/>
  <c r="E84" i="3" s="1"/>
  <c r="D79" i="3"/>
  <c r="D84" i="3" s="1"/>
  <c r="C79" i="3"/>
  <c r="C84" i="3" s="1"/>
  <c r="B79" i="3"/>
  <c r="B84" i="3" s="1"/>
  <c r="C63" i="3"/>
  <c r="D63" i="3"/>
  <c r="E63" i="3"/>
  <c r="E68" i="3" s="1"/>
  <c r="F63" i="3"/>
  <c r="G63" i="3"/>
  <c r="H63" i="3"/>
  <c r="I63" i="3"/>
  <c r="J63" i="3"/>
  <c r="K63" i="3"/>
  <c r="K68" i="3" s="1"/>
  <c r="L63" i="3"/>
  <c r="M63" i="3"/>
  <c r="M68" i="3" s="1"/>
  <c r="C64" i="3"/>
  <c r="D64" i="3"/>
  <c r="E64" i="3"/>
  <c r="F64" i="3"/>
  <c r="F69" i="3" s="1"/>
  <c r="G64" i="3"/>
  <c r="H64" i="3"/>
  <c r="I64" i="3"/>
  <c r="I69" i="3" s="1"/>
  <c r="J64" i="3"/>
  <c r="K64" i="3"/>
  <c r="L64" i="3"/>
  <c r="L69" i="3" s="1"/>
  <c r="M64" i="3"/>
  <c r="B64" i="3"/>
  <c r="B63" i="3"/>
  <c r="B68" i="3" s="1"/>
  <c r="J68" i="3"/>
  <c r="M69" i="3"/>
  <c r="K69" i="3"/>
  <c r="J69" i="3"/>
  <c r="H69" i="3"/>
  <c r="G69" i="3"/>
  <c r="E69" i="3"/>
  <c r="D69" i="3"/>
  <c r="C69" i="3"/>
  <c r="B69" i="3"/>
  <c r="L68" i="3"/>
  <c r="I68" i="3"/>
  <c r="H68" i="3"/>
  <c r="G68" i="3"/>
  <c r="F68" i="3"/>
  <c r="D68" i="3"/>
  <c r="C68" i="3"/>
  <c r="C53" i="3"/>
  <c r="D53" i="3"/>
  <c r="E53" i="3"/>
  <c r="F53" i="3"/>
  <c r="G53" i="3"/>
  <c r="H53" i="3"/>
  <c r="I53" i="3"/>
  <c r="J53" i="3"/>
  <c r="K53" i="3"/>
  <c r="L53" i="3"/>
  <c r="M53" i="3"/>
  <c r="C54" i="3"/>
  <c r="D54" i="3"/>
  <c r="E54" i="3"/>
  <c r="F54" i="3"/>
  <c r="G54" i="3"/>
  <c r="H54" i="3"/>
  <c r="I54" i="3"/>
  <c r="J54" i="3"/>
  <c r="K54" i="3"/>
  <c r="L54" i="3"/>
  <c r="M54" i="3"/>
  <c r="B54" i="3"/>
  <c r="B53" i="3"/>
  <c r="C48" i="3"/>
  <c r="D48" i="3"/>
  <c r="E48" i="3"/>
  <c r="F48" i="3"/>
  <c r="G48" i="3"/>
  <c r="H48" i="3"/>
  <c r="I48" i="3"/>
  <c r="J48" i="3"/>
  <c r="K48" i="3"/>
  <c r="L48" i="3"/>
  <c r="M48" i="3"/>
  <c r="C49" i="3"/>
  <c r="D49" i="3"/>
  <c r="E49" i="3"/>
  <c r="F49" i="3"/>
  <c r="G49" i="3"/>
  <c r="H49" i="3"/>
  <c r="I49" i="3"/>
  <c r="J49" i="3"/>
  <c r="K49" i="3"/>
  <c r="L49" i="3"/>
  <c r="M49" i="3"/>
  <c r="B49" i="3"/>
  <c r="B48" i="3"/>
  <c r="C38" i="3"/>
  <c r="D38" i="3"/>
  <c r="E38" i="3"/>
  <c r="F38" i="3"/>
  <c r="G38" i="3"/>
  <c r="H38" i="3"/>
  <c r="I38" i="3"/>
  <c r="J38" i="3"/>
  <c r="K38" i="3"/>
  <c r="L38" i="3"/>
  <c r="M38" i="3"/>
  <c r="C39" i="3"/>
  <c r="D39" i="3"/>
  <c r="E39" i="3"/>
  <c r="F39" i="3"/>
  <c r="G39" i="3"/>
  <c r="H39" i="3"/>
  <c r="I39" i="3"/>
  <c r="J39" i="3"/>
  <c r="K39" i="3"/>
  <c r="L39" i="3"/>
  <c r="M39" i="3"/>
  <c r="B39" i="3"/>
  <c r="B38" i="3"/>
  <c r="C32" i="3"/>
  <c r="D32" i="3"/>
  <c r="E32" i="3"/>
  <c r="F32" i="3"/>
  <c r="G32" i="3"/>
  <c r="H32" i="3"/>
  <c r="I32" i="3"/>
  <c r="J32" i="3"/>
  <c r="K32" i="3"/>
  <c r="L32" i="3"/>
  <c r="M32" i="3"/>
  <c r="C33" i="3"/>
  <c r="D33" i="3"/>
  <c r="E33" i="3"/>
  <c r="F33" i="3"/>
  <c r="G33" i="3"/>
  <c r="H33" i="3"/>
  <c r="I33" i="3"/>
  <c r="J33" i="3"/>
  <c r="K33" i="3"/>
  <c r="L33" i="3"/>
  <c r="M33" i="3"/>
  <c r="C34" i="3"/>
  <c r="D34" i="3"/>
  <c r="E34" i="3"/>
  <c r="F34" i="3"/>
  <c r="G34" i="3"/>
  <c r="H34" i="3"/>
  <c r="I34" i="3"/>
  <c r="J34" i="3"/>
  <c r="K34" i="3"/>
  <c r="L34" i="3"/>
  <c r="M34" i="3"/>
  <c r="C35" i="3"/>
  <c r="D35" i="3"/>
  <c r="E35" i="3"/>
  <c r="F35" i="3"/>
  <c r="G35" i="3"/>
  <c r="H35" i="3"/>
  <c r="I35" i="3"/>
  <c r="J35" i="3"/>
  <c r="K35" i="3"/>
  <c r="L35" i="3"/>
  <c r="M35" i="3"/>
  <c r="C36" i="3"/>
  <c r="D36" i="3"/>
  <c r="E36" i="3"/>
  <c r="F36" i="3"/>
  <c r="G36" i="3"/>
  <c r="H36" i="3"/>
  <c r="I36" i="3"/>
  <c r="J36" i="3"/>
  <c r="K36" i="3"/>
  <c r="L36" i="3"/>
  <c r="M36" i="3"/>
  <c r="B33" i="3"/>
  <c r="B34" i="3"/>
  <c r="B35" i="3"/>
  <c r="B36" i="3"/>
  <c r="B32" i="3"/>
  <c r="C10" i="3"/>
  <c r="D10" i="3"/>
  <c r="E10" i="3"/>
  <c r="F10" i="3"/>
  <c r="G10" i="3"/>
  <c r="H10" i="3"/>
  <c r="I10" i="3"/>
  <c r="J10" i="3"/>
  <c r="K10" i="3"/>
  <c r="L10" i="3"/>
  <c r="M10" i="3"/>
  <c r="C11" i="3"/>
  <c r="D11" i="3"/>
  <c r="E11" i="3"/>
  <c r="F11" i="3"/>
  <c r="G11" i="3"/>
  <c r="H11" i="3"/>
  <c r="I11" i="3"/>
  <c r="J11" i="3"/>
  <c r="K11" i="3"/>
  <c r="L11" i="3"/>
  <c r="M11" i="3"/>
  <c r="B11" i="3"/>
  <c r="B10" i="3"/>
  <c r="E39" i="2" l="1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33" i="1"/>
  <c r="D33" i="1"/>
  <c r="E33" i="1"/>
  <c r="F33" i="1"/>
  <c r="G33" i="1"/>
  <c r="H33" i="1"/>
  <c r="I33" i="1"/>
  <c r="J33" i="1"/>
  <c r="K33" i="1"/>
  <c r="L33" i="1"/>
  <c r="M33" i="1"/>
  <c r="N33" i="1"/>
  <c r="C34" i="1"/>
  <c r="D34" i="1"/>
  <c r="E34" i="1"/>
  <c r="F34" i="1"/>
  <c r="G34" i="1"/>
  <c r="H34" i="1"/>
  <c r="I34" i="1"/>
  <c r="J34" i="1"/>
  <c r="K34" i="1"/>
  <c r="L34" i="1"/>
  <c r="M34" i="1"/>
  <c r="N34" i="1"/>
  <c r="B34" i="1"/>
  <c r="B33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<sst xmlns="http://schemas.openxmlformats.org/spreadsheetml/2006/main" count="1645" uniqueCount="263">
  <si>
    <t>AFFF Spiked Tap Water</t>
  </si>
  <si>
    <t>PFBA</t>
  </si>
  <si>
    <t>PFPeA</t>
  </si>
  <si>
    <t>PFHxA</t>
  </si>
  <si>
    <t>PFHpA</t>
  </si>
  <si>
    <t>PFOA</t>
  </si>
  <si>
    <t>PFNA</t>
  </si>
  <si>
    <t>PFDA</t>
  </si>
  <si>
    <t>PFUnA</t>
  </si>
  <si>
    <t>PFDoA</t>
  </si>
  <si>
    <t>HFPO-DA</t>
  </si>
  <si>
    <t>PFBS</t>
  </si>
  <si>
    <t>PFPeS</t>
  </si>
  <si>
    <t>PFHxS</t>
  </si>
  <si>
    <t>PFHpS</t>
  </si>
  <si>
    <t>PFOS</t>
  </si>
  <si>
    <t>4:2FTS</t>
  </si>
  <si>
    <t>6:2FTS</t>
  </si>
  <si>
    <t>8:2FTS</t>
  </si>
  <si>
    <t>PFMPA</t>
  </si>
  <si>
    <t>PFMBA</t>
  </si>
  <si>
    <t>ADONA</t>
  </si>
  <si>
    <t>PFEESA</t>
  </si>
  <si>
    <t>NFDHA</t>
  </si>
  <si>
    <t>9Cl-PF3ONS</t>
  </si>
  <si>
    <t>11Cl-PF3OUdS</t>
  </si>
  <si>
    <t>Std Dev</t>
  </si>
  <si>
    <t>n=5</t>
  </si>
  <si>
    <t>PFAS Concentrations in ng/L</t>
  </si>
  <si>
    <t>AFFF-00897</t>
  </si>
  <si>
    <t>AFFF-11048</t>
  </si>
  <si>
    <t>AFFF-10734</t>
  </si>
  <si>
    <t>AFFF-00927</t>
  </si>
  <si>
    <t>AFFF-11102</t>
  </si>
  <si>
    <t>Average</t>
  </si>
  <si>
    <t>Site 1</t>
  </si>
  <si>
    <t>n=3</t>
  </si>
  <si>
    <t>GW-41</t>
  </si>
  <si>
    <t>GW-50</t>
  </si>
  <si>
    <t>GW-49</t>
  </si>
  <si>
    <t>GW-58</t>
  </si>
  <si>
    <t>GW-60</t>
  </si>
  <si>
    <t>GW-46</t>
  </si>
  <si>
    <t>Site 2</t>
  </si>
  <si>
    <t>PFOSA</t>
  </si>
  <si>
    <t>AFFF-00897 (ng/L)</t>
  </si>
  <si>
    <t>Samp</t>
  </si>
  <si>
    <t>Post- TOP Assay</t>
  </si>
  <si>
    <t>Neutral 1</t>
  </si>
  <si>
    <t>Neutral 2</t>
  </si>
  <si>
    <t>Neutral 3</t>
  </si>
  <si>
    <t>Neutral 4</t>
  </si>
  <si>
    <t>Neutral 5</t>
  </si>
  <si>
    <t>Cation 1</t>
  </si>
  <si>
    <t>Cation 2</t>
  </si>
  <si>
    <t>Cation 3</t>
  </si>
  <si>
    <t>Cation 4</t>
  </si>
  <si>
    <t>Cation 5</t>
  </si>
  <si>
    <t>Anion 1</t>
  </si>
  <si>
    <t>Anion 2</t>
  </si>
  <si>
    <t>Anion 3</t>
  </si>
  <si>
    <t>Anion 4</t>
  </si>
  <si>
    <t>Anion 5</t>
  </si>
  <si>
    <t>Total 1</t>
  </si>
  <si>
    <t>Total 2</t>
  </si>
  <si>
    <t>Total 3</t>
  </si>
  <si>
    <t>Toal 4</t>
  </si>
  <si>
    <t>Total 5</t>
  </si>
  <si>
    <t>Pre- TOP Assay</t>
  </si>
  <si>
    <t>PFAS Concentrations in pM</t>
  </si>
  <si>
    <t>Molecular weight</t>
  </si>
  <si>
    <t>CAS Number</t>
  </si>
  <si>
    <t>Analyte</t>
  </si>
  <si>
    <t xml:space="preserve">Tap1 (ng/L) </t>
  </si>
  <si>
    <t xml:space="preserve">Tap2 (ng/L) </t>
  </si>
  <si>
    <t xml:space="preserve">Tap3 (ng/L) </t>
  </si>
  <si>
    <t xml:space="preserve">Tap4 (ng/L) </t>
  </si>
  <si>
    <t xml:space="preserve">Tap5 (ng/L) </t>
  </si>
  <si>
    <t xml:space="preserve">Tap6 (ng/L) </t>
  </si>
  <si>
    <t>375-22-4</t>
  </si>
  <si>
    <t>2706-90-3</t>
  </si>
  <si>
    <t>307-24-4</t>
  </si>
  <si>
    <t>375-85-9</t>
  </si>
  <si>
    <t>335-67-1</t>
  </si>
  <si>
    <t>375-95-1</t>
  </si>
  <si>
    <t>&lt;LOQ</t>
  </si>
  <si>
    <t>335-76-2</t>
  </si>
  <si>
    <t>2058-94-8</t>
  </si>
  <si>
    <t>PFUdA</t>
  </si>
  <si>
    <t>307-55-1</t>
  </si>
  <si>
    <t>72629-94-8</t>
  </si>
  <si>
    <t>PFTrDA</t>
  </si>
  <si>
    <t>376-06-7</t>
  </si>
  <si>
    <t>PFTeDA</t>
  </si>
  <si>
    <t>67905-19-5</t>
  </si>
  <si>
    <t>PFHxDA</t>
  </si>
  <si>
    <t>16517-11-6</t>
  </si>
  <si>
    <t>PFODA</t>
  </si>
  <si>
    <t>423-41-6</t>
  </si>
  <si>
    <t>PFPrS</t>
  </si>
  <si>
    <t>375-73-5</t>
  </si>
  <si>
    <t>2706-91-4</t>
  </si>
  <si>
    <t>355-46-4</t>
  </si>
  <si>
    <t>375-92-8</t>
  </si>
  <si>
    <t>1763-23-1</t>
  </si>
  <si>
    <t>68259-12-1</t>
  </si>
  <si>
    <t>PFNS</t>
  </si>
  <si>
    <t>335-77-3</t>
  </si>
  <si>
    <t>PFDS</t>
  </si>
  <si>
    <t>79780-39-5</t>
  </si>
  <si>
    <t>PFDoS</t>
  </si>
  <si>
    <t>757124-72-4</t>
  </si>
  <si>
    <t>4:2 FTS</t>
  </si>
  <si>
    <t>27619-97-2</t>
  </si>
  <si>
    <t>6:2 FTS</t>
  </si>
  <si>
    <t>39108-34-4</t>
  </si>
  <si>
    <t>8:2 FTS</t>
  </si>
  <si>
    <t>120226-60-0</t>
  </si>
  <si>
    <t>10:2 FTS</t>
  </si>
  <si>
    <t>70887-88-6</t>
  </si>
  <si>
    <t>6:2 UFTCA</t>
  </si>
  <si>
    <t>70887-84-2</t>
  </si>
  <si>
    <t>8:2 UFTCA</t>
  </si>
  <si>
    <t>70887-94-4</t>
  </si>
  <si>
    <t>10:2 UFTCA</t>
  </si>
  <si>
    <t>30334-69-1</t>
  </si>
  <si>
    <t>FBSA</t>
  </si>
  <si>
    <t>82765-76-2</t>
  </si>
  <si>
    <t>FPeSA</t>
  </si>
  <si>
    <t>41997-13-1</t>
  </si>
  <si>
    <t>FHxSA</t>
  </si>
  <si>
    <t>82765-77-3</t>
  </si>
  <si>
    <t>FHpSA</t>
  </si>
  <si>
    <t>754-91-6</t>
  </si>
  <si>
    <t>31506-32-8</t>
  </si>
  <si>
    <t>NMeFOSA</t>
  </si>
  <si>
    <t>4151-50-2</t>
  </si>
  <si>
    <t>NEtFOSA</t>
  </si>
  <si>
    <t>2806-24-8</t>
  </si>
  <si>
    <t>FOSAA</t>
  </si>
  <si>
    <t>2355-31-9</t>
  </si>
  <si>
    <t>NMeFOSAA</t>
  </si>
  <si>
    <t>3991-50-6</t>
  </si>
  <si>
    <t>NEtFOSAA</t>
  </si>
  <si>
    <t>24448-09-7</t>
  </si>
  <si>
    <t>NMeFOSE</t>
  </si>
  <si>
    <t>1691-99-2</t>
  </si>
  <si>
    <t>NEtFOSE</t>
  </si>
  <si>
    <t>646-83-3</t>
  </si>
  <si>
    <t>PFEtCHxS</t>
  </si>
  <si>
    <t>13252-13-6</t>
  </si>
  <si>
    <t>919005-14-4</t>
  </si>
  <si>
    <t>2481740-05-8</t>
  </si>
  <si>
    <t>Cl-PFOS</t>
  </si>
  <si>
    <t>756426-58-1</t>
  </si>
  <si>
    <t>763051-92-9</t>
  </si>
  <si>
    <t>377-73-1</t>
  </si>
  <si>
    <t>863090-89-5</t>
  </si>
  <si>
    <t>151772-58-6</t>
  </si>
  <si>
    <t>113507-82-7</t>
  </si>
  <si>
    <t>356-02-5</t>
  </si>
  <si>
    <t>3:3 FTCA</t>
  </si>
  <si>
    <t>914637-49-3</t>
  </si>
  <si>
    <t>5:3 FTCA</t>
  </si>
  <si>
    <t>812-70-4</t>
  </si>
  <si>
    <t>7:3 FTCA</t>
  </si>
  <si>
    <t>53826-12-3</t>
  </si>
  <si>
    <t>6:2 FTCA</t>
  </si>
  <si>
    <t>27854-31-5</t>
  </si>
  <si>
    <t>8:2 FTCA</t>
  </si>
  <si>
    <t>53826-13-4</t>
  </si>
  <si>
    <t>10:2 FTCA</t>
  </si>
  <si>
    <t>76-05-1</t>
  </si>
  <si>
    <t>TFA</t>
  </si>
  <si>
    <t>422-64-0</t>
  </si>
  <si>
    <t>PFPrA</t>
  </si>
  <si>
    <t xml:space="preserve">	1493-13-6</t>
  </si>
  <si>
    <t>TFMS</t>
  </si>
  <si>
    <t>2923-21-9</t>
  </si>
  <si>
    <t>PFEtS</t>
  </si>
  <si>
    <t>n=6</t>
  </si>
  <si>
    <t>Site 1 (II)</t>
  </si>
  <si>
    <t>Site 1 (I)</t>
  </si>
  <si>
    <t>Site 2 (I)</t>
  </si>
  <si>
    <t>Site 2 (II)</t>
  </si>
  <si>
    <t>Site 2 (III)</t>
  </si>
  <si>
    <t>Site 1 (III)</t>
  </si>
  <si>
    <t>Component.Group</t>
  </si>
  <si>
    <t>Tap_1</t>
  </si>
  <si>
    <t>Tap_2</t>
  </si>
  <si>
    <t>Tap_3</t>
  </si>
  <si>
    <t>Tap_4</t>
  </si>
  <si>
    <t>Tap_5</t>
  </si>
  <si>
    <t>Tap_6</t>
  </si>
  <si>
    <t>N-dimethyl ammonio propyl perfluoroalkane sulfonamide</t>
  </si>
  <si>
    <t>N-carboxy ethyl dimethyl ammonio propyl perfluoralkane sulfonamide</t>
  </si>
  <si>
    <t>N-TrimethylAmmonioPropyl perFluoroAlkaneSulfonamide</t>
  </si>
  <si>
    <t>N-dimethylammonio propyl-perfluoroalkaneamide</t>
  </si>
  <si>
    <t>N-oxidedimethylammoniopropyl-perfluoroalkanesulfonamide</t>
  </si>
  <si>
    <t>N-TrimethylAmmonioPropyl perFluoroAlkaneSulfonAmido Propanoic acid</t>
  </si>
  <si>
    <t>N-CarboxyMethyldimethylAmmonioPropyl- perFluoroAlkaneSulfonamide</t>
  </si>
  <si>
    <t>N-carboxy ethyl dimethyl ammonio propyl perfluoroalkane sulfonamido propanoic acid</t>
  </si>
  <si>
    <t>N-CarboxyMethyldimethylAmmonioPropyl-perFluoroAlkaneSulfonamido Propanoic acid</t>
  </si>
  <si>
    <t>N-SulfoPropyldimethylAmmonioPropyl perFluoroAlkane SulfonAmidoPropylSulfonate</t>
  </si>
  <si>
    <t>N-Sulfo Propyl dimethyl Ammonio Propyl perFluoroAlkaneSulfonamide</t>
  </si>
  <si>
    <t>N-SulfoPropyldimethylAmmonioPropyl-perFluoroAlkaneSulfonamido Acetic Acid</t>
  </si>
  <si>
    <t>N-Hydroxyethyl dimethylAmmonio Propyl perFluoroAlkaneSulfonamido PropylSulfonate</t>
  </si>
  <si>
    <t>N-MeFOSAA</t>
  </si>
  <si>
    <t>N-MeFOSA</t>
  </si>
  <si>
    <t>N-EtFOSA</t>
  </si>
  <si>
    <t>N-MeFOSE</t>
  </si>
  <si>
    <t>N-EtFOSE</t>
  </si>
  <si>
    <t>11Cl-PF3OUdsS</t>
  </si>
  <si>
    <t>N-EtFOSAA</t>
  </si>
  <si>
    <t>Tap Water</t>
  </si>
  <si>
    <t>Modified 1633</t>
  </si>
  <si>
    <t>-</t>
  </si>
  <si>
    <t>Compound</t>
  </si>
  <si>
    <t>Sample 1</t>
  </si>
  <si>
    <t>Sample 2</t>
  </si>
  <si>
    <t>Sample 3</t>
  </si>
  <si>
    <t>EPA 1633</t>
  </si>
  <si>
    <t>AOF CIC</t>
  </si>
  <si>
    <t>Sample Name</t>
  </si>
  <si>
    <t>Total F ng/L</t>
  </si>
  <si>
    <t>Sample 4</t>
  </si>
  <si>
    <t>Sample 5</t>
  </si>
  <si>
    <t>Regional F totals (shift ranges in ppm, values in nM)</t>
  </si>
  <si>
    <t xml:space="preserve">Sample </t>
  </si>
  <si>
    <t>Total PFAS 
(nM CF3)</t>
  </si>
  <si>
    <t>Total F (nM)</t>
  </si>
  <si>
    <t>Aryl CF3  
(-70 to -60)</t>
  </si>
  <si>
    <t>CF3 
(-80 to -70)</t>
  </si>
  <si>
    <t>PFAS CF3 
(-85 to -80)</t>
  </si>
  <si>
    <t>CF2 
(-130 to -110)</t>
  </si>
  <si>
    <t>Aryl F 
(-140 to -130)</t>
  </si>
  <si>
    <t>Mean fluorinated chain length</t>
  </si>
  <si>
    <t>SPE Recovery (%)</t>
  </si>
  <si>
    <t>Peterson AFB</t>
  </si>
  <si>
    <t>AFFF (III)</t>
  </si>
  <si>
    <t>AFFF (VI)</t>
  </si>
  <si>
    <t>AFFF (I)</t>
  </si>
  <si>
    <t>AFFF (II)</t>
  </si>
  <si>
    <t>AFFF (IV)</t>
  </si>
  <si>
    <t>AFFF (V)</t>
  </si>
  <si>
    <t>AFFF (V, rerun with n = 36,000)</t>
  </si>
  <si>
    <t>Blank #1</t>
  </si>
  <si>
    <t>Blank #2</t>
  </si>
  <si>
    <t>1. Blank cells are nondetects.</t>
  </si>
  <si>
    <t xml:space="preserve">2. Sample concentrations are calculated from an internal standard spike of 2,6-difluorophenol and reported as nM fluorine except for total PFAS, which is reported as nM CF3. </t>
  </si>
  <si>
    <t>3. The 2-3 nM peak appearing in the aryl CF3 region of the blanks also appears in the samples and is excluded from all reported results for the samples.</t>
  </si>
  <si>
    <t>4. The 6 nM peak appearing in the CF2 region of blank #2 may appear overlapping other CF2 peaks in the samples and is subtracted from reported total F and regional CF2 results for the samples.</t>
  </si>
  <si>
    <t>5. The mean fluorinated chain length calculation requires the assumption that all CF2 peaks are associated with PFAS, so it is only semiquantitative and tends to overestimate chain length.</t>
  </si>
  <si>
    <t>6. SPE recoveries are calculated from a surrogate spike of 3,5-bis(trifluoromethyl)benzoic acid.</t>
  </si>
  <si>
    <t>EPA 1633 (II)</t>
  </si>
  <si>
    <t xml:space="preserve">EPA 1633 (Second set of analysis on field samples by SGS North America) </t>
  </si>
  <si>
    <t>Not performed</t>
  </si>
  <si>
    <t>EPA 1633: Performed by RTI Labs</t>
  </si>
  <si>
    <t>Total</t>
  </si>
  <si>
    <t>% Diff 1633</t>
  </si>
  <si>
    <t>Samples diluted: 1/2</t>
  </si>
  <si>
    <t>Actual Concentration</t>
  </si>
  <si>
    <t>Measured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</si>
</sst>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164" fontId="0" fillId="0" borderId="1" xfId="0" applyNumberForma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3" fontId="0" fillId="4" borderId="1" xfId="0" applyNumberFormat="1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5" fillId="0" borderId="0" xfId="0" applyFont="1"/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7" borderId="2" xfId="0" applyNumberFormat="1" applyFill="1" applyBorder="1" applyAlignment="1">
      <alignment horizontal="center" vertical="center"/>
    </xf>
    <xf numFmtId="165" fontId="0" fillId="8" borderId="2" xfId="0" applyNumberFormat="1" applyFill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  <xf numFmtId="165" fontId="0" fillId="5" borderId="0" xfId="0" applyNumberFormat="1" applyFill="1"/>
    <xf numFmtId="0" fontId="2" fillId="10" borderId="0" xfId="0" applyFont="1" applyFill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0" fontId="2" fillId="12" borderId="0" xfId="0" applyFont="1" applyFill="1"/>
    <xf numFmtId="0" fontId="0" fillId="12" borderId="0" xfId="0" applyFill="1"/>
    <xf numFmtId="0" fontId="2" fillId="13" borderId="0" xfId="0" applyFont="1" applyFill="1"/>
    <xf numFmtId="0" fontId="0" fillId="13" borderId="0" xfId="0" applyFill="1"/>
    <xf numFmtId="2" fontId="0" fillId="3" borderId="0" xfId="0" applyNumberFormat="1" applyFill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2" fillId="11" borderId="5" xfId="0" applyNumberFormat="1" applyFont="1" applyFill="1" applyBorder="1" applyAlignment="1">
      <alignment horizontal="center" wrapText="1"/>
    </xf>
    <xf numFmtId="2" fontId="0" fillId="11" borderId="0" xfId="0" applyNumberFormat="1" applyFill="1" applyAlignment="1">
      <alignment horizontal="center"/>
    </xf>
    <xf numFmtId="2" fontId="2" fillId="12" borderId="5" xfId="0" applyNumberFormat="1" applyFont="1" applyFill="1" applyBorder="1" applyAlignment="1">
      <alignment horizontal="center" wrapText="1"/>
    </xf>
    <xf numFmtId="2" fontId="0" fillId="12" borderId="0" xfId="0" applyNumberFormat="1" applyFill="1" applyAlignment="1">
      <alignment horizontal="center"/>
    </xf>
    <xf numFmtId="2" fontId="2" fillId="15" borderId="0" xfId="0" applyNumberFormat="1" applyFont="1" applyFill="1" applyAlignment="1">
      <alignment horizontal="center" wrapText="1"/>
    </xf>
    <xf numFmtId="2" fontId="0" fillId="14" borderId="0" xfId="0" applyNumberFormat="1" applyFill="1" applyAlignment="1">
      <alignment horizontal="center"/>
    </xf>
    <xf numFmtId="2" fontId="0" fillId="15" borderId="0" xfId="0" applyNumberFormat="1" applyFill="1" applyAlignment="1">
      <alignment horizontal="center"/>
    </xf>
    <xf numFmtId="2" fontId="0" fillId="11" borderId="0" xfId="0" applyNumberFormat="1" applyFill="1"/>
    <xf numFmtId="0" fontId="2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4" xfId="0" applyBorder="1"/>
    <xf numFmtId="0" fontId="0" fillId="0" borderId="1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" fillId="7" borderId="0" xfId="0" applyFont="1" applyFill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2" fontId="0" fillId="7" borderId="0" xfId="0" applyNumberFormat="1" applyFill="1"/>
    <xf numFmtId="2" fontId="0" fillId="7" borderId="0" xfId="0" applyNumberFormat="1" applyFill="1" applyAlignment="1">
      <alignment horizontal="center"/>
    </xf>
    <xf numFmtId="2" fontId="0" fillId="7" borderId="11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2" fillId="15" borderId="0" xfId="0" applyFont="1" applyFill="1"/>
    <xf numFmtId="0" fontId="0" fillId="15" borderId="0" xfId="0" applyFill="1"/>
    <xf numFmtId="2" fontId="0" fillId="15" borderId="0" xfId="0" applyNumberFormat="1" applyFill="1"/>
    <xf numFmtId="2" fontId="0" fillId="15" borderId="11" xfId="0" applyNumberFormat="1" applyFill="1" applyBorder="1" applyAlignment="1">
      <alignment horizontal="center"/>
    </xf>
    <xf numFmtId="2" fontId="0" fillId="15" borderId="5" xfId="0" applyNumberFormat="1" applyFill="1" applyBorder="1" applyAlignment="1">
      <alignment horizontal="center"/>
    </xf>
    <xf numFmtId="2" fontId="0" fillId="15" borderId="8" xfId="0" applyNumberFormat="1" applyFill="1" applyBorder="1" applyAlignment="1">
      <alignment horizontal="center"/>
    </xf>
    <xf numFmtId="2" fontId="0" fillId="15" borderId="14" xfId="0" applyNumberFormat="1" applyFill="1" applyBorder="1" applyAlignment="1">
      <alignment horizontal="center"/>
    </xf>
    <xf numFmtId="2" fontId="0" fillId="15" borderId="13" xfId="0" applyNumberFormat="1" applyFill="1" applyBorder="1" applyAlignment="1">
      <alignment horizontal="center"/>
    </xf>
    <xf numFmtId="2" fontId="0" fillId="15" borderId="12" xfId="0" applyNumberFormat="1" applyFill="1" applyBorder="1" applyAlignment="1">
      <alignment horizontal="center"/>
    </xf>
    <xf numFmtId="2" fontId="0" fillId="15" borderId="6" xfId="0" applyNumberFormat="1" applyFill="1" applyBorder="1" applyAlignment="1">
      <alignment horizontal="center"/>
    </xf>
    <xf numFmtId="0" fontId="2" fillId="15" borderId="0" xfId="0" applyFont="1" applyFill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2" fontId="0" fillId="15" borderId="0" xfId="0" applyNumberFormat="1" applyFill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2" fillId="14" borderId="0" xfId="0" applyFont="1" applyFill="1"/>
    <xf numFmtId="0" fontId="0" fillId="14" borderId="0" xfId="0" applyFill="1"/>
    <xf numFmtId="0" fontId="0" fillId="14" borderId="9" xfId="0" applyFill="1" applyBorder="1" applyAlignment="1">
      <alignment horizontal="center" vertical="center"/>
    </xf>
    <xf numFmtId="2" fontId="0" fillId="14" borderId="11" xfId="0" applyNumberFormat="1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0" fontId="2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2" fontId="0" fillId="14" borderId="0" xfId="0" applyNumberFormat="1" applyFill="1" applyAlignment="1">
      <alignment horizontal="center" vertical="center"/>
    </xf>
    <xf numFmtId="2" fontId="0" fillId="14" borderId="0" xfId="0" applyNumberFormat="1" applyFill="1"/>
    <xf numFmtId="0" fontId="2" fillId="16" borderId="0" xfId="0" applyFont="1" applyFill="1"/>
    <xf numFmtId="0" fontId="0" fillId="16" borderId="0" xfId="0" applyFill="1"/>
    <xf numFmtId="2" fontId="0" fillId="16" borderId="0" xfId="0" applyNumberFormat="1" applyFill="1" applyAlignment="1">
      <alignment horizontal="center"/>
    </xf>
    <xf numFmtId="2" fontId="0" fillId="16" borderId="11" xfId="0" applyNumberFormat="1" applyFill="1" applyBorder="1" applyAlignment="1">
      <alignment horizontal="center"/>
    </xf>
    <xf numFmtId="2" fontId="0" fillId="16" borderId="5" xfId="0" applyNumberFormat="1" applyFill="1" applyBorder="1" applyAlignment="1">
      <alignment horizontal="center"/>
    </xf>
    <xf numFmtId="0" fontId="2" fillId="16" borderId="0" xfId="0" applyFont="1" applyFill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17" borderId="0" xfId="0" applyFill="1"/>
    <xf numFmtId="0" fontId="0" fillId="18" borderId="0" xfId="0" applyFill="1"/>
    <xf numFmtId="0" fontId="0" fillId="18" borderId="9" xfId="0" applyFill="1" applyBorder="1" applyAlignment="1">
      <alignment horizontal="center" vertical="center"/>
    </xf>
    <xf numFmtId="2" fontId="0" fillId="18" borderId="11" xfId="0" applyNumberFormat="1" applyFill="1" applyBorder="1" applyAlignment="1">
      <alignment horizontal="center"/>
    </xf>
    <xf numFmtId="0" fontId="2" fillId="18" borderId="0" xfId="0" applyFont="1" applyFill="1" applyAlignment="1">
      <alignment horizontal="center" vertical="center"/>
    </xf>
    <xf numFmtId="2" fontId="0" fillId="5" borderId="0" xfId="0" applyNumberForma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opLeftCell="A14" workbookViewId="0">
      <selection activeCell="I13" sqref="I13"/>
    </sheetView>
  </sheetViews>
  <sheetFormatPr defaultRowHeight="14.5" x14ac:dyDescent="0.35"/>
  <sheetData>
    <row r="1" spans="1:14" x14ac:dyDescent="0.35">
      <c r="A1" s="3" t="s">
        <v>0</v>
      </c>
      <c r="B1" s="3"/>
    </row>
    <row r="2" spans="1:14" x14ac:dyDescent="0.35">
      <c r="A2" s="3" t="s">
        <v>27</v>
      </c>
      <c r="B2" s="3" t="s">
        <v>28</v>
      </c>
    </row>
    <row r="3" spans="1:14" x14ac:dyDescent="0.3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17</v>
      </c>
    </row>
    <row r="4" spans="1:14" x14ac:dyDescent="0.35">
      <c r="A4" t="s">
        <v>29</v>
      </c>
      <c r="B4" s="4">
        <v>17.633064516129032</v>
      </c>
      <c r="C4" s="4">
        <v>29.41935483870968</v>
      </c>
      <c r="D4" s="4">
        <v>65.451612903225808</v>
      </c>
      <c r="E4" s="4">
        <v>20.068548387096776</v>
      </c>
      <c r="F4" s="4">
        <v>88.467741935483872</v>
      </c>
      <c r="G4" s="5">
        <v>0</v>
      </c>
      <c r="H4" s="5">
        <v>0</v>
      </c>
      <c r="I4" s="6">
        <v>69.819000000000003</v>
      </c>
      <c r="J4" s="6">
        <v>63.688790322580651</v>
      </c>
      <c r="K4" s="10">
        <v>313.68387096774194</v>
      </c>
      <c r="L4" s="6">
        <v>45.076499999999996</v>
      </c>
      <c r="M4" s="10">
        <v>2585.6774193548385</v>
      </c>
      <c r="N4" s="5">
        <v>0</v>
      </c>
    </row>
    <row r="5" spans="1:14" x14ac:dyDescent="0.35">
      <c r="A5" t="s">
        <v>30</v>
      </c>
      <c r="B5" s="4">
        <v>17.516129032258068</v>
      </c>
      <c r="C5" s="4">
        <v>28.979838709677423</v>
      </c>
      <c r="D5" s="4">
        <v>73.391129032258064</v>
      </c>
      <c r="E5" s="4">
        <v>19.22983870967742</v>
      </c>
      <c r="F5" s="4">
        <v>86.673387096774206</v>
      </c>
      <c r="G5" s="5">
        <v>0</v>
      </c>
      <c r="H5" s="5">
        <v>0</v>
      </c>
      <c r="I5" s="6">
        <v>67.806677419354841</v>
      </c>
      <c r="J5" s="6">
        <v>65.379274193548383</v>
      </c>
      <c r="K5" s="10">
        <v>316.25806451612902</v>
      </c>
      <c r="L5" s="6">
        <v>44.91493548387097</v>
      </c>
      <c r="M5" s="10">
        <v>2578.1935483870971</v>
      </c>
      <c r="N5" s="5">
        <v>0</v>
      </c>
    </row>
    <row r="6" spans="1:14" x14ac:dyDescent="0.35">
      <c r="A6" t="s">
        <v>31</v>
      </c>
      <c r="B6" s="4">
        <v>16.999999999999996</v>
      </c>
      <c r="C6" s="4">
        <v>27.348178137651821</v>
      </c>
      <c r="D6" s="4">
        <v>69.530364372469634</v>
      </c>
      <c r="E6" s="4">
        <v>18.437246963562753</v>
      </c>
      <c r="F6" s="4">
        <v>81.874493927125513</v>
      </c>
      <c r="G6" s="5">
        <v>0</v>
      </c>
      <c r="H6" s="5">
        <v>0</v>
      </c>
      <c r="I6" s="6">
        <v>71.381538461538469</v>
      </c>
      <c r="J6" s="6">
        <v>62.416761133603231</v>
      </c>
      <c r="K6" s="10">
        <v>304.49032258064517</v>
      </c>
      <c r="L6" s="6">
        <v>43.555700404858293</v>
      </c>
      <c r="M6" s="10">
        <v>2565.0967741935483</v>
      </c>
      <c r="N6" s="5">
        <v>0</v>
      </c>
    </row>
    <row r="7" spans="1:14" x14ac:dyDescent="0.35">
      <c r="A7" t="s">
        <v>32</v>
      </c>
      <c r="B7" s="4">
        <v>15.274193548387096</v>
      </c>
      <c r="C7" s="4">
        <v>24.0241935483871</v>
      </c>
      <c r="D7" s="4">
        <v>59.762096774193552</v>
      </c>
      <c r="E7" s="4">
        <v>16.060483870967744</v>
      </c>
      <c r="F7" s="4">
        <v>74.766129032258078</v>
      </c>
      <c r="G7" s="5">
        <v>0</v>
      </c>
      <c r="H7" s="5">
        <v>0</v>
      </c>
      <c r="I7" s="6">
        <v>59.112870967741941</v>
      </c>
      <c r="J7" s="6">
        <v>55.350080645161285</v>
      </c>
      <c r="K7" s="10">
        <v>258.89032258064515</v>
      </c>
      <c r="L7" s="6">
        <v>38.12537903225806</v>
      </c>
      <c r="M7" s="10">
        <v>2214.4774193548387</v>
      </c>
      <c r="N7" s="5">
        <v>0</v>
      </c>
    </row>
    <row r="8" spans="1:14" x14ac:dyDescent="0.35">
      <c r="A8" t="s">
        <v>33</v>
      </c>
      <c r="B8" s="4">
        <v>16.586345381526105</v>
      </c>
      <c r="C8" s="4">
        <v>27.096385542168676</v>
      </c>
      <c r="D8" s="4">
        <v>71.895582329317264</v>
      </c>
      <c r="E8" s="4">
        <v>16.867469879518072</v>
      </c>
      <c r="F8" s="4">
        <v>82.987951807228924</v>
      </c>
      <c r="G8" s="5">
        <v>0</v>
      </c>
      <c r="H8" s="5">
        <v>0</v>
      </c>
      <c r="I8" s="6">
        <v>69.335325301204819</v>
      </c>
      <c r="J8" s="6">
        <v>63.810522088353416</v>
      </c>
      <c r="K8" s="10">
        <v>298.60645161290324</v>
      </c>
      <c r="L8" s="6">
        <v>44.623445783132532</v>
      </c>
      <c r="M8" s="10">
        <v>2591.2903225806454</v>
      </c>
      <c r="N8" s="5">
        <v>0</v>
      </c>
    </row>
    <row r="9" spans="1:14" s="12" customFormat="1" x14ac:dyDescent="0.35">
      <c r="A9" s="11" t="s">
        <v>34</v>
      </c>
      <c r="B9" s="12">
        <f>AVERAGE(B4:B8)</f>
        <v>16.801946495660061</v>
      </c>
      <c r="C9" s="12">
        <f t="shared" ref="C9:M9" si="0">AVERAGE(C4:C8)</f>
        <v>27.373590155318936</v>
      </c>
      <c r="D9" s="12">
        <f t="shared" si="0"/>
        <v>68.006157082292859</v>
      </c>
      <c r="E9" s="12">
        <f t="shared" si="0"/>
        <v>18.132717562164551</v>
      </c>
      <c r="F9" s="12">
        <f t="shared" si="0"/>
        <v>82.953940759774099</v>
      </c>
      <c r="I9" s="12">
        <f t="shared" si="0"/>
        <v>67.491082429968017</v>
      </c>
      <c r="J9" s="12">
        <f t="shared" si="0"/>
        <v>62.129085676649389</v>
      </c>
      <c r="K9" s="12">
        <f t="shared" si="0"/>
        <v>298.38580645161289</v>
      </c>
      <c r="L9" s="12">
        <f t="shared" si="0"/>
        <v>43.25919214082397</v>
      </c>
      <c r="M9" s="12">
        <f t="shared" si="0"/>
        <v>2506.9470967741936</v>
      </c>
    </row>
    <row r="10" spans="1:14" s="14" customFormat="1" x14ac:dyDescent="0.35">
      <c r="A10" s="13" t="s">
        <v>26</v>
      </c>
      <c r="B10" s="14">
        <f>_xlfn.STDEV.P(B4:B8)</f>
        <v>0.85094676195731389</v>
      </c>
      <c r="C10" s="14">
        <f t="shared" ref="C10:N10" si="1">_xlfn.STDEV.P(C4:C8)</f>
        <v>1.900585875823966</v>
      </c>
      <c r="D10" s="14">
        <f t="shared" si="1"/>
        <v>4.9181091050100703</v>
      </c>
      <c r="E10" s="14">
        <f t="shared" si="1"/>
        <v>1.4791117686481374</v>
      </c>
      <c r="F10" s="14">
        <f t="shared" si="1"/>
        <v>4.7422127231956797</v>
      </c>
      <c r="G10" s="14">
        <f t="shared" si="1"/>
        <v>0</v>
      </c>
      <c r="H10" s="14">
        <f t="shared" si="1"/>
        <v>0</v>
      </c>
      <c r="I10" s="14">
        <f t="shared" si="1"/>
        <v>4.3416611479399627</v>
      </c>
      <c r="J10" s="14">
        <f t="shared" si="1"/>
        <v>3.5174223166972829</v>
      </c>
      <c r="K10" s="14">
        <f t="shared" si="1"/>
        <v>20.739601895518625</v>
      </c>
      <c r="L10" s="14">
        <f t="shared" si="1"/>
        <v>2.6210393380467756</v>
      </c>
      <c r="M10" s="14">
        <f t="shared" si="1"/>
        <v>146.49791636352839</v>
      </c>
      <c r="N10" s="14">
        <f t="shared" si="1"/>
        <v>0</v>
      </c>
    </row>
    <row r="13" spans="1:14" x14ac:dyDescent="0.35">
      <c r="A13" s="3" t="s">
        <v>35</v>
      </c>
      <c r="B13" s="3" t="s">
        <v>28</v>
      </c>
    </row>
    <row r="14" spans="1:14" x14ac:dyDescent="0.35">
      <c r="A14" s="3" t="s">
        <v>36</v>
      </c>
    </row>
    <row r="16" spans="1:14" x14ac:dyDescent="0.35"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11</v>
      </c>
      <c r="J16" s="1" t="s">
        <v>12</v>
      </c>
      <c r="K16" s="1" t="s">
        <v>13</v>
      </c>
      <c r="L16" s="1" t="s">
        <v>14</v>
      </c>
      <c r="M16" s="1" t="s">
        <v>15</v>
      </c>
      <c r="N16" s="1" t="s">
        <v>17</v>
      </c>
    </row>
    <row r="17" spans="1:14" x14ac:dyDescent="0.35">
      <c r="A17" s="15" t="s">
        <v>37</v>
      </c>
      <c r="B17" s="16">
        <v>186.05442176870747</v>
      </c>
      <c r="C17" s="16">
        <v>343.53741496598639</v>
      </c>
      <c r="D17" s="16">
        <v>743.87755102040808</v>
      </c>
      <c r="E17" s="4">
        <v>80.061224489795919</v>
      </c>
      <c r="F17" s="17">
        <v>142.32312925170069</v>
      </c>
      <c r="G17" s="18">
        <v>6.8945578231292526</v>
      </c>
      <c r="H17" s="18">
        <v>2.0612244897959182</v>
      </c>
      <c r="I17" s="16">
        <v>597.43673469387761</v>
      </c>
      <c r="J17" s="16">
        <v>468.08163265306121</v>
      </c>
      <c r="K17" s="7">
        <v>1424.457142857143</v>
      </c>
      <c r="L17" s="4">
        <v>60.715285714285706</v>
      </c>
      <c r="M17" s="7">
        <v>1750.8897959183673</v>
      </c>
      <c r="N17" s="4">
        <v>10.60152380952381</v>
      </c>
    </row>
    <row r="18" spans="1:14" x14ac:dyDescent="0.35">
      <c r="A18" s="3" t="s">
        <v>38</v>
      </c>
      <c r="B18" s="17">
        <v>187.04135338345864</v>
      </c>
      <c r="C18" s="16">
        <v>309.0225563909774</v>
      </c>
      <c r="D18" s="16">
        <v>725.93984962406012</v>
      </c>
      <c r="E18" s="4">
        <v>81.808270676691734</v>
      </c>
      <c r="F18" s="17">
        <v>143.96992481203009</v>
      </c>
      <c r="G18" s="18">
        <v>6.9022556390977448</v>
      </c>
      <c r="H18" s="18">
        <v>2.2593984962406011</v>
      </c>
      <c r="I18" s="16">
        <v>567.85263157894747</v>
      </c>
      <c r="J18" s="16">
        <v>475.30075187969919</v>
      </c>
      <c r="K18" s="7">
        <v>1389.9428571428573</v>
      </c>
      <c r="L18" s="4">
        <v>61.224563909774446</v>
      </c>
      <c r="M18" s="7">
        <v>1642.839097744361</v>
      </c>
      <c r="N18" s="4">
        <v>19.949052631578947</v>
      </c>
    </row>
    <row r="19" spans="1:14" x14ac:dyDescent="0.35">
      <c r="A19" s="15" t="s">
        <v>39</v>
      </c>
      <c r="B19" s="17">
        <v>175.10984848484847</v>
      </c>
      <c r="C19" s="16">
        <v>310.22727272727269</v>
      </c>
      <c r="D19" s="16">
        <v>792.04545454545462</v>
      </c>
      <c r="E19" s="4">
        <v>72.791666666666657</v>
      </c>
      <c r="F19" s="17">
        <v>133.11363636363637</v>
      </c>
      <c r="G19" s="18">
        <v>6.5757575757575761</v>
      </c>
      <c r="H19" s="18">
        <v>1.9924242424242427</v>
      </c>
      <c r="I19" s="16">
        <v>578.88181818181829</v>
      </c>
      <c r="J19" s="16">
        <v>465.72727272727275</v>
      </c>
      <c r="K19" s="7">
        <v>1455.7454545454548</v>
      </c>
      <c r="L19" s="4">
        <v>57.424295454545451</v>
      </c>
      <c r="M19" s="7">
        <v>1675.6727272727276</v>
      </c>
      <c r="N19" s="4">
        <v>17.572333333333333</v>
      </c>
    </row>
    <row r="20" spans="1:14" x14ac:dyDescent="0.35">
      <c r="A20" s="3" t="s">
        <v>40</v>
      </c>
      <c r="B20" s="17">
        <v>172.52027027027029</v>
      </c>
      <c r="C20" s="16">
        <v>340.87837837837839</v>
      </c>
      <c r="D20" s="16">
        <v>776.35135135135135</v>
      </c>
      <c r="E20" s="4">
        <v>74</v>
      </c>
      <c r="F20" s="17">
        <v>128.125</v>
      </c>
      <c r="G20" s="18">
        <v>6.2871621621621623</v>
      </c>
      <c r="H20" s="18">
        <v>1.8952702702702704</v>
      </c>
      <c r="I20" s="16">
        <v>556.5</v>
      </c>
      <c r="J20" s="16">
        <v>443.32432432432427</v>
      </c>
      <c r="K20" s="7">
        <v>1396.0378378378377</v>
      </c>
      <c r="L20" s="4">
        <v>59.554094594594602</v>
      </c>
      <c r="M20" s="7">
        <v>1678.864864864865</v>
      </c>
      <c r="N20" s="4">
        <v>15.132297297297297</v>
      </c>
    </row>
    <row r="21" spans="1:14" x14ac:dyDescent="0.35">
      <c r="A21" s="3" t="s">
        <v>41</v>
      </c>
      <c r="B21" s="17">
        <v>169.17229729729729</v>
      </c>
      <c r="C21" s="16">
        <v>358.44594594594594</v>
      </c>
      <c r="D21" s="16">
        <v>777.70270270270282</v>
      </c>
      <c r="E21" s="4">
        <v>69.462837837837839</v>
      </c>
      <c r="F21" s="17">
        <v>119.25337837837837</v>
      </c>
      <c r="G21" s="18">
        <v>5.9256756756756763</v>
      </c>
      <c r="H21" s="18">
        <v>1.7770270270270272</v>
      </c>
      <c r="I21" s="16">
        <v>563.09999999999991</v>
      </c>
      <c r="J21" s="16">
        <v>495.72297297297297</v>
      </c>
      <c r="K21" s="7">
        <v>1484.4648648648647</v>
      </c>
      <c r="L21" s="4">
        <v>48.109317567567565</v>
      </c>
      <c r="M21" s="7">
        <v>1629.3297297297299</v>
      </c>
      <c r="N21" s="4">
        <v>15.077621621621622</v>
      </c>
    </row>
    <row r="22" spans="1:14" x14ac:dyDescent="0.35">
      <c r="A22" s="15" t="s">
        <v>42</v>
      </c>
      <c r="B22" s="17">
        <v>164.41216216216213</v>
      </c>
      <c r="C22" s="16">
        <v>371.28378378378375</v>
      </c>
      <c r="D22" s="16">
        <v>816.21621621621625</v>
      </c>
      <c r="E22" s="4">
        <v>70.847972972972968</v>
      </c>
      <c r="F22" s="17">
        <v>125.07432432432434</v>
      </c>
      <c r="G22" s="18">
        <v>6.1824324324324325</v>
      </c>
      <c r="H22" s="18">
        <v>1.9290540540540539</v>
      </c>
      <c r="I22" s="16">
        <v>621.30000000000018</v>
      </c>
      <c r="J22" s="16">
        <v>518.27027027027009</v>
      </c>
      <c r="K22" s="7">
        <v>1524.5189189189191</v>
      </c>
      <c r="L22" s="4">
        <v>53.646385135135134</v>
      </c>
      <c r="M22" s="7">
        <v>1818.0648648648653</v>
      </c>
      <c r="N22" s="4">
        <v>15.309189189189189</v>
      </c>
    </row>
    <row r="23" spans="1:14" s="12" customFormat="1" x14ac:dyDescent="0.35">
      <c r="A23" s="11" t="s">
        <v>34</v>
      </c>
      <c r="B23" s="12">
        <f t="shared" ref="B23:H23" si="2">AVERAGE(B18:B22)</f>
        <v>173.65118631960735</v>
      </c>
      <c r="C23" s="12">
        <f t="shared" si="2"/>
        <v>337.97158744527161</v>
      </c>
      <c r="D23" s="12">
        <f t="shared" si="2"/>
        <v>777.65111488795696</v>
      </c>
      <c r="E23" s="12">
        <f t="shared" si="2"/>
        <v>73.782149630833842</v>
      </c>
      <c r="F23" s="12">
        <f t="shared" si="2"/>
        <v>129.90725277567384</v>
      </c>
      <c r="G23" s="12">
        <f t="shared" si="2"/>
        <v>6.3746566970251184</v>
      </c>
      <c r="H23" s="12">
        <f t="shared" si="2"/>
        <v>1.9706348180032389</v>
      </c>
      <c r="I23" s="12">
        <f t="shared" ref="I23:N23" si="3">AVERAGE(I18:I22)</f>
        <v>577.52688995215317</v>
      </c>
      <c r="J23" s="12">
        <f t="shared" si="3"/>
        <v>479.66911843490777</v>
      </c>
      <c r="K23" s="12">
        <f t="shared" si="3"/>
        <v>1450.1419866619867</v>
      </c>
      <c r="L23" s="12">
        <f t="shared" si="3"/>
        <v>55.991731332323432</v>
      </c>
      <c r="M23" s="12">
        <f t="shared" si="3"/>
        <v>1688.95425689531</v>
      </c>
      <c r="N23" s="12">
        <f t="shared" si="3"/>
        <v>16.608098814604077</v>
      </c>
    </row>
    <row r="24" spans="1:14" s="14" customFormat="1" x14ac:dyDescent="0.35">
      <c r="A24" s="13" t="s">
        <v>26</v>
      </c>
      <c r="B24" s="14">
        <f t="shared" ref="B24:H24" si="4">_xlfn.STDEV.P(B18:B22)</f>
        <v>7.5910902336466517</v>
      </c>
      <c r="C24" s="14">
        <f t="shared" si="4"/>
        <v>25.080449009506868</v>
      </c>
      <c r="D24" s="14">
        <f t="shared" si="4"/>
        <v>29.564204898427896</v>
      </c>
      <c r="E24" s="14">
        <f t="shared" si="4"/>
        <v>4.3061115023432492</v>
      </c>
      <c r="F24" s="14">
        <f t="shared" si="4"/>
        <v>8.3435999731636219</v>
      </c>
      <c r="G24" s="14">
        <f t="shared" si="4"/>
        <v>0.33615223520428755</v>
      </c>
      <c r="H24" s="14">
        <f t="shared" si="4"/>
        <v>0.1604693070951892</v>
      </c>
      <c r="I24" s="14">
        <f t="shared" ref="I24:N24" si="5">_xlfn.STDEV.P(I18:I22)</f>
        <v>23.072830444449203</v>
      </c>
      <c r="J24" s="14">
        <f t="shared" si="5"/>
        <v>25.620994967342401</v>
      </c>
      <c r="K24" s="14">
        <f t="shared" si="5"/>
        <v>51.560800977582851</v>
      </c>
      <c r="L24" s="14">
        <f t="shared" si="5"/>
        <v>4.6852599565823034</v>
      </c>
      <c r="M24" s="14">
        <f t="shared" si="5"/>
        <v>67.274714557795164</v>
      </c>
      <c r="N24" s="14">
        <f t="shared" si="5"/>
        <v>1.9130727840826176</v>
      </c>
    </row>
    <row r="27" spans="1:14" x14ac:dyDescent="0.35">
      <c r="A27" s="3" t="s">
        <v>43</v>
      </c>
      <c r="B27" s="3" t="s">
        <v>28</v>
      </c>
    </row>
    <row r="28" spans="1:14" x14ac:dyDescent="0.35">
      <c r="A28" s="3" t="s">
        <v>36</v>
      </c>
    </row>
    <row r="29" spans="1:14" x14ac:dyDescent="0.35"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11</v>
      </c>
      <c r="J29" s="1" t="s">
        <v>12</v>
      </c>
      <c r="K29" s="1" t="s">
        <v>13</v>
      </c>
      <c r="L29" s="1" t="s">
        <v>14</v>
      </c>
      <c r="M29" s="1" t="s">
        <v>15</v>
      </c>
      <c r="N29" s="1" t="s">
        <v>17</v>
      </c>
    </row>
    <row r="30" spans="1:14" x14ac:dyDescent="0.35">
      <c r="B30" s="19">
        <v>18.347000000000001</v>
      </c>
      <c r="C30" s="19">
        <v>15.31451612903226</v>
      </c>
      <c r="D30" s="19">
        <v>20.282258064516128</v>
      </c>
      <c r="E30" s="19">
        <v>11.854838709677418</v>
      </c>
      <c r="F30" s="19">
        <v>22.18548387096774</v>
      </c>
      <c r="G30" s="19">
        <v>3.3064516129032255</v>
      </c>
      <c r="H30" s="19">
        <v>1.25</v>
      </c>
      <c r="I30" s="19">
        <v>14.695</v>
      </c>
      <c r="J30" s="19">
        <v>6.564838709677419</v>
      </c>
      <c r="K30" s="19">
        <v>44.835096774193552</v>
      </c>
      <c r="L30" s="19">
        <v>1.115564516129032</v>
      </c>
      <c r="M30" s="19">
        <v>47.006</v>
      </c>
      <c r="N30" s="20">
        <v>0</v>
      </c>
    </row>
    <row r="31" spans="1:14" x14ac:dyDescent="0.35">
      <c r="B31" s="19">
        <v>18.574000000000002</v>
      </c>
      <c r="C31" s="19">
        <v>14.672131147540984</v>
      </c>
      <c r="D31" s="19">
        <v>19.54918032786885</v>
      </c>
      <c r="E31" s="19">
        <v>12.557377049180328</v>
      </c>
      <c r="F31" s="19">
        <v>22.959016393442624</v>
      </c>
      <c r="G31" s="19">
        <v>3.4672131147540983</v>
      </c>
      <c r="H31" s="19">
        <v>1.3688524590163935</v>
      </c>
      <c r="I31" s="19">
        <v>15.191000000000001</v>
      </c>
      <c r="J31" s="19">
        <v>5.979016393442623</v>
      </c>
      <c r="K31" s="19">
        <v>43.447081967213116</v>
      </c>
      <c r="L31" s="19">
        <v>1.0869344262295084</v>
      </c>
      <c r="M31" s="19">
        <v>49.936999999999998</v>
      </c>
      <c r="N31" s="20">
        <v>0</v>
      </c>
    </row>
    <row r="32" spans="1:14" ht="15" thickBot="1" x14ac:dyDescent="0.4">
      <c r="B32" s="21">
        <v>21.282</v>
      </c>
      <c r="C32" s="21">
        <v>15.508064516129032</v>
      </c>
      <c r="D32" s="21">
        <v>20.572580645161292</v>
      </c>
      <c r="E32" s="21">
        <v>11.790322580645162</v>
      </c>
      <c r="F32" s="21">
        <v>22.43548387096774</v>
      </c>
      <c r="G32" s="21">
        <v>3.225806451612903</v>
      </c>
      <c r="H32" s="21">
        <v>1.282258064516129</v>
      </c>
      <c r="I32" s="21">
        <v>14.659000000000001</v>
      </c>
      <c r="J32" s="21">
        <v>6.1933870967741926</v>
      </c>
      <c r="K32" s="21">
        <v>43.746580645161295</v>
      </c>
      <c r="L32" s="21">
        <v>1.0694032258064516</v>
      </c>
      <c r="M32" s="21">
        <v>47.088999999999999</v>
      </c>
      <c r="N32" s="22">
        <v>0</v>
      </c>
    </row>
    <row r="33" spans="1:14" s="12" customFormat="1" x14ac:dyDescent="0.35">
      <c r="A33" s="11" t="s">
        <v>34</v>
      </c>
      <c r="B33" s="23">
        <f>AVERAGE(B30:B32)</f>
        <v>19.401</v>
      </c>
      <c r="C33" s="23">
        <f t="shared" ref="C33:N33" si="6">AVERAGE(C30:C32)</f>
        <v>15.164903930900758</v>
      </c>
      <c r="D33" s="23">
        <f t="shared" si="6"/>
        <v>20.134673012515425</v>
      </c>
      <c r="E33" s="23">
        <f t="shared" si="6"/>
        <v>12.067512779834303</v>
      </c>
      <c r="F33" s="23">
        <f t="shared" si="6"/>
        <v>22.526661378459369</v>
      </c>
      <c r="G33" s="23">
        <f t="shared" si="6"/>
        <v>3.3331570597567421</v>
      </c>
      <c r="H33" s="23">
        <f t="shared" si="6"/>
        <v>1.3003701745108407</v>
      </c>
      <c r="I33" s="23">
        <f t="shared" si="6"/>
        <v>14.848333333333334</v>
      </c>
      <c r="J33" s="23">
        <f t="shared" si="6"/>
        <v>6.2457473999647446</v>
      </c>
      <c r="K33" s="23">
        <f t="shared" si="6"/>
        <v>44.009586462189326</v>
      </c>
      <c r="L33" s="23">
        <f t="shared" si="6"/>
        <v>1.0906340560549974</v>
      </c>
      <c r="M33" s="23">
        <f t="shared" si="6"/>
        <v>48.010666666666658</v>
      </c>
      <c r="N33" s="23">
        <f t="shared" si="6"/>
        <v>0</v>
      </c>
    </row>
    <row r="34" spans="1:14" s="14" customFormat="1" x14ac:dyDescent="0.35">
      <c r="A34" s="13" t="s">
        <v>26</v>
      </c>
      <c r="B34" s="14">
        <f>_xlfn.STDEV.P(B30:B32)</f>
        <v>1.3332924160388318</v>
      </c>
      <c r="C34" s="14">
        <f t="shared" ref="C34:N34" si="7">_xlfn.STDEV.P(C30:C32)</f>
        <v>0.35728980445575265</v>
      </c>
      <c r="D34" s="14">
        <f t="shared" si="7"/>
        <v>0.43063756070823306</v>
      </c>
      <c r="E34" s="14">
        <f t="shared" si="7"/>
        <v>0.34738627348890566</v>
      </c>
      <c r="F34" s="14">
        <f t="shared" si="7"/>
        <v>0.32230745594424659</v>
      </c>
      <c r="G34" s="14">
        <f t="shared" si="7"/>
        <v>0.10034666551834576</v>
      </c>
      <c r="H34" s="14">
        <f t="shared" si="7"/>
        <v>5.0183085795290829E-2</v>
      </c>
      <c r="I34" s="14">
        <f t="shared" si="7"/>
        <v>0.24274723937096024</v>
      </c>
      <c r="J34" s="14">
        <f t="shared" si="7"/>
        <v>0.24200984492692335</v>
      </c>
      <c r="K34" s="14">
        <f t="shared" si="7"/>
        <v>0.5963921086791637</v>
      </c>
      <c r="L34" s="14">
        <f t="shared" si="7"/>
        <v>1.9025975694571221E-2</v>
      </c>
      <c r="M34" s="14">
        <f t="shared" si="7"/>
        <v>1.3625447597133167</v>
      </c>
      <c r="N34" s="14">
        <f t="shared" si="7"/>
        <v>0</v>
      </c>
    </row>
    <row r="38" spans="1:14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41" spans="1:14" x14ac:dyDescent="0.35">
      <c r="B41" s="1"/>
    </row>
    <row r="42" spans="1:14" x14ac:dyDescent="0.35">
      <c r="B42" s="1"/>
    </row>
    <row r="43" spans="1:14" x14ac:dyDescent="0.35">
      <c r="B43" s="1"/>
    </row>
    <row r="44" spans="1:14" x14ac:dyDescent="0.35">
      <c r="B44" s="1"/>
    </row>
    <row r="45" spans="1:14" x14ac:dyDescent="0.35">
      <c r="B45" s="1"/>
    </row>
    <row r="46" spans="1:14" x14ac:dyDescent="0.35">
      <c r="B46" s="1"/>
    </row>
    <row r="47" spans="1:14" x14ac:dyDescent="0.35">
      <c r="B47" s="1"/>
    </row>
    <row r="48" spans="1:14" x14ac:dyDescent="0.35">
      <c r="B48" s="1"/>
    </row>
    <row r="49" spans="2:2" x14ac:dyDescent="0.35">
      <c r="B49" s="1"/>
    </row>
    <row r="50" spans="2:2" x14ac:dyDescent="0.35">
      <c r="B50" s="1"/>
    </row>
    <row r="51" spans="2:2" x14ac:dyDescent="0.35">
      <c r="B51" s="1"/>
    </row>
    <row r="52" spans="2:2" x14ac:dyDescent="0.35">
      <c r="B52" s="1"/>
    </row>
    <row r="53" spans="2:2" x14ac:dyDescent="0.35">
      <c r="B53" s="1"/>
    </row>
    <row r="54" spans="2:2" x14ac:dyDescent="0.35">
      <c r="B54" s="1"/>
    </row>
    <row r="55" spans="2:2" x14ac:dyDescent="0.35">
      <c r="B55" s="1"/>
    </row>
    <row r="56" spans="2:2" x14ac:dyDescent="0.35">
      <c r="B56" s="1"/>
    </row>
    <row r="57" spans="2:2" x14ac:dyDescent="0.35">
      <c r="B57" s="1"/>
    </row>
    <row r="58" spans="2:2" x14ac:dyDescent="0.35">
      <c r="B58" s="1"/>
    </row>
    <row r="59" spans="2:2" x14ac:dyDescent="0.35">
      <c r="B59" s="1"/>
    </row>
    <row r="60" spans="2:2" x14ac:dyDescent="0.35">
      <c r="B60" s="1"/>
    </row>
    <row r="61" spans="2:2" x14ac:dyDescent="0.35">
      <c r="B61" s="1"/>
    </row>
    <row r="62" spans="2:2" x14ac:dyDescent="0.35">
      <c r="B62" s="1"/>
    </row>
    <row r="63" spans="2:2" x14ac:dyDescent="0.35">
      <c r="B63" s="1"/>
    </row>
    <row r="64" spans="2:2" x14ac:dyDescent="0.35">
      <c r="B64" s="2"/>
    </row>
    <row r="65" spans="2:2" x14ac:dyDescent="0.35">
      <c r="B6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714A-662E-4F03-99D8-C95BE1E046A3}">
  <dimension ref="A1:AR60"/>
  <sheetViews>
    <sheetView workbookViewId="0">
      <selection activeCell="A2" sqref="A2"/>
    </sheetView>
  </sheetViews>
  <sheetFormatPr defaultRowHeight="14.5" x14ac:dyDescent="0.35"/>
  <sheetData>
    <row r="1" spans="1:44" x14ac:dyDescent="0.35">
      <c r="A1" t="s">
        <v>257</v>
      </c>
      <c r="AR1" s="1" t="s">
        <v>1</v>
      </c>
    </row>
    <row r="2" spans="1:44" x14ac:dyDescent="0.35">
      <c r="AR2" s="1" t="s">
        <v>2</v>
      </c>
    </row>
    <row r="3" spans="1:44" x14ac:dyDescent="0.35">
      <c r="A3" s="3" t="s">
        <v>0</v>
      </c>
      <c r="B3" s="3"/>
      <c r="AR3" s="1" t="s">
        <v>3</v>
      </c>
    </row>
    <row r="4" spans="1:44" x14ac:dyDescent="0.35">
      <c r="A4" s="3" t="s">
        <v>27</v>
      </c>
      <c r="B4" s="3" t="s">
        <v>28</v>
      </c>
      <c r="AR4" s="1" t="s">
        <v>4</v>
      </c>
    </row>
    <row r="5" spans="1:44" x14ac:dyDescent="0.35">
      <c r="AR5" s="1" t="s">
        <v>5</v>
      </c>
    </row>
    <row r="6" spans="1:44" x14ac:dyDescent="0.35"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17</v>
      </c>
      <c r="T6" s="1" t="s">
        <v>18</v>
      </c>
      <c r="U6" s="1" t="s">
        <v>19</v>
      </c>
      <c r="V6" s="1" t="s">
        <v>20</v>
      </c>
      <c r="W6" s="1" t="s">
        <v>21</v>
      </c>
      <c r="X6" s="1" t="s">
        <v>22</v>
      </c>
      <c r="Y6" s="1" t="s">
        <v>23</v>
      </c>
      <c r="Z6" s="2" t="s">
        <v>24</v>
      </c>
      <c r="AA6" s="2" t="s">
        <v>25</v>
      </c>
      <c r="AB6" s="1" t="s">
        <v>44</v>
      </c>
      <c r="AC6" s="1" t="s">
        <v>208</v>
      </c>
      <c r="AD6" s="1" t="s">
        <v>209</v>
      </c>
      <c r="AE6" s="1" t="s">
        <v>210</v>
      </c>
      <c r="AF6" s="1" t="s">
        <v>211</v>
      </c>
      <c r="AG6" s="1" t="s">
        <v>21</v>
      </c>
      <c r="AH6" s="1" t="s">
        <v>24</v>
      </c>
      <c r="AI6" s="1" t="s">
        <v>207</v>
      </c>
      <c r="AJ6" s="1" t="s">
        <v>212</v>
      </c>
      <c r="AK6" s="1" t="s">
        <v>213</v>
      </c>
      <c r="AL6" s="1" t="s">
        <v>10</v>
      </c>
      <c r="AM6" s="1" t="s">
        <v>23</v>
      </c>
      <c r="AN6" s="1" t="s">
        <v>161</v>
      </c>
      <c r="AO6" s="1" t="s">
        <v>163</v>
      </c>
      <c r="AP6" s="1" t="s">
        <v>165</v>
      </c>
      <c r="AR6" s="1" t="s">
        <v>6</v>
      </c>
    </row>
    <row r="7" spans="1:44" x14ac:dyDescent="0.35">
      <c r="A7" s="3" t="s">
        <v>45</v>
      </c>
      <c r="C7">
        <v>0</v>
      </c>
      <c r="D7">
        <v>31.7</v>
      </c>
      <c r="E7">
        <v>59.8</v>
      </c>
      <c r="F7">
        <v>19.100000000000001</v>
      </c>
      <c r="G7">
        <v>85.1</v>
      </c>
      <c r="H7">
        <v>0</v>
      </c>
      <c r="I7">
        <v>0</v>
      </c>
      <c r="J7">
        <v>0</v>
      </c>
      <c r="K7">
        <v>0</v>
      </c>
      <c r="L7">
        <v>0</v>
      </c>
      <c r="M7">
        <v>76.099999999999994</v>
      </c>
      <c r="N7">
        <v>65.599999999999994</v>
      </c>
      <c r="O7">
        <v>295</v>
      </c>
      <c r="P7">
        <v>38.200000000000003</v>
      </c>
      <c r="Q7">
        <v>2860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R7" s="1" t="s">
        <v>7</v>
      </c>
    </row>
    <row r="8" spans="1:44" x14ac:dyDescent="0.35">
      <c r="A8" s="3" t="s">
        <v>30</v>
      </c>
      <c r="C8">
        <v>0</v>
      </c>
      <c r="D8">
        <v>28.5</v>
      </c>
      <c r="E8">
        <v>61.7</v>
      </c>
      <c r="F8">
        <v>19</v>
      </c>
      <c r="G8">
        <v>79.099999999999994</v>
      </c>
      <c r="H8">
        <v>0</v>
      </c>
      <c r="I8">
        <v>0</v>
      </c>
      <c r="J8">
        <v>0</v>
      </c>
      <c r="K8">
        <v>0</v>
      </c>
      <c r="L8">
        <v>0</v>
      </c>
      <c r="M8">
        <v>65.5</v>
      </c>
      <c r="N8">
        <v>58.1</v>
      </c>
      <c r="O8">
        <v>331</v>
      </c>
      <c r="P8">
        <v>40.5</v>
      </c>
      <c r="Q8">
        <v>2810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R8" s="1" t="s">
        <v>8</v>
      </c>
    </row>
    <row r="9" spans="1:44" x14ac:dyDescent="0.35">
      <c r="A9" s="3" t="s">
        <v>31</v>
      </c>
      <c r="C9">
        <v>0</v>
      </c>
      <c r="D9">
        <v>28.6</v>
      </c>
      <c r="E9">
        <v>63.2</v>
      </c>
      <c r="F9">
        <v>17.100000000000001</v>
      </c>
      <c r="G9">
        <v>90.6</v>
      </c>
      <c r="H9">
        <v>0</v>
      </c>
      <c r="I9">
        <v>0</v>
      </c>
      <c r="J9">
        <v>0</v>
      </c>
      <c r="K9">
        <v>0</v>
      </c>
      <c r="L9">
        <v>0</v>
      </c>
      <c r="M9">
        <v>64.8</v>
      </c>
      <c r="N9">
        <v>57.8</v>
      </c>
      <c r="O9">
        <v>339</v>
      </c>
      <c r="P9">
        <v>39.6</v>
      </c>
      <c r="Q9">
        <v>2870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R9" s="1" t="s">
        <v>9</v>
      </c>
    </row>
    <row r="10" spans="1:44" x14ac:dyDescent="0.35">
      <c r="A10" s="3" t="s">
        <v>32</v>
      </c>
      <c r="C10">
        <v>0</v>
      </c>
      <c r="D10">
        <v>0</v>
      </c>
      <c r="E10">
        <v>52.8</v>
      </c>
      <c r="F10">
        <v>20.7</v>
      </c>
      <c r="G10">
        <v>88.8</v>
      </c>
      <c r="H10">
        <v>0</v>
      </c>
      <c r="I10">
        <v>0</v>
      </c>
      <c r="J10">
        <v>0</v>
      </c>
      <c r="K10">
        <v>0</v>
      </c>
      <c r="L10">
        <v>0</v>
      </c>
      <c r="M10">
        <v>61.4</v>
      </c>
      <c r="N10">
        <v>54</v>
      </c>
      <c r="O10">
        <v>299</v>
      </c>
      <c r="P10">
        <v>42.5</v>
      </c>
      <c r="Q10">
        <v>3070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R10" s="1" t="s">
        <v>10</v>
      </c>
    </row>
    <row r="11" spans="1:44" x14ac:dyDescent="0.35">
      <c r="A11" s="3" t="s">
        <v>33</v>
      </c>
      <c r="C11">
        <v>0</v>
      </c>
      <c r="D11">
        <v>27.7</v>
      </c>
      <c r="E11">
        <v>55.8</v>
      </c>
      <c r="F11">
        <v>19.600000000000001</v>
      </c>
      <c r="G11">
        <v>71.099999999999994</v>
      </c>
      <c r="H11">
        <v>0</v>
      </c>
      <c r="I11">
        <v>0</v>
      </c>
      <c r="J11">
        <v>0</v>
      </c>
      <c r="K11">
        <v>0</v>
      </c>
      <c r="L11">
        <v>0</v>
      </c>
      <c r="M11">
        <v>65.099999999999994</v>
      </c>
      <c r="N11">
        <v>56.4</v>
      </c>
      <c r="O11">
        <v>332</v>
      </c>
      <c r="P11">
        <v>38.200000000000003</v>
      </c>
      <c r="Q11">
        <v>2870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R11" s="1" t="s">
        <v>11</v>
      </c>
    </row>
    <row r="12" spans="1:44" s="27" customFormat="1" x14ac:dyDescent="0.35">
      <c r="A12" s="26" t="s">
        <v>34</v>
      </c>
      <c r="D12" s="27">
        <f>AVERAGE(D7:D11)</f>
        <v>23.300000000000004</v>
      </c>
      <c r="E12" s="27">
        <f t="shared" ref="E12:AB12" si="0">AVERAGE(E7:E11)</f>
        <v>58.660000000000004</v>
      </c>
      <c r="F12" s="27">
        <f t="shared" si="0"/>
        <v>19.100000000000001</v>
      </c>
      <c r="G12" s="27">
        <f t="shared" si="0"/>
        <v>82.939999999999984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66.58</v>
      </c>
      <c r="N12" s="27">
        <f t="shared" si="0"/>
        <v>58.379999999999995</v>
      </c>
      <c r="O12" s="27">
        <f t="shared" si="0"/>
        <v>319.2</v>
      </c>
      <c r="P12" s="27">
        <f t="shared" si="0"/>
        <v>39.799999999999997</v>
      </c>
      <c r="Q12" s="27">
        <f t="shared" si="0"/>
        <v>2896</v>
      </c>
      <c r="R12" s="27">
        <f t="shared" si="0"/>
        <v>0</v>
      </c>
      <c r="S12" s="27">
        <f t="shared" si="0"/>
        <v>0</v>
      </c>
      <c r="T12" s="27">
        <f t="shared" si="0"/>
        <v>0</v>
      </c>
      <c r="U12" s="27">
        <f t="shared" si="0"/>
        <v>0</v>
      </c>
      <c r="V12" s="27">
        <f t="shared" si="0"/>
        <v>0</v>
      </c>
      <c r="W12" s="27">
        <f t="shared" si="0"/>
        <v>0</v>
      </c>
      <c r="X12" s="27">
        <f t="shared" si="0"/>
        <v>0</v>
      </c>
      <c r="Y12" s="27">
        <f t="shared" si="0"/>
        <v>0</v>
      </c>
      <c r="Z12" s="27">
        <f t="shared" si="0"/>
        <v>0</v>
      </c>
      <c r="AA12" s="27">
        <f t="shared" si="0"/>
        <v>0</v>
      </c>
      <c r="AB12" s="27">
        <f t="shared" si="0"/>
        <v>0</v>
      </c>
      <c r="AC12" s="27">
        <f t="shared" ref="AC12:AL12" si="1">AVERAGE(AC7:AC11)</f>
        <v>0</v>
      </c>
      <c r="AD12" s="27">
        <f t="shared" si="1"/>
        <v>0</v>
      </c>
      <c r="AE12" s="27">
        <f t="shared" si="1"/>
        <v>0</v>
      </c>
      <c r="AF12" s="27">
        <f t="shared" si="1"/>
        <v>0</v>
      </c>
      <c r="AG12" s="27">
        <f t="shared" si="1"/>
        <v>0</v>
      </c>
      <c r="AH12" s="27">
        <f t="shared" si="1"/>
        <v>0</v>
      </c>
      <c r="AI12" s="27">
        <f t="shared" si="1"/>
        <v>0</v>
      </c>
      <c r="AJ12" s="27">
        <f t="shared" si="1"/>
        <v>0</v>
      </c>
      <c r="AK12" s="27">
        <f t="shared" si="1"/>
        <v>0</v>
      </c>
      <c r="AL12" s="27">
        <f t="shared" si="1"/>
        <v>0</v>
      </c>
      <c r="AR12" s="1" t="s">
        <v>12</v>
      </c>
    </row>
    <row r="13" spans="1:44" s="25" customFormat="1" x14ac:dyDescent="0.35">
      <c r="A13" s="24" t="s">
        <v>26</v>
      </c>
      <c r="D13" s="25">
        <f t="shared" ref="D13:AB13" si="2">_xlfn.STDEV.P(D7:D11)</f>
        <v>11.729791131985253</v>
      </c>
      <c r="E13" s="25">
        <f t="shared" si="2"/>
        <v>3.8385413896426877</v>
      </c>
      <c r="F13" s="25">
        <f t="shared" si="2"/>
        <v>1.1679041056525141</v>
      </c>
      <c r="G13" s="25">
        <f t="shared" si="2"/>
        <v>7.1079110855440506</v>
      </c>
      <c r="H13" s="25">
        <f t="shared" si="2"/>
        <v>0</v>
      </c>
      <c r="I13" s="25">
        <f t="shared" si="2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4.9797188675667208</v>
      </c>
      <c r="N13" s="25">
        <f t="shared" si="2"/>
        <v>3.8896786499658278</v>
      </c>
      <c r="O13" s="25">
        <f t="shared" si="2"/>
        <v>18.378248012256229</v>
      </c>
      <c r="P13" s="25">
        <f t="shared" si="2"/>
        <v>1.6087262041752151</v>
      </c>
      <c r="Q13" s="25">
        <f t="shared" si="2"/>
        <v>89.799777282574595</v>
      </c>
      <c r="R13" s="25">
        <f t="shared" si="2"/>
        <v>0</v>
      </c>
      <c r="S13" s="25">
        <f t="shared" si="2"/>
        <v>0</v>
      </c>
      <c r="T13" s="25">
        <f t="shared" si="2"/>
        <v>0</v>
      </c>
      <c r="U13" s="25">
        <f t="shared" si="2"/>
        <v>0</v>
      </c>
      <c r="V13" s="25">
        <f t="shared" si="2"/>
        <v>0</v>
      </c>
      <c r="W13" s="25">
        <f t="shared" si="2"/>
        <v>0</v>
      </c>
      <c r="X13" s="25">
        <f t="shared" si="2"/>
        <v>0</v>
      </c>
      <c r="Y13" s="25">
        <f t="shared" si="2"/>
        <v>0</v>
      </c>
      <c r="Z13" s="25">
        <f t="shared" si="2"/>
        <v>0</v>
      </c>
      <c r="AA13" s="25">
        <f t="shared" si="2"/>
        <v>0</v>
      </c>
      <c r="AB13" s="25">
        <f t="shared" si="2"/>
        <v>0</v>
      </c>
      <c r="AC13" s="25">
        <f t="shared" ref="AC13:AL13" si="3">_xlfn.STDEV.P(AC7:AC11)</f>
        <v>0</v>
      </c>
      <c r="AD13" s="25">
        <f t="shared" si="3"/>
        <v>0</v>
      </c>
      <c r="AE13" s="25">
        <f t="shared" si="3"/>
        <v>0</v>
      </c>
      <c r="AF13" s="25">
        <f t="shared" si="3"/>
        <v>0</v>
      </c>
      <c r="AG13" s="25">
        <f t="shared" si="3"/>
        <v>0</v>
      </c>
      <c r="AH13" s="25">
        <f t="shared" si="3"/>
        <v>0</v>
      </c>
      <c r="AI13" s="25">
        <f t="shared" si="3"/>
        <v>0</v>
      </c>
      <c r="AJ13" s="25">
        <f t="shared" si="3"/>
        <v>0</v>
      </c>
      <c r="AK13" s="25">
        <f t="shared" si="3"/>
        <v>0</v>
      </c>
      <c r="AL13" s="25">
        <f t="shared" si="3"/>
        <v>0</v>
      </c>
      <c r="AR13" s="1" t="s">
        <v>13</v>
      </c>
    </row>
    <row r="14" spans="1:44" x14ac:dyDescent="0.35">
      <c r="A14" s="3"/>
      <c r="AR14" s="1" t="s">
        <v>14</v>
      </c>
    </row>
    <row r="15" spans="1:44" x14ac:dyDescent="0.35">
      <c r="A15" s="3"/>
      <c r="AR15" s="1" t="s">
        <v>15</v>
      </c>
    </row>
    <row r="16" spans="1:44" x14ac:dyDescent="0.35">
      <c r="C16" s="1"/>
      <c r="AR16" s="1" t="s">
        <v>16</v>
      </c>
    </row>
    <row r="17" spans="1:44" x14ac:dyDescent="0.35">
      <c r="C17" s="1"/>
      <c r="AR17" s="1" t="s">
        <v>17</v>
      </c>
    </row>
    <row r="18" spans="1:44" x14ac:dyDescent="0.35">
      <c r="C18" s="1"/>
      <c r="AR18" s="1" t="s">
        <v>18</v>
      </c>
    </row>
    <row r="19" spans="1:44" x14ac:dyDescent="0.35">
      <c r="C19" s="1"/>
      <c r="AR19" s="1" t="s">
        <v>19</v>
      </c>
    </row>
    <row r="20" spans="1:44" x14ac:dyDescent="0.35">
      <c r="C20" s="1"/>
      <c r="AR20" s="1" t="s">
        <v>20</v>
      </c>
    </row>
    <row r="21" spans="1:44" x14ac:dyDescent="0.35">
      <c r="C21" s="1"/>
      <c r="AR21" s="1" t="s">
        <v>21</v>
      </c>
    </row>
    <row r="22" spans="1:44" x14ac:dyDescent="0.35">
      <c r="C22" s="1"/>
      <c r="AR22" s="1" t="s">
        <v>22</v>
      </c>
    </row>
    <row r="23" spans="1:44" x14ac:dyDescent="0.35">
      <c r="A23" s="3" t="s">
        <v>35</v>
      </c>
      <c r="B23" s="3" t="s">
        <v>28</v>
      </c>
      <c r="AR23" s="1" t="s">
        <v>23</v>
      </c>
    </row>
    <row r="24" spans="1:44" x14ac:dyDescent="0.35">
      <c r="A24" s="3" t="s">
        <v>36</v>
      </c>
      <c r="AR24" s="2" t="s">
        <v>24</v>
      </c>
    </row>
    <row r="25" spans="1:44" x14ac:dyDescent="0.35">
      <c r="C25" s="1" t="s">
        <v>1</v>
      </c>
      <c r="D25" s="1" t="s">
        <v>2</v>
      </c>
      <c r="E25" s="1" t="s">
        <v>3</v>
      </c>
      <c r="F25" s="1" t="s">
        <v>4</v>
      </c>
      <c r="G25" s="1" t="s">
        <v>5</v>
      </c>
      <c r="H25" s="1" t="s">
        <v>6</v>
      </c>
      <c r="I25" s="1" t="s">
        <v>7</v>
      </c>
      <c r="J25" s="1" t="s">
        <v>8</v>
      </c>
      <c r="K25" s="1" t="s">
        <v>9</v>
      </c>
      <c r="L25" s="1" t="s">
        <v>10</v>
      </c>
      <c r="M25" s="1" t="s">
        <v>11</v>
      </c>
      <c r="N25" s="1" t="s">
        <v>12</v>
      </c>
      <c r="O25" s="1" t="s">
        <v>13</v>
      </c>
      <c r="P25" s="1" t="s">
        <v>14</v>
      </c>
      <c r="Q25" s="1" t="s">
        <v>15</v>
      </c>
      <c r="R25" s="1" t="s">
        <v>16</v>
      </c>
      <c r="S25" s="1" t="s">
        <v>17</v>
      </c>
      <c r="T25" s="1" t="s">
        <v>18</v>
      </c>
      <c r="U25" s="1" t="s">
        <v>19</v>
      </c>
      <c r="V25" s="1" t="s">
        <v>20</v>
      </c>
      <c r="W25" s="1" t="s">
        <v>21</v>
      </c>
      <c r="X25" s="1" t="s">
        <v>22</v>
      </c>
      <c r="Y25" s="1" t="s">
        <v>23</v>
      </c>
      <c r="Z25" s="2" t="s">
        <v>24</v>
      </c>
      <c r="AA25" s="2" t="s">
        <v>25</v>
      </c>
      <c r="AB25" s="1" t="s">
        <v>44</v>
      </c>
      <c r="AR25" s="2" t="s">
        <v>25</v>
      </c>
    </row>
    <row r="26" spans="1:44" x14ac:dyDescent="0.35">
      <c r="A26" s="146" t="s">
        <v>218</v>
      </c>
      <c r="B26" s="146"/>
      <c r="C26">
        <v>224</v>
      </c>
      <c r="D26">
        <v>331</v>
      </c>
      <c r="E26">
        <v>700</v>
      </c>
      <c r="F26">
        <v>82.6</v>
      </c>
      <c r="G26">
        <v>140</v>
      </c>
      <c r="H26">
        <v>0</v>
      </c>
      <c r="I26">
        <v>0</v>
      </c>
      <c r="J26">
        <v>0</v>
      </c>
      <c r="K26">
        <v>0</v>
      </c>
      <c r="L26">
        <v>0</v>
      </c>
      <c r="M26">
        <v>741</v>
      </c>
      <c r="N26">
        <v>559</v>
      </c>
      <c r="O26">
        <v>1480</v>
      </c>
      <c r="P26">
        <v>52.9</v>
      </c>
      <c r="Q26">
        <v>1800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R26" s="1" t="s">
        <v>44</v>
      </c>
    </row>
    <row r="27" spans="1:44" x14ac:dyDescent="0.35">
      <c r="A27" s="146" t="s">
        <v>219</v>
      </c>
      <c r="B27" s="146"/>
      <c r="C27">
        <v>229</v>
      </c>
      <c r="D27">
        <v>346</v>
      </c>
      <c r="E27">
        <v>714</v>
      </c>
      <c r="F27">
        <v>93.6</v>
      </c>
      <c r="G27">
        <v>132</v>
      </c>
      <c r="H27">
        <v>0</v>
      </c>
      <c r="I27">
        <v>0</v>
      </c>
      <c r="J27">
        <v>0</v>
      </c>
      <c r="K27">
        <v>0</v>
      </c>
      <c r="L27">
        <v>0</v>
      </c>
      <c r="M27">
        <v>630</v>
      </c>
      <c r="N27">
        <v>456</v>
      </c>
      <c r="O27">
        <v>1430</v>
      </c>
      <c r="P27">
        <v>55.3</v>
      </c>
      <c r="Q27">
        <v>1820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R27" s="1" t="s">
        <v>208</v>
      </c>
    </row>
    <row r="28" spans="1:44" x14ac:dyDescent="0.35">
      <c r="A28" s="146" t="s">
        <v>220</v>
      </c>
      <c r="B28" s="146"/>
      <c r="C28">
        <v>205</v>
      </c>
      <c r="D28">
        <v>350</v>
      </c>
      <c r="E28">
        <v>771</v>
      </c>
      <c r="F28">
        <v>82.4</v>
      </c>
      <c r="G28">
        <v>157</v>
      </c>
      <c r="H28">
        <v>0</v>
      </c>
      <c r="I28">
        <v>0</v>
      </c>
      <c r="J28">
        <v>0</v>
      </c>
      <c r="K28">
        <v>0</v>
      </c>
      <c r="L28">
        <v>0</v>
      </c>
      <c r="M28">
        <v>580</v>
      </c>
      <c r="N28">
        <v>447</v>
      </c>
      <c r="O28">
        <v>1530</v>
      </c>
      <c r="P28">
        <v>61.2</v>
      </c>
      <c r="Q28">
        <v>2020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28</v>
      </c>
      <c r="AR28" s="1" t="s">
        <v>209</v>
      </c>
    </row>
    <row r="29" spans="1:44" s="27" customFormat="1" x14ac:dyDescent="0.35">
      <c r="A29" s="26" t="s">
        <v>34</v>
      </c>
      <c r="B29" s="71"/>
      <c r="C29" s="27">
        <v>219.33333333333334</v>
      </c>
      <c r="D29" s="27">
        <v>342.33333333333331</v>
      </c>
      <c r="E29" s="27">
        <f t="shared" ref="E29:AB29" si="4">AVERAGE(E22:E28)</f>
        <v>728.33333333333337</v>
      </c>
      <c r="F29" s="27">
        <f t="shared" si="4"/>
        <v>86.2</v>
      </c>
      <c r="G29" s="27">
        <f t="shared" si="4"/>
        <v>143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 t="shared" si="4"/>
        <v>650.33333333333337</v>
      </c>
      <c r="N29" s="27">
        <f t="shared" si="4"/>
        <v>487.33333333333331</v>
      </c>
      <c r="O29" s="27">
        <f t="shared" si="4"/>
        <v>1480</v>
      </c>
      <c r="P29" s="27">
        <f t="shared" si="4"/>
        <v>56.466666666666661</v>
      </c>
      <c r="Q29" s="27">
        <f t="shared" si="4"/>
        <v>1880</v>
      </c>
      <c r="R29" s="27">
        <f t="shared" si="4"/>
        <v>0</v>
      </c>
      <c r="S29" s="27">
        <f t="shared" si="4"/>
        <v>0</v>
      </c>
      <c r="T29" s="27">
        <f t="shared" si="4"/>
        <v>0</v>
      </c>
      <c r="U29" s="27">
        <f t="shared" si="4"/>
        <v>0</v>
      </c>
      <c r="V29" s="27">
        <f t="shared" si="4"/>
        <v>0</v>
      </c>
      <c r="W29" s="27">
        <f t="shared" si="4"/>
        <v>0</v>
      </c>
      <c r="X29" s="27">
        <f t="shared" si="4"/>
        <v>0</v>
      </c>
      <c r="Y29" s="27">
        <f t="shared" si="4"/>
        <v>0</v>
      </c>
      <c r="Z29" s="27">
        <f t="shared" si="4"/>
        <v>0</v>
      </c>
      <c r="AA29" s="27">
        <f t="shared" si="4"/>
        <v>0</v>
      </c>
      <c r="AB29" s="27">
        <f t="shared" si="4"/>
        <v>9.3333333333333339</v>
      </c>
      <c r="AR29" s="1" t="s">
        <v>210</v>
      </c>
    </row>
    <row r="30" spans="1:44" s="25" customFormat="1" x14ac:dyDescent="0.35">
      <c r="A30" s="24" t="s">
        <v>26</v>
      </c>
      <c r="B30" s="70"/>
      <c r="C30" s="25">
        <v>10.338708279513881</v>
      </c>
      <c r="D30" s="25">
        <v>8.1785627642568635</v>
      </c>
      <c r="E30" s="25">
        <f t="shared" ref="E30:AB30" si="5">_xlfn.STDEV.P(E22:E28)</f>
        <v>30.706495874470743</v>
      </c>
      <c r="F30" s="25">
        <f t="shared" si="5"/>
        <v>5.2332271751440951</v>
      </c>
      <c r="G30" s="25">
        <f t="shared" si="5"/>
        <v>10.424330514074594</v>
      </c>
      <c r="H30" s="25">
        <f t="shared" si="5"/>
        <v>0</v>
      </c>
      <c r="I30" s="25">
        <f t="shared" si="5"/>
        <v>0</v>
      </c>
      <c r="J30" s="25">
        <f t="shared" si="5"/>
        <v>0</v>
      </c>
      <c r="K30" s="25">
        <f t="shared" si="5"/>
        <v>0</v>
      </c>
      <c r="L30" s="25">
        <f t="shared" si="5"/>
        <v>0</v>
      </c>
      <c r="M30" s="25">
        <f t="shared" si="5"/>
        <v>67.282158771021074</v>
      </c>
      <c r="N30" s="25">
        <f t="shared" si="5"/>
        <v>50.809010574459684</v>
      </c>
      <c r="O30" s="25">
        <f t="shared" si="5"/>
        <v>40.824829046386306</v>
      </c>
      <c r="P30" s="25">
        <f t="shared" si="5"/>
        <v>3.4874377732401527</v>
      </c>
      <c r="Q30" s="25">
        <f t="shared" si="5"/>
        <v>99.331096171675597</v>
      </c>
      <c r="R30" s="25">
        <f t="shared" si="5"/>
        <v>0</v>
      </c>
      <c r="S30" s="25">
        <f t="shared" si="5"/>
        <v>0</v>
      </c>
      <c r="T30" s="25">
        <f t="shared" si="5"/>
        <v>0</v>
      </c>
      <c r="U30" s="25">
        <f t="shared" si="5"/>
        <v>0</v>
      </c>
      <c r="V30" s="25">
        <f t="shared" si="5"/>
        <v>0</v>
      </c>
      <c r="W30" s="25">
        <f t="shared" si="5"/>
        <v>0</v>
      </c>
      <c r="X30" s="25">
        <f t="shared" si="5"/>
        <v>0</v>
      </c>
      <c r="Y30" s="25">
        <f t="shared" si="5"/>
        <v>0</v>
      </c>
      <c r="Z30" s="25">
        <f t="shared" si="5"/>
        <v>0</v>
      </c>
      <c r="AA30" s="25">
        <f t="shared" si="5"/>
        <v>0</v>
      </c>
      <c r="AB30" s="25">
        <f t="shared" si="5"/>
        <v>13.199326582148887</v>
      </c>
      <c r="AR30" s="1" t="s">
        <v>211</v>
      </c>
    </row>
    <row r="31" spans="1:44" x14ac:dyDescent="0.35">
      <c r="C31" s="1"/>
      <c r="AR31" s="1" t="s">
        <v>21</v>
      </c>
    </row>
    <row r="32" spans="1:44" x14ac:dyDescent="0.35">
      <c r="A32" s="3" t="s">
        <v>43</v>
      </c>
      <c r="B32" s="3" t="s">
        <v>28</v>
      </c>
      <c r="AR32" s="1" t="s">
        <v>24</v>
      </c>
    </row>
    <row r="33" spans="1:44" x14ac:dyDescent="0.35">
      <c r="A33" s="3" t="s">
        <v>36</v>
      </c>
      <c r="B33" s="3"/>
      <c r="AR33" s="1" t="s">
        <v>207</v>
      </c>
    </row>
    <row r="34" spans="1:44" x14ac:dyDescent="0.35">
      <c r="C34" s="1" t="s">
        <v>1</v>
      </c>
      <c r="D34" s="1" t="s">
        <v>2</v>
      </c>
      <c r="E34" s="1" t="s">
        <v>3</v>
      </c>
      <c r="F34" s="1" t="s">
        <v>4</v>
      </c>
      <c r="G34" s="1" t="s">
        <v>5</v>
      </c>
      <c r="H34" s="1" t="s">
        <v>6</v>
      </c>
      <c r="I34" s="1" t="s">
        <v>7</v>
      </c>
      <c r="J34" s="1" t="s">
        <v>8</v>
      </c>
      <c r="K34" s="1" t="s">
        <v>9</v>
      </c>
      <c r="L34" s="1" t="s">
        <v>10</v>
      </c>
      <c r="M34" s="1" t="s">
        <v>11</v>
      </c>
      <c r="N34" s="1" t="s">
        <v>12</v>
      </c>
      <c r="O34" s="1" t="s">
        <v>13</v>
      </c>
      <c r="P34" s="1" t="s">
        <v>14</v>
      </c>
      <c r="Q34" s="1" t="s">
        <v>15</v>
      </c>
      <c r="R34" s="1" t="s">
        <v>16</v>
      </c>
      <c r="S34" s="1" t="s">
        <v>17</v>
      </c>
      <c r="T34" s="1" t="s">
        <v>18</v>
      </c>
      <c r="U34" s="1" t="s">
        <v>19</v>
      </c>
      <c r="V34" s="1" t="s">
        <v>20</v>
      </c>
      <c r="W34" s="1" t="s">
        <v>21</v>
      </c>
      <c r="X34" s="1" t="s">
        <v>22</v>
      </c>
      <c r="Y34" s="1" t="s">
        <v>23</v>
      </c>
      <c r="Z34" s="2" t="s">
        <v>24</v>
      </c>
      <c r="AA34" s="2" t="s">
        <v>25</v>
      </c>
      <c r="AB34" s="1" t="s">
        <v>44</v>
      </c>
      <c r="AR34" s="1" t="s">
        <v>212</v>
      </c>
    </row>
    <row r="35" spans="1:44" x14ac:dyDescent="0.35">
      <c r="A35" s="146" t="s">
        <v>218</v>
      </c>
      <c r="B35" s="146"/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R35" s="1" t="s">
        <v>213</v>
      </c>
    </row>
    <row r="36" spans="1:44" x14ac:dyDescent="0.35">
      <c r="A36" s="146" t="s">
        <v>219</v>
      </c>
      <c r="B36" s="146"/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46.9</v>
      </c>
      <c r="P36">
        <v>0</v>
      </c>
      <c r="Q36">
        <v>53.2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R36" s="1" t="s">
        <v>10</v>
      </c>
    </row>
    <row r="37" spans="1:44" x14ac:dyDescent="0.35">
      <c r="A37" s="146" t="s">
        <v>220</v>
      </c>
      <c r="B37" s="146"/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48.7</v>
      </c>
      <c r="P37">
        <v>0</v>
      </c>
      <c r="Q37">
        <v>52.6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R37" s="1" t="s">
        <v>23</v>
      </c>
    </row>
    <row r="38" spans="1:44" s="27" customFormat="1" x14ac:dyDescent="0.35">
      <c r="A38" s="26" t="s">
        <v>34</v>
      </c>
      <c r="C38" s="27">
        <v>0</v>
      </c>
      <c r="D38" s="27">
        <v>0</v>
      </c>
      <c r="E38" s="27">
        <f t="shared" ref="E38:AB38" si="6">AVERAGE(E35:E37)</f>
        <v>0</v>
      </c>
      <c r="F38" s="27">
        <f t="shared" si="6"/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  <c r="J38" s="27">
        <f t="shared" si="6"/>
        <v>0</v>
      </c>
      <c r="K38" s="27">
        <f t="shared" si="6"/>
        <v>0</v>
      </c>
      <c r="L38" s="27">
        <f t="shared" si="6"/>
        <v>0</v>
      </c>
      <c r="M38" s="27">
        <f t="shared" si="6"/>
        <v>0</v>
      </c>
      <c r="N38" s="27">
        <f t="shared" si="6"/>
        <v>0</v>
      </c>
      <c r="O38" s="27">
        <f t="shared" si="6"/>
        <v>31.866666666666664</v>
      </c>
      <c r="P38" s="27">
        <f t="shared" si="6"/>
        <v>0</v>
      </c>
      <c r="Q38" s="27">
        <f t="shared" si="6"/>
        <v>35.266666666666673</v>
      </c>
      <c r="R38" s="27">
        <f t="shared" si="6"/>
        <v>0</v>
      </c>
      <c r="S38" s="27">
        <f t="shared" si="6"/>
        <v>0</v>
      </c>
      <c r="T38" s="27">
        <f t="shared" si="6"/>
        <v>0</v>
      </c>
      <c r="U38" s="27">
        <f t="shared" si="6"/>
        <v>0</v>
      </c>
      <c r="V38" s="27">
        <f t="shared" si="6"/>
        <v>0</v>
      </c>
      <c r="W38" s="27">
        <f t="shared" si="6"/>
        <v>0</v>
      </c>
      <c r="X38" s="27">
        <f t="shared" si="6"/>
        <v>0</v>
      </c>
      <c r="Y38" s="27">
        <f t="shared" si="6"/>
        <v>0</v>
      </c>
      <c r="Z38" s="27">
        <f t="shared" si="6"/>
        <v>0</v>
      </c>
      <c r="AA38" s="27">
        <f t="shared" si="6"/>
        <v>0</v>
      </c>
      <c r="AB38" s="27">
        <f t="shared" si="6"/>
        <v>0</v>
      </c>
      <c r="AR38" s="1" t="s">
        <v>161</v>
      </c>
    </row>
    <row r="39" spans="1:44" s="25" customFormat="1" x14ac:dyDescent="0.35">
      <c r="A39" s="24" t="s">
        <v>26</v>
      </c>
      <c r="C39" s="25">
        <v>0</v>
      </c>
      <c r="D39" s="25">
        <v>0</v>
      </c>
      <c r="E39" s="25">
        <f t="shared" ref="E39:AB39" si="7">_xlfn.STDEV.P(E35:E37)</f>
        <v>0</v>
      </c>
      <c r="F39" s="25">
        <f t="shared" si="7"/>
        <v>0</v>
      </c>
      <c r="G39" s="25">
        <f t="shared" si="7"/>
        <v>0</v>
      </c>
      <c r="H39" s="25">
        <f t="shared" si="7"/>
        <v>0</v>
      </c>
      <c r="I39" s="25">
        <f t="shared" si="7"/>
        <v>0</v>
      </c>
      <c r="J39" s="25">
        <f t="shared" si="7"/>
        <v>0</v>
      </c>
      <c r="K39" s="25">
        <f t="shared" si="7"/>
        <v>0</v>
      </c>
      <c r="L39" s="25">
        <f t="shared" si="7"/>
        <v>0</v>
      </c>
      <c r="M39" s="25">
        <f t="shared" si="7"/>
        <v>0</v>
      </c>
      <c r="N39" s="25">
        <f t="shared" si="7"/>
        <v>0</v>
      </c>
      <c r="O39" s="25">
        <f t="shared" si="7"/>
        <v>22.545115263005911</v>
      </c>
      <c r="P39" s="25">
        <f t="shared" si="7"/>
        <v>0</v>
      </c>
      <c r="Q39" s="25">
        <f t="shared" si="7"/>
        <v>24.938502138037251</v>
      </c>
      <c r="R39" s="25">
        <f t="shared" si="7"/>
        <v>0</v>
      </c>
      <c r="S39" s="25">
        <f t="shared" si="7"/>
        <v>0</v>
      </c>
      <c r="T39" s="25">
        <f t="shared" si="7"/>
        <v>0</v>
      </c>
      <c r="U39" s="25">
        <f t="shared" si="7"/>
        <v>0</v>
      </c>
      <c r="V39" s="25">
        <f t="shared" si="7"/>
        <v>0</v>
      </c>
      <c r="W39" s="25">
        <f t="shared" si="7"/>
        <v>0</v>
      </c>
      <c r="X39" s="25">
        <f t="shared" si="7"/>
        <v>0</v>
      </c>
      <c r="Y39" s="25">
        <f t="shared" si="7"/>
        <v>0</v>
      </c>
      <c r="Z39" s="25">
        <f t="shared" si="7"/>
        <v>0</v>
      </c>
      <c r="AA39" s="25">
        <f t="shared" si="7"/>
        <v>0</v>
      </c>
      <c r="AB39" s="25">
        <f t="shared" si="7"/>
        <v>0</v>
      </c>
      <c r="AR39" s="1" t="s">
        <v>163</v>
      </c>
    </row>
    <row r="40" spans="1:44" x14ac:dyDescent="0.35">
      <c r="C40" s="2"/>
      <c r="AR40" s="1" t="s">
        <v>165</v>
      </c>
    </row>
    <row r="41" spans="1:44" x14ac:dyDescent="0.35">
      <c r="C41" s="1"/>
    </row>
    <row r="42" spans="1:44" x14ac:dyDescent="0.35">
      <c r="A42" t="s">
        <v>255</v>
      </c>
      <c r="C42" s="1"/>
    </row>
    <row r="43" spans="1:44" x14ac:dyDescent="0.35">
      <c r="C43" s="1"/>
    </row>
    <row r="44" spans="1:44" x14ac:dyDescent="0.35">
      <c r="A44" s="3" t="s">
        <v>35</v>
      </c>
      <c r="B44" s="3" t="s">
        <v>28</v>
      </c>
    </row>
    <row r="45" spans="1:44" x14ac:dyDescent="0.35">
      <c r="A45" s="3" t="s">
        <v>36</v>
      </c>
    </row>
    <row r="46" spans="1:44" x14ac:dyDescent="0.35">
      <c r="C46" s="1" t="s">
        <v>1</v>
      </c>
      <c r="D46" s="1" t="s">
        <v>2</v>
      </c>
      <c r="E46" s="1" t="s">
        <v>3</v>
      </c>
      <c r="F46" s="1" t="s">
        <v>4</v>
      </c>
      <c r="G46" s="1" t="s">
        <v>5</v>
      </c>
      <c r="H46" s="1" t="s">
        <v>6</v>
      </c>
      <c r="I46" s="1" t="s">
        <v>7</v>
      </c>
      <c r="J46" s="1" t="s">
        <v>8</v>
      </c>
      <c r="K46" s="1" t="s">
        <v>9</v>
      </c>
      <c r="L46" s="1" t="s">
        <v>10</v>
      </c>
      <c r="M46" s="1" t="s">
        <v>11</v>
      </c>
      <c r="N46" s="1" t="s">
        <v>12</v>
      </c>
      <c r="O46" s="1" t="s">
        <v>13</v>
      </c>
      <c r="P46" s="1" t="s">
        <v>14</v>
      </c>
      <c r="Q46" s="1" t="s">
        <v>15</v>
      </c>
      <c r="R46" s="1" t="s">
        <v>106</v>
      </c>
      <c r="S46" s="1" t="s">
        <v>108</v>
      </c>
      <c r="T46" s="1" t="s">
        <v>16</v>
      </c>
      <c r="U46" s="1" t="s">
        <v>17</v>
      </c>
      <c r="V46" s="1" t="s">
        <v>18</v>
      </c>
      <c r="W46" s="1" t="s">
        <v>19</v>
      </c>
      <c r="X46" s="1" t="s">
        <v>20</v>
      </c>
      <c r="Y46" s="1" t="s">
        <v>21</v>
      </c>
      <c r="Z46" s="1" t="s">
        <v>22</v>
      </c>
      <c r="AA46" s="1" t="s">
        <v>23</v>
      </c>
      <c r="AB46" s="2" t="s">
        <v>24</v>
      </c>
      <c r="AC46" s="2" t="s">
        <v>25</v>
      </c>
      <c r="AD46" s="1" t="s">
        <v>44</v>
      </c>
    </row>
    <row r="47" spans="1:44" x14ac:dyDescent="0.35">
      <c r="A47" s="146" t="s">
        <v>218</v>
      </c>
      <c r="B47" s="146"/>
      <c r="C47">
        <v>215</v>
      </c>
      <c r="D47">
        <v>327</v>
      </c>
      <c r="E47">
        <v>626</v>
      </c>
      <c r="F47">
        <v>89.2</v>
      </c>
      <c r="G47">
        <v>138</v>
      </c>
      <c r="H47">
        <v>6.6</v>
      </c>
      <c r="I47">
        <v>2</v>
      </c>
      <c r="J47">
        <v>0</v>
      </c>
      <c r="K47">
        <v>0</v>
      </c>
      <c r="L47">
        <v>0</v>
      </c>
      <c r="M47">
        <v>547</v>
      </c>
      <c r="N47">
        <v>440</v>
      </c>
      <c r="O47">
        <v>1560</v>
      </c>
      <c r="P47">
        <v>107</v>
      </c>
      <c r="Q47">
        <v>2020</v>
      </c>
      <c r="R47">
        <v>6.6</v>
      </c>
      <c r="S47">
        <v>2</v>
      </c>
      <c r="T47">
        <v>0</v>
      </c>
      <c r="U47">
        <v>22.2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</row>
    <row r="48" spans="1:44" x14ac:dyDescent="0.35">
      <c r="A48" s="146"/>
      <c r="B48" s="146"/>
    </row>
    <row r="49" spans="1:30" x14ac:dyDescent="0.35">
      <c r="A49" s="146"/>
      <c r="B49" s="146"/>
    </row>
    <row r="50" spans="1:30" x14ac:dyDescent="0.35">
      <c r="A50" s="26" t="s">
        <v>34</v>
      </c>
      <c r="B50" s="71"/>
      <c r="C50" s="27">
        <f>AVERAGE(C47:C49)</f>
        <v>215</v>
      </c>
      <c r="D50" s="27">
        <f t="shared" ref="D50:AB50" si="8">AVERAGE(D47:D49)</f>
        <v>327</v>
      </c>
      <c r="E50" s="27">
        <f t="shared" si="8"/>
        <v>626</v>
      </c>
      <c r="F50" s="27">
        <f t="shared" si="8"/>
        <v>89.2</v>
      </c>
      <c r="G50" s="27">
        <f t="shared" si="8"/>
        <v>138</v>
      </c>
      <c r="H50" s="27">
        <f t="shared" si="8"/>
        <v>6.6</v>
      </c>
      <c r="I50" s="27">
        <f t="shared" si="8"/>
        <v>2</v>
      </c>
      <c r="J50" s="27">
        <f t="shared" si="8"/>
        <v>0</v>
      </c>
      <c r="K50" s="27">
        <f t="shared" si="8"/>
        <v>0</v>
      </c>
      <c r="L50" s="27">
        <f t="shared" si="8"/>
        <v>0</v>
      </c>
      <c r="M50" s="27">
        <f t="shared" si="8"/>
        <v>547</v>
      </c>
      <c r="N50" s="27">
        <f t="shared" si="8"/>
        <v>440</v>
      </c>
      <c r="O50" s="27">
        <f t="shared" si="8"/>
        <v>1560</v>
      </c>
      <c r="P50" s="27">
        <f t="shared" si="8"/>
        <v>107</v>
      </c>
      <c r="Q50" s="27">
        <f t="shared" si="8"/>
        <v>2020</v>
      </c>
      <c r="R50" s="27">
        <f t="shared" si="8"/>
        <v>6.6</v>
      </c>
      <c r="S50" s="27">
        <f t="shared" si="8"/>
        <v>2</v>
      </c>
      <c r="T50" s="27">
        <f t="shared" si="8"/>
        <v>0</v>
      </c>
      <c r="U50" s="27">
        <f t="shared" si="8"/>
        <v>22.2</v>
      </c>
      <c r="V50" s="27">
        <f t="shared" si="8"/>
        <v>0</v>
      </c>
      <c r="W50" s="27">
        <f t="shared" si="8"/>
        <v>0</v>
      </c>
      <c r="X50" s="27">
        <f t="shared" si="8"/>
        <v>0</v>
      </c>
      <c r="Y50" s="27">
        <f t="shared" si="8"/>
        <v>0</v>
      </c>
      <c r="Z50" s="27">
        <f t="shared" si="8"/>
        <v>0</v>
      </c>
      <c r="AA50" s="27">
        <f t="shared" si="8"/>
        <v>0</v>
      </c>
      <c r="AB50" s="27">
        <f t="shared" si="8"/>
        <v>0</v>
      </c>
    </row>
    <row r="51" spans="1:30" x14ac:dyDescent="0.35">
      <c r="A51" s="24"/>
      <c r="B51" s="7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30" x14ac:dyDescent="0.35">
      <c r="C52" s="1"/>
    </row>
    <row r="53" spans="1:30" x14ac:dyDescent="0.35">
      <c r="A53" s="3" t="s">
        <v>43</v>
      </c>
      <c r="B53" s="3" t="s">
        <v>28</v>
      </c>
    </row>
    <row r="54" spans="1:30" x14ac:dyDescent="0.35">
      <c r="A54" s="3" t="s">
        <v>36</v>
      </c>
      <c r="B54" s="3"/>
    </row>
    <row r="55" spans="1:30" x14ac:dyDescent="0.35">
      <c r="C55" s="1" t="s">
        <v>1</v>
      </c>
      <c r="D55" s="1" t="s">
        <v>2</v>
      </c>
      <c r="E55" s="1" t="s">
        <v>3</v>
      </c>
      <c r="F55" s="1" t="s">
        <v>4</v>
      </c>
      <c r="G55" s="1" t="s">
        <v>5</v>
      </c>
      <c r="H55" s="1" t="s">
        <v>6</v>
      </c>
      <c r="I55" s="1" t="s">
        <v>7</v>
      </c>
      <c r="J55" s="1" t="s">
        <v>8</v>
      </c>
      <c r="K55" s="1" t="s">
        <v>9</v>
      </c>
      <c r="L55" s="1" t="s">
        <v>10</v>
      </c>
      <c r="M55" s="1" t="s">
        <v>11</v>
      </c>
      <c r="N55" s="1" t="s">
        <v>12</v>
      </c>
      <c r="O55" s="1" t="s">
        <v>13</v>
      </c>
      <c r="P55" s="1" t="s">
        <v>14</v>
      </c>
      <c r="Q55" s="1" t="s">
        <v>15</v>
      </c>
      <c r="R55" s="1" t="s">
        <v>106</v>
      </c>
      <c r="S55" s="1" t="s">
        <v>108</v>
      </c>
      <c r="T55" s="1" t="s">
        <v>16</v>
      </c>
      <c r="U55" s="1" t="s">
        <v>17</v>
      </c>
      <c r="V55" s="1" t="s">
        <v>18</v>
      </c>
      <c r="W55" s="1" t="s">
        <v>19</v>
      </c>
      <c r="X55" s="1" t="s">
        <v>20</v>
      </c>
      <c r="Y55" s="1" t="s">
        <v>21</v>
      </c>
      <c r="Z55" s="1" t="s">
        <v>22</v>
      </c>
      <c r="AA55" s="1" t="s">
        <v>23</v>
      </c>
      <c r="AB55" s="2" t="s">
        <v>24</v>
      </c>
      <c r="AC55" s="2" t="s">
        <v>25</v>
      </c>
      <c r="AD55" s="1" t="s">
        <v>44</v>
      </c>
    </row>
    <row r="56" spans="1:30" x14ac:dyDescent="0.35">
      <c r="A56" s="146" t="s">
        <v>218</v>
      </c>
      <c r="B56" s="146"/>
      <c r="C56">
        <v>24.6</v>
      </c>
      <c r="D56">
        <v>14.8</v>
      </c>
      <c r="E56">
        <v>15.9</v>
      </c>
      <c r="F56">
        <v>10.4</v>
      </c>
      <c r="G56">
        <v>19.399999999999999</v>
      </c>
      <c r="H56">
        <v>2.9</v>
      </c>
      <c r="I56">
        <v>0.97</v>
      </c>
      <c r="J56">
        <v>0</v>
      </c>
      <c r="K56">
        <v>0</v>
      </c>
      <c r="L56">
        <v>0</v>
      </c>
      <c r="M56">
        <v>14.1</v>
      </c>
      <c r="N56">
        <v>7.7</v>
      </c>
      <c r="O56">
        <v>4.3</v>
      </c>
      <c r="P56">
        <v>1.4</v>
      </c>
      <c r="Q56">
        <v>48.3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</row>
    <row r="57" spans="1:30" x14ac:dyDescent="0.35">
      <c r="A57" s="146"/>
      <c r="B57" s="146"/>
    </row>
    <row r="58" spans="1:30" x14ac:dyDescent="0.35">
      <c r="A58" s="146"/>
      <c r="B58" s="146"/>
    </row>
    <row r="59" spans="1:30" x14ac:dyDescent="0.35">
      <c r="A59" s="26" t="s">
        <v>34</v>
      </c>
      <c r="B59" s="27"/>
      <c r="C59" s="27">
        <f>AVERAGE(C56:C58)</f>
        <v>24.6</v>
      </c>
      <c r="D59" s="27">
        <f t="shared" ref="D59:AB59" si="9">AVERAGE(D56:D58)</f>
        <v>14.8</v>
      </c>
      <c r="E59" s="27">
        <f t="shared" si="9"/>
        <v>15.9</v>
      </c>
      <c r="F59" s="27">
        <f t="shared" si="9"/>
        <v>10.4</v>
      </c>
      <c r="G59" s="27">
        <f t="shared" si="9"/>
        <v>19.399999999999999</v>
      </c>
      <c r="H59" s="27">
        <f t="shared" si="9"/>
        <v>2.9</v>
      </c>
      <c r="I59" s="27">
        <f t="shared" si="9"/>
        <v>0.97</v>
      </c>
      <c r="J59" s="27">
        <f t="shared" si="9"/>
        <v>0</v>
      </c>
      <c r="K59" s="27">
        <f t="shared" si="9"/>
        <v>0</v>
      </c>
      <c r="L59" s="27">
        <f t="shared" si="9"/>
        <v>0</v>
      </c>
      <c r="M59" s="27">
        <f t="shared" si="9"/>
        <v>14.1</v>
      </c>
      <c r="N59" s="27">
        <f t="shared" si="9"/>
        <v>7.7</v>
      </c>
      <c r="O59" s="27">
        <f t="shared" si="9"/>
        <v>4.3</v>
      </c>
      <c r="P59" s="27">
        <f t="shared" si="9"/>
        <v>1.4</v>
      </c>
      <c r="Q59" s="27">
        <f t="shared" si="9"/>
        <v>48.3</v>
      </c>
      <c r="R59" s="27">
        <f t="shared" si="9"/>
        <v>0</v>
      </c>
      <c r="S59" s="27">
        <f t="shared" si="9"/>
        <v>0</v>
      </c>
      <c r="T59" s="27">
        <f t="shared" si="9"/>
        <v>0</v>
      </c>
      <c r="U59" s="27">
        <f t="shared" si="9"/>
        <v>0</v>
      </c>
      <c r="V59" s="27">
        <f t="shared" si="9"/>
        <v>0</v>
      </c>
      <c r="W59" s="27">
        <f t="shared" si="9"/>
        <v>0</v>
      </c>
      <c r="X59" s="27">
        <f t="shared" si="9"/>
        <v>0</v>
      </c>
      <c r="Y59" s="27">
        <f t="shared" si="9"/>
        <v>0</v>
      </c>
      <c r="Z59" s="27">
        <f t="shared" si="9"/>
        <v>0</v>
      </c>
      <c r="AA59" s="27">
        <f t="shared" si="9"/>
        <v>0</v>
      </c>
      <c r="AB59" s="27">
        <f t="shared" si="9"/>
        <v>0</v>
      </c>
    </row>
    <row r="60" spans="1:30" x14ac:dyDescent="0.3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</sheetData>
  <mergeCells count="12">
    <mergeCell ref="A35:B35"/>
    <mergeCell ref="A36:B36"/>
    <mergeCell ref="A37:B37"/>
    <mergeCell ref="A26:B26"/>
    <mergeCell ref="A27:B27"/>
    <mergeCell ref="A28:B28"/>
    <mergeCell ref="A58:B58"/>
    <mergeCell ref="A47:B47"/>
    <mergeCell ref="A48:B48"/>
    <mergeCell ref="A49:B49"/>
    <mergeCell ref="A56:B56"/>
    <mergeCell ref="A57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96DE-B4B0-42FF-B56F-7BEF0EEE2211}">
  <dimension ref="A1:O100"/>
  <sheetViews>
    <sheetView topLeftCell="A41" workbookViewId="0">
      <selection sqref="A1:C2"/>
    </sheetView>
  </sheetViews>
  <sheetFormatPr defaultRowHeight="14.5" x14ac:dyDescent="0.35"/>
  <sheetData>
    <row r="1" spans="1:13" x14ac:dyDescent="0.35">
      <c r="A1" s="3" t="s">
        <v>0</v>
      </c>
      <c r="B1" s="3"/>
    </row>
    <row r="2" spans="1:13" x14ac:dyDescent="0.35">
      <c r="A2" s="3" t="s">
        <v>27</v>
      </c>
      <c r="B2" s="3" t="s">
        <v>28</v>
      </c>
    </row>
    <row r="3" spans="1:13" x14ac:dyDescent="0.35">
      <c r="A3" s="3" t="s">
        <v>68</v>
      </c>
    </row>
    <row r="4" spans="1:13" x14ac:dyDescent="0.3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</row>
    <row r="5" spans="1:13" x14ac:dyDescent="0.35">
      <c r="A5">
        <v>1</v>
      </c>
      <c r="B5">
        <v>22</v>
      </c>
      <c r="C5">
        <v>36</v>
      </c>
      <c r="D5">
        <v>68</v>
      </c>
      <c r="E5">
        <v>20</v>
      </c>
      <c r="F5">
        <v>62</v>
      </c>
      <c r="G5">
        <v>0</v>
      </c>
      <c r="H5">
        <v>0</v>
      </c>
      <c r="I5">
        <v>98</v>
      </c>
      <c r="J5">
        <v>72</v>
      </c>
      <c r="K5">
        <v>262</v>
      </c>
      <c r="L5">
        <v>67</v>
      </c>
      <c r="M5">
        <v>2467</v>
      </c>
    </row>
    <row r="6" spans="1:13" x14ac:dyDescent="0.35">
      <c r="A6">
        <v>2</v>
      </c>
      <c r="B6">
        <v>23</v>
      </c>
      <c r="C6">
        <v>37</v>
      </c>
      <c r="D6">
        <v>72</v>
      </c>
      <c r="E6">
        <v>21</v>
      </c>
      <c r="F6">
        <v>64</v>
      </c>
      <c r="G6">
        <v>0</v>
      </c>
      <c r="H6">
        <v>0</v>
      </c>
      <c r="I6">
        <v>101</v>
      </c>
      <c r="J6">
        <v>76</v>
      </c>
      <c r="K6">
        <v>258</v>
      </c>
      <c r="L6">
        <v>74</v>
      </c>
      <c r="M6">
        <v>2571</v>
      </c>
    </row>
    <row r="7" spans="1:13" x14ac:dyDescent="0.35">
      <c r="A7">
        <v>3</v>
      </c>
      <c r="B7">
        <v>24</v>
      </c>
      <c r="C7">
        <v>37</v>
      </c>
      <c r="D7">
        <v>72</v>
      </c>
      <c r="E7">
        <v>21</v>
      </c>
      <c r="F7">
        <v>65</v>
      </c>
      <c r="G7">
        <v>0</v>
      </c>
      <c r="H7">
        <v>0</v>
      </c>
      <c r="I7">
        <v>101</v>
      </c>
      <c r="J7">
        <v>76</v>
      </c>
      <c r="K7">
        <v>271</v>
      </c>
      <c r="L7">
        <v>77</v>
      </c>
      <c r="M7">
        <v>2720</v>
      </c>
    </row>
    <row r="8" spans="1:13" x14ac:dyDescent="0.35">
      <c r="A8">
        <v>4</v>
      </c>
      <c r="B8">
        <v>22</v>
      </c>
      <c r="C8">
        <v>35</v>
      </c>
      <c r="D8">
        <v>69</v>
      </c>
      <c r="E8">
        <v>20</v>
      </c>
      <c r="F8">
        <v>63</v>
      </c>
      <c r="G8">
        <v>0</v>
      </c>
      <c r="H8">
        <v>0</v>
      </c>
      <c r="I8">
        <v>97</v>
      </c>
      <c r="J8">
        <v>72</v>
      </c>
      <c r="K8">
        <v>254</v>
      </c>
      <c r="L8">
        <v>73</v>
      </c>
      <c r="M8">
        <v>2623</v>
      </c>
    </row>
    <row r="9" spans="1:13" x14ac:dyDescent="0.35">
      <c r="A9">
        <v>5</v>
      </c>
      <c r="B9">
        <v>22</v>
      </c>
      <c r="C9">
        <v>35</v>
      </c>
      <c r="D9">
        <v>68</v>
      </c>
      <c r="E9">
        <v>20</v>
      </c>
      <c r="F9">
        <v>61</v>
      </c>
      <c r="G9">
        <v>0</v>
      </c>
      <c r="H9">
        <v>0</v>
      </c>
      <c r="I9">
        <v>97</v>
      </c>
      <c r="J9">
        <v>72</v>
      </c>
      <c r="K9">
        <v>259</v>
      </c>
      <c r="L9">
        <v>73</v>
      </c>
      <c r="M9">
        <v>2595</v>
      </c>
    </row>
    <row r="10" spans="1:13" s="27" customFormat="1" x14ac:dyDescent="0.35">
      <c r="A10" s="26" t="s">
        <v>34</v>
      </c>
      <c r="B10" s="27">
        <f>AVERAGE(B5:B9)</f>
        <v>22.6</v>
      </c>
      <c r="C10" s="27">
        <f t="shared" ref="C10:M10" si="0">AVERAGE(C5:C9)</f>
        <v>36</v>
      </c>
      <c r="D10" s="27">
        <f t="shared" si="0"/>
        <v>69.8</v>
      </c>
      <c r="E10" s="27">
        <f t="shared" si="0"/>
        <v>20.399999999999999</v>
      </c>
      <c r="F10" s="27">
        <f t="shared" si="0"/>
        <v>63</v>
      </c>
      <c r="G10" s="27">
        <f t="shared" si="0"/>
        <v>0</v>
      </c>
      <c r="H10" s="27">
        <f t="shared" si="0"/>
        <v>0</v>
      </c>
      <c r="I10" s="27">
        <f t="shared" si="0"/>
        <v>98.8</v>
      </c>
      <c r="J10" s="27">
        <f t="shared" si="0"/>
        <v>73.599999999999994</v>
      </c>
      <c r="K10" s="27">
        <f t="shared" si="0"/>
        <v>260.8</v>
      </c>
      <c r="L10" s="27">
        <f t="shared" si="0"/>
        <v>72.8</v>
      </c>
      <c r="M10" s="27">
        <f t="shared" si="0"/>
        <v>2595.1999999999998</v>
      </c>
    </row>
    <row r="11" spans="1:13" s="29" customFormat="1" x14ac:dyDescent="0.35">
      <c r="A11" s="28" t="s">
        <v>26</v>
      </c>
      <c r="B11" s="29">
        <f>_xlfn.STDEV.P(B5:B9)</f>
        <v>0.79999999999999993</v>
      </c>
      <c r="C11" s="29">
        <f t="shared" ref="C11:M11" si="1">_xlfn.STDEV.P(C5:C9)</f>
        <v>0.89442719099991586</v>
      </c>
      <c r="D11" s="29">
        <f t="shared" si="1"/>
        <v>1.8330302779823358</v>
      </c>
      <c r="E11" s="29">
        <f t="shared" si="1"/>
        <v>0.4898979485566356</v>
      </c>
      <c r="F11" s="29">
        <f t="shared" si="1"/>
        <v>1.4142135623730951</v>
      </c>
      <c r="G11" s="29">
        <f t="shared" si="1"/>
        <v>0</v>
      </c>
      <c r="H11" s="29">
        <f t="shared" si="1"/>
        <v>0</v>
      </c>
      <c r="I11" s="29">
        <f t="shared" si="1"/>
        <v>1.8330302779823358</v>
      </c>
      <c r="J11" s="29">
        <f t="shared" si="1"/>
        <v>1.9595917942265424</v>
      </c>
      <c r="K11" s="29">
        <f t="shared" si="1"/>
        <v>5.7061370470748418</v>
      </c>
      <c r="L11" s="29">
        <f t="shared" si="1"/>
        <v>3.2496153618543842</v>
      </c>
      <c r="M11" s="29">
        <f t="shared" si="1"/>
        <v>81.693084162614397</v>
      </c>
    </row>
    <row r="13" spans="1:13" x14ac:dyDescent="0.35">
      <c r="A13" s="3" t="s">
        <v>27</v>
      </c>
      <c r="B13" s="3" t="s">
        <v>28</v>
      </c>
    </row>
    <row r="14" spans="1:13" x14ac:dyDescent="0.35">
      <c r="A14" s="3" t="s">
        <v>47</v>
      </c>
    </row>
    <row r="15" spans="1:13" x14ac:dyDescent="0.35">
      <c r="A15" t="s">
        <v>46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11</v>
      </c>
      <c r="J15" s="3" t="s">
        <v>12</v>
      </c>
      <c r="K15" s="3" t="s">
        <v>13</v>
      </c>
      <c r="L15" s="3" t="s">
        <v>14</v>
      </c>
      <c r="M15" s="3" t="s">
        <v>15</v>
      </c>
    </row>
    <row r="16" spans="1:13" x14ac:dyDescent="0.35">
      <c r="A16" t="s">
        <v>48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35">
      <c r="A17" t="s">
        <v>49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35">
      <c r="A18" t="s">
        <v>50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35">
      <c r="A19" t="s">
        <v>51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35">
      <c r="A20" t="s">
        <v>52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35">
      <c r="A21" t="s">
        <v>53</v>
      </c>
      <c r="B21">
        <v>497</v>
      </c>
      <c r="C21">
        <v>358</v>
      </c>
      <c r="D21">
        <v>881</v>
      </c>
      <c r="E21">
        <v>46</v>
      </c>
      <c r="F21">
        <v>11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35">
      <c r="A22" t="s">
        <v>54</v>
      </c>
      <c r="B22">
        <v>466</v>
      </c>
      <c r="C22">
        <v>316</v>
      </c>
      <c r="D22">
        <v>753</v>
      </c>
      <c r="E22">
        <v>41</v>
      </c>
      <c r="F22">
        <v>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35">
      <c r="A23" t="s">
        <v>55</v>
      </c>
      <c r="B23">
        <v>499</v>
      </c>
      <c r="C23">
        <v>356</v>
      </c>
      <c r="D23">
        <v>818</v>
      </c>
      <c r="E23">
        <v>53</v>
      </c>
      <c r="F23">
        <v>11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35">
      <c r="A24" t="s">
        <v>56</v>
      </c>
      <c r="B24">
        <v>544</v>
      </c>
      <c r="C24">
        <v>398</v>
      </c>
      <c r="D24">
        <v>988</v>
      </c>
      <c r="E24">
        <v>66</v>
      </c>
      <c r="F24">
        <v>13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35">
      <c r="A25" t="s">
        <v>57</v>
      </c>
      <c r="B25">
        <v>487</v>
      </c>
      <c r="C25">
        <v>329</v>
      </c>
      <c r="D25">
        <v>780</v>
      </c>
      <c r="E25">
        <v>46</v>
      </c>
      <c r="F25">
        <v>12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35">
      <c r="A26" t="s">
        <v>58</v>
      </c>
      <c r="B26">
        <v>124</v>
      </c>
      <c r="C26">
        <v>157</v>
      </c>
      <c r="D26">
        <v>186</v>
      </c>
      <c r="E26">
        <v>27</v>
      </c>
      <c r="F26">
        <v>48</v>
      </c>
      <c r="G26">
        <v>0</v>
      </c>
      <c r="H26">
        <v>0</v>
      </c>
      <c r="I26">
        <v>95</v>
      </c>
      <c r="J26">
        <v>65</v>
      </c>
      <c r="K26">
        <v>272</v>
      </c>
      <c r="L26">
        <v>62</v>
      </c>
      <c r="M26">
        <v>1969</v>
      </c>
    </row>
    <row r="27" spans="1:13" x14ac:dyDescent="0.35">
      <c r="A27" t="s">
        <v>59</v>
      </c>
      <c r="B27">
        <v>105</v>
      </c>
      <c r="C27">
        <v>154</v>
      </c>
      <c r="D27">
        <v>186</v>
      </c>
      <c r="E27">
        <v>28</v>
      </c>
      <c r="F27">
        <v>57</v>
      </c>
      <c r="G27">
        <v>0</v>
      </c>
      <c r="H27">
        <v>0</v>
      </c>
      <c r="I27">
        <v>100</v>
      </c>
      <c r="J27">
        <v>71</v>
      </c>
      <c r="K27">
        <v>281</v>
      </c>
      <c r="L27">
        <v>67</v>
      </c>
      <c r="M27">
        <v>2004</v>
      </c>
    </row>
    <row r="28" spans="1:13" x14ac:dyDescent="0.35">
      <c r="A28" t="s">
        <v>60</v>
      </c>
      <c r="B28">
        <v>87</v>
      </c>
      <c r="C28">
        <v>158</v>
      </c>
      <c r="D28">
        <v>205</v>
      </c>
      <c r="E28">
        <v>28</v>
      </c>
      <c r="F28">
        <v>58</v>
      </c>
      <c r="G28">
        <v>0</v>
      </c>
      <c r="H28">
        <v>0</v>
      </c>
      <c r="I28">
        <v>95</v>
      </c>
      <c r="J28">
        <v>66</v>
      </c>
      <c r="K28">
        <v>258</v>
      </c>
      <c r="L28">
        <v>63</v>
      </c>
      <c r="M28">
        <v>1891</v>
      </c>
    </row>
    <row r="29" spans="1:13" x14ac:dyDescent="0.35">
      <c r="A29" t="s">
        <v>61</v>
      </c>
      <c r="B29">
        <v>103</v>
      </c>
      <c r="C29">
        <v>156</v>
      </c>
      <c r="D29">
        <v>161</v>
      </c>
      <c r="E29">
        <v>27</v>
      </c>
      <c r="F29">
        <v>53</v>
      </c>
      <c r="G29">
        <v>0</v>
      </c>
      <c r="H29">
        <v>0</v>
      </c>
      <c r="I29">
        <v>100</v>
      </c>
      <c r="J29">
        <v>70</v>
      </c>
      <c r="K29">
        <v>276</v>
      </c>
      <c r="L29">
        <v>69</v>
      </c>
      <c r="M29">
        <v>2063</v>
      </c>
    </row>
    <row r="30" spans="1:13" x14ac:dyDescent="0.35">
      <c r="A30" t="s">
        <v>62</v>
      </c>
      <c r="B30">
        <v>102</v>
      </c>
      <c r="C30">
        <v>143</v>
      </c>
      <c r="D30">
        <v>148</v>
      </c>
      <c r="E30">
        <v>24</v>
      </c>
      <c r="F30">
        <v>46</v>
      </c>
      <c r="G30">
        <v>0</v>
      </c>
      <c r="H30">
        <v>0</v>
      </c>
      <c r="I30">
        <v>98</v>
      </c>
      <c r="J30">
        <v>69</v>
      </c>
      <c r="K30">
        <v>252</v>
      </c>
      <c r="L30">
        <v>63</v>
      </c>
      <c r="M30">
        <v>1803</v>
      </c>
    </row>
    <row r="32" spans="1:13" x14ac:dyDescent="0.35">
      <c r="A32" t="s">
        <v>63</v>
      </c>
      <c r="B32">
        <f>B16+B21+B26</f>
        <v>621</v>
      </c>
      <c r="C32">
        <f t="shared" ref="C32:M32" si="2">C16+C21+C26</f>
        <v>515</v>
      </c>
      <c r="D32">
        <f t="shared" si="2"/>
        <v>1067</v>
      </c>
      <c r="E32">
        <f t="shared" si="2"/>
        <v>73</v>
      </c>
      <c r="F32">
        <f t="shared" si="2"/>
        <v>59</v>
      </c>
      <c r="G32">
        <f t="shared" si="2"/>
        <v>0</v>
      </c>
      <c r="H32">
        <f t="shared" si="2"/>
        <v>0</v>
      </c>
      <c r="I32">
        <f t="shared" si="2"/>
        <v>95</v>
      </c>
      <c r="J32">
        <f t="shared" si="2"/>
        <v>65</v>
      </c>
      <c r="K32">
        <f t="shared" si="2"/>
        <v>272</v>
      </c>
      <c r="L32">
        <f t="shared" si="2"/>
        <v>62</v>
      </c>
      <c r="M32">
        <f t="shared" si="2"/>
        <v>1969</v>
      </c>
    </row>
    <row r="33" spans="1:14" x14ac:dyDescent="0.35">
      <c r="A33" t="s">
        <v>64</v>
      </c>
      <c r="B33">
        <f t="shared" ref="B33:M36" si="3">B17+B22+B27</f>
        <v>571</v>
      </c>
      <c r="C33">
        <f t="shared" si="3"/>
        <v>470</v>
      </c>
      <c r="D33">
        <f t="shared" si="3"/>
        <v>939</v>
      </c>
      <c r="E33">
        <f t="shared" si="3"/>
        <v>69</v>
      </c>
      <c r="F33">
        <f t="shared" si="3"/>
        <v>68</v>
      </c>
      <c r="G33">
        <f t="shared" si="3"/>
        <v>0</v>
      </c>
      <c r="H33">
        <f t="shared" si="3"/>
        <v>0</v>
      </c>
      <c r="I33">
        <f t="shared" si="3"/>
        <v>100</v>
      </c>
      <c r="J33">
        <f t="shared" si="3"/>
        <v>71</v>
      </c>
      <c r="K33">
        <f t="shared" si="3"/>
        <v>281</v>
      </c>
      <c r="L33">
        <f t="shared" si="3"/>
        <v>67</v>
      </c>
      <c r="M33">
        <f t="shared" si="3"/>
        <v>2004</v>
      </c>
    </row>
    <row r="34" spans="1:14" x14ac:dyDescent="0.35">
      <c r="A34" t="s">
        <v>65</v>
      </c>
      <c r="B34">
        <f t="shared" si="3"/>
        <v>586</v>
      </c>
      <c r="C34">
        <f t="shared" si="3"/>
        <v>514</v>
      </c>
      <c r="D34">
        <f t="shared" si="3"/>
        <v>1023</v>
      </c>
      <c r="E34">
        <f t="shared" si="3"/>
        <v>81</v>
      </c>
      <c r="F34">
        <f t="shared" si="3"/>
        <v>69</v>
      </c>
      <c r="G34">
        <f t="shared" si="3"/>
        <v>0</v>
      </c>
      <c r="H34">
        <f t="shared" si="3"/>
        <v>0</v>
      </c>
      <c r="I34">
        <f t="shared" si="3"/>
        <v>95</v>
      </c>
      <c r="J34">
        <f t="shared" si="3"/>
        <v>66</v>
      </c>
      <c r="K34">
        <f t="shared" si="3"/>
        <v>258</v>
      </c>
      <c r="L34">
        <f t="shared" si="3"/>
        <v>63</v>
      </c>
      <c r="M34">
        <f t="shared" si="3"/>
        <v>1891</v>
      </c>
    </row>
    <row r="35" spans="1:14" x14ac:dyDescent="0.35">
      <c r="A35" t="s">
        <v>66</v>
      </c>
      <c r="B35">
        <f t="shared" si="3"/>
        <v>647</v>
      </c>
      <c r="C35">
        <f t="shared" si="3"/>
        <v>554</v>
      </c>
      <c r="D35">
        <f t="shared" si="3"/>
        <v>1149</v>
      </c>
      <c r="E35">
        <f t="shared" si="3"/>
        <v>93</v>
      </c>
      <c r="F35">
        <f t="shared" si="3"/>
        <v>66</v>
      </c>
      <c r="G35">
        <f t="shared" si="3"/>
        <v>0</v>
      </c>
      <c r="H35">
        <f t="shared" si="3"/>
        <v>0</v>
      </c>
      <c r="I35">
        <f t="shared" si="3"/>
        <v>100</v>
      </c>
      <c r="J35">
        <f t="shared" si="3"/>
        <v>70</v>
      </c>
      <c r="K35">
        <f t="shared" si="3"/>
        <v>276</v>
      </c>
      <c r="L35">
        <f t="shared" si="3"/>
        <v>69</v>
      </c>
      <c r="M35">
        <f t="shared" si="3"/>
        <v>2063</v>
      </c>
    </row>
    <row r="36" spans="1:14" x14ac:dyDescent="0.35">
      <c r="A36" t="s">
        <v>67</v>
      </c>
      <c r="B36">
        <f t="shared" si="3"/>
        <v>589</v>
      </c>
      <c r="C36">
        <f t="shared" si="3"/>
        <v>472</v>
      </c>
      <c r="D36">
        <f t="shared" si="3"/>
        <v>928</v>
      </c>
      <c r="E36">
        <f t="shared" si="3"/>
        <v>70</v>
      </c>
      <c r="F36">
        <f t="shared" si="3"/>
        <v>58</v>
      </c>
      <c r="G36">
        <f t="shared" si="3"/>
        <v>0</v>
      </c>
      <c r="H36">
        <f t="shared" si="3"/>
        <v>0</v>
      </c>
      <c r="I36">
        <f t="shared" si="3"/>
        <v>98</v>
      </c>
      <c r="J36">
        <f t="shared" si="3"/>
        <v>69</v>
      </c>
      <c r="K36">
        <f t="shared" si="3"/>
        <v>252</v>
      </c>
      <c r="L36">
        <f t="shared" si="3"/>
        <v>63</v>
      </c>
      <c r="M36">
        <f t="shared" si="3"/>
        <v>1803</v>
      </c>
    </row>
    <row r="37" spans="1:14" x14ac:dyDescent="0.35">
      <c r="A37" s="3"/>
    </row>
    <row r="38" spans="1:14" s="27" customFormat="1" x14ac:dyDescent="0.35">
      <c r="A38" s="26" t="s">
        <v>34</v>
      </c>
      <c r="B38" s="27">
        <f>AVERAGE(B32:B36)</f>
        <v>602.79999999999995</v>
      </c>
      <c r="C38" s="27">
        <f t="shared" ref="C38:M38" si="4">AVERAGE(C32:C36)</f>
        <v>505</v>
      </c>
      <c r="D38" s="27">
        <f t="shared" si="4"/>
        <v>1021.2</v>
      </c>
      <c r="E38" s="27">
        <f t="shared" si="4"/>
        <v>77.2</v>
      </c>
      <c r="F38" s="27">
        <f t="shared" si="4"/>
        <v>64</v>
      </c>
      <c r="G38" s="27">
        <f t="shared" si="4"/>
        <v>0</v>
      </c>
      <c r="H38" s="27">
        <f t="shared" si="4"/>
        <v>0</v>
      </c>
      <c r="I38" s="27">
        <f t="shared" si="4"/>
        <v>97.6</v>
      </c>
      <c r="J38" s="27">
        <f t="shared" si="4"/>
        <v>68.2</v>
      </c>
      <c r="K38" s="27">
        <f t="shared" si="4"/>
        <v>267.8</v>
      </c>
      <c r="L38" s="27">
        <f t="shared" si="4"/>
        <v>64.8</v>
      </c>
      <c r="M38" s="27">
        <f t="shared" si="4"/>
        <v>1946</v>
      </c>
    </row>
    <row r="39" spans="1:14" s="29" customFormat="1" x14ac:dyDescent="0.35">
      <c r="A39" s="28" t="s">
        <v>26</v>
      </c>
      <c r="B39" s="29">
        <f>_xlfn.STDEV.P(B32:B36)</f>
        <v>27.45468994543555</v>
      </c>
      <c r="C39" s="29">
        <f t="shared" ref="C39:M39" si="5">_xlfn.STDEV.P(C32:C36)</f>
        <v>31.292171544972714</v>
      </c>
      <c r="D39" s="29">
        <f t="shared" si="5"/>
        <v>82.312574980983314</v>
      </c>
      <c r="E39" s="29">
        <f t="shared" si="5"/>
        <v>8.9532117142397567</v>
      </c>
      <c r="F39" s="29">
        <f t="shared" si="5"/>
        <v>4.6043457732885349</v>
      </c>
      <c r="G39" s="29">
        <f t="shared" si="5"/>
        <v>0</v>
      </c>
      <c r="H39" s="29">
        <f t="shared" si="5"/>
        <v>0</v>
      </c>
      <c r="I39" s="29">
        <f t="shared" si="5"/>
        <v>2.2449944320643649</v>
      </c>
      <c r="J39" s="29">
        <f t="shared" si="5"/>
        <v>2.3151673805580453</v>
      </c>
      <c r="K39" s="29">
        <f t="shared" si="5"/>
        <v>10.998181667894016</v>
      </c>
      <c r="L39" s="29">
        <f t="shared" si="5"/>
        <v>2.7129319932501073</v>
      </c>
      <c r="M39" s="29">
        <f t="shared" si="5"/>
        <v>90.615671933722368</v>
      </c>
    </row>
    <row r="42" spans="1:14" x14ac:dyDescent="0.35">
      <c r="A42" s="3" t="s">
        <v>35</v>
      </c>
      <c r="B42" s="30" t="s">
        <v>69</v>
      </c>
      <c r="C42" s="31"/>
      <c r="D42" s="31"/>
    </row>
    <row r="43" spans="1:14" x14ac:dyDescent="0.35">
      <c r="A43" s="3" t="s">
        <v>68</v>
      </c>
    </row>
    <row r="44" spans="1:14" x14ac:dyDescent="0.35">
      <c r="B44" s="3" t="s">
        <v>1</v>
      </c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11</v>
      </c>
      <c r="J44" s="3" t="s">
        <v>12</v>
      </c>
      <c r="K44" s="3" t="s">
        <v>13</v>
      </c>
      <c r="L44" s="3" t="s">
        <v>14</v>
      </c>
      <c r="M44" s="3" t="s">
        <v>15</v>
      </c>
      <c r="N44" s="3"/>
    </row>
    <row r="45" spans="1:14" x14ac:dyDescent="0.35">
      <c r="A45">
        <v>1</v>
      </c>
      <c r="B45">
        <v>1113</v>
      </c>
      <c r="C45">
        <v>1115</v>
      </c>
      <c r="D45">
        <v>2299</v>
      </c>
      <c r="E45">
        <v>216</v>
      </c>
      <c r="F45">
        <v>258</v>
      </c>
      <c r="G45">
        <v>2</v>
      </c>
      <c r="H45">
        <v>0</v>
      </c>
      <c r="I45">
        <v>2565</v>
      </c>
      <c r="J45">
        <v>1703</v>
      </c>
      <c r="K45">
        <v>3924</v>
      </c>
      <c r="L45">
        <v>131</v>
      </c>
      <c r="M45">
        <v>2795</v>
      </c>
    </row>
    <row r="46" spans="1:14" x14ac:dyDescent="0.35">
      <c r="A46">
        <v>2</v>
      </c>
      <c r="B46">
        <v>1117</v>
      </c>
      <c r="C46">
        <v>1272</v>
      </c>
      <c r="D46">
        <v>2112</v>
      </c>
      <c r="E46">
        <v>244</v>
      </c>
      <c r="F46">
        <v>285</v>
      </c>
      <c r="G46">
        <v>2</v>
      </c>
      <c r="H46">
        <v>0</v>
      </c>
      <c r="I46">
        <v>2517</v>
      </c>
      <c r="J46">
        <v>1506</v>
      </c>
      <c r="K46">
        <v>3165</v>
      </c>
      <c r="L46">
        <v>130</v>
      </c>
      <c r="M46">
        <v>2568</v>
      </c>
    </row>
    <row r="47" spans="1:14" x14ac:dyDescent="0.35">
      <c r="A47">
        <v>3</v>
      </c>
      <c r="B47">
        <v>1209</v>
      </c>
      <c r="C47">
        <v>1167</v>
      </c>
      <c r="D47">
        <v>2208</v>
      </c>
      <c r="E47">
        <v>234</v>
      </c>
      <c r="F47">
        <v>279</v>
      </c>
      <c r="G47">
        <v>2</v>
      </c>
      <c r="H47">
        <v>0</v>
      </c>
      <c r="I47">
        <v>2636</v>
      </c>
      <c r="J47">
        <v>1665</v>
      </c>
      <c r="K47">
        <v>3682</v>
      </c>
      <c r="L47">
        <v>126</v>
      </c>
      <c r="M47">
        <v>2893</v>
      </c>
    </row>
    <row r="48" spans="1:14" x14ac:dyDescent="0.35">
      <c r="A48" t="s">
        <v>34</v>
      </c>
      <c r="B48">
        <f>AVERAGE(B45:B47)</f>
        <v>1146.3333333333333</v>
      </c>
      <c r="C48">
        <f t="shared" ref="C48:M48" si="6">AVERAGE(C45:C47)</f>
        <v>1184.6666666666667</v>
      </c>
      <c r="D48">
        <f t="shared" si="6"/>
        <v>2206.3333333333335</v>
      </c>
      <c r="E48">
        <f t="shared" si="6"/>
        <v>231.33333333333334</v>
      </c>
      <c r="F48">
        <f t="shared" si="6"/>
        <v>274</v>
      </c>
      <c r="G48">
        <f t="shared" si="6"/>
        <v>2</v>
      </c>
      <c r="H48">
        <f t="shared" si="6"/>
        <v>0</v>
      </c>
      <c r="I48">
        <f t="shared" si="6"/>
        <v>2572.6666666666665</v>
      </c>
      <c r="J48">
        <f t="shared" si="6"/>
        <v>1624.6666666666667</v>
      </c>
      <c r="K48">
        <f t="shared" si="6"/>
        <v>3590.3333333333335</v>
      </c>
      <c r="L48">
        <f t="shared" si="6"/>
        <v>129</v>
      </c>
      <c r="M48">
        <f t="shared" si="6"/>
        <v>2752</v>
      </c>
    </row>
    <row r="49" spans="1:14" x14ac:dyDescent="0.35">
      <c r="A49" t="s">
        <v>26</v>
      </c>
      <c r="B49">
        <f>_xlfn.STDEV.P(B45:B47)</f>
        <v>44.34210439550904</v>
      </c>
      <c r="C49">
        <f t="shared" ref="C49:M49" si="7">_xlfn.STDEV.P(C45:C47)</f>
        <v>65.30101241345514</v>
      </c>
      <c r="D49">
        <f t="shared" si="7"/>
        <v>76.351526216281727</v>
      </c>
      <c r="E49">
        <f t="shared" si="7"/>
        <v>11.585431464655178</v>
      </c>
      <c r="F49">
        <f t="shared" si="7"/>
        <v>11.575836902790225</v>
      </c>
      <c r="G49">
        <f t="shared" si="7"/>
        <v>0</v>
      </c>
      <c r="H49">
        <f t="shared" si="7"/>
        <v>0</v>
      </c>
      <c r="I49">
        <f t="shared" si="7"/>
        <v>48.883080463035014</v>
      </c>
      <c r="J49">
        <f t="shared" si="7"/>
        <v>85.332031240065731</v>
      </c>
      <c r="K49">
        <f t="shared" si="7"/>
        <v>316.56735284752421</v>
      </c>
      <c r="L49">
        <f t="shared" si="7"/>
        <v>2.1602468994692869</v>
      </c>
      <c r="M49">
        <f t="shared" si="7"/>
        <v>136.12004505827446</v>
      </c>
    </row>
    <row r="50" spans="1:14" s="8" customFormat="1" x14ac:dyDescent="0.35">
      <c r="A50" s="9" t="s">
        <v>28</v>
      </c>
    </row>
    <row r="51" spans="1:14" x14ac:dyDescent="0.35">
      <c r="B51" s="3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11</v>
      </c>
      <c r="J51" s="3" t="s">
        <v>12</v>
      </c>
      <c r="K51" s="3" t="s">
        <v>13</v>
      </c>
      <c r="L51" s="3" t="s">
        <v>14</v>
      </c>
      <c r="M51" s="3" t="s">
        <v>15</v>
      </c>
      <c r="N51" s="3"/>
    </row>
    <row r="52" spans="1:14" x14ac:dyDescent="0.35">
      <c r="A52" t="s">
        <v>70</v>
      </c>
      <c r="B52">
        <v>214</v>
      </c>
      <c r="C52">
        <v>264</v>
      </c>
      <c r="D52">
        <v>314</v>
      </c>
      <c r="E52">
        <v>364</v>
      </c>
      <c r="F52">
        <v>414</v>
      </c>
      <c r="G52">
        <v>464</v>
      </c>
      <c r="I52">
        <v>300</v>
      </c>
      <c r="J52">
        <v>372</v>
      </c>
      <c r="K52">
        <v>400</v>
      </c>
      <c r="L52">
        <v>450</v>
      </c>
      <c r="M52">
        <v>500</v>
      </c>
    </row>
    <row r="53" spans="1:14" s="27" customFormat="1" x14ac:dyDescent="0.35">
      <c r="A53" s="27" t="s">
        <v>34</v>
      </c>
      <c r="B53" s="27">
        <f>B48*B52/1000</f>
        <v>245.31533333333331</v>
      </c>
      <c r="C53" s="27">
        <f t="shared" ref="C53:M53" si="8">C48*C52/1000</f>
        <v>312.75200000000001</v>
      </c>
      <c r="D53" s="27">
        <f t="shared" si="8"/>
        <v>692.7886666666667</v>
      </c>
      <c r="E53" s="27">
        <f t="shared" si="8"/>
        <v>84.205333333333343</v>
      </c>
      <c r="F53" s="27">
        <f t="shared" si="8"/>
        <v>113.43600000000001</v>
      </c>
      <c r="G53" s="27">
        <f t="shared" si="8"/>
        <v>0.92800000000000005</v>
      </c>
      <c r="H53" s="27">
        <f t="shared" si="8"/>
        <v>0</v>
      </c>
      <c r="I53" s="27">
        <f t="shared" si="8"/>
        <v>771.8</v>
      </c>
      <c r="J53" s="27">
        <f t="shared" si="8"/>
        <v>604.37599999999998</v>
      </c>
      <c r="K53" s="27">
        <f t="shared" si="8"/>
        <v>1436.1333333333334</v>
      </c>
      <c r="L53" s="27">
        <f t="shared" si="8"/>
        <v>58.05</v>
      </c>
      <c r="M53" s="27">
        <f t="shared" si="8"/>
        <v>1376</v>
      </c>
    </row>
    <row r="54" spans="1:14" s="29" customFormat="1" x14ac:dyDescent="0.35">
      <c r="A54" s="29" t="s">
        <v>26</v>
      </c>
      <c r="B54" s="29">
        <f>B49*B52/1000</f>
        <v>9.4892103406389339</v>
      </c>
      <c r="C54" s="29">
        <f t="shared" ref="C54:M54" si="9">C49*C52/1000</f>
        <v>17.239467277152158</v>
      </c>
      <c r="D54" s="29">
        <f t="shared" si="9"/>
        <v>23.974379231912462</v>
      </c>
      <c r="E54" s="29">
        <f t="shared" si="9"/>
        <v>4.2170970531344842</v>
      </c>
      <c r="F54" s="29">
        <f t="shared" si="9"/>
        <v>4.7923964777551538</v>
      </c>
      <c r="G54" s="29">
        <f t="shared" si="9"/>
        <v>0</v>
      </c>
      <c r="H54" s="29">
        <f t="shared" si="9"/>
        <v>0</v>
      </c>
      <c r="I54" s="29">
        <f t="shared" si="9"/>
        <v>14.664924138910505</v>
      </c>
      <c r="J54" s="29">
        <f t="shared" si="9"/>
        <v>31.743515621304454</v>
      </c>
      <c r="K54" s="29">
        <f t="shared" si="9"/>
        <v>126.62694113900967</v>
      </c>
      <c r="L54" s="29">
        <f t="shared" si="9"/>
        <v>0.97211110476117912</v>
      </c>
      <c r="M54" s="29">
        <f t="shared" si="9"/>
        <v>68.060022529137228</v>
      </c>
    </row>
    <row r="57" spans="1:14" x14ac:dyDescent="0.35">
      <c r="B57" s="30" t="s">
        <v>69</v>
      </c>
    </row>
    <row r="58" spans="1:14" x14ac:dyDescent="0.35">
      <c r="A58" s="3" t="s">
        <v>47</v>
      </c>
    </row>
    <row r="59" spans="1:14" x14ac:dyDescent="0.35">
      <c r="B59" s="3" t="s">
        <v>1</v>
      </c>
      <c r="C59" s="3" t="s">
        <v>2</v>
      </c>
      <c r="D59" s="3" t="s">
        <v>3</v>
      </c>
      <c r="E59" s="3" t="s">
        <v>4</v>
      </c>
      <c r="F59" s="3" t="s">
        <v>5</v>
      </c>
      <c r="G59" s="3" t="s">
        <v>6</v>
      </c>
      <c r="H59" s="3" t="s">
        <v>7</v>
      </c>
      <c r="I59" s="3" t="s">
        <v>11</v>
      </c>
      <c r="J59" s="3" t="s">
        <v>12</v>
      </c>
      <c r="K59" s="3" t="s">
        <v>13</v>
      </c>
      <c r="L59" s="3" t="s">
        <v>14</v>
      </c>
      <c r="M59" s="3" t="s">
        <v>15</v>
      </c>
      <c r="N59" s="3"/>
    </row>
    <row r="60" spans="1:14" x14ac:dyDescent="0.35">
      <c r="A60">
        <v>1</v>
      </c>
      <c r="B60">
        <v>5109</v>
      </c>
      <c r="C60">
        <v>3723</v>
      </c>
      <c r="D60">
        <v>5118</v>
      </c>
      <c r="E60">
        <v>318</v>
      </c>
      <c r="F60">
        <v>316</v>
      </c>
      <c r="G60">
        <v>17</v>
      </c>
      <c r="H60">
        <v>0</v>
      </c>
      <c r="I60">
        <v>3608</v>
      </c>
      <c r="J60">
        <v>2428</v>
      </c>
      <c r="K60">
        <v>4408</v>
      </c>
      <c r="L60">
        <v>133</v>
      </c>
      <c r="M60">
        <v>2654</v>
      </c>
    </row>
    <row r="61" spans="1:14" x14ac:dyDescent="0.35">
      <c r="A61">
        <v>2</v>
      </c>
      <c r="B61">
        <v>4263</v>
      </c>
      <c r="C61">
        <v>2782</v>
      </c>
      <c r="D61">
        <v>4694</v>
      </c>
      <c r="E61">
        <v>243</v>
      </c>
      <c r="F61">
        <v>299</v>
      </c>
      <c r="G61">
        <v>4</v>
      </c>
      <c r="H61">
        <v>0</v>
      </c>
      <c r="I61">
        <v>2741</v>
      </c>
      <c r="J61">
        <v>1539</v>
      </c>
      <c r="K61">
        <v>4156</v>
      </c>
      <c r="L61">
        <v>175</v>
      </c>
      <c r="M61">
        <v>3550</v>
      </c>
    </row>
    <row r="62" spans="1:14" x14ac:dyDescent="0.35">
      <c r="A62">
        <v>3</v>
      </c>
      <c r="B62">
        <v>4021</v>
      </c>
      <c r="C62">
        <v>2646</v>
      </c>
      <c r="D62">
        <v>4647</v>
      </c>
      <c r="E62">
        <v>244</v>
      </c>
      <c r="F62">
        <v>333</v>
      </c>
      <c r="G62">
        <v>6</v>
      </c>
      <c r="H62">
        <v>0</v>
      </c>
      <c r="I62">
        <v>2708</v>
      </c>
      <c r="J62">
        <v>1578</v>
      </c>
      <c r="K62">
        <v>4392</v>
      </c>
      <c r="L62">
        <v>169</v>
      </c>
      <c r="M62">
        <v>3625</v>
      </c>
    </row>
    <row r="63" spans="1:14" x14ac:dyDescent="0.35">
      <c r="A63" t="s">
        <v>34</v>
      </c>
      <c r="B63">
        <f>AVERAGE(B60:B62)</f>
        <v>4464.333333333333</v>
      </c>
      <c r="C63">
        <f t="shared" ref="C63:M63" si="10">AVERAGE(C60:C62)</f>
        <v>3050.3333333333335</v>
      </c>
      <c r="D63">
        <f t="shared" si="10"/>
        <v>4819.666666666667</v>
      </c>
      <c r="E63">
        <f t="shared" si="10"/>
        <v>268.33333333333331</v>
      </c>
      <c r="F63">
        <f t="shared" si="10"/>
        <v>316</v>
      </c>
      <c r="G63">
        <f t="shared" si="10"/>
        <v>9</v>
      </c>
      <c r="H63">
        <f t="shared" si="10"/>
        <v>0</v>
      </c>
      <c r="I63">
        <f t="shared" si="10"/>
        <v>3019</v>
      </c>
      <c r="J63">
        <f t="shared" si="10"/>
        <v>1848.3333333333333</v>
      </c>
      <c r="K63">
        <f t="shared" si="10"/>
        <v>4318.666666666667</v>
      </c>
      <c r="L63">
        <f t="shared" si="10"/>
        <v>159</v>
      </c>
      <c r="M63">
        <f t="shared" si="10"/>
        <v>3276.3333333333335</v>
      </c>
    </row>
    <row r="64" spans="1:14" x14ac:dyDescent="0.35">
      <c r="A64" t="s">
        <v>26</v>
      </c>
      <c r="B64">
        <f>_xlfn.STDEV.P(B60:B62)</f>
        <v>466.43136925192135</v>
      </c>
      <c r="C64">
        <f t="shared" ref="C64:M64" si="11">_xlfn.STDEV.P(C60:C62)</f>
        <v>478.87669486924176</v>
      </c>
      <c r="D64">
        <f t="shared" si="11"/>
        <v>211.82435071434907</v>
      </c>
      <c r="E64">
        <f t="shared" si="11"/>
        <v>35.122009560324926</v>
      </c>
      <c r="F64">
        <f t="shared" si="11"/>
        <v>13.880441875771343</v>
      </c>
      <c r="G64">
        <f t="shared" si="11"/>
        <v>5.715476066494082</v>
      </c>
      <c r="H64">
        <f t="shared" si="11"/>
        <v>0</v>
      </c>
      <c r="I64">
        <f t="shared" si="11"/>
        <v>416.70373168475464</v>
      </c>
      <c r="J64">
        <f t="shared" si="11"/>
        <v>410.19534641707264</v>
      </c>
      <c r="K64">
        <f t="shared" si="11"/>
        <v>115.20802441188239</v>
      </c>
      <c r="L64">
        <f t="shared" si="11"/>
        <v>18.547236990991408</v>
      </c>
      <c r="M64">
        <f t="shared" si="11"/>
        <v>441.12003909240951</v>
      </c>
    </row>
    <row r="65" spans="1:14" x14ac:dyDescent="0.35">
      <c r="A65" s="9" t="s">
        <v>28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35">
      <c r="B66" s="3" t="s">
        <v>1</v>
      </c>
      <c r="C66" s="3" t="s">
        <v>2</v>
      </c>
      <c r="D66" s="3" t="s">
        <v>3</v>
      </c>
      <c r="E66" s="3" t="s">
        <v>4</v>
      </c>
      <c r="F66" s="3" t="s">
        <v>5</v>
      </c>
      <c r="G66" s="3" t="s">
        <v>6</v>
      </c>
      <c r="H66" s="3" t="s">
        <v>7</v>
      </c>
      <c r="I66" s="3" t="s">
        <v>11</v>
      </c>
      <c r="J66" s="3" t="s">
        <v>12</v>
      </c>
      <c r="K66" s="3" t="s">
        <v>13</v>
      </c>
      <c r="L66" s="3" t="s">
        <v>14</v>
      </c>
      <c r="M66" s="3" t="s">
        <v>15</v>
      </c>
      <c r="N66" s="3"/>
    </row>
    <row r="67" spans="1:14" x14ac:dyDescent="0.35">
      <c r="A67" t="s">
        <v>70</v>
      </c>
      <c r="B67">
        <v>214</v>
      </c>
      <c r="C67">
        <v>264</v>
      </c>
      <c r="D67">
        <v>314</v>
      </c>
      <c r="E67">
        <v>364</v>
      </c>
      <c r="F67">
        <v>414</v>
      </c>
      <c r="G67">
        <v>464</v>
      </c>
      <c r="I67">
        <v>300</v>
      </c>
      <c r="J67">
        <v>372</v>
      </c>
      <c r="K67">
        <v>400</v>
      </c>
      <c r="L67">
        <v>450</v>
      </c>
      <c r="M67">
        <v>500</v>
      </c>
    </row>
    <row r="68" spans="1:14" x14ac:dyDescent="0.35">
      <c r="A68" s="27" t="s">
        <v>34</v>
      </c>
      <c r="B68" s="27">
        <f>B63*B67/1000</f>
        <v>955.36733333333325</v>
      </c>
      <c r="C68" s="27">
        <f t="shared" ref="C68" si="12">C63*C67/1000</f>
        <v>805.28800000000001</v>
      </c>
      <c r="D68" s="27">
        <f t="shared" ref="D68" si="13">D63*D67/1000</f>
        <v>1513.3753333333334</v>
      </c>
      <c r="E68" s="27">
        <f t="shared" ref="E68" si="14">E63*E67/1000</f>
        <v>97.673333333333332</v>
      </c>
      <c r="F68" s="27">
        <f t="shared" ref="F68" si="15">F63*F67/1000</f>
        <v>130.82400000000001</v>
      </c>
      <c r="G68" s="27">
        <f t="shared" ref="G68" si="16">G63*G67/1000</f>
        <v>4.1760000000000002</v>
      </c>
      <c r="H68" s="27">
        <f t="shared" ref="H68" si="17">H63*H67/1000</f>
        <v>0</v>
      </c>
      <c r="I68" s="27">
        <f t="shared" ref="I68" si="18">I63*I67/1000</f>
        <v>905.7</v>
      </c>
      <c r="J68" s="27">
        <f t="shared" ref="J68" si="19">J63*J67/1000</f>
        <v>687.58</v>
      </c>
      <c r="K68" s="27">
        <f t="shared" ref="K68" si="20">K63*K67/1000</f>
        <v>1727.4666666666667</v>
      </c>
      <c r="L68" s="27">
        <f t="shared" ref="L68" si="21">L63*L67/1000</f>
        <v>71.55</v>
      </c>
      <c r="M68" s="27">
        <f t="shared" ref="M68" si="22">M63*M67/1000</f>
        <v>1638.1666666666667</v>
      </c>
      <c r="N68" s="27"/>
    </row>
    <row r="69" spans="1:14" x14ac:dyDescent="0.35">
      <c r="A69" s="29" t="s">
        <v>26</v>
      </c>
      <c r="B69" s="29">
        <f>B64*B67/1000</f>
        <v>99.816313019911178</v>
      </c>
      <c r="C69" s="29">
        <f t="shared" ref="C69:M69" si="23">C64*C67/1000</f>
        <v>126.42344744547982</v>
      </c>
      <c r="D69" s="29">
        <f t="shared" si="23"/>
        <v>66.512846124305611</v>
      </c>
      <c r="E69" s="29">
        <f t="shared" si="23"/>
        <v>12.784411479958273</v>
      </c>
      <c r="F69" s="29">
        <f t="shared" si="23"/>
        <v>5.7465029365693363</v>
      </c>
      <c r="G69" s="29">
        <f t="shared" si="23"/>
        <v>2.6519808948532542</v>
      </c>
      <c r="H69" s="29">
        <f t="shared" si="23"/>
        <v>0</v>
      </c>
      <c r="I69" s="29">
        <f t="shared" si="23"/>
        <v>125.01111950542639</v>
      </c>
      <c r="J69" s="29">
        <f t="shared" si="23"/>
        <v>152.59266886715102</v>
      </c>
      <c r="K69" s="29">
        <f t="shared" si="23"/>
        <v>46.083209764752958</v>
      </c>
      <c r="L69" s="29">
        <f t="shared" si="23"/>
        <v>8.3462566459461343</v>
      </c>
      <c r="M69" s="29">
        <f t="shared" si="23"/>
        <v>220.56001954620476</v>
      </c>
      <c r="N69" s="29"/>
    </row>
    <row r="73" spans="1:14" x14ac:dyDescent="0.35">
      <c r="A73" s="3" t="s">
        <v>43</v>
      </c>
      <c r="B73" s="30" t="s">
        <v>69</v>
      </c>
      <c r="C73" s="31"/>
      <c r="D73" s="31"/>
    </row>
    <row r="74" spans="1:14" x14ac:dyDescent="0.35">
      <c r="A74" s="3" t="s">
        <v>68</v>
      </c>
    </row>
    <row r="75" spans="1:14" x14ac:dyDescent="0.35">
      <c r="B75" s="3" t="s">
        <v>1</v>
      </c>
      <c r="C75" s="3" t="s">
        <v>2</v>
      </c>
      <c r="D75" s="3" t="s">
        <v>3</v>
      </c>
      <c r="E75" s="3" t="s">
        <v>4</v>
      </c>
      <c r="F75" s="3" t="s">
        <v>5</v>
      </c>
      <c r="G75" s="3" t="s">
        <v>6</v>
      </c>
      <c r="H75" s="3" t="s">
        <v>7</v>
      </c>
      <c r="I75" s="3" t="s">
        <v>11</v>
      </c>
      <c r="J75" s="3" t="s">
        <v>12</v>
      </c>
      <c r="K75" s="3" t="s">
        <v>13</v>
      </c>
      <c r="L75" s="3" t="s">
        <v>14</v>
      </c>
      <c r="M75" s="3" t="s">
        <v>15</v>
      </c>
      <c r="N75" s="3"/>
    </row>
    <row r="76" spans="1:14" x14ac:dyDescent="0.35">
      <c r="A76">
        <v>1</v>
      </c>
      <c r="B76">
        <v>84</v>
      </c>
      <c r="C76">
        <v>58</v>
      </c>
      <c r="D76">
        <v>54</v>
      </c>
      <c r="E76">
        <v>28</v>
      </c>
      <c r="F76">
        <v>45</v>
      </c>
      <c r="G76">
        <v>7</v>
      </c>
      <c r="H76">
        <v>0</v>
      </c>
      <c r="I76">
        <v>89</v>
      </c>
      <c r="J76">
        <v>26</v>
      </c>
      <c r="K76">
        <v>111</v>
      </c>
      <c r="L76">
        <v>0</v>
      </c>
      <c r="M76">
        <v>93</v>
      </c>
    </row>
    <row r="77" spans="1:14" x14ac:dyDescent="0.35">
      <c r="A77">
        <v>2</v>
      </c>
      <c r="B77">
        <v>68</v>
      </c>
      <c r="C77">
        <v>50</v>
      </c>
      <c r="D77">
        <v>57</v>
      </c>
      <c r="E77">
        <v>29</v>
      </c>
      <c r="F77">
        <v>48</v>
      </c>
      <c r="G77">
        <v>6</v>
      </c>
      <c r="H77">
        <v>0</v>
      </c>
      <c r="I77">
        <v>77</v>
      </c>
      <c r="J77">
        <v>31</v>
      </c>
      <c r="K77">
        <v>112</v>
      </c>
      <c r="L77">
        <v>1</v>
      </c>
      <c r="M77">
        <v>77</v>
      </c>
    </row>
    <row r="78" spans="1:14" x14ac:dyDescent="0.35">
      <c r="A78">
        <v>3</v>
      </c>
      <c r="B78">
        <v>95</v>
      </c>
      <c r="C78">
        <v>57</v>
      </c>
      <c r="D78">
        <v>64</v>
      </c>
      <c r="E78">
        <v>27</v>
      </c>
      <c r="F78">
        <v>53</v>
      </c>
      <c r="G78">
        <v>6</v>
      </c>
      <c r="H78">
        <v>0</v>
      </c>
      <c r="I78">
        <v>76</v>
      </c>
      <c r="J78">
        <v>27</v>
      </c>
      <c r="K78">
        <v>112</v>
      </c>
      <c r="L78">
        <v>1</v>
      </c>
      <c r="M78">
        <v>84</v>
      </c>
    </row>
    <row r="79" spans="1:14" x14ac:dyDescent="0.35">
      <c r="A79" t="s">
        <v>34</v>
      </c>
      <c r="B79">
        <f>AVERAGE(B76:B78)</f>
        <v>82.333333333333329</v>
      </c>
      <c r="C79">
        <f t="shared" ref="C79" si="24">AVERAGE(C76:C78)</f>
        <v>55</v>
      </c>
      <c r="D79">
        <f t="shared" ref="D79" si="25">AVERAGE(D76:D78)</f>
        <v>58.333333333333336</v>
      </c>
      <c r="E79">
        <f t="shared" ref="E79" si="26">AVERAGE(E76:E78)</f>
        <v>28</v>
      </c>
      <c r="F79">
        <f t="shared" ref="F79" si="27">AVERAGE(F76:F78)</f>
        <v>48.666666666666664</v>
      </c>
      <c r="G79">
        <f t="shared" ref="G79" si="28">AVERAGE(G76:G78)</f>
        <v>6.333333333333333</v>
      </c>
      <c r="H79">
        <f t="shared" ref="H79" si="29">AVERAGE(H76:H78)</f>
        <v>0</v>
      </c>
      <c r="I79">
        <f t="shared" ref="I79" si="30">AVERAGE(I76:I78)</f>
        <v>80.666666666666671</v>
      </c>
      <c r="J79">
        <f t="shared" ref="J79" si="31">AVERAGE(J76:J78)</f>
        <v>28</v>
      </c>
      <c r="K79">
        <f t="shared" ref="K79" si="32">AVERAGE(K76:K78)</f>
        <v>111.66666666666667</v>
      </c>
      <c r="L79">
        <f t="shared" ref="L79" si="33">AVERAGE(L76:L78)</f>
        <v>0.66666666666666663</v>
      </c>
      <c r="M79">
        <f t="shared" ref="M79" si="34">AVERAGE(M76:M78)</f>
        <v>84.666666666666671</v>
      </c>
    </row>
    <row r="80" spans="1:14" x14ac:dyDescent="0.35">
      <c r="A80" t="s">
        <v>26</v>
      </c>
      <c r="B80">
        <f>_xlfn.STDEV.P(B76:B78)</f>
        <v>11.08552609887726</v>
      </c>
      <c r="C80">
        <f t="shared" ref="C80:M80" si="35">_xlfn.STDEV.P(C76:C78)</f>
        <v>3.5590260840104371</v>
      </c>
      <c r="D80">
        <f t="shared" si="35"/>
        <v>4.1899350299921787</v>
      </c>
      <c r="E80">
        <f t="shared" si="35"/>
        <v>0.81649658092772603</v>
      </c>
      <c r="F80">
        <f t="shared" si="35"/>
        <v>3.2998316455372221</v>
      </c>
      <c r="G80">
        <f t="shared" si="35"/>
        <v>0.47140452079103168</v>
      </c>
      <c r="H80">
        <f t="shared" si="35"/>
        <v>0</v>
      </c>
      <c r="I80">
        <f t="shared" si="35"/>
        <v>5.9066817155564504</v>
      </c>
      <c r="J80">
        <f t="shared" si="35"/>
        <v>2.1602468994692869</v>
      </c>
      <c r="K80">
        <f t="shared" si="35"/>
        <v>0.47140452079103168</v>
      </c>
      <c r="L80">
        <f t="shared" si="35"/>
        <v>0.47140452079103168</v>
      </c>
      <c r="M80">
        <f t="shared" si="35"/>
        <v>6.5489609014628334</v>
      </c>
    </row>
    <row r="81" spans="1:15" x14ac:dyDescent="0.35">
      <c r="A81" s="9" t="s">
        <v>28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35">
      <c r="B82" s="3" t="s">
        <v>1</v>
      </c>
      <c r="C82" s="3" t="s">
        <v>2</v>
      </c>
      <c r="D82" s="3" t="s">
        <v>3</v>
      </c>
      <c r="E82" s="3" t="s">
        <v>4</v>
      </c>
      <c r="F82" s="3" t="s">
        <v>5</v>
      </c>
      <c r="G82" s="3" t="s">
        <v>6</v>
      </c>
      <c r="H82" s="3" t="s">
        <v>7</v>
      </c>
      <c r="I82" s="3" t="s">
        <v>11</v>
      </c>
      <c r="J82" s="3" t="s">
        <v>12</v>
      </c>
      <c r="K82" s="3" t="s">
        <v>13</v>
      </c>
      <c r="L82" s="3" t="s">
        <v>14</v>
      </c>
      <c r="M82" s="3" t="s">
        <v>15</v>
      </c>
      <c r="N82" s="3"/>
    </row>
    <row r="83" spans="1:15" x14ac:dyDescent="0.35">
      <c r="A83" t="s">
        <v>70</v>
      </c>
      <c r="B83">
        <v>214</v>
      </c>
      <c r="C83">
        <v>264</v>
      </c>
      <c r="D83">
        <v>314</v>
      </c>
      <c r="E83">
        <v>364</v>
      </c>
      <c r="F83">
        <v>414</v>
      </c>
      <c r="G83">
        <v>464</v>
      </c>
      <c r="I83">
        <v>300</v>
      </c>
      <c r="J83">
        <v>372</v>
      </c>
      <c r="K83">
        <v>400</v>
      </c>
      <c r="L83">
        <v>450</v>
      </c>
      <c r="M83">
        <v>500</v>
      </c>
    </row>
    <row r="84" spans="1:15" x14ac:dyDescent="0.35">
      <c r="A84" s="27" t="s">
        <v>34</v>
      </c>
      <c r="B84" s="27">
        <f>B79*B83/1000</f>
        <v>17.619333333333334</v>
      </c>
      <c r="C84" s="27">
        <f t="shared" ref="C84" si="36">C79*C83/1000</f>
        <v>14.52</v>
      </c>
      <c r="D84" s="27">
        <f t="shared" ref="D84" si="37">D79*D83/1000</f>
        <v>18.316666666666666</v>
      </c>
      <c r="E84" s="27">
        <f t="shared" ref="E84" si="38">E79*E83/1000</f>
        <v>10.192</v>
      </c>
      <c r="F84" s="27">
        <f t="shared" ref="F84" si="39">F79*F83/1000</f>
        <v>20.148</v>
      </c>
      <c r="G84" s="27">
        <f t="shared" ref="G84" si="40">G79*G83/1000</f>
        <v>2.9386666666666663</v>
      </c>
      <c r="H84" s="27">
        <f t="shared" ref="H84" si="41">H79*H83/1000</f>
        <v>0</v>
      </c>
      <c r="I84" s="27">
        <f t="shared" ref="I84" si="42">I79*I83/1000</f>
        <v>24.2</v>
      </c>
      <c r="J84" s="27">
        <f t="shared" ref="J84" si="43">J79*J83/1000</f>
        <v>10.416</v>
      </c>
      <c r="K84" s="27">
        <f t="shared" ref="K84" si="44">K79*K83/1000</f>
        <v>44.666666666666671</v>
      </c>
      <c r="L84" s="27">
        <f t="shared" ref="L84" si="45">L79*L83/1000</f>
        <v>0.3</v>
      </c>
      <c r="M84" s="27">
        <f t="shared" ref="M84" si="46">M79*M83/1000</f>
        <v>42.333333333333336</v>
      </c>
      <c r="N84" s="27"/>
      <c r="O84" s="27"/>
    </row>
    <row r="85" spans="1:15" x14ac:dyDescent="0.35">
      <c r="A85" s="29" t="s">
        <v>26</v>
      </c>
      <c r="B85" s="29">
        <f>B80*B83/1000</f>
        <v>2.3723025851597335</v>
      </c>
      <c r="C85" s="29">
        <f t="shared" ref="C85:M85" si="47">C80*C83/1000</f>
        <v>0.93958288617875541</v>
      </c>
      <c r="D85" s="29">
        <f t="shared" si="47"/>
        <v>1.315639599417544</v>
      </c>
      <c r="E85" s="29">
        <f t="shared" si="47"/>
        <v>0.29720475545769226</v>
      </c>
      <c r="F85" s="29">
        <f t="shared" si="47"/>
        <v>1.36613030125241</v>
      </c>
      <c r="G85" s="29">
        <f t="shared" si="47"/>
        <v>0.21873169764703868</v>
      </c>
      <c r="H85" s="29">
        <f t="shared" si="47"/>
        <v>0</v>
      </c>
      <c r="I85" s="29">
        <f t="shared" si="47"/>
        <v>1.7720045146669352</v>
      </c>
      <c r="J85" s="29">
        <f t="shared" si="47"/>
        <v>0.80361184660257468</v>
      </c>
      <c r="K85" s="29">
        <f t="shared" si="47"/>
        <v>0.18856180831641267</v>
      </c>
      <c r="L85" s="29">
        <f t="shared" si="47"/>
        <v>0.21213203435596426</v>
      </c>
      <c r="M85" s="29">
        <f t="shared" si="47"/>
        <v>3.2744804507314167</v>
      </c>
      <c r="N85" s="29"/>
      <c r="O85" s="29"/>
    </row>
    <row r="88" spans="1:15" x14ac:dyDescent="0.35">
      <c r="B88" s="30" t="s">
        <v>69</v>
      </c>
    </row>
    <row r="89" spans="1:15" x14ac:dyDescent="0.35">
      <c r="A89" s="3" t="s">
        <v>47</v>
      </c>
    </row>
    <row r="90" spans="1:15" x14ac:dyDescent="0.35">
      <c r="B90" s="3" t="s">
        <v>1</v>
      </c>
      <c r="C90" s="3" t="s">
        <v>2</v>
      </c>
      <c r="D90" s="3" t="s">
        <v>3</v>
      </c>
      <c r="E90" s="3" t="s">
        <v>4</v>
      </c>
      <c r="F90" s="3" t="s">
        <v>5</v>
      </c>
      <c r="G90" s="3" t="s">
        <v>6</v>
      </c>
      <c r="H90" s="3" t="s">
        <v>7</v>
      </c>
      <c r="I90" s="3" t="s">
        <v>11</v>
      </c>
      <c r="J90" s="3" t="s">
        <v>12</v>
      </c>
      <c r="K90" s="3" t="s">
        <v>13</v>
      </c>
      <c r="L90" s="3" t="s">
        <v>14</v>
      </c>
      <c r="M90" s="3" t="s">
        <v>15</v>
      </c>
      <c r="N90" s="3"/>
    </row>
    <row r="91" spans="1:15" x14ac:dyDescent="0.35">
      <c r="A91">
        <v>1</v>
      </c>
      <c r="B91">
        <v>234</v>
      </c>
      <c r="C91">
        <v>331</v>
      </c>
      <c r="D91">
        <v>181</v>
      </c>
      <c r="E91">
        <v>51</v>
      </c>
      <c r="F91">
        <v>53</v>
      </c>
      <c r="G91">
        <v>6</v>
      </c>
      <c r="H91">
        <v>0</v>
      </c>
      <c r="I91">
        <v>99</v>
      </c>
      <c r="J91">
        <v>35</v>
      </c>
      <c r="K91">
        <v>118</v>
      </c>
      <c r="L91">
        <v>0</v>
      </c>
      <c r="M91">
        <v>142</v>
      </c>
    </row>
    <row r="92" spans="1:15" x14ac:dyDescent="0.35">
      <c r="A92">
        <v>2</v>
      </c>
      <c r="B92">
        <v>127</v>
      </c>
      <c r="C92">
        <v>75</v>
      </c>
      <c r="D92">
        <v>74</v>
      </c>
      <c r="E92">
        <v>31</v>
      </c>
      <c r="F92">
        <v>48</v>
      </c>
      <c r="G92">
        <v>6</v>
      </c>
      <c r="H92">
        <v>0</v>
      </c>
      <c r="I92">
        <v>100</v>
      </c>
      <c r="J92">
        <v>24</v>
      </c>
      <c r="K92">
        <v>137</v>
      </c>
      <c r="L92">
        <v>2</v>
      </c>
      <c r="M92">
        <v>103</v>
      </c>
    </row>
    <row r="93" spans="1:15" x14ac:dyDescent="0.35">
      <c r="A93">
        <v>3</v>
      </c>
      <c r="B93">
        <v>126</v>
      </c>
      <c r="C93">
        <v>84</v>
      </c>
      <c r="D93">
        <v>80</v>
      </c>
      <c r="E93">
        <v>32</v>
      </c>
      <c r="F93">
        <v>53</v>
      </c>
      <c r="G93">
        <v>5</v>
      </c>
      <c r="H93">
        <v>0</v>
      </c>
      <c r="I93">
        <v>104</v>
      </c>
      <c r="J93">
        <v>24</v>
      </c>
      <c r="K93">
        <v>140</v>
      </c>
      <c r="L93">
        <v>2</v>
      </c>
      <c r="M93">
        <v>107</v>
      </c>
    </row>
    <row r="94" spans="1:15" x14ac:dyDescent="0.35">
      <c r="A94" t="s">
        <v>34</v>
      </c>
      <c r="B94">
        <f>AVERAGE(B91:B93)</f>
        <v>162.33333333333334</v>
      </c>
      <c r="C94">
        <f t="shared" ref="C94" si="48">AVERAGE(C91:C93)</f>
        <v>163.33333333333334</v>
      </c>
      <c r="D94">
        <f t="shared" ref="D94" si="49">AVERAGE(D91:D93)</f>
        <v>111.66666666666667</v>
      </c>
      <c r="E94">
        <f t="shared" ref="E94" si="50">AVERAGE(E91:E93)</f>
        <v>38</v>
      </c>
      <c r="F94">
        <f t="shared" ref="F94" si="51">AVERAGE(F91:F93)</f>
        <v>51.333333333333336</v>
      </c>
      <c r="G94">
        <f t="shared" ref="G94" si="52">AVERAGE(G91:G93)</f>
        <v>5.666666666666667</v>
      </c>
      <c r="H94">
        <f t="shared" ref="H94" si="53">AVERAGE(H91:H93)</f>
        <v>0</v>
      </c>
      <c r="I94">
        <f t="shared" ref="I94" si="54">AVERAGE(I91:I93)</f>
        <v>101</v>
      </c>
      <c r="J94">
        <f t="shared" ref="J94" si="55">AVERAGE(J91:J93)</f>
        <v>27.666666666666668</v>
      </c>
      <c r="K94">
        <f t="shared" ref="K94" si="56">AVERAGE(K91:K93)</f>
        <v>131.66666666666666</v>
      </c>
      <c r="L94">
        <f t="shared" ref="L94" si="57">AVERAGE(L91:L93)</f>
        <v>1.3333333333333333</v>
      </c>
      <c r="M94">
        <f t="shared" ref="M94" si="58">AVERAGE(M91:M93)</f>
        <v>117.33333333333333</v>
      </c>
    </row>
    <row r="95" spans="1:15" x14ac:dyDescent="0.35">
      <c r="A95" t="s">
        <v>26</v>
      </c>
      <c r="B95">
        <f>_xlfn.STDEV.P(B91:B93)</f>
        <v>50.677630392730698</v>
      </c>
      <c r="C95">
        <f t="shared" ref="C95:M95" si="59">_xlfn.STDEV.P(C91:C93)</f>
        <v>118.61515736007584</v>
      </c>
      <c r="D95">
        <f t="shared" si="59"/>
        <v>49.087223954462488</v>
      </c>
      <c r="E95">
        <f t="shared" si="59"/>
        <v>9.2014491612281741</v>
      </c>
      <c r="F95">
        <f t="shared" si="59"/>
        <v>2.3570226039551581</v>
      </c>
      <c r="G95">
        <f t="shared" si="59"/>
        <v>0.47140452079103168</v>
      </c>
      <c r="H95">
        <f t="shared" si="59"/>
        <v>0</v>
      </c>
      <c r="I95">
        <f t="shared" si="59"/>
        <v>2.1602468994692869</v>
      </c>
      <c r="J95">
        <f t="shared" si="59"/>
        <v>5.1854497287013483</v>
      </c>
      <c r="K95">
        <f t="shared" si="59"/>
        <v>9.7410927974683048</v>
      </c>
      <c r="L95">
        <f t="shared" si="59"/>
        <v>0.94280904158206336</v>
      </c>
      <c r="M95">
        <f t="shared" si="59"/>
        <v>17.518244457961217</v>
      </c>
    </row>
    <row r="96" spans="1:15" x14ac:dyDescent="0.35">
      <c r="A96" s="9" t="s">
        <v>28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x14ac:dyDescent="0.35">
      <c r="B97" s="3" t="s">
        <v>1</v>
      </c>
      <c r="C97" s="3" t="s">
        <v>2</v>
      </c>
      <c r="D97" s="3" t="s">
        <v>3</v>
      </c>
      <c r="E97" s="3" t="s">
        <v>4</v>
      </c>
      <c r="F97" s="3" t="s">
        <v>5</v>
      </c>
      <c r="G97" s="3" t="s">
        <v>6</v>
      </c>
      <c r="H97" s="3" t="s">
        <v>7</v>
      </c>
      <c r="I97" s="3" t="s">
        <v>11</v>
      </c>
      <c r="J97" s="3" t="s">
        <v>12</v>
      </c>
      <c r="K97" s="3" t="s">
        <v>13</v>
      </c>
      <c r="L97" s="3" t="s">
        <v>14</v>
      </c>
      <c r="M97" s="3" t="s">
        <v>15</v>
      </c>
      <c r="N97" s="3"/>
    </row>
    <row r="98" spans="1:14" x14ac:dyDescent="0.35">
      <c r="A98" t="s">
        <v>70</v>
      </c>
      <c r="B98">
        <v>214</v>
      </c>
      <c r="C98">
        <v>264</v>
      </c>
      <c r="D98">
        <v>314</v>
      </c>
      <c r="E98">
        <v>364</v>
      </c>
      <c r="F98">
        <v>414</v>
      </c>
      <c r="G98">
        <v>464</v>
      </c>
      <c r="I98">
        <v>300</v>
      </c>
      <c r="J98">
        <v>372</v>
      </c>
      <c r="K98">
        <v>400</v>
      </c>
      <c r="L98">
        <v>450</v>
      </c>
      <c r="M98">
        <v>500</v>
      </c>
    </row>
    <row r="99" spans="1:14" x14ac:dyDescent="0.35">
      <c r="A99" s="27" t="s">
        <v>34</v>
      </c>
      <c r="B99" s="27">
        <f>B94*B98/1000</f>
        <v>34.739333333333335</v>
      </c>
      <c r="C99" s="27">
        <f t="shared" ref="C99" si="60">C94*C98/1000</f>
        <v>43.12</v>
      </c>
      <c r="D99" s="27">
        <f t="shared" ref="D99" si="61">D94*D98/1000</f>
        <v>35.063333333333333</v>
      </c>
      <c r="E99" s="27">
        <f t="shared" ref="E99" si="62">E94*E98/1000</f>
        <v>13.832000000000001</v>
      </c>
      <c r="F99" s="27">
        <f t="shared" ref="F99" si="63">F94*F98/1000</f>
        <v>21.251999999999999</v>
      </c>
      <c r="G99" s="27">
        <f t="shared" ref="G99" si="64">G94*G98/1000</f>
        <v>2.6293333333333333</v>
      </c>
      <c r="H99" s="27">
        <f t="shared" ref="H99" si="65">H94*H98/1000</f>
        <v>0</v>
      </c>
      <c r="I99" s="27">
        <f t="shared" ref="I99" si="66">I94*I98/1000</f>
        <v>30.3</v>
      </c>
      <c r="J99" s="27">
        <f t="shared" ref="J99" si="67">J94*J98/1000</f>
        <v>10.292</v>
      </c>
      <c r="K99" s="27">
        <f t="shared" ref="K99" si="68">K94*K98/1000</f>
        <v>52.666666666666664</v>
      </c>
      <c r="L99" s="27">
        <f t="shared" ref="L99" si="69">L94*L98/1000</f>
        <v>0.6</v>
      </c>
      <c r="M99" s="27">
        <f t="shared" ref="M99" si="70">M94*M98/1000</f>
        <v>58.666666666666664</v>
      </c>
      <c r="N99" s="27"/>
    </row>
    <row r="100" spans="1:14" x14ac:dyDescent="0.35">
      <c r="A100" s="29" t="s">
        <v>26</v>
      </c>
      <c r="B100" s="29">
        <f>B95*B98/1000</f>
        <v>10.845012904044371</v>
      </c>
      <c r="C100" s="29">
        <f t="shared" ref="C100:M100" si="71">C95*C98/1000</f>
        <v>31.314401543060022</v>
      </c>
      <c r="D100" s="29">
        <f t="shared" si="71"/>
        <v>15.413388321701222</v>
      </c>
      <c r="E100" s="29">
        <f t="shared" si="71"/>
        <v>3.3493274946870555</v>
      </c>
      <c r="F100" s="29">
        <f t="shared" si="71"/>
        <v>0.97580735803743535</v>
      </c>
      <c r="G100" s="29">
        <f t="shared" si="71"/>
        <v>0.21873169764703868</v>
      </c>
      <c r="H100" s="29">
        <f t="shared" si="71"/>
        <v>0</v>
      </c>
      <c r="I100" s="29">
        <f t="shared" si="71"/>
        <v>0.64807406984078608</v>
      </c>
      <c r="J100" s="29">
        <f t="shared" si="71"/>
        <v>1.9289872990769015</v>
      </c>
      <c r="K100" s="29">
        <f t="shared" si="71"/>
        <v>3.8964371189873219</v>
      </c>
      <c r="L100" s="29">
        <f t="shared" si="71"/>
        <v>0.42426406871192851</v>
      </c>
      <c r="M100" s="29">
        <f t="shared" si="71"/>
        <v>8.7591222289806083</v>
      </c>
      <c r="N100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F3C5-B34E-457B-9CBB-6D8BB9DEF0EF}">
  <dimension ref="A1:X64"/>
  <sheetViews>
    <sheetView topLeftCell="A42" workbookViewId="0">
      <selection activeCell="A41" sqref="A41:XFD41"/>
    </sheetView>
  </sheetViews>
  <sheetFormatPr defaultRowHeight="14.5" x14ac:dyDescent="0.35"/>
  <cols>
    <col min="9" max="9" width="8.81640625" style="27"/>
    <col min="10" max="10" width="8.81640625" style="29"/>
    <col min="11" max="11" width="8.7265625" style="12"/>
    <col min="12" max="12" width="8.7265625" style="29"/>
    <col min="16" max="16" width="8.81640625" style="27"/>
    <col min="17" max="17" width="8.81640625" style="29"/>
    <col min="22" max="22" width="8.81640625" style="27"/>
    <col min="23" max="23" width="8.81640625" style="29"/>
  </cols>
  <sheetData>
    <row r="1" spans="1:24" x14ac:dyDescent="0.35">
      <c r="A1" s="3" t="s">
        <v>0</v>
      </c>
      <c r="B1" s="3"/>
      <c r="M1" s="3" t="s">
        <v>35</v>
      </c>
      <c r="N1" s="3" t="s">
        <v>28</v>
      </c>
      <c r="O1" s="3"/>
      <c r="S1" s="3" t="s">
        <v>35</v>
      </c>
      <c r="T1" s="3" t="s">
        <v>28</v>
      </c>
    </row>
    <row r="2" spans="1:24" x14ac:dyDescent="0.35">
      <c r="A2" s="3" t="s">
        <v>180</v>
      </c>
      <c r="B2" s="3" t="s">
        <v>28</v>
      </c>
      <c r="E2" s="156" t="s">
        <v>260</v>
      </c>
      <c r="I2" s="27" t="s">
        <v>262</v>
      </c>
      <c r="K2" s="12" t="s">
        <v>261</v>
      </c>
      <c r="M2" s="3" t="s">
        <v>36</v>
      </c>
      <c r="S2" s="3" t="s">
        <v>36</v>
      </c>
    </row>
    <row r="3" spans="1:24" ht="29" x14ac:dyDescent="0.35">
      <c r="A3" s="33" t="s">
        <v>71</v>
      </c>
      <c r="B3" s="34" t="s">
        <v>72</v>
      </c>
      <c r="C3" s="35" t="s">
        <v>73</v>
      </c>
      <c r="D3" s="35" t="s">
        <v>74</v>
      </c>
      <c r="E3" s="35" t="s">
        <v>75</v>
      </c>
      <c r="F3" s="35" t="s">
        <v>76</v>
      </c>
      <c r="G3" s="35" t="s">
        <v>77</v>
      </c>
      <c r="H3" s="36" t="s">
        <v>78</v>
      </c>
      <c r="I3" s="59" t="s">
        <v>34</v>
      </c>
      <c r="J3" s="61" t="s">
        <v>26</v>
      </c>
      <c r="K3" s="59" t="s">
        <v>34</v>
      </c>
      <c r="L3" s="61" t="s">
        <v>26</v>
      </c>
      <c r="M3" s="55" t="s">
        <v>182</v>
      </c>
      <c r="N3" s="35" t="s">
        <v>181</v>
      </c>
      <c r="O3" s="35" t="s">
        <v>186</v>
      </c>
      <c r="P3" s="59" t="s">
        <v>34</v>
      </c>
      <c r="Q3" s="61" t="s">
        <v>26</v>
      </c>
      <c r="R3" s="35"/>
      <c r="S3" s="54" t="s">
        <v>183</v>
      </c>
      <c r="T3" s="35" t="s">
        <v>184</v>
      </c>
      <c r="U3" s="35" t="s">
        <v>185</v>
      </c>
      <c r="V3" s="59" t="s">
        <v>34</v>
      </c>
      <c r="W3" s="61" t="s">
        <v>26</v>
      </c>
      <c r="X3" s="35"/>
    </row>
    <row r="4" spans="1:24" x14ac:dyDescent="0.35">
      <c r="A4" s="37" t="s">
        <v>79</v>
      </c>
      <c r="B4" s="38" t="s">
        <v>1</v>
      </c>
      <c r="C4" s="39">
        <v>17.85120475224485</v>
      </c>
      <c r="D4" s="40">
        <v>21.36895902054555</v>
      </c>
      <c r="E4" s="40">
        <v>22.91107408126685</v>
      </c>
      <c r="F4" s="40">
        <v>19.0304900149128</v>
      </c>
      <c r="G4" s="40">
        <v>17.880214901168845</v>
      </c>
      <c r="H4" s="41">
        <v>22.381323049049051</v>
      </c>
      <c r="I4" s="60">
        <f>AVERAGE(C4:H4)</f>
        <v>20.237210969864659</v>
      </c>
      <c r="J4" s="62">
        <f>_xlfn.STDEV.P(C4:H4)</f>
        <v>2.0709195139007592</v>
      </c>
      <c r="K4" s="155">
        <f>2*I4</f>
        <v>40.474421939729318</v>
      </c>
      <c r="L4" s="62">
        <f>2*J4</f>
        <v>4.1418390278015185</v>
      </c>
      <c r="M4" s="42">
        <v>309.35000000000002</v>
      </c>
      <c r="N4" s="42">
        <v>280.89999999999998</v>
      </c>
      <c r="O4" s="45">
        <v>311.85000000000002</v>
      </c>
      <c r="P4" s="60">
        <f>AVERAGE(M4:O4)</f>
        <v>300.7</v>
      </c>
      <c r="Q4" s="62">
        <f>_xlfn.STDEV.P(M4:O4)</f>
        <v>14.037865459772268</v>
      </c>
      <c r="R4" s="42"/>
      <c r="S4" s="42">
        <v>24.847126143033151</v>
      </c>
      <c r="T4" s="42">
        <v>33.391794521935154</v>
      </c>
      <c r="U4" s="42">
        <v>28.35220365784275</v>
      </c>
      <c r="V4" s="60">
        <f>AVERAGE(S4:U4)</f>
        <v>28.863708107603685</v>
      </c>
      <c r="W4" s="62">
        <f>_xlfn.STDEV.P(S4:U4)</f>
        <v>3.5070469085300959</v>
      </c>
      <c r="X4" s="42"/>
    </row>
    <row r="5" spans="1:24" x14ac:dyDescent="0.35">
      <c r="A5" s="37" t="s">
        <v>80</v>
      </c>
      <c r="B5" s="43" t="s">
        <v>2</v>
      </c>
      <c r="C5" s="44">
        <v>12.59971465216085</v>
      </c>
      <c r="D5" s="42">
        <v>13.291462578406199</v>
      </c>
      <c r="E5" s="42">
        <v>13.687852963432801</v>
      </c>
      <c r="F5" s="42">
        <v>14.201841969232298</v>
      </c>
      <c r="G5" s="42">
        <v>11.890711595404298</v>
      </c>
      <c r="H5" s="45">
        <v>16.016718468066301</v>
      </c>
      <c r="I5" s="60">
        <f t="shared" ref="I5:I64" si="0">AVERAGE(C5:H5)</f>
        <v>13.614717037783791</v>
      </c>
      <c r="J5" s="62">
        <f t="shared" ref="J5:J64" si="1">_xlfn.STDEV.P(C5:H5)</f>
        <v>1.3055390632168034</v>
      </c>
      <c r="K5" s="155">
        <f t="shared" ref="K5:K64" si="2">2*I5</f>
        <v>27.229434075567582</v>
      </c>
      <c r="L5" s="62">
        <f t="shared" ref="L5:L64" si="3">2*J5</f>
        <v>2.6110781264336067</v>
      </c>
      <c r="M5" s="42">
        <v>343.85</v>
      </c>
      <c r="N5" s="42">
        <v>323.63598914235348</v>
      </c>
      <c r="O5" s="45">
        <v>324.70992221524955</v>
      </c>
      <c r="P5" s="60">
        <f t="shared" ref="P5:P64" si="4">AVERAGE(M5:O5)</f>
        <v>330.73197045253431</v>
      </c>
      <c r="Q5" s="62">
        <f t="shared" ref="Q5:Q64" si="5">_xlfn.STDEV.P(M5:O5)</f>
        <v>9.2862032954773586</v>
      </c>
      <c r="R5" s="42"/>
      <c r="S5" s="42">
        <v>19.6449533412971</v>
      </c>
      <c r="T5" s="42">
        <v>18.890372501575349</v>
      </c>
      <c r="U5" s="42">
        <v>20.076305142499798</v>
      </c>
      <c r="V5" s="60">
        <f t="shared" ref="V5:V64" si="6">AVERAGE(S5:U5)</f>
        <v>19.537210328457416</v>
      </c>
      <c r="W5" s="62">
        <f t="shared" ref="W5:W64" si="7">_xlfn.STDEV.P(S5:U5)</f>
        <v>0.49011255497374523</v>
      </c>
      <c r="X5" s="42"/>
    </row>
    <row r="6" spans="1:24" x14ac:dyDescent="0.35">
      <c r="A6" s="37" t="s">
        <v>81</v>
      </c>
      <c r="B6" s="43" t="s">
        <v>3</v>
      </c>
      <c r="C6" s="44">
        <v>25.277105138573852</v>
      </c>
      <c r="D6" s="42">
        <v>27.683302375837098</v>
      </c>
      <c r="E6" s="42">
        <v>27.490651826153151</v>
      </c>
      <c r="F6" s="42">
        <v>27.312145482197099</v>
      </c>
      <c r="G6" s="42">
        <v>26.2553068355577</v>
      </c>
      <c r="H6" s="45">
        <v>28.114101914195601</v>
      </c>
      <c r="I6" s="60">
        <f t="shared" si="0"/>
        <v>27.022102262085749</v>
      </c>
      <c r="J6" s="62">
        <f t="shared" si="1"/>
        <v>0.96318073601326037</v>
      </c>
      <c r="K6" s="155">
        <f t="shared" si="2"/>
        <v>54.044204524171498</v>
      </c>
      <c r="L6" s="62">
        <f t="shared" si="3"/>
        <v>1.9263614720265207</v>
      </c>
      <c r="M6" s="42">
        <v>742</v>
      </c>
      <c r="N6" s="42">
        <v>752.83410355908995</v>
      </c>
      <c r="O6" s="45">
        <v>750.23585444027503</v>
      </c>
      <c r="P6" s="60">
        <f t="shared" si="4"/>
        <v>748.35665266645503</v>
      </c>
      <c r="Q6" s="62">
        <f t="shared" si="5"/>
        <v>4.6182969055932066</v>
      </c>
      <c r="R6" s="42"/>
      <c r="S6" s="42">
        <v>21.601205224732695</v>
      </c>
      <c r="T6" s="42">
        <v>31.680428922276398</v>
      </c>
      <c r="U6" s="42">
        <v>24.279674489163749</v>
      </c>
      <c r="V6" s="60">
        <f t="shared" si="6"/>
        <v>25.853769545390946</v>
      </c>
      <c r="W6" s="62">
        <f t="shared" si="7"/>
        <v>4.2627079828680881</v>
      </c>
      <c r="X6" s="42"/>
    </row>
    <row r="7" spans="1:24" x14ac:dyDescent="0.35">
      <c r="A7" s="37" t="s">
        <v>82</v>
      </c>
      <c r="B7" s="43" t="s">
        <v>4</v>
      </c>
      <c r="C7" s="44">
        <v>7.4308955316659002</v>
      </c>
      <c r="D7" s="42">
        <v>8.2984847766101488</v>
      </c>
      <c r="E7" s="42">
        <v>8.4940881781583002</v>
      </c>
      <c r="F7" s="42">
        <v>7.7591101896012002</v>
      </c>
      <c r="G7" s="42">
        <v>7.7107393902966503</v>
      </c>
      <c r="H7" s="45">
        <v>8.57691083861625</v>
      </c>
      <c r="I7" s="60">
        <f t="shared" si="0"/>
        <v>8.0450381508247428</v>
      </c>
      <c r="J7" s="62">
        <f t="shared" si="1"/>
        <v>0.43194353260509105</v>
      </c>
      <c r="K7" s="155">
        <f t="shared" si="2"/>
        <v>16.090076301649486</v>
      </c>
      <c r="L7" s="62">
        <f t="shared" si="3"/>
        <v>0.8638870652101821</v>
      </c>
      <c r="M7" s="42">
        <v>92.1</v>
      </c>
      <c r="N7" s="42">
        <v>91.522168835095499</v>
      </c>
      <c r="O7" s="45">
        <v>88.810982633497503</v>
      </c>
      <c r="P7" s="60">
        <f t="shared" si="4"/>
        <v>90.811050489530999</v>
      </c>
      <c r="Q7" s="62">
        <f t="shared" si="5"/>
        <v>1.4338004941035882</v>
      </c>
      <c r="R7" s="42"/>
      <c r="S7" s="42">
        <v>11.476787195793101</v>
      </c>
      <c r="T7" s="42">
        <v>11.343650689102249</v>
      </c>
      <c r="U7" s="42">
        <v>11.53707243523615</v>
      </c>
      <c r="V7" s="60">
        <f t="shared" si="6"/>
        <v>11.452503440043833</v>
      </c>
      <c r="W7" s="62">
        <f t="shared" si="7"/>
        <v>8.0809523219066634E-2</v>
      </c>
      <c r="X7" s="42"/>
    </row>
    <row r="8" spans="1:24" x14ac:dyDescent="0.35">
      <c r="A8" s="37" t="s">
        <v>83</v>
      </c>
      <c r="B8" s="38" t="s">
        <v>5</v>
      </c>
      <c r="C8" s="44">
        <v>33.502566261967999</v>
      </c>
      <c r="D8" s="42">
        <v>35.458532232009347</v>
      </c>
      <c r="E8" s="42">
        <v>36.345547580036552</v>
      </c>
      <c r="F8" s="42">
        <v>37.399956149358452</v>
      </c>
      <c r="G8" s="42">
        <v>36.43749360300005</v>
      </c>
      <c r="H8" s="45">
        <v>39.032356780386706</v>
      </c>
      <c r="I8" s="60">
        <f t="shared" si="0"/>
        <v>36.362742101126514</v>
      </c>
      <c r="J8" s="62">
        <f t="shared" si="1"/>
        <v>1.6934550616256916</v>
      </c>
      <c r="K8" s="155">
        <f t="shared" si="2"/>
        <v>72.725484202253028</v>
      </c>
      <c r="L8" s="62">
        <f t="shared" si="3"/>
        <v>3.3869101232513832</v>
      </c>
      <c r="M8" s="42">
        <v>158.1</v>
      </c>
      <c r="N8" s="42">
        <v>142.6574721650185</v>
      </c>
      <c r="O8" s="45">
        <v>145.94054870407999</v>
      </c>
      <c r="P8" s="60">
        <f t="shared" si="4"/>
        <v>148.8993402896995</v>
      </c>
      <c r="Q8" s="62">
        <f t="shared" si="5"/>
        <v>6.6424770589940882</v>
      </c>
      <c r="R8" s="42"/>
      <c r="S8" s="42">
        <v>21.324108663653</v>
      </c>
      <c r="T8" s="42">
        <v>22.942380689444299</v>
      </c>
      <c r="U8" s="42">
        <v>23.185712856139599</v>
      </c>
      <c r="V8" s="60">
        <f t="shared" si="6"/>
        <v>22.484067403078967</v>
      </c>
      <c r="W8" s="62">
        <f t="shared" si="7"/>
        <v>0.82620854660114496</v>
      </c>
      <c r="X8" s="42"/>
    </row>
    <row r="9" spans="1:24" x14ac:dyDescent="0.35">
      <c r="A9" s="37" t="s">
        <v>84</v>
      </c>
      <c r="B9" s="38" t="s">
        <v>6</v>
      </c>
      <c r="C9" s="42" t="s">
        <v>85</v>
      </c>
      <c r="D9" s="42" t="s">
        <v>85</v>
      </c>
      <c r="E9" s="42" t="s">
        <v>85</v>
      </c>
      <c r="F9" s="42" t="s">
        <v>85</v>
      </c>
      <c r="G9" s="42" t="s">
        <v>85</v>
      </c>
      <c r="H9" s="45" t="s">
        <v>85</v>
      </c>
      <c r="I9" s="60" t="e">
        <f t="shared" si="0"/>
        <v>#DIV/0!</v>
      </c>
      <c r="J9" s="62" t="e">
        <f t="shared" si="1"/>
        <v>#DIV/0!</v>
      </c>
      <c r="K9" s="155" t="e">
        <f t="shared" si="2"/>
        <v>#DIV/0!</v>
      </c>
      <c r="L9" s="62" t="e">
        <f t="shared" si="3"/>
        <v>#DIV/0!</v>
      </c>
      <c r="M9" s="42">
        <v>14.415000000000001</v>
      </c>
      <c r="N9" s="42">
        <v>7.2378902533905993</v>
      </c>
      <c r="O9" s="45">
        <v>9.1187556170782003</v>
      </c>
      <c r="P9" s="60">
        <f t="shared" si="4"/>
        <v>10.257215290156267</v>
      </c>
      <c r="Q9" s="62">
        <f t="shared" si="5"/>
        <v>3.0386174377105228</v>
      </c>
      <c r="R9" s="42"/>
      <c r="S9" s="42">
        <v>3.5175979451277453</v>
      </c>
      <c r="T9" s="42">
        <v>3.8890524916823952</v>
      </c>
      <c r="U9" s="42">
        <v>3.6769242139314948</v>
      </c>
      <c r="V9" s="60">
        <f t="shared" si="6"/>
        <v>3.6945248835805451</v>
      </c>
      <c r="W9" s="62">
        <f t="shared" si="7"/>
        <v>0.15215552946048636</v>
      </c>
      <c r="X9" s="42"/>
    </row>
    <row r="10" spans="1:24" x14ac:dyDescent="0.35">
      <c r="A10" s="37" t="s">
        <v>86</v>
      </c>
      <c r="B10" s="38" t="s">
        <v>7</v>
      </c>
      <c r="C10" s="44">
        <v>0.92732503791171506</v>
      </c>
      <c r="D10" s="42">
        <v>0.97030710799004993</v>
      </c>
      <c r="E10" s="42">
        <v>0.90497190744056</v>
      </c>
      <c r="F10" s="42">
        <v>1.0970115259044353</v>
      </c>
      <c r="G10" s="42">
        <v>0.97720594230953495</v>
      </c>
      <c r="H10" s="45">
        <v>1.073457508712135</v>
      </c>
      <c r="I10" s="60">
        <f t="shared" si="0"/>
        <v>0.99171317171140494</v>
      </c>
      <c r="J10" s="62">
        <f t="shared" si="1"/>
        <v>7.0838358250694372E-2</v>
      </c>
      <c r="K10" s="155">
        <f t="shared" si="2"/>
        <v>1.9834263434228099</v>
      </c>
      <c r="L10" s="62">
        <f t="shared" si="3"/>
        <v>0.14167671650138874</v>
      </c>
      <c r="M10" s="42">
        <v>3.5024999999999999</v>
      </c>
      <c r="N10" s="42">
        <v>2.7219110233310344</v>
      </c>
      <c r="O10" s="45">
        <v>3.0633989587567498</v>
      </c>
      <c r="P10" s="60">
        <f t="shared" si="4"/>
        <v>3.0959366606959282</v>
      </c>
      <c r="Q10" s="62">
        <f t="shared" si="5"/>
        <v>0.31950358804441803</v>
      </c>
      <c r="R10" s="42"/>
      <c r="S10" s="42">
        <v>1.6105255676223551</v>
      </c>
      <c r="T10" s="42">
        <v>1.5560675652324052</v>
      </c>
      <c r="U10" s="42">
        <v>1.8662872760730549</v>
      </c>
      <c r="V10" s="60">
        <f t="shared" si="6"/>
        <v>1.6776268029759382</v>
      </c>
      <c r="W10" s="62">
        <f t="shared" si="7"/>
        <v>0.13524298894458278</v>
      </c>
      <c r="X10" s="42"/>
    </row>
    <row r="11" spans="1:24" x14ac:dyDescent="0.35">
      <c r="A11" s="37" t="s">
        <v>87</v>
      </c>
      <c r="B11" s="38" t="s">
        <v>88</v>
      </c>
      <c r="C11" s="42" t="s">
        <v>85</v>
      </c>
      <c r="D11" s="42" t="s">
        <v>85</v>
      </c>
      <c r="E11" s="42" t="s">
        <v>85</v>
      </c>
      <c r="F11" s="42" t="s">
        <v>85</v>
      </c>
      <c r="G11" s="42" t="s">
        <v>85</v>
      </c>
      <c r="H11" s="45" t="s">
        <v>85</v>
      </c>
      <c r="I11" s="60" t="e">
        <f t="shared" si="0"/>
        <v>#DIV/0!</v>
      </c>
      <c r="J11" s="62" t="e">
        <f t="shared" si="1"/>
        <v>#DIV/0!</v>
      </c>
      <c r="K11" s="155" t="e">
        <f t="shared" si="2"/>
        <v>#DIV/0!</v>
      </c>
      <c r="L11" s="62" t="e">
        <f t="shared" si="3"/>
        <v>#DIV/0!</v>
      </c>
      <c r="M11" s="56" t="s">
        <v>85</v>
      </c>
      <c r="N11" s="42" t="s">
        <v>85</v>
      </c>
      <c r="O11" s="45" t="s">
        <v>85</v>
      </c>
      <c r="P11" s="60" t="e">
        <f t="shared" si="4"/>
        <v>#DIV/0!</v>
      </c>
      <c r="Q11" s="62" t="e">
        <f t="shared" si="5"/>
        <v>#DIV/0!</v>
      </c>
      <c r="R11" s="42"/>
      <c r="S11" s="42">
        <v>0.32636338851685648</v>
      </c>
      <c r="T11" s="42">
        <v>0.34476356325602853</v>
      </c>
      <c r="U11" s="42">
        <v>0.31939992737268053</v>
      </c>
      <c r="V11" s="60">
        <f t="shared" si="6"/>
        <v>0.33017562638185521</v>
      </c>
      <c r="W11" s="62">
        <f t="shared" si="7"/>
        <v>1.0699793594902099E-2</v>
      </c>
      <c r="X11" s="42"/>
    </row>
    <row r="12" spans="1:24" x14ac:dyDescent="0.35">
      <c r="A12" s="37" t="s">
        <v>89</v>
      </c>
      <c r="B12" s="38" t="s">
        <v>9</v>
      </c>
      <c r="C12" s="42" t="s">
        <v>85</v>
      </c>
      <c r="D12" s="42" t="s">
        <v>85</v>
      </c>
      <c r="E12" s="42" t="s">
        <v>85</v>
      </c>
      <c r="F12" s="42" t="s">
        <v>85</v>
      </c>
      <c r="G12" s="42" t="s">
        <v>85</v>
      </c>
      <c r="H12" s="45" t="s">
        <v>85</v>
      </c>
      <c r="I12" s="60" t="e">
        <f t="shared" si="0"/>
        <v>#DIV/0!</v>
      </c>
      <c r="J12" s="62" t="e">
        <f t="shared" si="1"/>
        <v>#DIV/0!</v>
      </c>
      <c r="K12" s="155" t="e">
        <f t="shared" si="2"/>
        <v>#DIV/0!</v>
      </c>
      <c r="L12" s="62" t="e">
        <f t="shared" si="3"/>
        <v>#DIV/0!</v>
      </c>
      <c r="M12" s="56" t="s">
        <v>85</v>
      </c>
      <c r="N12" s="42" t="s">
        <v>85</v>
      </c>
      <c r="O12" s="45" t="s">
        <v>85</v>
      </c>
      <c r="P12" s="60" t="e">
        <f t="shared" si="4"/>
        <v>#DIV/0!</v>
      </c>
      <c r="Q12" s="62" t="e">
        <f t="shared" si="5"/>
        <v>#DIV/0!</v>
      </c>
      <c r="R12" s="42"/>
      <c r="S12" s="42" t="s">
        <v>85</v>
      </c>
      <c r="T12" s="42" t="s">
        <v>85</v>
      </c>
      <c r="U12" s="42" t="s">
        <v>85</v>
      </c>
      <c r="V12" s="60" t="e">
        <f t="shared" si="6"/>
        <v>#DIV/0!</v>
      </c>
      <c r="W12" s="62" t="e">
        <f t="shared" si="7"/>
        <v>#DIV/0!</v>
      </c>
      <c r="X12" s="42"/>
    </row>
    <row r="13" spans="1:24" x14ac:dyDescent="0.35">
      <c r="A13" s="37" t="s">
        <v>90</v>
      </c>
      <c r="B13" s="38" t="s">
        <v>91</v>
      </c>
      <c r="C13" s="42" t="s">
        <v>85</v>
      </c>
      <c r="D13" s="42" t="s">
        <v>85</v>
      </c>
      <c r="E13" s="42" t="s">
        <v>85</v>
      </c>
      <c r="F13" s="42" t="s">
        <v>85</v>
      </c>
      <c r="G13" s="42" t="s">
        <v>85</v>
      </c>
      <c r="H13" s="45" t="s">
        <v>85</v>
      </c>
      <c r="I13" s="60" t="e">
        <f t="shared" si="0"/>
        <v>#DIV/0!</v>
      </c>
      <c r="J13" s="62" t="e">
        <f t="shared" si="1"/>
        <v>#DIV/0!</v>
      </c>
      <c r="K13" s="155" t="e">
        <f t="shared" si="2"/>
        <v>#DIV/0!</v>
      </c>
      <c r="L13" s="62" t="e">
        <f t="shared" si="3"/>
        <v>#DIV/0!</v>
      </c>
      <c r="M13" s="56" t="s">
        <v>85</v>
      </c>
      <c r="N13" s="42" t="s">
        <v>85</v>
      </c>
      <c r="O13" s="45" t="s">
        <v>85</v>
      </c>
      <c r="P13" s="60" t="e">
        <f t="shared" si="4"/>
        <v>#DIV/0!</v>
      </c>
      <c r="Q13" s="62" t="e">
        <f t="shared" si="5"/>
        <v>#DIV/0!</v>
      </c>
      <c r="R13" s="42"/>
      <c r="S13" s="42" t="s">
        <v>85</v>
      </c>
      <c r="T13" s="42" t="s">
        <v>85</v>
      </c>
      <c r="U13" s="42" t="s">
        <v>85</v>
      </c>
      <c r="V13" s="60" t="e">
        <f t="shared" si="6"/>
        <v>#DIV/0!</v>
      </c>
      <c r="W13" s="62" t="e">
        <f t="shared" si="7"/>
        <v>#DIV/0!</v>
      </c>
      <c r="X13" s="42"/>
    </row>
    <row r="14" spans="1:24" x14ac:dyDescent="0.35">
      <c r="A14" s="37" t="s">
        <v>92</v>
      </c>
      <c r="B14" s="38" t="s">
        <v>93</v>
      </c>
      <c r="C14" s="42" t="s">
        <v>85</v>
      </c>
      <c r="D14" s="42" t="s">
        <v>85</v>
      </c>
      <c r="E14" s="42" t="s">
        <v>85</v>
      </c>
      <c r="F14" s="42" t="s">
        <v>85</v>
      </c>
      <c r="G14" s="42" t="s">
        <v>85</v>
      </c>
      <c r="H14" s="45" t="s">
        <v>85</v>
      </c>
      <c r="I14" s="60" t="e">
        <f t="shared" si="0"/>
        <v>#DIV/0!</v>
      </c>
      <c r="J14" s="62" t="e">
        <f t="shared" si="1"/>
        <v>#DIV/0!</v>
      </c>
      <c r="K14" s="155" t="e">
        <f t="shared" si="2"/>
        <v>#DIV/0!</v>
      </c>
      <c r="L14" s="62" t="e">
        <f t="shared" si="3"/>
        <v>#DIV/0!</v>
      </c>
      <c r="M14" s="56" t="s">
        <v>85</v>
      </c>
      <c r="N14" s="42" t="s">
        <v>85</v>
      </c>
      <c r="O14" s="45" t="s">
        <v>85</v>
      </c>
      <c r="P14" s="60" t="e">
        <f t="shared" si="4"/>
        <v>#DIV/0!</v>
      </c>
      <c r="Q14" s="62" t="e">
        <f t="shared" si="5"/>
        <v>#DIV/0!</v>
      </c>
      <c r="R14" s="42"/>
      <c r="S14" s="42" t="s">
        <v>85</v>
      </c>
      <c r="T14" s="42" t="s">
        <v>85</v>
      </c>
      <c r="U14" s="42" t="s">
        <v>85</v>
      </c>
      <c r="V14" s="60" t="e">
        <f t="shared" si="6"/>
        <v>#DIV/0!</v>
      </c>
      <c r="W14" s="62" t="e">
        <f t="shared" si="7"/>
        <v>#DIV/0!</v>
      </c>
      <c r="X14" s="42"/>
    </row>
    <row r="15" spans="1:24" x14ac:dyDescent="0.35">
      <c r="A15" s="37" t="s">
        <v>94</v>
      </c>
      <c r="B15" s="38" t="s">
        <v>95</v>
      </c>
      <c r="C15" s="42" t="s">
        <v>85</v>
      </c>
      <c r="D15" s="42" t="s">
        <v>85</v>
      </c>
      <c r="E15" s="42" t="s">
        <v>85</v>
      </c>
      <c r="F15" s="42" t="s">
        <v>85</v>
      </c>
      <c r="G15" s="42" t="s">
        <v>85</v>
      </c>
      <c r="H15" s="45" t="s">
        <v>85</v>
      </c>
      <c r="I15" s="60" t="e">
        <f t="shared" si="0"/>
        <v>#DIV/0!</v>
      </c>
      <c r="J15" s="62" t="e">
        <f t="shared" si="1"/>
        <v>#DIV/0!</v>
      </c>
      <c r="K15" s="155" t="e">
        <f t="shared" si="2"/>
        <v>#DIV/0!</v>
      </c>
      <c r="L15" s="62" t="e">
        <f t="shared" si="3"/>
        <v>#DIV/0!</v>
      </c>
      <c r="M15" s="56" t="s">
        <v>85</v>
      </c>
      <c r="N15" s="42" t="s">
        <v>85</v>
      </c>
      <c r="O15" s="45" t="s">
        <v>85</v>
      </c>
      <c r="P15" s="60" t="e">
        <f t="shared" si="4"/>
        <v>#DIV/0!</v>
      </c>
      <c r="Q15" s="62" t="e">
        <f t="shared" si="5"/>
        <v>#DIV/0!</v>
      </c>
      <c r="R15" s="42"/>
      <c r="S15" s="42" t="s">
        <v>85</v>
      </c>
      <c r="T15" s="42" t="s">
        <v>85</v>
      </c>
      <c r="U15" s="42" t="s">
        <v>85</v>
      </c>
      <c r="V15" s="60" t="e">
        <f t="shared" si="6"/>
        <v>#DIV/0!</v>
      </c>
      <c r="W15" s="62" t="e">
        <f t="shared" si="7"/>
        <v>#DIV/0!</v>
      </c>
      <c r="X15" s="42"/>
    </row>
    <row r="16" spans="1:24" x14ac:dyDescent="0.35">
      <c r="A16" s="46" t="s">
        <v>96</v>
      </c>
      <c r="B16" s="47" t="s">
        <v>97</v>
      </c>
      <c r="C16" s="48" t="s">
        <v>85</v>
      </c>
      <c r="D16" s="48" t="s">
        <v>85</v>
      </c>
      <c r="E16" s="48" t="s">
        <v>85</v>
      </c>
      <c r="F16" s="48" t="s">
        <v>85</v>
      </c>
      <c r="G16" s="48" t="s">
        <v>85</v>
      </c>
      <c r="H16" s="49" t="s">
        <v>85</v>
      </c>
      <c r="I16" s="60" t="e">
        <f t="shared" si="0"/>
        <v>#DIV/0!</v>
      </c>
      <c r="J16" s="62" t="e">
        <f t="shared" si="1"/>
        <v>#DIV/0!</v>
      </c>
      <c r="K16" s="155" t="e">
        <f t="shared" si="2"/>
        <v>#DIV/0!</v>
      </c>
      <c r="L16" s="62" t="e">
        <f t="shared" si="3"/>
        <v>#DIV/0!</v>
      </c>
      <c r="M16" s="57" t="s">
        <v>85</v>
      </c>
      <c r="N16" s="48" t="s">
        <v>85</v>
      </c>
      <c r="O16" s="49" t="s">
        <v>85</v>
      </c>
      <c r="P16" s="60" t="e">
        <f t="shared" si="4"/>
        <v>#DIV/0!</v>
      </c>
      <c r="Q16" s="62" t="e">
        <f t="shared" si="5"/>
        <v>#DIV/0!</v>
      </c>
      <c r="R16" s="48"/>
      <c r="S16" s="48" t="s">
        <v>85</v>
      </c>
      <c r="T16" s="48" t="s">
        <v>85</v>
      </c>
      <c r="U16" s="48" t="s">
        <v>85</v>
      </c>
      <c r="V16" s="60" t="e">
        <f t="shared" si="6"/>
        <v>#DIV/0!</v>
      </c>
      <c r="W16" s="62" t="e">
        <f t="shared" si="7"/>
        <v>#DIV/0!</v>
      </c>
      <c r="X16" s="48"/>
    </row>
    <row r="17" spans="1:24" x14ac:dyDescent="0.35">
      <c r="A17" s="37" t="s">
        <v>98</v>
      </c>
      <c r="B17" s="38" t="s">
        <v>99</v>
      </c>
      <c r="C17" s="44">
        <v>6.0972778081215999</v>
      </c>
      <c r="D17" s="42">
        <v>6.7101125935345989</v>
      </c>
      <c r="E17" s="42">
        <v>7.1050168198760497</v>
      </c>
      <c r="F17" s="42">
        <v>6.9196481915408006</v>
      </c>
      <c r="G17" s="42">
        <v>6.0049379220108499</v>
      </c>
      <c r="H17" s="45">
        <v>8.0609343600989494</v>
      </c>
      <c r="I17" s="60">
        <f t="shared" si="0"/>
        <v>6.8163212825304749</v>
      </c>
      <c r="J17" s="62">
        <f t="shared" si="1"/>
        <v>0.68674716814117998</v>
      </c>
      <c r="K17" s="155">
        <f t="shared" si="2"/>
        <v>13.63264256506095</v>
      </c>
      <c r="L17" s="62">
        <f t="shared" si="3"/>
        <v>1.37349433628236</v>
      </c>
      <c r="M17" s="42">
        <v>137.55000000000001</v>
      </c>
      <c r="N17" s="42">
        <v>145.6</v>
      </c>
      <c r="O17" s="45">
        <v>144.9</v>
      </c>
      <c r="P17" s="60">
        <f t="shared" si="4"/>
        <v>142.68333333333331</v>
      </c>
      <c r="Q17" s="62">
        <f t="shared" si="5"/>
        <v>3.6410468580096826</v>
      </c>
      <c r="R17" s="42"/>
      <c r="S17" s="42">
        <v>1.1189798099306749</v>
      </c>
      <c r="T17" s="42">
        <v>0.93487076887607501</v>
      </c>
      <c r="U17" s="42">
        <v>0.96038529986504506</v>
      </c>
      <c r="V17" s="60">
        <f t="shared" si="6"/>
        <v>1.0047452928905984</v>
      </c>
      <c r="W17" s="62">
        <f t="shared" si="7"/>
        <v>8.1444834030696064E-2</v>
      </c>
      <c r="X17" s="42"/>
    </row>
    <row r="18" spans="1:24" x14ac:dyDescent="0.35">
      <c r="A18" s="37" t="s">
        <v>100</v>
      </c>
      <c r="B18" s="38" t="s">
        <v>11</v>
      </c>
      <c r="C18" s="44">
        <v>29.544026686606799</v>
      </c>
      <c r="D18" s="42">
        <v>32.528368592152802</v>
      </c>
      <c r="E18" s="42">
        <v>32.89672913702335</v>
      </c>
      <c r="F18" s="42">
        <v>32.577101425188999</v>
      </c>
      <c r="G18" s="42">
        <v>32.101364515887298</v>
      </c>
      <c r="H18" s="45">
        <v>33.613170478655597</v>
      </c>
      <c r="I18" s="60">
        <f t="shared" si="0"/>
        <v>32.210126805919138</v>
      </c>
      <c r="J18" s="62">
        <f t="shared" si="1"/>
        <v>1.2777468187077885</v>
      </c>
      <c r="K18" s="155">
        <f t="shared" si="2"/>
        <v>64.420253611838277</v>
      </c>
      <c r="L18" s="62">
        <f t="shared" si="3"/>
        <v>2.555493637415577</v>
      </c>
      <c r="M18" s="42">
        <v>600</v>
      </c>
      <c r="N18" s="42">
        <v>648.87679442587</v>
      </c>
      <c r="O18" s="45">
        <v>634.19146018363006</v>
      </c>
      <c r="P18" s="60">
        <f t="shared" si="4"/>
        <v>627.68941820316661</v>
      </c>
      <c r="Q18" s="62">
        <f t="shared" si="5"/>
        <v>20.476696849084657</v>
      </c>
      <c r="R18" s="42"/>
      <c r="S18" s="42">
        <v>16.215277011383403</v>
      </c>
      <c r="T18" s="42">
        <v>16.16170229773315</v>
      </c>
      <c r="U18" s="42">
        <v>16.51964999662545</v>
      </c>
      <c r="V18" s="60">
        <f t="shared" si="6"/>
        <v>16.298876435247333</v>
      </c>
      <c r="W18" s="62">
        <f t="shared" si="7"/>
        <v>0.15763520448249935</v>
      </c>
      <c r="X18" s="42"/>
    </row>
    <row r="19" spans="1:24" x14ac:dyDescent="0.35">
      <c r="A19" s="37" t="s">
        <v>101</v>
      </c>
      <c r="B19" s="38" t="s">
        <v>12</v>
      </c>
      <c r="C19" s="44">
        <v>33.8948066468094</v>
      </c>
      <c r="D19" s="42">
        <v>36.791385617370651</v>
      </c>
      <c r="E19" s="42">
        <v>37.236552875266753</v>
      </c>
      <c r="F19" s="42">
        <v>37.24876281103549</v>
      </c>
      <c r="G19" s="42">
        <v>37.062328535909195</v>
      </c>
      <c r="H19" s="45">
        <v>38.474427248053345</v>
      </c>
      <c r="I19" s="60">
        <f t="shared" si="0"/>
        <v>36.784710622407466</v>
      </c>
      <c r="J19" s="62">
        <f t="shared" si="1"/>
        <v>1.396621481758499</v>
      </c>
      <c r="K19" s="155">
        <f t="shared" si="2"/>
        <v>73.569421244814933</v>
      </c>
      <c r="L19" s="62">
        <f t="shared" si="3"/>
        <v>2.793242963516998</v>
      </c>
      <c r="M19" s="42">
        <v>640</v>
      </c>
      <c r="N19" s="42">
        <v>655.04492005882514</v>
      </c>
      <c r="O19" s="45">
        <v>627.45780598711997</v>
      </c>
      <c r="P19" s="60">
        <f t="shared" si="4"/>
        <v>640.834242015315</v>
      </c>
      <c r="Q19" s="62">
        <f t="shared" si="5"/>
        <v>11.277830332305532</v>
      </c>
      <c r="R19" s="42"/>
      <c r="S19" s="42">
        <v>9.0269517021884997</v>
      </c>
      <c r="T19" s="42">
        <v>8.3211577841408992</v>
      </c>
      <c r="U19" s="42">
        <v>9.0111309615039481</v>
      </c>
      <c r="V19" s="60">
        <f t="shared" si="6"/>
        <v>8.7864134826111151</v>
      </c>
      <c r="W19" s="62">
        <f t="shared" si="7"/>
        <v>0.32904885420274471</v>
      </c>
      <c r="X19" s="42"/>
    </row>
    <row r="20" spans="1:24" x14ac:dyDescent="0.35">
      <c r="A20" s="37" t="s">
        <v>102</v>
      </c>
      <c r="B20" s="38" t="s">
        <v>13</v>
      </c>
      <c r="C20" s="44">
        <v>158.3932707148355</v>
      </c>
      <c r="D20" s="42">
        <v>170.17581327721649</v>
      </c>
      <c r="E20" s="42">
        <v>176.1005441244105</v>
      </c>
      <c r="F20" s="42">
        <v>178.96364520379049</v>
      </c>
      <c r="G20" s="42">
        <v>170.01632067929447</v>
      </c>
      <c r="H20" s="45">
        <v>179.05612657544651</v>
      </c>
      <c r="I20" s="60">
        <f t="shared" si="0"/>
        <v>172.11762009583234</v>
      </c>
      <c r="J20" s="62">
        <f t="shared" si="1"/>
        <v>7.1579612397001755</v>
      </c>
      <c r="K20" s="155">
        <f t="shared" si="2"/>
        <v>344.23524019166467</v>
      </c>
      <c r="L20" s="62">
        <f t="shared" si="3"/>
        <v>14.315922479400351</v>
      </c>
      <c r="M20" s="42">
        <v>1938.5</v>
      </c>
      <c r="N20" s="42">
        <v>1801.0170030593499</v>
      </c>
      <c r="O20" s="45">
        <v>1745.5206579698299</v>
      </c>
      <c r="P20" s="60">
        <f t="shared" si="4"/>
        <v>1828.3458870097265</v>
      </c>
      <c r="Q20" s="62">
        <f t="shared" si="5"/>
        <v>81.11887382551285</v>
      </c>
      <c r="R20" s="42"/>
      <c r="S20" s="42">
        <v>49.551853218832498</v>
      </c>
      <c r="T20" s="42">
        <v>47.305984129056306</v>
      </c>
      <c r="U20" s="42">
        <v>50.054886883016998</v>
      </c>
      <c r="V20" s="60">
        <f t="shared" si="6"/>
        <v>48.970908076968605</v>
      </c>
      <c r="W20" s="62">
        <f t="shared" si="7"/>
        <v>1.1950563532248504</v>
      </c>
      <c r="X20" s="42"/>
    </row>
    <row r="21" spans="1:24" x14ac:dyDescent="0.35">
      <c r="A21" s="37" t="s">
        <v>103</v>
      </c>
      <c r="B21" s="38" t="s">
        <v>14</v>
      </c>
      <c r="C21" s="44">
        <v>22.185434628538552</v>
      </c>
      <c r="D21" s="42">
        <v>23.8998578362377</v>
      </c>
      <c r="E21" s="42">
        <v>23.88481685715605</v>
      </c>
      <c r="F21" s="42">
        <v>25.505397862083999</v>
      </c>
      <c r="G21" s="42">
        <v>22.091263541829296</v>
      </c>
      <c r="H21" s="45">
        <v>24.75253927614375</v>
      </c>
      <c r="I21" s="60">
        <f t="shared" si="0"/>
        <v>23.719885000331555</v>
      </c>
      <c r="J21" s="62">
        <f t="shared" si="1"/>
        <v>1.2463927665123598</v>
      </c>
      <c r="K21" s="155">
        <f t="shared" si="2"/>
        <v>47.43977000066311</v>
      </c>
      <c r="L21" s="62">
        <f t="shared" si="3"/>
        <v>2.4927855330247195</v>
      </c>
      <c r="M21" s="42">
        <v>64.55</v>
      </c>
      <c r="N21" s="42">
        <v>80.846272152771505</v>
      </c>
      <c r="O21" s="45">
        <v>79.546340130536507</v>
      </c>
      <c r="P21" s="60">
        <f t="shared" si="4"/>
        <v>74.980870761102665</v>
      </c>
      <c r="Q21" s="62">
        <f t="shared" si="5"/>
        <v>7.3948069364804008</v>
      </c>
      <c r="R21" s="42"/>
      <c r="S21" s="42">
        <v>1.52937538981077</v>
      </c>
      <c r="T21" s="42">
        <v>1.4035529922793899</v>
      </c>
      <c r="U21" s="42">
        <v>1.45272842848996</v>
      </c>
      <c r="V21" s="60">
        <f t="shared" si="6"/>
        <v>1.4618856035267065</v>
      </c>
      <c r="W21" s="62">
        <f t="shared" si="7"/>
        <v>5.1773283465035493E-2</v>
      </c>
      <c r="X21" s="42"/>
    </row>
    <row r="22" spans="1:24" x14ac:dyDescent="0.35">
      <c r="A22" s="37" t="s">
        <v>104</v>
      </c>
      <c r="B22" s="38" t="s">
        <v>15</v>
      </c>
      <c r="C22" s="44">
        <v>1333.627940972435</v>
      </c>
      <c r="D22" s="42">
        <v>1492.1674712122799</v>
      </c>
      <c r="E22" s="42">
        <v>1431.73153775183</v>
      </c>
      <c r="F22" s="42">
        <v>1593.8020056586352</v>
      </c>
      <c r="G22" s="42">
        <v>1415.4837835061751</v>
      </c>
      <c r="H22" s="45">
        <v>1574.2125775758802</v>
      </c>
      <c r="I22" s="60">
        <f t="shared" si="0"/>
        <v>1473.5042194462058</v>
      </c>
      <c r="J22" s="62">
        <f t="shared" si="1"/>
        <v>90.956719500313909</v>
      </c>
      <c r="K22" s="155">
        <f t="shared" si="2"/>
        <v>2947.0084388924115</v>
      </c>
      <c r="L22" s="62">
        <f t="shared" si="3"/>
        <v>181.91343900062782</v>
      </c>
      <c r="M22" s="42">
        <v>2069</v>
      </c>
      <c r="N22" s="42">
        <v>2161.32529056569</v>
      </c>
      <c r="O22" s="45">
        <v>2315.2174436206205</v>
      </c>
      <c r="P22" s="60">
        <f t="shared" si="4"/>
        <v>2181.8475780621034</v>
      </c>
      <c r="Q22" s="62">
        <f t="shared" si="5"/>
        <v>101.55993500993212</v>
      </c>
      <c r="R22" s="42"/>
      <c r="S22" s="42">
        <v>49.785650560455153</v>
      </c>
      <c r="T22" s="42">
        <v>53.65094176683251</v>
      </c>
      <c r="U22" s="42">
        <v>52.452923292699502</v>
      </c>
      <c r="V22" s="60">
        <f t="shared" si="6"/>
        <v>51.963171873329053</v>
      </c>
      <c r="W22" s="62">
        <f t="shared" si="7"/>
        <v>1.6155517874926526</v>
      </c>
      <c r="X22" s="42"/>
    </row>
    <row r="23" spans="1:24" x14ac:dyDescent="0.35">
      <c r="A23" s="37" t="s">
        <v>105</v>
      </c>
      <c r="B23" s="38" t="s">
        <v>106</v>
      </c>
      <c r="C23" s="44">
        <v>1.51249484929981</v>
      </c>
      <c r="D23" s="42">
        <v>1.86304033441963</v>
      </c>
      <c r="E23" s="42">
        <v>1.8090211656386801</v>
      </c>
      <c r="F23" s="42">
        <v>2.0183863831748194</v>
      </c>
      <c r="G23" s="42">
        <v>1.7578847351456099</v>
      </c>
      <c r="H23" s="45">
        <v>1.8912159285959049</v>
      </c>
      <c r="I23" s="60">
        <f t="shared" si="0"/>
        <v>1.8086738993790756</v>
      </c>
      <c r="J23" s="62">
        <f t="shared" si="1"/>
        <v>0.15494617947816372</v>
      </c>
      <c r="K23" s="155">
        <f t="shared" si="2"/>
        <v>3.6173477987581513</v>
      </c>
      <c r="L23" s="62">
        <f t="shared" si="3"/>
        <v>0.30989235895632744</v>
      </c>
      <c r="M23" s="42">
        <v>1.1234999999999999</v>
      </c>
      <c r="N23" s="42">
        <v>2.3516082351141949</v>
      </c>
      <c r="O23" s="45">
        <v>2.3990564985105549</v>
      </c>
      <c r="P23" s="60">
        <f t="shared" si="4"/>
        <v>1.9580549112082499</v>
      </c>
      <c r="Q23" s="62">
        <f t="shared" si="5"/>
        <v>0.59043727258769252</v>
      </c>
      <c r="R23" s="42"/>
      <c r="S23" s="42" t="s">
        <v>85</v>
      </c>
      <c r="T23" s="42" t="s">
        <v>85</v>
      </c>
      <c r="U23" s="42" t="s">
        <v>85</v>
      </c>
      <c r="V23" s="60" t="e">
        <f t="shared" si="6"/>
        <v>#DIV/0!</v>
      </c>
      <c r="W23" s="62" t="e">
        <f t="shared" si="7"/>
        <v>#DIV/0!</v>
      </c>
      <c r="X23" s="42"/>
    </row>
    <row r="24" spans="1:24" x14ac:dyDescent="0.35">
      <c r="A24" s="37" t="s">
        <v>107</v>
      </c>
      <c r="B24" s="38" t="s">
        <v>108</v>
      </c>
      <c r="C24" s="44">
        <v>1.359876979378885</v>
      </c>
      <c r="D24" s="42">
        <v>1.43011142254114</v>
      </c>
      <c r="E24" s="42">
        <v>1.526215764384605</v>
      </c>
      <c r="F24" s="42">
        <v>1.551455664297225</v>
      </c>
      <c r="G24" s="42">
        <v>1.25544819422272</v>
      </c>
      <c r="H24" s="45">
        <v>1.3883276302888501</v>
      </c>
      <c r="I24" s="60">
        <f t="shared" si="0"/>
        <v>1.4185726091855708</v>
      </c>
      <c r="J24" s="62">
        <f t="shared" si="1"/>
        <v>0.10028925654866519</v>
      </c>
      <c r="K24" s="155">
        <f t="shared" si="2"/>
        <v>2.8371452183711416</v>
      </c>
      <c r="L24" s="62">
        <f t="shared" si="3"/>
        <v>0.20057851309733038</v>
      </c>
      <c r="M24" s="42" t="s">
        <v>85</v>
      </c>
      <c r="N24" s="42" t="s">
        <v>85</v>
      </c>
      <c r="O24" s="45" t="s">
        <v>85</v>
      </c>
      <c r="P24" s="60" t="e">
        <f t="shared" si="4"/>
        <v>#DIV/0!</v>
      </c>
      <c r="Q24" s="62" t="e">
        <f t="shared" si="5"/>
        <v>#DIV/0!</v>
      </c>
      <c r="R24" s="42"/>
      <c r="S24" s="42" t="s">
        <v>85</v>
      </c>
      <c r="T24" s="42" t="s">
        <v>85</v>
      </c>
      <c r="U24" s="42" t="s">
        <v>85</v>
      </c>
      <c r="V24" s="60" t="e">
        <f t="shared" si="6"/>
        <v>#DIV/0!</v>
      </c>
      <c r="W24" s="62" t="e">
        <f t="shared" si="7"/>
        <v>#DIV/0!</v>
      </c>
      <c r="X24" s="42"/>
    </row>
    <row r="25" spans="1:24" x14ac:dyDescent="0.35">
      <c r="A25" s="46" t="s">
        <v>109</v>
      </c>
      <c r="B25" s="47" t="s">
        <v>110</v>
      </c>
      <c r="C25" s="42" t="s">
        <v>85</v>
      </c>
      <c r="D25" s="42" t="s">
        <v>85</v>
      </c>
      <c r="E25" s="42" t="s">
        <v>85</v>
      </c>
      <c r="F25" s="42" t="s">
        <v>85</v>
      </c>
      <c r="G25" s="42" t="s">
        <v>85</v>
      </c>
      <c r="H25" s="45" t="s">
        <v>85</v>
      </c>
      <c r="I25" s="60" t="e">
        <f t="shared" si="0"/>
        <v>#DIV/0!</v>
      </c>
      <c r="J25" s="62" t="e">
        <f t="shared" si="1"/>
        <v>#DIV/0!</v>
      </c>
      <c r="K25" s="155" t="e">
        <f t="shared" si="2"/>
        <v>#DIV/0!</v>
      </c>
      <c r="L25" s="62" t="e">
        <f t="shared" si="3"/>
        <v>#DIV/0!</v>
      </c>
      <c r="M25" s="56" t="s">
        <v>85</v>
      </c>
      <c r="N25" s="42" t="s">
        <v>85</v>
      </c>
      <c r="O25" s="45" t="s">
        <v>85</v>
      </c>
      <c r="P25" s="60" t="e">
        <f t="shared" si="4"/>
        <v>#DIV/0!</v>
      </c>
      <c r="Q25" s="62" t="e">
        <f t="shared" si="5"/>
        <v>#DIV/0!</v>
      </c>
      <c r="R25" s="42"/>
      <c r="S25" s="42" t="s">
        <v>85</v>
      </c>
      <c r="T25" s="42" t="s">
        <v>85</v>
      </c>
      <c r="U25" s="42" t="s">
        <v>85</v>
      </c>
      <c r="V25" s="60" t="e">
        <f t="shared" si="6"/>
        <v>#DIV/0!</v>
      </c>
      <c r="W25" s="62" t="e">
        <f t="shared" si="7"/>
        <v>#DIV/0!</v>
      </c>
      <c r="X25" s="42"/>
    </row>
    <row r="26" spans="1:24" x14ac:dyDescent="0.35">
      <c r="A26" s="37" t="s">
        <v>111</v>
      </c>
      <c r="B26" s="38" t="s">
        <v>112</v>
      </c>
      <c r="C26" s="40" t="s">
        <v>85</v>
      </c>
      <c r="D26" s="40" t="s">
        <v>85</v>
      </c>
      <c r="E26" s="40" t="s">
        <v>85</v>
      </c>
      <c r="F26" s="40" t="s">
        <v>85</v>
      </c>
      <c r="G26" s="40" t="s">
        <v>85</v>
      </c>
      <c r="H26" s="41" t="s">
        <v>85</v>
      </c>
      <c r="I26" s="60" t="e">
        <f t="shared" si="0"/>
        <v>#DIV/0!</v>
      </c>
      <c r="J26" s="62" t="e">
        <f t="shared" si="1"/>
        <v>#DIV/0!</v>
      </c>
      <c r="K26" s="155" t="e">
        <f t="shared" si="2"/>
        <v>#DIV/0!</v>
      </c>
      <c r="L26" s="62" t="e">
        <f t="shared" si="3"/>
        <v>#DIV/0!</v>
      </c>
      <c r="M26" s="58" t="s">
        <v>85</v>
      </c>
      <c r="N26" s="40" t="s">
        <v>85</v>
      </c>
      <c r="O26" s="41" t="s">
        <v>85</v>
      </c>
      <c r="P26" s="60" t="e">
        <f t="shared" si="4"/>
        <v>#DIV/0!</v>
      </c>
      <c r="Q26" s="62" t="e">
        <f t="shared" si="5"/>
        <v>#DIV/0!</v>
      </c>
      <c r="R26" s="40"/>
      <c r="S26" s="40" t="s">
        <v>85</v>
      </c>
      <c r="T26" s="40" t="s">
        <v>85</v>
      </c>
      <c r="U26" s="40" t="s">
        <v>85</v>
      </c>
      <c r="V26" s="60" t="e">
        <f t="shared" si="6"/>
        <v>#DIV/0!</v>
      </c>
      <c r="W26" s="62" t="e">
        <f t="shared" si="7"/>
        <v>#DIV/0!</v>
      </c>
      <c r="X26" s="40"/>
    </row>
    <row r="27" spans="1:24" x14ac:dyDescent="0.35">
      <c r="A27" s="37" t="s">
        <v>113</v>
      </c>
      <c r="B27" s="38" t="s">
        <v>114</v>
      </c>
      <c r="C27" s="42" t="s">
        <v>85</v>
      </c>
      <c r="D27" s="42" t="s">
        <v>85</v>
      </c>
      <c r="E27" s="42" t="s">
        <v>85</v>
      </c>
      <c r="F27" s="42" t="s">
        <v>85</v>
      </c>
      <c r="G27" s="42" t="s">
        <v>85</v>
      </c>
      <c r="H27" s="45" t="s">
        <v>85</v>
      </c>
      <c r="I27" s="60" t="e">
        <f t="shared" si="0"/>
        <v>#DIV/0!</v>
      </c>
      <c r="J27" s="62" t="e">
        <f t="shared" si="1"/>
        <v>#DIV/0!</v>
      </c>
      <c r="K27" s="155" t="e">
        <f t="shared" si="2"/>
        <v>#DIV/0!</v>
      </c>
      <c r="L27" s="62" t="e">
        <f t="shared" si="3"/>
        <v>#DIV/0!</v>
      </c>
      <c r="M27" s="42">
        <v>4.4340000000000002</v>
      </c>
      <c r="N27" s="42">
        <v>3.9089143112532154</v>
      </c>
      <c r="O27" s="45">
        <v>2.1941598152914144</v>
      </c>
      <c r="P27" s="60">
        <f t="shared" si="4"/>
        <v>3.512358042181543</v>
      </c>
      <c r="Q27" s="62">
        <f t="shared" si="5"/>
        <v>0.95643911434162132</v>
      </c>
      <c r="R27" s="42"/>
      <c r="S27" s="42">
        <v>1.2430000000000001</v>
      </c>
      <c r="T27" s="42">
        <v>1.1679999999999999</v>
      </c>
      <c r="U27" s="42">
        <v>0.69950000000000001</v>
      </c>
      <c r="V27" s="60">
        <f t="shared" si="6"/>
        <v>1.0368333333333333</v>
      </c>
      <c r="W27" s="62">
        <f t="shared" si="7"/>
        <v>0.24048781442910744</v>
      </c>
      <c r="X27" s="42"/>
    </row>
    <row r="28" spans="1:24" x14ac:dyDescent="0.35">
      <c r="A28" s="37" t="s">
        <v>115</v>
      </c>
      <c r="B28" s="38" t="s">
        <v>116</v>
      </c>
      <c r="C28" s="42" t="s">
        <v>85</v>
      </c>
      <c r="D28" s="42" t="s">
        <v>85</v>
      </c>
      <c r="E28" s="42" t="s">
        <v>85</v>
      </c>
      <c r="F28" s="42" t="s">
        <v>85</v>
      </c>
      <c r="G28" s="42" t="s">
        <v>85</v>
      </c>
      <c r="H28" s="45" t="s">
        <v>85</v>
      </c>
      <c r="I28" s="60" t="e">
        <f t="shared" si="0"/>
        <v>#DIV/0!</v>
      </c>
      <c r="J28" s="62" t="e">
        <f t="shared" si="1"/>
        <v>#DIV/0!</v>
      </c>
      <c r="K28" s="155" t="e">
        <f t="shared" si="2"/>
        <v>#DIV/0!</v>
      </c>
      <c r="L28" s="62" t="e">
        <f t="shared" si="3"/>
        <v>#DIV/0!</v>
      </c>
      <c r="M28" s="56" t="s">
        <v>85</v>
      </c>
      <c r="N28" s="42" t="s">
        <v>85</v>
      </c>
      <c r="O28" s="45" t="s">
        <v>85</v>
      </c>
      <c r="P28" s="60" t="e">
        <f t="shared" si="4"/>
        <v>#DIV/0!</v>
      </c>
      <c r="Q28" s="62" t="e">
        <f t="shared" si="5"/>
        <v>#DIV/0!</v>
      </c>
      <c r="R28" s="42"/>
      <c r="S28" s="42" t="s">
        <v>85</v>
      </c>
      <c r="T28" s="42" t="s">
        <v>85</v>
      </c>
      <c r="U28" s="42" t="s">
        <v>85</v>
      </c>
      <c r="V28" s="60" t="e">
        <f t="shared" si="6"/>
        <v>#DIV/0!</v>
      </c>
      <c r="W28" s="62" t="e">
        <f t="shared" si="7"/>
        <v>#DIV/0!</v>
      </c>
      <c r="X28" s="42"/>
    </row>
    <row r="29" spans="1:24" x14ac:dyDescent="0.35">
      <c r="A29" s="46" t="s">
        <v>117</v>
      </c>
      <c r="B29" s="47" t="s">
        <v>118</v>
      </c>
      <c r="C29" s="42" t="s">
        <v>85</v>
      </c>
      <c r="D29" s="42" t="s">
        <v>85</v>
      </c>
      <c r="E29" s="42" t="s">
        <v>85</v>
      </c>
      <c r="F29" s="42" t="s">
        <v>85</v>
      </c>
      <c r="G29" s="42" t="s">
        <v>85</v>
      </c>
      <c r="H29" s="45" t="s">
        <v>85</v>
      </c>
      <c r="I29" s="60" t="e">
        <f t="shared" si="0"/>
        <v>#DIV/0!</v>
      </c>
      <c r="J29" s="62" t="e">
        <f t="shared" si="1"/>
        <v>#DIV/0!</v>
      </c>
      <c r="K29" s="155" t="e">
        <f t="shared" si="2"/>
        <v>#DIV/0!</v>
      </c>
      <c r="L29" s="62" t="e">
        <f t="shared" si="3"/>
        <v>#DIV/0!</v>
      </c>
      <c r="M29" s="56" t="s">
        <v>85</v>
      </c>
      <c r="N29" s="42" t="s">
        <v>85</v>
      </c>
      <c r="O29" s="45" t="s">
        <v>85</v>
      </c>
      <c r="P29" s="60" t="e">
        <f t="shared" si="4"/>
        <v>#DIV/0!</v>
      </c>
      <c r="Q29" s="62" t="e">
        <f t="shared" si="5"/>
        <v>#DIV/0!</v>
      </c>
      <c r="R29" s="42"/>
      <c r="S29" s="48" t="s">
        <v>85</v>
      </c>
      <c r="T29" s="42" t="s">
        <v>85</v>
      </c>
      <c r="U29" s="42" t="s">
        <v>85</v>
      </c>
      <c r="V29" s="60" t="e">
        <f t="shared" si="6"/>
        <v>#DIV/0!</v>
      </c>
      <c r="W29" s="62" t="e">
        <f t="shared" si="7"/>
        <v>#DIV/0!</v>
      </c>
      <c r="X29" s="42"/>
    </row>
    <row r="30" spans="1:24" x14ac:dyDescent="0.35">
      <c r="A30" s="37" t="s">
        <v>119</v>
      </c>
      <c r="B30" s="38" t="s">
        <v>120</v>
      </c>
      <c r="C30" s="40" t="s">
        <v>85</v>
      </c>
      <c r="D30" s="40" t="s">
        <v>85</v>
      </c>
      <c r="E30" s="40" t="s">
        <v>85</v>
      </c>
      <c r="F30" s="40" t="s">
        <v>85</v>
      </c>
      <c r="G30" s="40" t="s">
        <v>85</v>
      </c>
      <c r="H30" s="41" t="s">
        <v>85</v>
      </c>
      <c r="I30" s="60" t="e">
        <f t="shared" si="0"/>
        <v>#DIV/0!</v>
      </c>
      <c r="J30" s="62" t="e">
        <f t="shared" si="1"/>
        <v>#DIV/0!</v>
      </c>
      <c r="K30" s="155" t="e">
        <f t="shared" si="2"/>
        <v>#DIV/0!</v>
      </c>
      <c r="L30" s="62" t="e">
        <f t="shared" si="3"/>
        <v>#DIV/0!</v>
      </c>
      <c r="M30" s="58" t="s">
        <v>85</v>
      </c>
      <c r="N30" s="40" t="s">
        <v>85</v>
      </c>
      <c r="O30" s="41" t="s">
        <v>85</v>
      </c>
      <c r="P30" s="60" t="e">
        <f t="shared" si="4"/>
        <v>#DIV/0!</v>
      </c>
      <c r="Q30" s="62" t="e">
        <f t="shared" si="5"/>
        <v>#DIV/0!</v>
      </c>
      <c r="R30" s="40"/>
      <c r="S30" s="40" t="s">
        <v>85</v>
      </c>
      <c r="T30" s="40" t="s">
        <v>85</v>
      </c>
      <c r="U30" s="40" t="s">
        <v>85</v>
      </c>
      <c r="V30" s="60" t="e">
        <f t="shared" si="6"/>
        <v>#DIV/0!</v>
      </c>
      <c r="W30" s="62" t="e">
        <f t="shared" si="7"/>
        <v>#DIV/0!</v>
      </c>
      <c r="X30" s="40"/>
    </row>
    <row r="31" spans="1:24" x14ac:dyDescent="0.35">
      <c r="A31" s="37" t="s">
        <v>121</v>
      </c>
      <c r="B31" s="38" t="s">
        <v>122</v>
      </c>
      <c r="C31" s="42" t="s">
        <v>85</v>
      </c>
      <c r="D31" s="42" t="s">
        <v>85</v>
      </c>
      <c r="E31" s="42" t="s">
        <v>85</v>
      </c>
      <c r="F31" s="42" t="s">
        <v>85</v>
      </c>
      <c r="G31" s="42" t="s">
        <v>85</v>
      </c>
      <c r="H31" s="45" t="s">
        <v>85</v>
      </c>
      <c r="I31" s="60" t="e">
        <f t="shared" si="0"/>
        <v>#DIV/0!</v>
      </c>
      <c r="J31" s="62" t="e">
        <f t="shared" si="1"/>
        <v>#DIV/0!</v>
      </c>
      <c r="K31" s="155" t="e">
        <f t="shared" si="2"/>
        <v>#DIV/0!</v>
      </c>
      <c r="L31" s="62" t="e">
        <f t="shared" si="3"/>
        <v>#DIV/0!</v>
      </c>
      <c r="M31" s="56" t="s">
        <v>85</v>
      </c>
      <c r="N31" s="42" t="s">
        <v>85</v>
      </c>
      <c r="O31" s="45" t="s">
        <v>85</v>
      </c>
      <c r="P31" s="60" t="e">
        <f t="shared" si="4"/>
        <v>#DIV/0!</v>
      </c>
      <c r="Q31" s="62" t="e">
        <f t="shared" si="5"/>
        <v>#DIV/0!</v>
      </c>
      <c r="R31" s="42"/>
      <c r="S31" s="42" t="s">
        <v>85</v>
      </c>
      <c r="T31" s="42" t="s">
        <v>85</v>
      </c>
      <c r="U31" s="42" t="s">
        <v>85</v>
      </c>
      <c r="V31" s="60" t="e">
        <f t="shared" si="6"/>
        <v>#DIV/0!</v>
      </c>
      <c r="W31" s="62" t="e">
        <f t="shared" si="7"/>
        <v>#DIV/0!</v>
      </c>
      <c r="X31" s="42"/>
    </row>
    <row r="32" spans="1:24" x14ac:dyDescent="0.35">
      <c r="A32" s="46" t="s">
        <v>123</v>
      </c>
      <c r="B32" s="47" t="s">
        <v>124</v>
      </c>
      <c r="C32" s="48" t="s">
        <v>85</v>
      </c>
      <c r="D32" s="48" t="s">
        <v>85</v>
      </c>
      <c r="E32" s="48" t="s">
        <v>85</v>
      </c>
      <c r="F32" s="48" t="s">
        <v>85</v>
      </c>
      <c r="G32" s="48" t="s">
        <v>85</v>
      </c>
      <c r="H32" s="49" t="s">
        <v>85</v>
      </c>
      <c r="I32" s="60" t="e">
        <f t="shared" si="0"/>
        <v>#DIV/0!</v>
      </c>
      <c r="J32" s="62" t="e">
        <f t="shared" si="1"/>
        <v>#DIV/0!</v>
      </c>
      <c r="K32" s="155" t="e">
        <f t="shared" si="2"/>
        <v>#DIV/0!</v>
      </c>
      <c r="L32" s="62" t="e">
        <f t="shared" si="3"/>
        <v>#DIV/0!</v>
      </c>
      <c r="M32" s="57" t="s">
        <v>85</v>
      </c>
      <c r="N32" s="48" t="s">
        <v>85</v>
      </c>
      <c r="O32" s="49" t="s">
        <v>85</v>
      </c>
      <c r="P32" s="60" t="e">
        <f t="shared" si="4"/>
        <v>#DIV/0!</v>
      </c>
      <c r="Q32" s="62" t="e">
        <f t="shared" si="5"/>
        <v>#DIV/0!</v>
      </c>
      <c r="R32" s="48"/>
      <c r="S32" s="48" t="s">
        <v>85</v>
      </c>
      <c r="T32" s="48" t="s">
        <v>85</v>
      </c>
      <c r="U32" s="48" t="s">
        <v>85</v>
      </c>
      <c r="V32" s="60" t="e">
        <f t="shared" si="6"/>
        <v>#DIV/0!</v>
      </c>
      <c r="W32" s="62" t="e">
        <f t="shared" si="7"/>
        <v>#DIV/0!</v>
      </c>
      <c r="X32" s="48"/>
    </row>
    <row r="33" spans="1:24" x14ac:dyDescent="0.35">
      <c r="A33" s="37" t="s">
        <v>125</v>
      </c>
      <c r="B33" s="38" t="s">
        <v>126</v>
      </c>
      <c r="C33" s="44">
        <v>1.1048482659376251</v>
      </c>
      <c r="D33" s="42">
        <v>0.87849298018880495</v>
      </c>
      <c r="E33" s="42">
        <v>1.2106811811692151</v>
      </c>
      <c r="F33" s="42">
        <v>1.3608782086127</v>
      </c>
      <c r="G33" s="42">
        <v>1.0455373123033851</v>
      </c>
      <c r="H33" s="45">
        <v>1.33936319703461</v>
      </c>
      <c r="I33" s="60">
        <f t="shared" si="0"/>
        <v>1.1566335242077235</v>
      </c>
      <c r="J33" s="62">
        <f t="shared" si="1"/>
        <v>0.1685296300174304</v>
      </c>
      <c r="K33" s="155">
        <f t="shared" si="2"/>
        <v>2.3132670484154469</v>
      </c>
      <c r="L33" s="62">
        <f t="shared" si="3"/>
        <v>0.33705926003486081</v>
      </c>
      <c r="M33" s="42">
        <v>1281.4999999999998</v>
      </c>
      <c r="N33" s="42">
        <v>1141.1806511909699</v>
      </c>
      <c r="O33" s="45">
        <v>1119.963113717025</v>
      </c>
      <c r="P33" s="60">
        <f t="shared" si="4"/>
        <v>1180.8812549693316</v>
      </c>
      <c r="Q33" s="62">
        <f t="shared" si="5"/>
        <v>71.673541667640649</v>
      </c>
      <c r="R33" s="42"/>
      <c r="S33" s="42">
        <v>5.9491456157235003</v>
      </c>
      <c r="T33" s="42">
        <v>5.3585360843033998</v>
      </c>
      <c r="U33" s="42">
        <v>5.8453648489695995</v>
      </c>
      <c r="V33" s="60">
        <f t="shared" si="6"/>
        <v>5.7176821829988329</v>
      </c>
      <c r="W33" s="62">
        <f t="shared" si="7"/>
        <v>0.25746462804706383</v>
      </c>
      <c r="X33" s="42"/>
    </row>
    <row r="34" spans="1:24" x14ac:dyDescent="0.35">
      <c r="A34" s="37" t="s">
        <v>127</v>
      </c>
      <c r="B34" s="38" t="s">
        <v>128</v>
      </c>
      <c r="C34" s="44">
        <v>1.3460232540465698</v>
      </c>
      <c r="D34" s="42">
        <v>1.4722711927404051</v>
      </c>
      <c r="E34" s="42">
        <v>1.34771602345735</v>
      </c>
      <c r="F34" s="42">
        <v>1.49005160434809</v>
      </c>
      <c r="G34" s="42">
        <v>1.55957993718704</v>
      </c>
      <c r="H34" s="45">
        <v>1.4878861703160551</v>
      </c>
      <c r="I34" s="60">
        <f t="shared" si="0"/>
        <v>1.4505880303492518</v>
      </c>
      <c r="J34" s="62">
        <f t="shared" si="1"/>
        <v>7.8330882001035301E-2</v>
      </c>
      <c r="K34" s="155">
        <f t="shared" si="2"/>
        <v>2.9011760606985035</v>
      </c>
      <c r="L34" s="62">
        <f t="shared" si="3"/>
        <v>0.1566617640020706</v>
      </c>
      <c r="M34" s="42">
        <v>1441</v>
      </c>
      <c r="N34" s="42">
        <v>1035.5675589797947</v>
      </c>
      <c r="O34" s="45">
        <v>1030.542379793395</v>
      </c>
      <c r="P34" s="60">
        <f t="shared" si="4"/>
        <v>1169.0366462577299</v>
      </c>
      <c r="Q34" s="62">
        <f t="shared" si="5"/>
        <v>192.31807410385053</v>
      </c>
      <c r="R34" s="42"/>
      <c r="S34" s="42">
        <v>1.0998131354667899</v>
      </c>
      <c r="T34" s="42">
        <v>0.91878427012686004</v>
      </c>
      <c r="U34" s="42">
        <v>0.89868282633953001</v>
      </c>
      <c r="V34" s="60">
        <f t="shared" si="6"/>
        <v>0.97242674397772666</v>
      </c>
      <c r="W34" s="62">
        <f t="shared" si="7"/>
        <v>9.0448831070528368E-2</v>
      </c>
      <c r="X34" s="42"/>
    </row>
    <row r="35" spans="1:24" x14ac:dyDescent="0.35">
      <c r="A35" s="37" t="s">
        <v>129</v>
      </c>
      <c r="B35" s="38" t="s">
        <v>130</v>
      </c>
      <c r="C35" s="44">
        <v>10.930254889985852</v>
      </c>
      <c r="D35" s="42">
        <v>11.4390204747674</v>
      </c>
      <c r="E35" s="42">
        <v>10.70385358465235</v>
      </c>
      <c r="F35" s="42">
        <v>11.291717292056401</v>
      </c>
      <c r="G35" s="42">
        <v>10.371972444697651</v>
      </c>
      <c r="H35" s="45">
        <v>13.180948902934201</v>
      </c>
      <c r="I35" s="60">
        <f t="shared" si="0"/>
        <v>11.319627931515642</v>
      </c>
      <c r="J35" s="62">
        <f t="shared" si="1"/>
        <v>0.90446942782707263</v>
      </c>
      <c r="K35" s="155">
        <f t="shared" si="2"/>
        <v>22.639255863031284</v>
      </c>
      <c r="L35" s="62">
        <f t="shared" si="3"/>
        <v>1.8089388556541453</v>
      </c>
      <c r="M35" s="42">
        <v>1786.4999999999998</v>
      </c>
      <c r="N35" s="42">
        <v>1880.5776076945099</v>
      </c>
      <c r="O35" s="45">
        <v>1933.6506973091498</v>
      </c>
      <c r="P35" s="60">
        <f t="shared" si="4"/>
        <v>1866.9094350012199</v>
      </c>
      <c r="Q35" s="62">
        <f t="shared" si="5"/>
        <v>60.846507093518923</v>
      </c>
      <c r="R35" s="42"/>
      <c r="S35" s="42">
        <v>6.6030276287228</v>
      </c>
      <c r="T35" s="42">
        <v>6.3546554164482503</v>
      </c>
      <c r="U35" s="42">
        <v>6.1528836199020001</v>
      </c>
      <c r="V35" s="60">
        <f t="shared" si="6"/>
        <v>6.370188888357684</v>
      </c>
      <c r="W35" s="62">
        <f t="shared" si="7"/>
        <v>0.18409847678436664</v>
      </c>
      <c r="X35" s="42"/>
    </row>
    <row r="36" spans="1:24" x14ac:dyDescent="0.35">
      <c r="A36" s="37" t="s">
        <v>131</v>
      </c>
      <c r="B36" s="38" t="s">
        <v>132</v>
      </c>
      <c r="C36" s="44">
        <v>0.43179935998608254</v>
      </c>
      <c r="D36" s="42">
        <v>0.41457225664085545</v>
      </c>
      <c r="E36" s="42">
        <v>0.5205900161269551</v>
      </c>
      <c r="F36" s="42">
        <v>0.45500792888576552</v>
      </c>
      <c r="G36" s="42">
        <v>0.407723561161557</v>
      </c>
      <c r="H36" s="45">
        <v>0.5128986591333401</v>
      </c>
      <c r="I36" s="60">
        <f t="shared" si="0"/>
        <v>0.45709863032242598</v>
      </c>
      <c r="J36" s="62">
        <f t="shared" si="1"/>
        <v>4.4787671874955762E-2</v>
      </c>
      <c r="K36" s="155">
        <f t="shared" si="2"/>
        <v>0.91419726064485196</v>
      </c>
      <c r="L36" s="62">
        <f t="shared" si="3"/>
        <v>8.9575343749911523E-2</v>
      </c>
      <c r="M36" s="42">
        <v>4.2940000000000005</v>
      </c>
      <c r="N36" s="42">
        <v>4.8087577603317904</v>
      </c>
      <c r="O36" s="45">
        <v>5.2557331253325996</v>
      </c>
      <c r="P36" s="60">
        <f t="shared" si="4"/>
        <v>4.7861636285547968</v>
      </c>
      <c r="Q36" s="62">
        <f t="shared" si="5"/>
        <v>0.39295082150617722</v>
      </c>
      <c r="R36" s="42"/>
      <c r="S36" s="42" t="s">
        <v>85</v>
      </c>
      <c r="T36" s="42" t="s">
        <v>85</v>
      </c>
      <c r="U36" s="42" t="s">
        <v>85</v>
      </c>
      <c r="V36" s="60" t="e">
        <f t="shared" si="6"/>
        <v>#DIV/0!</v>
      </c>
      <c r="W36" s="62" t="e">
        <f t="shared" si="7"/>
        <v>#DIV/0!</v>
      </c>
      <c r="X36" s="42"/>
    </row>
    <row r="37" spans="1:24" x14ac:dyDescent="0.35">
      <c r="A37" s="37" t="s">
        <v>133</v>
      </c>
      <c r="B37" s="38" t="s">
        <v>44</v>
      </c>
      <c r="C37" s="44">
        <v>0.80574950239841014</v>
      </c>
      <c r="D37" s="42">
        <v>0.81314664600953501</v>
      </c>
      <c r="E37" s="42">
        <v>0.75900131698436502</v>
      </c>
      <c r="F37" s="42">
        <v>0.90764744563238997</v>
      </c>
      <c r="G37" s="42">
        <v>0.59644616141406515</v>
      </c>
      <c r="H37" s="45">
        <v>0.82499463937916995</v>
      </c>
      <c r="I37" s="60">
        <f t="shared" si="0"/>
        <v>0.78449761863632261</v>
      </c>
      <c r="J37" s="62">
        <f t="shared" si="1"/>
        <v>9.4948854541465538E-2</v>
      </c>
      <c r="K37" s="155">
        <f t="shared" si="2"/>
        <v>1.5689952372726452</v>
      </c>
      <c r="L37" s="62">
        <f t="shared" si="3"/>
        <v>0.18989770908293108</v>
      </c>
      <c r="M37" s="42">
        <v>26.784999999999997</v>
      </c>
      <c r="N37" s="42">
        <v>28.338891003638103</v>
      </c>
      <c r="O37" s="45">
        <v>28.568324578543045</v>
      </c>
      <c r="P37" s="60">
        <f t="shared" si="4"/>
        <v>27.897405194060383</v>
      </c>
      <c r="Q37" s="62">
        <f t="shared" si="5"/>
        <v>0.7921464208729796</v>
      </c>
      <c r="R37" s="42"/>
      <c r="S37" s="42">
        <v>0.29177619401770699</v>
      </c>
      <c r="T37" s="42">
        <v>0.30940220216875253</v>
      </c>
      <c r="U37" s="42">
        <v>0.38580837609873497</v>
      </c>
      <c r="V37" s="60">
        <f t="shared" si="6"/>
        <v>0.32899559076173152</v>
      </c>
      <c r="W37" s="62">
        <f t="shared" si="7"/>
        <v>4.0812077249645341E-2</v>
      </c>
      <c r="X37" s="42"/>
    </row>
    <row r="38" spans="1:24" x14ac:dyDescent="0.35">
      <c r="A38" s="37" t="s">
        <v>134</v>
      </c>
      <c r="B38" s="38" t="s">
        <v>135</v>
      </c>
      <c r="C38" s="42" t="s">
        <v>85</v>
      </c>
      <c r="D38" s="42" t="s">
        <v>85</v>
      </c>
      <c r="E38" s="42" t="s">
        <v>85</v>
      </c>
      <c r="F38" s="42" t="s">
        <v>85</v>
      </c>
      <c r="G38" s="42" t="s">
        <v>85</v>
      </c>
      <c r="H38" s="45" t="s">
        <v>85</v>
      </c>
      <c r="I38" s="60" t="e">
        <f t="shared" si="0"/>
        <v>#DIV/0!</v>
      </c>
      <c r="J38" s="62" t="e">
        <f t="shared" si="1"/>
        <v>#DIV/0!</v>
      </c>
      <c r="K38" s="155" t="e">
        <f t="shared" si="2"/>
        <v>#DIV/0!</v>
      </c>
      <c r="L38" s="62" t="e">
        <f t="shared" si="3"/>
        <v>#DIV/0!</v>
      </c>
      <c r="M38" s="56" t="s">
        <v>85</v>
      </c>
      <c r="N38" s="42" t="s">
        <v>85</v>
      </c>
      <c r="O38" s="45" t="s">
        <v>85</v>
      </c>
      <c r="P38" s="60" t="e">
        <f t="shared" si="4"/>
        <v>#DIV/0!</v>
      </c>
      <c r="Q38" s="62" t="e">
        <f t="shared" si="5"/>
        <v>#DIV/0!</v>
      </c>
      <c r="R38" s="42"/>
      <c r="S38" s="42" t="s">
        <v>85</v>
      </c>
      <c r="T38" s="42" t="s">
        <v>85</v>
      </c>
      <c r="U38" s="42" t="s">
        <v>85</v>
      </c>
      <c r="V38" s="60" t="e">
        <f t="shared" si="6"/>
        <v>#DIV/0!</v>
      </c>
      <c r="W38" s="62" t="e">
        <f t="shared" si="7"/>
        <v>#DIV/0!</v>
      </c>
      <c r="X38" s="42"/>
    </row>
    <row r="39" spans="1:24" x14ac:dyDescent="0.35">
      <c r="A39" s="37" t="s">
        <v>136</v>
      </c>
      <c r="B39" s="38" t="s">
        <v>137</v>
      </c>
      <c r="C39" s="42" t="s">
        <v>85</v>
      </c>
      <c r="D39" s="42" t="s">
        <v>85</v>
      </c>
      <c r="E39" s="42" t="s">
        <v>85</v>
      </c>
      <c r="F39" s="42" t="s">
        <v>85</v>
      </c>
      <c r="G39" s="42" t="s">
        <v>85</v>
      </c>
      <c r="H39" s="45" t="s">
        <v>85</v>
      </c>
      <c r="I39" s="60" t="e">
        <f t="shared" si="0"/>
        <v>#DIV/0!</v>
      </c>
      <c r="J39" s="62" t="e">
        <f t="shared" si="1"/>
        <v>#DIV/0!</v>
      </c>
      <c r="K39" s="155" t="e">
        <f t="shared" si="2"/>
        <v>#DIV/0!</v>
      </c>
      <c r="L39" s="62" t="e">
        <f t="shared" si="3"/>
        <v>#DIV/0!</v>
      </c>
      <c r="M39" s="56" t="s">
        <v>85</v>
      </c>
      <c r="N39" s="42" t="s">
        <v>85</v>
      </c>
      <c r="O39" s="45" t="s">
        <v>85</v>
      </c>
      <c r="P39" s="60" t="e">
        <f t="shared" si="4"/>
        <v>#DIV/0!</v>
      </c>
      <c r="Q39" s="62" t="e">
        <f t="shared" si="5"/>
        <v>#DIV/0!</v>
      </c>
      <c r="R39" s="42"/>
      <c r="S39" s="42" t="s">
        <v>85</v>
      </c>
      <c r="T39" s="42" t="s">
        <v>85</v>
      </c>
      <c r="U39" s="42" t="s">
        <v>85</v>
      </c>
      <c r="V39" s="60" t="e">
        <f t="shared" si="6"/>
        <v>#DIV/0!</v>
      </c>
      <c r="W39" s="62" t="e">
        <f t="shared" si="7"/>
        <v>#DIV/0!</v>
      </c>
      <c r="X39" s="42"/>
    </row>
    <row r="40" spans="1:24" x14ac:dyDescent="0.35">
      <c r="A40" s="37" t="s">
        <v>138</v>
      </c>
      <c r="B40" s="38" t="s">
        <v>139</v>
      </c>
      <c r="C40" s="42" t="s">
        <v>85</v>
      </c>
      <c r="D40" s="42" t="s">
        <v>85</v>
      </c>
      <c r="E40" s="42" t="s">
        <v>85</v>
      </c>
      <c r="F40" s="42" t="s">
        <v>85</v>
      </c>
      <c r="G40" s="42" t="s">
        <v>85</v>
      </c>
      <c r="H40" s="45" t="s">
        <v>85</v>
      </c>
      <c r="I40" s="60" t="e">
        <f t="shared" si="0"/>
        <v>#DIV/0!</v>
      </c>
      <c r="J40" s="62" t="e">
        <f t="shared" si="1"/>
        <v>#DIV/0!</v>
      </c>
      <c r="K40" s="155" t="e">
        <f t="shared" si="2"/>
        <v>#DIV/0!</v>
      </c>
      <c r="L40" s="62" t="e">
        <f t="shared" si="3"/>
        <v>#DIV/0!</v>
      </c>
      <c r="M40" s="56" t="s">
        <v>85</v>
      </c>
      <c r="N40" s="42" t="s">
        <v>85</v>
      </c>
      <c r="O40" s="45" t="s">
        <v>85</v>
      </c>
      <c r="P40" s="60" t="e">
        <f t="shared" si="4"/>
        <v>#DIV/0!</v>
      </c>
      <c r="Q40" s="62" t="e">
        <f t="shared" si="5"/>
        <v>#DIV/0!</v>
      </c>
      <c r="R40" s="42"/>
      <c r="S40" s="42" t="s">
        <v>85</v>
      </c>
      <c r="T40" s="42" t="s">
        <v>85</v>
      </c>
      <c r="U40" s="42" t="s">
        <v>85</v>
      </c>
      <c r="V40" s="60" t="e">
        <f t="shared" si="6"/>
        <v>#DIV/0!</v>
      </c>
      <c r="W40" s="62" t="e">
        <f t="shared" si="7"/>
        <v>#DIV/0!</v>
      </c>
      <c r="X40" s="42"/>
    </row>
    <row r="41" spans="1:24" x14ac:dyDescent="0.35">
      <c r="A41" s="37" t="s">
        <v>140</v>
      </c>
      <c r="B41" s="38" t="s">
        <v>141</v>
      </c>
      <c r="C41" s="44">
        <v>3.68</v>
      </c>
      <c r="D41" s="42">
        <v>4.03</v>
      </c>
      <c r="E41" s="42">
        <v>3.57</v>
      </c>
      <c r="F41" s="42">
        <v>4.28</v>
      </c>
      <c r="G41" s="42">
        <v>3.27</v>
      </c>
      <c r="H41" s="45">
        <v>4.5599999999999996</v>
      </c>
      <c r="I41" s="60">
        <f t="shared" si="0"/>
        <v>3.8983333333333334</v>
      </c>
      <c r="J41" s="62">
        <f t="shared" si="1"/>
        <v>0.43800367832042286</v>
      </c>
      <c r="K41" s="155">
        <f t="shared" si="2"/>
        <v>7.7966666666666669</v>
      </c>
      <c r="L41" s="62">
        <f t="shared" si="3"/>
        <v>0.87600735664084572</v>
      </c>
      <c r="M41" s="56" t="s">
        <v>85</v>
      </c>
      <c r="N41" s="42" t="s">
        <v>85</v>
      </c>
      <c r="O41" s="45" t="s">
        <v>85</v>
      </c>
      <c r="P41" s="60" t="e">
        <f t="shared" si="4"/>
        <v>#DIV/0!</v>
      </c>
      <c r="Q41" s="62" t="e">
        <f t="shared" si="5"/>
        <v>#DIV/0!</v>
      </c>
      <c r="R41" s="42"/>
      <c r="S41" s="42" t="s">
        <v>85</v>
      </c>
      <c r="T41" s="42" t="s">
        <v>85</v>
      </c>
      <c r="U41" s="42" t="s">
        <v>85</v>
      </c>
      <c r="V41" s="60" t="e">
        <f t="shared" si="6"/>
        <v>#DIV/0!</v>
      </c>
      <c r="W41" s="62" t="e">
        <f t="shared" si="7"/>
        <v>#DIV/0!</v>
      </c>
      <c r="X41" s="42"/>
    </row>
    <row r="42" spans="1:24" x14ac:dyDescent="0.35">
      <c r="A42" s="37" t="s">
        <v>142</v>
      </c>
      <c r="B42" s="38" t="s">
        <v>143</v>
      </c>
      <c r="C42" s="42" t="s">
        <v>85</v>
      </c>
      <c r="D42" s="42" t="s">
        <v>85</v>
      </c>
      <c r="E42" s="42" t="s">
        <v>85</v>
      </c>
      <c r="F42" s="42" t="s">
        <v>85</v>
      </c>
      <c r="G42" s="42" t="s">
        <v>85</v>
      </c>
      <c r="H42" s="45" t="s">
        <v>85</v>
      </c>
      <c r="I42" s="60" t="e">
        <f t="shared" si="0"/>
        <v>#DIV/0!</v>
      </c>
      <c r="J42" s="62" t="e">
        <f t="shared" si="1"/>
        <v>#DIV/0!</v>
      </c>
      <c r="K42" s="155" t="e">
        <f t="shared" si="2"/>
        <v>#DIV/0!</v>
      </c>
      <c r="L42" s="62" t="e">
        <f t="shared" si="3"/>
        <v>#DIV/0!</v>
      </c>
      <c r="M42" s="56" t="s">
        <v>85</v>
      </c>
      <c r="N42" s="42" t="s">
        <v>85</v>
      </c>
      <c r="O42" s="45" t="s">
        <v>85</v>
      </c>
      <c r="P42" s="60" t="e">
        <f t="shared" si="4"/>
        <v>#DIV/0!</v>
      </c>
      <c r="Q42" s="62" t="e">
        <f t="shared" si="5"/>
        <v>#DIV/0!</v>
      </c>
      <c r="R42" s="42"/>
      <c r="S42" s="42" t="s">
        <v>85</v>
      </c>
      <c r="T42" s="42" t="s">
        <v>85</v>
      </c>
      <c r="U42" s="42" t="s">
        <v>85</v>
      </c>
      <c r="V42" s="60" t="e">
        <f t="shared" si="6"/>
        <v>#DIV/0!</v>
      </c>
      <c r="W42" s="62" t="e">
        <f t="shared" si="7"/>
        <v>#DIV/0!</v>
      </c>
      <c r="X42" s="42"/>
    </row>
    <row r="43" spans="1:24" x14ac:dyDescent="0.35">
      <c r="A43" s="37" t="s">
        <v>144</v>
      </c>
      <c r="B43" s="38" t="s">
        <v>145</v>
      </c>
      <c r="C43" s="42" t="s">
        <v>85</v>
      </c>
      <c r="D43" s="42" t="s">
        <v>85</v>
      </c>
      <c r="E43" s="42" t="s">
        <v>85</v>
      </c>
      <c r="F43" s="42" t="s">
        <v>85</v>
      </c>
      <c r="G43" s="42" t="s">
        <v>85</v>
      </c>
      <c r="H43" s="45" t="s">
        <v>85</v>
      </c>
      <c r="I43" s="60" t="e">
        <f t="shared" si="0"/>
        <v>#DIV/0!</v>
      </c>
      <c r="J43" s="62" t="e">
        <f t="shared" si="1"/>
        <v>#DIV/0!</v>
      </c>
      <c r="K43" s="155" t="e">
        <f t="shared" si="2"/>
        <v>#DIV/0!</v>
      </c>
      <c r="L43" s="62" t="e">
        <f t="shared" si="3"/>
        <v>#DIV/0!</v>
      </c>
      <c r="M43" s="56" t="s">
        <v>85</v>
      </c>
      <c r="N43" s="42" t="s">
        <v>85</v>
      </c>
      <c r="O43" s="45" t="s">
        <v>85</v>
      </c>
      <c r="P43" s="60" t="e">
        <f t="shared" si="4"/>
        <v>#DIV/0!</v>
      </c>
      <c r="Q43" s="62" t="e">
        <f t="shared" si="5"/>
        <v>#DIV/0!</v>
      </c>
      <c r="R43" s="42"/>
      <c r="S43" s="42" t="s">
        <v>85</v>
      </c>
      <c r="T43" s="42" t="s">
        <v>85</v>
      </c>
      <c r="U43" s="42" t="s">
        <v>85</v>
      </c>
      <c r="V43" s="60" t="e">
        <f t="shared" si="6"/>
        <v>#DIV/0!</v>
      </c>
      <c r="W43" s="62" t="e">
        <f t="shared" si="7"/>
        <v>#DIV/0!</v>
      </c>
      <c r="X43" s="42"/>
    </row>
    <row r="44" spans="1:24" x14ac:dyDescent="0.35">
      <c r="A44" s="46" t="s">
        <v>146</v>
      </c>
      <c r="B44" s="47" t="s">
        <v>147</v>
      </c>
      <c r="C44" s="48" t="s">
        <v>85</v>
      </c>
      <c r="D44" s="48" t="s">
        <v>85</v>
      </c>
      <c r="E44" s="48" t="s">
        <v>85</v>
      </c>
      <c r="F44" s="48" t="s">
        <v>85</v>
      </c>
      <c r="G44" s="48" t="s">
        <v>85</v>
      </c>
      <c r="H44" s="49" t="s">
        <v>85</v>
      </c>
      <c r="I44" s="60" t="e">
        <f t="shared" si="0"/>
        <v>#DIV/0!</v>
      </c>
      <c r="J44" s="62" t="e">
        <f t="shared" si="1"/>
        <v>#DIV/0!</v>
      </c>
      <c r="K44" s="155" t="e">
        <f t="shared" si="2"/>
        <v>#DIV/0!</v>
      </c>
      <c r="L44" s="62" t="e">
        <f t="shared" si="3"/>
        <v>#DIV/0!</v>
      </c>
      <c r="M44" s="57" t="s">
        <v>85</v>
      </c>
      <c r="N44" s="48" t="s">
        <v>85</v>
      </c>
      <c r="O44" s="49" t="s">
        <v>85</v>
      </c>
      <c r="P44" s="60" t="e">
        <f t="shared" si="4"/>
        <v>#DIV/0!</v>
      </c>
      <c r="Q44" s="62" t="e">
        <f t="shared" si="5"/>
        <v>#DIV/0!</v>
      </c>
      <c r="R44" s="48"/>
      <c r="S44" s="48" t="s">
        <v>85</v>
      </c>
      <c r="T44" s="48" t="s">
        <v>85</v>
      </c>
      <c r="U44" s="48" t="s">
        <v>85</v>
      </c>
      <c r="V44" s="60" t="e">
        <f t="shared" si="6"/>
        <v>#DIV/0!</v>
      </c>
      <c r="W44" s="62" t="e">
        <f t="shared" si="7"/>
        <v>#DIV/0!</v>
      </c>
      <c r="X44" s="48"/>
    </row>
    <row r="45" spans="1:24" x14ac:dyDescent="0.35">
      <c r="A45" s="46" t="s">
        <v>148</v>
      </c>
      <c r="B45" s="47" t="s">
        <v>149</v>
      </c>
      <c r="C45" s="50">
        <v>10.025175864634102</v>
      </c>
      <c r="D45" s="48">
        <v>10.372116558808399</v>
      </c>
      <c r="E45" s="48">
        <v>10.685290637627302</v>
      </c>
      <c r="F45" s="48">
        <v>11.134633248356749</v>
      </c>
      <c r="G45" s="48">
        <v>10.08481608115995</v>
      </c>
      <c r="H45" s="49">
        <v>11.006186562582602</v>
      </c>
      <c r="I45" s="60">
        <f t="shared" si="0"/>
        <v>10.551369825528184</v>
      </c>
      <c r="J45" s="62">
        <f t="shared" si="1"/>
        <v>0.42655079477184304</v>
      </c>
      <c r="K45" s="155">
        <f t="shared" si="2"/>
        <v>21.102739651056368</v>
      </c>
      <c r="L45" s="62">
        <f t="shared" si="3"/>
        <v>0.85310158954368609</v>
      </c>
      <c r="M45" s="48">
        <v>39.405000000000001</v>
      </c>
      <c r="N45" s="48">
        <v>25.8574014977278</v>
      </c>
      <c r="O45" s="49">
        <v>24.755356433757051</v>
      </c>
      <c r="P45" s="60">
        <f t="shared" si="4"/>
        <v>30.005919310494949</v>
      </c>
      <c r="Q45" s="62">
        <f t="shared" si="5"/>
        <v>6.6613644341393767</v>
      </c>
      <c r="R45" s="48"/>
      <c r="S45" s="48">
        <v>0.32648746503734699</v>
      </c>
      <c r="T45" s="48">
        <v>0.29142621901475807</v>
      </c>
      <c r="U45" s="48">
        <v>0.32342074602777499</v>
      </c>
      <c r="V45" s="60">
        <f t="shared" si="6"/>
        <v>0.31377814335996002</v>
      </c>
      <c r="W45" s="62">
        <f t="shared" si="7"/>
        <v>1.5854706616041835E-2</v>
      </c>
      <c r="X45" s="48"/>
    </row>
    <row r="46" spans="1:24" x14ac:dyDescent="0.35">
      <c r="A46" s="37" t="s">
        <v>150</v>
      </c>
      <c r="B46" s="38" t="s">
        <v>10</v>
      </c>
      <c r="C46" s="42" t="s">
        <v>85</v>
      </c>
      <c r="D46" s="42" t="s">
        <v>85</v>
      </c>
      <c r="E46" s="42" t="s">
        <v>85</v>
      </c>
      <c r="F46" s="42" t="s">
        <v>85</v>
      </c>
      <c r="G46" s="42" t="s">
        <v>85</v>
      </c>
      <c r="H46" s="45" t="s">
        <v>85</v>
      </c>
      <c r="I46" s="60" t="e">
        <f t="shared" si="0"/>
        <v>#DIV/0!</v>
      </c>
      <c r="J46" s="62" t="e">
        <f t="shared" si="1"/>
        <v>#DIV/0!</v>
      </c>
      <c r="K46" s="155" t="e">
        <f t="shared" si="2"/>
        <v>#DIV/0!</v>
      </c>
      <c r="L46" s="62" t="e">
        <f t="shared" si="3"/>
        <v>#DIV/0!</v>
      </c>
      <c r="M46" s="56" t="s">
        <v>85</v>
      </c>
      <c r="N46" s="42" t="s">
        <v>85</v>
      </c>
      <c r="O46" s="45" t="s">
        <v>85</v>
      </c>
      <c r="P46" s="60" t="e">
        <f t="shared" si="4"/>
        <v>#DIV/0!</v>
      </c>
      <c r="Q46" s="62" t="e">
        <f t="shared" si="5"/>
        <v>#DIV/0!</v>
      </c>
      <c r="R46" s="42"/>
      <c r="S46" s="42" t="s">
        <v>85</v>
      </c>
      <c r="T46" s="42" t="s">
        <v>85</v>
      </c>
      <c r="U46" s="42" t="s">
        <v>85</v>
      </c>
      <c r="V46" s="60" t="e">
        <f t="shared" si="6"/>
        <v>#DIV/0!</v>
      </c>
      <c r="W46" s="62" t="e">
        <f t="shared" si="7"/>
        <v>#DIV/0!</v>
      </c>
      <c r="X46" s="42"/>
    </row>
    <row r="47" spans="1:24" x14ac:dyDescent="0.35">
      <c r="A47" s="37" t="s">
        <v>151</v>
      </c>
      <c r="B47" s="38" t="s">
        <v>21</v>
      </c>
      <c r="C47" s="42" t="s">
        <v>85</v>
      </c>
      <c r="D47" s="42" t="s">
        <v>85</v>
      </c>
      <c r="E47" s="42" t="s">
        <v>85</v>
      </c>
      <c r="F47" s="42" t="s">
        <v>85</v>
      </c>
      <c r="G47" s="42" t="s">
        <v>85</v>
      </c>
      <c r="H47" s="45" t="s">
        <v>85</v>
      </c>
      <c r="I47" s="60" t="e">
        <f t="shared" si="0"/>
        <v>#DIV/0!</v>
      </c>
      <c r="J47" s="62" t="e">
        <f t="shared" si="1"/>
        <v>#DIV/0!</v>
      </c>
      <c r="K47" s="155" t="e">
        <f t="shared" si="2"/>
        <v>#DIV/0!</v>
      </c>
      <c r="L47" s="62" t="e">
        <f t="shared" si="3"/>
        <v>#DIV/0!</v>
      </c>
      <c r="M47" s="56" t="s">
        <v>85</v>
      </c>
      <c r="N47" s="42" t="s">
        <v>85</v>
      </c>
      <c r="O47" s="45" t="s">
        <v>85</v>
      </c>
      <c r="P47" s="60" t="e">
        <f t="shared" si="4"/>
        <v>#DIV/0!</v>
      </c>
      <c r="Q47" s="62" t="e">
        <f t="shared" si="5"/>
        <v>#DIV/0!</v>
      </c>
      <c r="R47" s="42"/>
      <c r="S47" s="42" t="s">
        <v>85</v>
      </c>
      <c r="T47" s="42" t="s">
        <v>85</v>
      </c>
      <c r="U47" s="42" t="s">
        <v>85</v>
      </c>
      <c r="V47" s="60" t="e">
        <f t="shared" si="6"/>
        <v>#DIV/0!</v>
      </c>
      <c r="W47" s="62" t="e">
        <f t="shared" si="7"/>
        <v>#DIV/0!</v>
      </c>
      <c r="X47" s="42"/>
    </row>
    <row r="48" spans="1:24" x14ac:dyDescent="0.35">
      <c r="A48" s="37" t="s">
        <v>152</v>
      </c>
      <c r="B48" s="38" t="s">
        <v>153</v>
      </c>
      <c r="C48" s="44">
        <v>23.574348557691401</v>
      </c>
      <c r="D48" s="42">
        <v>25.320083309092052</v>
      </c>
      <c r="E48" s="42">
        <v>24.5182579624257</v>
      </c>
      <c r="F48" s="42">
        <v>28.0449223815727</v>
      </c>
      <c r="G48" s="42">
        <v>24.151497000670751</v>
      </c>
      <c r="H48" s="45">
        <v>27.465632379244148</v>
      </c>
      <c r="I48" s="60">
        <f t="shared" si="0"/>
        <v>25.51245693178279</v>
      </c>
      <c r="J48" s="62">
        <f t="shared" si="1"/>
        <v>1.6764143674391783</v>
      </c>
      <c r="K48" s="155">
        <f t="shared" si="2"/>
        <v>51.02491386356558</v>
      </c>
      <c r="L48" s="62">
        <f t="shared" si="3"/>
        <v>3.3528287348783565</v>
      </c>
      <c r="M48" s="42">
        <v>14.945</v>
      </c>
      <c r="N48" s="42">
        <v>14.3626318038762</v>
      </c>
      <c r="O48" s="45">
        <v>13.928256711493599</v>
      </c>
      <c r="P48" s="60">
        <f t="shared" si="4"/>
        <v>14.411962838456597</v>
      </c>
      <c r="Q48" s="62">
        <f t="shared" si="5"/>
        <v>0.41654682962846012</v>
      </c>
      <c r="R48" s="42"/>
      <c r="S48" s="42" t="s">
        <v>85</v>
      </c>
      <c r="T48" s="42" t="s">
        <v>85</v>
      </c>
      <c r="U48" s="42" t="s">
        <v>85</v>
      </c>
      <c r="V48" s="60" t="e">
        <f t="shared" si="6"/>
        <v>#DIV/0!</v>
      </c>
      <c r="W48" s="62" t="e">
        <f t="shared" si="7"/>
        <v>#DIV/0!</v>
      </c>
      <c r="X48" s="42"/>
    </row>
    <row r="49" spans="1:24" x14ac:dyDescent="0.35">
      <c r="A49" s="37" t="s">
        <v>154</v>
      </c>
      <c r="B49" s="38" t="s">
        <v>24</v>
      </c>
      <c r="C49" s="42" t="s">
        <v>85</v>
      </c>
      <c r="D49" s="42" t="s">
        <v>85</v>
      </c>
      <c r="E49" s="42" t="s">
        <v>85</v>
      </c>
      <c r="F49" s="42" t="s">
        <v>85</v>
      </c>
      <c r="G49" s="42" t="s">
        <v>85</v>
      </c>
      <c r="H49" s="45" t="s">
        <v>85</v>
      </c>
      <c r="I49" s="60" t="e">
        <f t="shared" si="0"/>
        <v>#DIV/0!</v>
      </c>
      <c r="J49" s="62" t="e">
        <f t="shared" si="1"/>
        <v>#DIV/0!</v>
      </c>
      <c r="K49" s="155" t="e">
        <f t="shared" si="2"/>
        <v>#DIV/0!</v>
      </c>
      <c r="L49" s="62" t="e">
        <f t="shared" si="3"/>
        <v>#DIV/0!</v>
      </c>
      <c r="M49" s="56" t="s">
        <v>85</v>
      </c>
      <c r="N49" s="42" t="s">
        <v>85</v>
      </c>
      <c r="O49" s="45" t="s">
        <v>85</v>
      </c>
      <c r="P49" s="60" t="e">
        <f t="shared" si="4"/>
        <v>#DIV/0!</v>
      </c>
      <c r="Q49" s="62" t="e">
        <f t="shared" si="5"/>
        <v>#DIV/0!</v>
      </c>
      <c r="R49" s="42"/>
      <c r="S49" s="42" t="s">
        <v>85</v>
      </c>
      <c r="T49" s="42" t="s">
        <v>85</v>
      </c>
      <c r="U49" s="42" t="s">
        <v>85</v>
      </c>
      <c r="V49" s="60" t="e">
        <f t="shared" si="6"/>
        <v>#DIV/0!</v>
      </c>
      <c r="W49" s="62" t="e">
        <f t="shared" si="7"/>
        <v>#DIV/0!</v>
      </c>
      <c r="X49" s="42"/>
    </row>
    <row r="50" spans="1:24" x14ac:dyDescent="0.35">
      <c r="A50" s="37" t="s">
        <v>155</v>
      </c>
      <c r="B50" s="38" t="s">
        <v>25</v>
      </c>
      <c r="C50" s="42" t="s">
        <v>85</v>
      </c>
      <c r="D50" s="42" t="s">
        <v>85</v>
      </c>
      <c r="E50" s="42" t="s">
        <v>85</v>
      </c>
      <c r="F50" s="42" t="s">
        <v>85</v>
      </c>
      <c r="G50" s="42" t="s">
        <v>85</v>
      </c>
      <c r="H50" s="45" t="s">
        <v>85</v>
      </c>
      <c r="I50" s="60" t="e">
        <f t="shared" si="0"/>
        <v>#DIV/0!</v>
      </c>
      <c r="J50" s="62" t="e">
        <f t="shared" si="1"/>
        <v>#DIV/0!</v>
      </c>
      <c r="K50" s="155" t="e">
        <f t="shared" si="2"/>
        <v>#DIV/0!</v>
      </c>
      <c r="L50" s="62" t="e">
        <f t="shared" si="3"/>
        <v>#DIV/0!</v>
      </c>
      <c r="M50" s="56" t="s">
        <v>85</v>
      </c>
      <c r="N50" s="42" t="s">
        <v>85</v>
      </c>
      <c r="O50" s="45" t="s">
        <v>85</v>
      </c>
      <c r="P50" s="60" t="e">
        <f t="shared" si="4"/>
        <v>#DIV/0!</v>
      </c>
      <c r="Q50" s="62" t="e">
        <f t="shared" si="5"/>
        <v>#DIV/0!</v>
      </c>
      <c r="R50" s="42"/>
      <c r="S50" s="42" t="s">
        <v>85</v>
      </c>
      <c r="T50" s="42" t="s">
        <v>85</v>
      </c>
      <c r="U50" s="42" t="s">
        <v>85</v>
      </c>
      <c r="V50" s="60" t="e">
        <f t="shared" si="6"/>
        <v>#DIV/0!</v>
      </c>
      <c r="W50" s="62" t="e">
        <f t="shared" si="7"/>
        <v>#DIV/0!</v>
      </c>
      <c r="X50" s="42"/>
    </row>
    <row r="51" spans="1:24" x14ac:dyDescent="0.35">
      <c r="A51" s="37" t="s">
        <v>156</v>
      </c>
      <c r="B51" s="38" t="s">
        <v>19</v>
      </c>
      <c r="C51" s="42" t="s">
        <v>85</v>
      </c>
      <c r="D51" s="42" t="s">
        <v>85</v>
      </c>
      <c r="E51" s="42" t="s">
        <v>85</v>
      </c>
      <c r="F51" s="42" t="s">
        <v>85</v>
      </c>
      <c r="G51" s="42" t="s">
        <v>85</v>
      </c>
      <c r="H51" s="45" t="s">
        <v>85</v>
      </c>
      <c r="I51" s="60" t="e">
        <f t="shared" si="0"/>
        <v>#DIV/0!</v>
      </c>
      <c r="J51" s="62" t="e">
        <f t="shared" si="1"/>
        <v>#DIV/0!</v>
      </c>
      <c r="K51" s="155" t="e">
        <f t="shared" si="2"/>
        <v>#DIV/0!</v>
      </c>
      <c r="L51" s="62" t="e">
        <f t="shared" si="3"/>
        <v>#DIV/0!</v>
      </c>
      <c r="M51" s="56" t="s">
        <v>85</v>
      </c>
      <c r="N51" s="42" t="s">
        <v>85</v>
      </c>
      <c r="O51" s="45" t="s">
        <v>85</v>
      </c>
      <c r="P51" s="60" t="e">
        <f t="shared" si="4"/>
        <v>#DIV/0!</v>
      </c>
      <c r="Q51" s="62" t="e">
        <f t="shared" si="5"/>
        <v>#DIV/0!</v>
      </c>
      <c r="R51" s="42"/>
      <c r="S51" s="42" t="s">
        <v>85</v>
      </c>
      <c r="T51" s="42" t="s">
        <v>85</v>
      </c>
      <c r="U51" s="42" t="s">
        <v>85</v>
      </c>
      <c r="V51" s="60" t="e">
        <f t="shared" si="6"/>
        <v>#DIV/0!</v>
      </c>
      <c r="W51" s="62" t="e">
        <f t="shared" si="7"/>
        <v>#DIV/0!</v>
      </c>
      <c r="X51" s="42"/>
    </row>
    <row r="52" spans="1:24" x14ac:dyDescent="0.35">
      <c r="A52" s="37" t="s">
        <v>157</v>
      </c>
      <c r="B52" s="38" t="s">
        <v>20</v>
      </c>
      <c r="C52" s="42" t="s">
        <v>85</v>
      </c>
      <c r="D52" s="42" t="s">
        <v>85</v>
      </c>
      <c r="E52" s="42" t="s">
        <v>85</v>
      </c>
      <c r="F52" s="42" t="s">
        <v>85</v>
      </c>
      <c r="G52" s="42" t="s">
        <v>85</v>
      </c>
      <c r="H52" s="45" t="s">
        <v>85</v>
      </c>
      <c r="I52" s="60" t="e">
        <f t="shared" si="0"/>
        <v>#DIV/0!</v>
      </c>
      <c r="J52" s="62" t="e">
        <f t="shared" si="1"/>
        <v>#DIV/0!</v>
      </c>
      <c r="K52" s="155" t="e">
        <f t="shared" si="2"/>
        <v>#DIV/0!</v>
      </c>
      <c r="L52" s="62" t="e">
        <f t="shared" si="3"/>
        <v>#DIV/0!</v>
      </c>
      <c r="M52" s="56" t="s">
        <v>85</v>
      </c>
      <c r="N52" s="42" t="s">
        <v>85</v>
      </c>
      <c r="O52" s="45" t="s">
        <v>85</v>
      </c>
      <c r="P52" s="60" t="e">
        <f t="shared" si="4"/>
        <v>#DIV/0!</v>
      </c>
      <c r="Q52" s="62" t="e">
        <f t="shared" si="5"/>
        <v>#DIV/0!</v>
      </c>
      <c r="R52" s="42"/>
      <c r="S52" s="42" t="s">
        <v>85</v>
      </c>
      <c r="T52" s="42" t="s">
        <v>85</v>
      </c>
      <c r="U52" s="42" t="s">
        <v>85</v>
      </c>
      <c r="V52" s="60" t="e">
        <f t="shared" si="6"/>
        <v>#DIV/0!</v>
      </c>
      <c r="W52" s="62" t="e">
        <f t="shared" si="7"/>
        <v>#DIV/0!</v>
      </c>
      <c r="X52" s="42"/>
    </row>
    <row r="53" spans="1:24" x14ac:dyDescent="0.35">
      <c r="A53" s="37" t="s">
        <v>158</v>
      </c>
      <c r="B53" s="38" t="s">
        <v>23</v>
      </c>
      <c r="C53" s="42" t="s">
        <v>85</v>
      </c>
      <c r="D53" s="42" t="s">
        <v>85</v>
      </c>
      <c r="E53" s="42" t="s">
        <v>85</v>
      </c>
      <c r="F53" s="42" t="s">
        <v>85</v>
      </c>
      <c r="G53" s="42" t="s">
        <v>85</v>
      </c>
      <c r="H53" s="45" t="s">
        <v>85</v>
      </c>
      <c r="I53" s="60" t="e">
        <f t="shared" si="0"/>
        <v>#DIV/0!</v>
      </c>
      <c r="J53" s="62" t="e">
        <f t="shared" si="1"/>
        <v>#DIV/0!</v>
      </c>
      <c r="K53" s="155" t="e">
        <f t="shared" si="2"/>
        <v>#DIV/0!</v>
      </c>
      <c r="L53" s="62" t="e">
        <f t="shared" si="3"/>
        <v>#DIV/0!</v>
      </c>
      <c r="M53" s="56" t="s">
        <v>85</v>
      </c>
      <c r="N53" s="42" t="s">
        <v>85</v>
      </c>
      <c r="O53" s="45" t="s">
        <v>85</v>
      </c>
      <c r="P53" s="60" t="e">
        <f t="shared" si="4"/>
        <v>#DIV/0!</v>
      </c>
      <c r="Q53" s="62" t="e">
        <f t="shared" si="5"/>
        <v>#DIV/0!</v>
      </c>
      <c r="R53" s="42"/>
      <c r="S53" s="42" t="s">
        <v>85</v>
      </c>
      <c r="T53" s="42" t="s">
        <v>85</v>
      </c>
      <c r="U53" s="42" t="s">
        <v>85</v>
      </c>
      <c r="V53" s="60" t="e">
        <f t="shared" si="6"/>
        <v>#DIV/0!</v>
      </c>
      <c r="W53" s="62" t="e">
        <f t="shared" si="7"/>
        <v>#DIV/0!</v>
      </c>
      <c r="X53" s="42"/>
    </row>
    <row r="54" spans="1:24" x14ac:dyDescent="0.35">
      <c r="A54" s="46" t="s">
        <v>159</v>
      </c>
      <c r="B54" s="47" t="s">
        <v>22</v>
      </c>
      <c r="C54" s="48" t="s">
        <v>85</v>
      </c>
      <c r="D54" s="48" t="s">
        <v>85</v>
      </c>
      <c r="E54" s="48" t="s">
        <v>85</v>
      </c>
      <c r="F54" s="48" t="s">
        <v>85</v>
      </c>
      <c r="G54" s="48" t="s">
        <v>85</v>
      </c>
      <c r="H54" s="49" t="s">
        <v>85</v>
      </c>
      <c r="I54" s="60" t="e">
        <f t="shared" si="0"/>
        <v>#DIV/0!</v>
      </c>
      <c r="J54" s="62" t="e">
        <f t="shared" si="1"/>
        <v>#DIV/0!</v>
      </c>
      <c r="K54" s="155" t="e">
        <f t="shared" si="2"/>
        <v>#DIV/0!</v>
      </c>
      <c r="L54" s="62" t="e">
        <f t="shared" si="3"/>
        <v>#DIV/0!</v>
      </c>
      <c r="M54" s="57" t="s">
        <v>85</v>
      </c>
      <c r="N54" s="48" t="s">
        <v>85</v>
      </c>
      <c r="O54" s="49" t="s">
        <v>85</v>
      </c>
      <c r="P54" s="60" t="e">
        <f t="shared" si="4"/>
        <v>#DIV/0!</v>
      </c>
      <c r="Q54" s="62" t="e">
        <f t="shared" si="5"/>
        <v>#DIV/0!</v>
      </c>
      <c r="R54" s="48"/>
      <c r="S54" s="48" t="s">
        <v>85</v>
      </c>
      <c r="T54" s="48" t="s">
        <v>85</v>
      </c>
      <c r="U54" s="48" t="s">
        <v>85</v>
      </c>
      <c r="V54" s="60" t="e">
        <f t="shared" si="6"/>
        <v>#DIV/0!</v>
      </c>
      <c r="W54" s="62" t="e">
        <f t="shared" si="7"/>
        <v>#DIV/0!</v>
      </c>
      <c r="X54" s="48"/>
    </row>
    <row r="55" spans="1:24" x14ac:dyDescent="0.35">
      <c r="A55" s="37" t="s">
        <v>160</v>
      </c>
      <c r="B55" s="38" t="s">
        <v>161</v>
      </c>
      <c r="C55" s="42" t="s">
        <v>85</v>
      </c>
      <c r="D55" s="42" t="s">
        <v>85</v>
      </c>
      <c r="E55" s="42" t="s">
        <v>85</v>
      </c>
      <c r="F55" s="42" t="s">
        <v>85</v>
      </c>
      <c r="G55" s="42" t="s">
        <v>85</v>
      </c>
      <c r="H55" s="45" t="s">
        <v>85</v>
      </c>
      <c r="I55" s="60" t="e">
        <f t="shared" si="0"/>
        <v>#DIV/0!</v>
      </c>
      <c r="J55" s="62" t="e">
        <f t="shared" si="1"/>
        <v>#DIV/0!</v>
      </c>
      <c r="K55" s="155" t="e">
        <f t="shared" si="2"/>
        <v>#DIV/0!</v>
      </c>
      <c r="L55" s="62" t="e">
        <f t="shared" si="3"/>
        <v>#DIV/0!</v>
      </c>
      <c r="M55" s="56" t="s">
        <v>85</v>
      </c>
      <c r="N55" s="42" t="s">
        <v>85</v>
      </c>
      <c r="O55" s="45" t="s">
        <v>85</v>
      </c>
      <c r="P55" s="60" t="e">
        <f t="shared" si="4"/>
        <v>#DIV/0!</v>
      </c>
      <c r="Q55" s="62" t="e">
        <f t="shared" si="5"/>
        <v>#DIV/0!</v>
      </c>
      <c r="R55" s="42"/>
      <c r="S55" s="42" t="s">
        <v>85</v>
      </c>
      <c r="T55" s="42" t="s">
        <v>85</v>
      </c>
      <c r="U55" s="42" t="s">
        <v>85</v>
      </c>
      <c r="V55" s="60" t="e">
        <f t="shared" si="6"/>
        <v>#DIV/0!</v>
      </c>
      <c r="W55" s="62" t="e">
        <f t="shared" si="7"/>
        <v>#DIV/0!</v>
      </c>
      <c r="X55" s="42"/>
    </row>
    <row r="56" spans="1:24" x14ac:dyDescent="0.35">
      <c r="A56" s="37" t="s">
        <v>162</v>
      </c>
      <c r="B56" s="38" t="s">
        <v>163</v>
      </c>
      <c r="C56" s="42" t="s">
        <v>85</v>
      </c>
      <c r="D56" s="42" t="s">
        <v>85</v>
      </c>
      <c r="E56" s="42" t="s">
        <v>85</v>
      </c>
      <c r="F56" s="42" t="s">
        <v>85</v>
      </c>
      <c r="G56" s="42" t="s">
        <v>85</v>
      </c>
      <c r="H56" s="45" t="s">
        <v>85</v>
      </c>
      <c r="I56" s="60" t="e">
        <f t="shared" si="0"/>
        <v>#DIV/0!</v>
      </c>
      <c r="J56" s="62" t="e">
        <f t="shared" si="1"/>
        <v>#DIV/0!</v>
      </c>
      <c r="K56" s="155" t="e">
        <f t="shared" si="2"/>
        <v>#DIV/0!</v>
      </c>
      <c r="L56" s="62" t="e">
        <f t="shared" si="3"/>
        <v>#DIV/0!</v>
      </c>
      <c r="M56" s="56" t="s">
        <v>85</v>
      </c>
      <c r="N56" s="42" t="s">
        <v>85</v>
      </c>
      <c r="O56" s="45" t="s">
        <v>85</v>
      </c>
      <c r="P56" s="60" t="e">
        <f t="shared" si="4"/>
        <v>#DIV/0!</v>
      </c>
      <c r="Q56" s="62" t="e">
        <f t="shared" si="5"/>
        <v>#DIV/0!</v>
      </c>
      <c r="R56" s="42"/>
      <c r="S56" s="42" t="s">
        <v>85</v>
      </c>
      <c r="T56" s="42" t="s">
        <v>85</v>
      </c>
      <c r="U56" s="42" t="s">
        <v>85</v>
      </c>
      <c r="V56" s="60" t="e">
        <f t="shared" si="6"/>
        <v>#DIV/0!</v>
      </c>
      <c r="W56" s="62" t="e">
        <f t="shared" si="7"/>
        <v>#DIV/0!</v>
      </c>
      <c r="X56" s="42"/>
    </row>
    <row r="57" spans="1:24" x14ac:dyDescent="0.35">
      <c r="A57" s="37" t="s">
        <v>164</v>
      </c>
      <c r="B57" s="38" t="s">
        <v>165</v>
      </c>
      <c r="C57" s="42" t="s">
        <v>85</v>
      </c>
      <c r="D57" s="42" t="s">
        <v>85</v>
      </c>
      <c r="E57" s="42" t="s">
        <v>85</v>
      </c>
      <c r="F57" s="42" t="s">
        <v>85</v>
      </c>
      <c r="G57" s="42" t="s">
        <v>85</v>
      </c>
      <c r="H57" s="45" t="s">
        <v>85</v>
      </c>
      <c r="I57" s="60" t="e">
        <f t="shared" si="0"/>
        <v>#DIV/0!</v>
      </c>
      <c r="J57" s="62" t="e">
        <f t="shared" si="1"/>
        <v>#DIV/0!</v>
      </c>
      <c r="K57" s="155" t="e">
        <f t="shared" si="2"/>
        <v>#DIV/0!</v>
      </c>
      <c r="L57" s="62" t="e">
        <f t="shared" si="3"/>
        <v>#DIV/0!</v>
      </c>
      <c r="M57" s="56" t="s">
        <v>85</v>
      </c>
      <c r="N57" s="42" t="s">
        <v>85</v>
      </c>
      <c r="O57" s="45" t="s">
        <v>85</v>
      </c>
      <c r="P57" s="60" t="e">
        <f t="shared" si="4"/>
        <v>#DIV/0!</v>
      </c>
      <c r="Q57" s="62" t="e">
        <f t="shared" si="5"/>
        <v>#DIV/0!</v>
      </c>
      <c r="R57" s="42"/>
      <c r="S57" s="42" t="s">
        <v>85</v>
      </c>
      <c r="T57" s="42" t="s">
        <v>85</v>
      </c>
      <c r="U57" s="42" t="s">
        <v>85</v>
      </c>
      <c r="V57" s="60" t="e">
        <f t="shared" si="6"/>
        <v>#DIV/0!</v>
      </c>
      <c r="W57" s="62" t="e">
        <f t="shared" si="7"/>
        <v>#DIV/0!</v>
      </c>
      <c r="X57" s="42"/>
    </row>
    <row r="58" spans="1:24" x14ac:dyDescent="0.35">
      <c r="A58" s="51" t="s">
        <v>166</v>
      </c>
      <c r="B58" s="38" t="s">
        <v>167</v>
      </c>
      <c r="C58" s="42" t="s">
        <v>85</v>
      </c>
      <c r="D58" s="42" t="s">
        <v>85</v>
      </c>
      <c r="E58" s="42" t="s">
        <v>85</v>
      </c>
      <c r="F58" s="42" t="s">
        <v>85</v>
      </c>
      <c r="G58" s="42" t="s">
        <v>85</v>
      </c>
      <c r="H58" s="45" t="s">
        <v>85</v>
      </c>
      <c r="I58" s="60" t="e">
        <f t="shared" si="0"/>
        <v>#DIV/0!</v>
      </c>
      <c r="J58" s="62" t="e">
        <f t="shared" si="1"/>
        <v>#DIV/0!</v>
      </c>
      <c r="K58" s="155" t="e">
        <f t="shared" si="2"/>
        <v>#DIV/0!</v>
      </c>
      <c r="L58" s="62" t="e">
        <f t="shared" si="3"/>
        <v>#DIV/0!</v>
      </c>
      <c r="M58" s="56" t="s">
        <v>85</v>
      </c>
      <c r="N58" s="42" t="s">
        <v>85</v>
      </c>
      <c r="O58" s="45" t="s">
        <v>85</v>
      </c>
      <c r="P58" s="60" t="e">
        <f t="shared" si="4"/>
        <v>#DIV/0!</v>
      </c>
      <c r="Q58" s="62" t="e">
        <f t="shared" si="5"/>
        <v>#DIV/0!</v>
      </c>
      <c r="R58" s="42"/>
      <c r="S58" s="42" t="s">
        <v>85</v>
      </c>
      <c r="T58" s="42" t="s">
        <v>85</v>
      </c>
      <c r="U58" s="42" t="s">
        <v>85</v>
      </c>
      <c r="V58" s="60" t="e">
        <f t="shared" si="6"/>
        <v>#DIV/0!</v>
      </c>
      <c r="W58" s="62" t="e">
        <f t="shared" si="7"/>
        <v>#DIV/0!</v>
      </c>
      <c r="X58" s="42"/>
    </row>
    <row r="59" spans="1:24" x14ac:dyDescent="0.35">
      <c r="A59" s="37" t="s">
        <v>168</v>
      </c>
      <c r="B59" s="38" t="s">
        <v>169</v>
      </c>
      <c r="C59" s="42" t="s">
        <v>85</v>
      </c>
      <c r="D59" s="42" t="s">
        <v>85</v>
      </c>
      <c r="E59" s="42" t="s">
        <v>85</v>
      </c>
      <c r="F59" s="42" t="s">
        <v>85</v>
      </c>
      <c r="G59" s="42" t="s">
        <v>85</v>
      </c>
      <c r="H59" s="45" t="s">
        <v>85</v>
      </c>
      <c r="I59" s="60" t="e">
        <f t="shared" si="0"/>
        <v>#DIV/0!</v>
      </c>
      <c r="J59" s="62" t="e">
        <f t="shared" si="1"/>
        <v>#DIV/0!</v>
      </c>
      <c r="K59" s="155" t="e">
        <f t="shared" si="2"/>
        <v>#DIV/0!</v>
      </c>
      <c r="L59" s="62" t="e">
        <f t="shared" si="3"/>
        <v>#DIV/0!</v>
      </c>
      <c r="M59" s="56" t="s">
        <v>85</v>
      </c>
      <c r="N59" s="42" t="s">
        <v>85</v>
      </c>
      <c r="O59" s="45" t="s">
        <v>85</v>
      </c>
      <c r="P59" s="60" t="e">
        <f t="shared" si="4"/>
        <v>#DIV/0!</v>
      </c>
      <c r="Q59" s="62" t="e">
        <f t="shared" si="5"/>
        <v>#DIV/0!</v>
      </c>
      <c r="R59" s="42"/>
      <c r="S59" s="42" t="s">
        <v>85</v>
      </c>
      <c r="T59" s="42" t="s">
        <v>85</v>
      </c>
      <c r="U59" s="42" t="s">
        <v>85</v>
      </c>
      <c r="V59" s="60" t="e">
        <f t="shared" si="6"/>
        <v>#DIV/0!</v>
      </c>
      <c r="W59" s="62" t="e">
        <f t="shared" si="7"/>
        <v>#DIV/0!</v>
      </c>
      <c r="X59" s="42"/>
    </row>
    <row r="60" spans="1:24" x14ac:dyDescent="0.35">
      <c r="A60" s="37" t="s">
        <v>170</v>
      </c>
      <c r="B60" s="38" t="s">
        <v>171</v>
      </c>
      <c r="C60" s="42" t="s">
        <v>85</v>
      </c>
      <c r="D60" s="42" t="s">
        <v>85</v>
      </c>
      <c r="E60" s="42" t="s">
        <v>85</v>
      </c>
      <c r="F60" s="42" t="s">
        <v>85</v>
      </c>
      <c r="G60" s="42" t="s">
        <v>85</v>
      </c>
      <c r="H60" s="45" t="s">
        <v>85</v>
      </c>
      <c r="I60" s="60" t="e">
        <f t="shared" si="0"/>
        <v>#DIV/0!</v>
      </c>
      <c r="J60" s="62" t="e">
        <f t="shared" si="1"/>
        <v>#DIV/0!</v>
      </c>
      <c r="K60" s="155" t="e">
        <f t="shared" si="2"/>
        <v>#DIV/0!</v>
      </c>
      <c r="L60" s="62" t="e">
        <f t="shared" si="3"/>
        <v>#DIV/0!</v>
      </c>
      <c r="M60" s="56" t="s">
        <v>85</v>
      </c>
      <c r="N60" s="42" t="s">
        <v>85</v>
      </c>
      <c r="O60" s="45" t="s">
        <v>85</v>
      </c>
      <c r="P60" s="60" t="e">
        <f t="shared" si="4"/>
        <v>#DIV/0!</v>
      </c>
      <c r="Q60" s="62" t="e">
        <f t="shared" si="5"/>
        <v>#DIV/0!</v>
      </c>
      <c r="R60" s="42"/>
      <c r="S60" s="48" t="s">
        <v>85</v>
      </c>
      <c r="T60" s="42" t="s">
        <v>85</v>
      </c>
      <c r="U60" s="42" t="s">
        <v>85</v>
      </c>
      <c r="V60" s="60" t="e">
        <f t="shared" si="6"/>
        <v>#DIV/0!</v>
      </c>
      <c r="W60" s="62" t="e">
        <f t="shared" si="7"/>
        <v>#DIV/0!</v>
      </c>
      <c r="X60" s="42"/>
    </row>
    <row r="61" spans="1:24" x14ac:dyDescent="0.35">
      <c r="A61" s="52" t="s">
        <v>172</v>
      </c>
      <c r="B61" s="53" t="s">
        <v>173</v>
      </c>
      <c r="C61" s="40" t="s">
        <v>85</v>
      </c>
      <c r="D61" s="40" t="s">
        <v>85</v>
      </c>
      <c r="E61" s="40" t="s">
        <v>85</v>
      </c>
      <c r="F61" s="40" t="s">
        <v>85</v>
      </c>
      <c r="G61" s="40" t="s">
        <v>85</v>
      </c>
      <c r="H61" s="41" t="s">
        <v>85</v>
      </c>
      <c r="I61" s="60" t="e">
        <f t="shared" si="0"/>
        <v>#DIV/0!</v>
      </c>
      <c r="J61" s="62" t="e">
        <f t="shared" si="1"/>
        <v>#DIV/0!</v>
      </c>
      <c r="K61" s="155" t="e">
        <f t="shared" si="2"/>
        <v>#DIV/0!</v>
      </c>
      <c r="L61" s="62" t="e">
        <f t="shared" si="3"/>
        <v>#DIV/0!</v>
      </c>
      <c r="M61" s="58" t="s">
        <v>85</v>
      </c>
      <c r="N61" s="40" t="s">
        <v>85</v>
      </c>
      <c r="O61" s="41" t="s">
        <v>85</v>
      </c>
      <c r="P61" s="60" t="e">
        <f t="shared" si="4"/>
        <v>#DIV/0!</v>
      </c>
      <c r="Q61" s="62" t="e">
        <f t="shared" si="5"/>
        <v>#DIV/0!</v>
      </c>
      <c r="R61" s="40"/>
      <c r="S61" s="40" t="s">
        <v>85</v>
      </c>
      <c r="T61" s="40" t="s">
        <v>85</v>
      </c>
      <c r="U61" s="40" t="s">
        <v>85</v>
      </c>
      <c r="V61" s="60" t="e">
        <f t="shared" si="6"/>
        <v>#DIV/0!</v>
      </c>
      <c r="W61" s="62" t="e">
        <f t="shared" si="7"/>
        <v>#DIV/0!</v>
      </c>
      <c r="X61" s="40"/>
    </row>
    <row r="62" spans="1:24" x14ac:dyDescent="0.35">
      <c r="A62" s="37" t="s">
        <v>174</v>
      </c>
      <c r="B62" s="38" t="s">
        <v>175</v>
      </c>
      <c r="C62" s="42" t="s">
        <v>85</v>
      </c>
      <c r="D62" s="42" t="s">
        <v>85</v>
      </c>
      <c r="E62" s="42" t="s">
        <v>85</v>
      </c>
      <c r="F62" s="42" t="s">
        <v>85</v>
      </c>
      <c r="G62" s="42" t="s">
        <v>85</v>
      </c>
      <c r="H62" s="45" t="s">
        <v>85</v>
      </c>
      <c r="I62" s="60" t="e">
        <f t="shared" si="0"/>
        <v>#DIV/0!</v>
      </c>
      <c r="J62" s="62" t="e">
        <f t="shared" si="1"/>
        <v>#DIV/0!</v>
      </c>
      <c r="K62" s="155" t="e">
        <f t="shared" si="2"/>
        <v>#DIV/0!</v>
      </c>
      <c r="L62" s="62" t="e">
        <f t="shared" si="3"/>
        <v>#DIV/0!</v>
      </c>
      <c r="M62" s="42" t="s">
        <v>85</v>
      </c>
      <c r="N62" s="42" t="s">
        <v>85</v>
      </c>
      <c r="O62" s="45" t="s">
        <v>85</v>
      </c>
      <c r="P62" s="60" t="e">
        <f t="shared" si="4"/>
        <v>#DIV/0!</v>
      </c>
      <c r="Q62" s="62" t="e">
        <f t="shared" si="5"/>
        <v>#DIV/0!</v>
      </c>
      <c r="R62" s="42"/>
      <c r="S62" s="42" t="s">
        <v>85</v>
      </c>
      <c r="T62" s="42" t="s">
        <v>85</v>
      </c>
      <c r="U62" s="42" t="s">
        <v>85</v>
      </c>
      <c r="V62" s="60" t="e">
        <f t="shared" si="6"/>
        <v>#DIV/0!</v>
      </c>
      <c r="W62" s="62" t="e">
        <f t="shared" si="7"/>
        <v>#DIV/0!</v>
      </c>
      <c r="X62" s="42"/>
    </row>
    <row r="63" spans="1:24" x14ac:dyDescent="0.35">
      <c r="A63" s="37" t="s">
        <v>176</v>
      </c>
      <c r="B63" s="38" t="s">
        <v>177</v>
      </c>
      <c r="C63" s="42" t="s">
        <v>85</v>
      </c>
      <c r="D63" s="42" t="s">
        <v>85</v>
      </c>
      <c r="E63" s="42" t="s">
        <v>85</v>
      </c>
      <c r="F63" s="42" t="s">
        <v>85</v>
      </c>
      <c r="G63" s="42" t="s">
        <v>85</v>
      </c>
      <c r="H63" s="45" t="s">
        <v>85</v>
      </c>
      <c r="I63" s="60" t="e">
        <f t="shared" si="0"/>
        <v>#DIV/0!</v>
      </c>
      <c r="J63" s="62" t="e">
        <f t="shared" si="1"/>
        <v>#DIV/0!</v>
      </c>
      <c r="K63" s="155" t="e">
        <f t="shared" si="2"/>
        <v>#DIV/0!</v>
      </c>
      <c r="L63" s="62" t="e">
        <f t="shared" si="3"/>
        <v>#DIV/0!</v>
      </c>
      <c r="M63" s="42">
        <v>3.7149999999999994</v>
      </c>
      <c r="N63" s="42">
        <v>5.0625</v>
      </c>
      <c r="O63" s="45">
        <v>2.7825000000000002</v>
      </c>
      <c r="P63" s="60">
        <f t="shared" si="4"/>
        <v>3.8533333333333335</v>
      </c>
      <c r="Q63" s="62">
        <f t="shared" si="5"/>
        <v>0.93593165111323839</v>
      </c>
      <c r="R63" s="42"/>
      <c r="S63" s="42" t="s">
        <v>85</v>
      </c>
      <c r="T63" s="42" t="s">
        <v>85</v>
      </c>
      <c r="U63" s="42" t="s">
        <v>85</v>
      </c>
      <c r="V63" s="60" t="e">
        <f t="shared" si="6"/>
        <v>#DIV/0!</v>
      </c>
      <c r="W63" s="62" t="e">
        <f t="shared" si="7"/>
        <v>#DIV/0!</v>
      </c>
      <c r="X63" s="42"/>
    </row>
    <row r="64" spans="1:24" x14ac:dyDescent="0.35">
      <c r="A64" s="46" t="s">
        <v>178</v>
      </c>
      <c r="B64" s="47" t="s">
        <v>179</v>
      </c>
      <c r="C64" s="50">
        <v>1.9266431294824997</v>
      </c>
      <c r="D64" s="48">
        <v>2.8341527586739002</v>
      </c>
      <c r="E64" s="48">
        <v>2.915328555515075</v>
      </c>
      <c r="F64" s="48">
        <v>2.7323494230841998</v>
      </c>
      <c r="G64" s="48">
        <v>2.2170585680809149</v>
      </c>
      <c r="H64" s="49">
        <v>2.1983168762110323</v>
      </c>
      <c r="I64" s="60">
        <f t="shared" si="0"/>
        <v>2.4706415518412705</v>
      </c>
      <c r="J64" s="62">
        <f t="shared" si="1"/>
        <v>0.37255363836154615</v>
      </c>
      <c r="K64" s="155">
        <f t="shared" si="2"/>
        <v>4.9412831036825411</v>
      </c>
      <c r="L64" s="62">
        <f t="shared" si="3"/>
        <v>0.74510727672309229</v>
      </c>
      <c r="M64" s="48">
        <v>37.647119863691252</v>
      </c>
      <c r="N64" s="48">
        <v>36.549815417188007</v>
      </c>
      <c r="O64" s="48">
        <v>30.847423550273248</v>
      </c>
      <c r="P64" s="60">
        <f t="shared" si="4"/>
        <v>35.014786277050838</v>
      </c>
      <c r="Q64" s="62">
        <f t="shared" si="5"/>
        <v>2.9806267052954145</v>
      </c>
      <c r="R64" s="48"/>
      <c r="S64" s="48" t="s">
        <v>85</v>
      </c>
      <c r="T64" s="48" t="s">
        <v>85</v>
      </c>
      <c r="U64" s="48" t="s">
        <v>85</v>
      </c>
      <c r="V64" s="60" t="e">
        <f t="shared" si="6"/>
        <v>#DIV/0!</v>
      </c>
      <c r="W64" s="62" t="e">
        <f t="shared" si="7"/>
        <v>#DIV/0!</v>
      </c>
      <c r="X64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88DE-19BA-4813-9A35-347F5581416A}">
  <dimension ref="A1:AD51"/>
  <sheetViews>
    <sheetView workbookViewId="0">
      <selection activeCell="I56" sqref="I56"/>
    </sheetView>
  </sheetViews>
  <sheetFormatPr defaultRowHeight="14.5" x14ac:dyDescent="0.35"/>
  <cols>
    <col min="14" max="14" width="8.81640625" style="27"/>
    <col min="15" max="15" width="8.81640625" style="29"/>
    <col min="23" max="23" width="8.81640625" style="27"/>
    <col min="24" max="24" width="8.81640625" style="29"/>
    <col min="29" max="29" width="8.81640625" style="27"/>
    <col min="30" max="30" width="8.81640625" style="29"/>
  </cols>
  <sheetData>
    <row r="1" spans="1:30" x14ac:dyDescent="0.35">
      <c r="A1" s="3" t="s">
        <v>0</v>
      </c>
      <c r="B1" s="3"/>
    </row>
    <row r="2" spans="1:30" x14ac:dyDescent="0.35">
      <c r="A2" s="3" t="s">
        <v>180</v>
      </c>
      <c r="B2" s="3" t="s">
        <v>28</v>
      </c>
      <c r="T2" s="3" t="s">
        <v>35</v>
      </c>
      <c r="U2" s="3" t="s">
        <v>28</v>
      </c>
      <c r="Z2" s="3" t="s">
        <v>35</v>
      </c>
      <c r="AA2" s="3" t="s">
        <v>28</v>
      </c>
    </row>
    <row r="3" spans="1:30" x14ac:dyDescent="0.35">
      <c r="T3" s="3" t="s">
        <v>36</v>
      </c>
      <c r="Z3" s="3" t="s">
        <v>36</v>
      </c>
    </row>
    <row r="4" spans="1:30" ht="43.5" x14ac:dyDescent="0.35">
      <c r="A4" s="67" t="s">
        <v>187</v>
      </c>
      <c r="H4" s="63" t="s">
        <v>188</v>
      </c>
      <c r="I4" s="63" t="s">
        <v>189</v>
      </c>
      <c r="J4" s="63" t="s">
        <v>190</v>
      </c>
      <c r="K4" s="63" t="s">
        <v>191</v>
      </c>
      <c r="L4" s="63" t="s">
        <v>192</v>
      </c>
      <c r="M4" s="63" t="s">
        <v>193</v>
      </c>
      <c r="N4" s="59" t="s">
        <v>34</v>
      </c>
      <c r="O4" s="61" t="s">
        <v>26</v>
      </c>
      <c r="T4" s="55" t="s">
        <v>182</v>
      </c>
      <c r="U4" s="35" t="s">
        <v>181</v>
      </c>
      <c r="V4" s="35" t="s">
        <v>186</v>
      </c>
      <c r="W4" s="59" t="s">
        <v>34</v>
      </c>
      <c r="X4" s="61" t="s">
        <v>26</v>
      </c>
      <c r="Z4" s="54" t="s">
        <v>183</v>
      </c>
      <c r="AA4" s="35" t="s">
        <v>184</v>
      </c>
      <c r="AB4" s="35" t="s">
        <v>185</v>
      </c>
      <c r="AC4" s="59" t="s">
        <v>34</v>
      </c>
      <c r="AD4" s="61" t="s">
        <v>26</v>
      </c>
    </row>
    <row r="5" spans="1:30" x14ac:dyDescent="0.35">
      <c r="A5" t="s">
        <v>194</v>
      </c>
      <c r="H5" s="65">
        <v>24.604721757261576</v>
      </c>
      <c r="I5" s="65">
        <v>26.885015396635172</v>
      </c>
      <c r="J5" s="65">
        <v>28.481862276702024</v>
      </c>
      <c r="K5" s="65">
        <v>26.45186538635517</v>
      </c>
      <c r="L5" s="65">
        <v>26.976981922854492</v>
      </c>
      <c r="M5" s="65">
        <v>28.720030704739774</v>
      </c>
      <c r="N5" s="66">
        <f>AVERAGE(H5:M5)</f>
        <v>27.020079574091369</v>
      </c>
      <c r="O5" s="29">
        <f>_xlfn.STDEV.P(H5:M5)</f>
        <v>1.3664774057336897</v>
      </c>
      <c r="T5" s="64" t="s">
        <v>85</v>
      </c>
      <c r="U5" s="64" t="s">
        <v>85</v>
      </c>
      <c r="V5" s="64" t="s">
        <v>85</v>
      </c>
      <c r="W5" s="66" t="e">
        <f>AVERAGE(T5:V5)</f>
        <v>#DIV/0!</v>
      </c>
      <c r="X5" s="29" t="e">
        <f>_xlfn.STDEV.P(T5:V5)</f>
        <v>#DIV/0!</v>
      </c>
      <c r="Z5" s="32" t="s">
        <v>85</v>
      </c>
      <c r="AA5" s="32" t="s">
        <v>85</v>
      </c>
      <c r="AB5" s="32" t="s">
        <v>85</v>
      </c>
      <c r="AC5" s="66" t="e">
        <f>AVERAGE(Z5:AB5)</f>
        <v>#DIV/0!</v>
      </c>
      <c r="AD5" s="29" t="e">
        <f>_xlfn.STDEV.P(Z5:AB5)</f>
        <v>#DIV/0!</v>
      </c>
    </row>
    <row r="6" spans="1:30" x14ac:dyDescent="0.35">
      <c r="A6" t="s">
        <v>195</v>
      </c>
      <c r="H6" s="65">
        <v>6.6846214160382242</v>
      </c>
      <c r="I6" s="65">
        <v>5.0276225137389101</v>
      </c>
      <c r="J6" s="65">
        <v>7.4560634665628873</v>
      </c>
      <c r="K6" s="65">
        <v>6.8593025594900334</v>
      </c>
      <c r="L6" s="65">
        <v>7.7930133891729678</v>
      </c>
      <c r="M6" s="65">
        <v>7.7065971505779443</v>
      </c>
      <c r="N6" s="66">
        <f t="shared" ref="N6:N50" si="0">AVERAGE(H6:M6)</f>
        <v>6.9212034159301608</v>
      </c>
      <c r="O6" s="29">
        <f t="shared" ref="O6:O50" si="1">_xlfn.STDEV.P(H6:M6)</f>
        <v>0.94060464715316905</v>
      </c>
      <c r="T6" s="64" t="s">
        <v>85</v>
      </c>
      <c r="U6" s="64" t="s">
        <v>85</v>
      </c>
      <c r="V6" s="64" t="s">
        <v>85</v>
      </c>
      <c r="W6" s="66" t="e">
        <f t="shared" ref="W6:W50" si="2">AVERAGE(T6:V6)</f>
        <v>#DIV/0!</v>
      </c>
      <c r="X6" s="29" t="e">
        <f t="shared" ref="X6:X50" si="3">_xlfn.STDEV.P(T6:V6)</f>
        <v>#DIV/0!</v>
      </c>
      <c r="Z6" s="32" t="s">
        <v>85</v>
      </c>
      <c r="AA6" s="32" t="s">
        <v>85</v>
      </c>
      <c r="AB6" s="32" t="s">
        <v>85</v>
      </c>
      <c r="AC6" s="66" t="e">
        <f t="shared" ref="AC6:AC50" si="4">AVERAGE(Z6:AB6)</f>
        <v>#DIV/0!</v>
      </c>
      <c r="AD6" s="29" t="e">
        <f t="shared" ref="AD6:AD50" si="5">_xlfn.STDEV.P(Z6:AB6)</f>
        <v>#DIV/0!</v>
      </c>
    </row>
    <row r="7" spans="1:30" x14ac:dyDescent="0.35">
      <c r="A7" t="s">
        <v>194</v>
      </c>
      <c r="H7" s="65">
        <v>85.975503592780441</v>
      </c>
      <c r="I7" s="65">
        <v>94.834802194946064</v>
      </c>
      <c r="J7" s="65" t="s">
        <v>85</v>
      </c>
      <c r="K7" s="65">
        <v>98.697877692525168</v>
      </c>
      <c r="L7" s="65">
        <v>100.07108229839193</v>
      </c>
      <c r="M7" s="65">
        <v>98.72944102267067</v>
      </c>
      <c r="N7" s="66">
        <f t="shared" si="0"/>
        <v>95.661741360262866</v>
      </c>
      <c r="O7" s="29">
        <f t="shared" si="1"/>
        <v>5.1493343846912634</v>
      </c>
      <c r="T7" s="64" t="s">
        <v>85</v>
      </c>
      <c r="U7" s="64" t="s">
        <v>85</v>
      </c>
      <c r="V7" s="64" t="s">
        <v>85</v>
      </c>
      <c r="W7" s="66" t="e">
        <f t="shared" si="2"/>
        <v>#DIV/0!</v>
      </c>
      <c r="X7" s="29" t="e">
        <f t="shared" si="3"/>
        <v>#DIV/0!</v>
      </c>
      <c r="Z7" s="32" t="s">
        <v>85</v>
      </c>
      <c r="AA7" s="32" t="s">
        <v>85</v>
      </c>
      <c r="AB7" s="32" t="s">
        <v>85</v>
      </c>
      <c r="AC7" s="66" t="e">
        <f t="shared" si="4"/>
        <v>#DIV/0!</v>
      </c>
      <c r="AD7" s="29" t="e">
        <f t="shared" si="5"/>
        <v>#DIV/0!</v>
      </c>
    </row>
    <row r="8" spans="1:30" x14ac:dyDescent="0.35">
      <c r="A8" t="s">
        <v>196</v>
      </c>
      <c r="H8" s="65">
        <v>1.0724411459572731</v>
      </c>
      <c r="I8" s="65">
        <v>1.3435991076137079</v>
      </c>
      <c r="J8" s="65">
        <v>1.8390720885242584</v>
      </c>
      <c r="K8" s="65">
        <v>1.4798493207680112</v>
      </c>
      <c r="L8" s="65">
        <v>1.5941554518348091</v>
      </c>
      <c r="M8" s="65" t="s">
        <v>85</v>
      </c>
      <c r="N8" s="66">
        <f t="shared" si="0"/>
        <v>1.4658234229396121</v>
      </c>
      <c r="O8" s="29">
        <f t="shared" si="1"/>
        <v>0.25521316616180512</v>
      </c>
      <c r="T8" s="64" t="s">
        <v>85</v>
      </c>
      <c r="U8" s="64" t="s">
        <v>85</v>
      </c>
      <c r="V8" s="64" t="s">
        <v>85</v>
      </c>
      <c r="W8" s="66" t="e">
        <f t="shared" si="2"/>
        <v>#DIV/0!</v>
      </c>
      <c r="X8" s="29" t="e">
        <f t="shared" si="3"/>
        <v>#DIV/0!</v>
      </c>
      <c r="Z8" s="32" t="s">
        <v>85</v>
      </c>
      <c r="AA8" s="32" t="s">
        <v>85</v>
      </c>
      <c r="AB8" s="32" t="s">
        <v>85</v>
      </c>
      <c r="AC8" s="66" t="e">
        <f t="shared" si="4"/>
        <v>#DIV/0!</v>
      </c>
      <c r="AD8" s="29" t="e">
        <f t="shared" si="5"/>
        <v>#DIV/0!</v>
      </c>
    </row>
    <row r="9" spans="1:30" x14ac:dyDescent="0.35">
      <c r="A9" t="s">
        <v>197</v>
      </c>
      <c r="H9" s="65" t="s">
        <v>85</v>
      </c>
      <c r="I9" s="65">
        <v>0.51983174539478316</v>
      </c>
      <c r="J9" s="65">
        <v>0.63856097267996847</v>
      </c>
      <c r="K9" s="65" t="s">
        <v>85</v>
      </c>
      <c r="L9" s="65" t="s">
        <v>85</v>
      </c>
      <c r="M9" s="65" t="s">
        <v>85</v>
      </c>
      <c r="N9" s="66">
        <f t="shared" si="0"/>
        <v>0.57919635903737587</v>
      </c>
      <c r="O9" s="29">
        <f t="shared" si="1"/>
        <v>5.9364613642591914E-2</v>
      </c>
      <c r="T9" s="64" t="s">
        <v>85</v>
      </c>
      <c r="U9" s="64" t="s">
        <v>85</v>
      </c>
      <c r="V9" s="64" t="s">
        <v>85</v>
      </c>
      <c r="W9" s="66" t="e">
        <f t="shared" si="2"/>
        <v>#DIV/0!</v>
      </c>
      <c r="X9" s="29" t="e">
        <f t="shared" si="3"/>
        <v>#DIV/0!</v>
      </c>
      <c r="Z9" s="32" t="s">
        <v>85</v>
      </c>
      <c r="AA9" s="32" t="s">
        <v>85</v>
      </c>
      <c r="AB9" s="32" t="s">
        <v>85</v>
      </c>
      <c r="AC9" s="66" t="e">
        <f t="shared" si="4"/>
        <v>#DIV/0!</v>
      </c>
      <c r="AD9" s="29" t="e">
        <f t="shared" si="5"/>
        <v>#DIV/0!</v>
      </c>
    </row>
    <row r="10" spans="1:30" x14ac:dyDescent="0.35">
      <c r="A10" t="s">
        <v>198</v>
      </c>
      <c r="H10" s="65">
        <v>0.35462473824430901</v>
      </c>
      <c r="I10" s="65" t="s">
        <v>85</v>
      </c>
      <c r="J10" s="65" t="s">
        <v>85</v>
      </c>
      <c r="K10" s="65">
        <v>0.58762769906825174</v>
      </c>
      <c r="L10" s="65">
        <v>0.63274336101356632</v>
      </c>
      <c r="M10" s="65">
        <v>0.68494948270992817</v>
      </c>
      <c r="N10" s="66">
        <f t="shared" si="0"/>
        <v>0.56498632025901374</v>
      </c>
      <c r="O10" s="29">
        <f t="shared" si="1"/>
        <v>0.12624064731610002</v>
      </c>
      <c r="T10" s="64" t="s">
        <v>85</v>
      </c>
      <c r="U10" s="64" t="s">
        <v>85</v>
      </c>
      <c r="V10" s="64" t="s">
        <v>85</v>
      </c>
      <c r="W10" s="66" t="e">
        <f t="shared" si="2"/>
        <v>#DIV/0!</v>
      </c>
      <c r="X10" s="29" t="e">
        <f t="shared" si="3"/>
        <v>#DIV/0!</v>
      </c>
      <c r="Z10" s="32" t="s">
        <v>85</v>
      </c>
      <c r="AA10" s="32" t="s">
        <v>85</v>
      </c>
      <c r="AB10" s="32" t="s">
        <v>85</v>
      </c>
      <c r="AC10" s="66" t="e">
        <f t="shared" si="4"/>
        <v>#DIV/0!</v>
      </c>
      <c r="AD10" s="29" t="e">
        <f t="shared" si="5"/>
        <v>#DIV/0!</v>
      </c>
    </row>
    <row r="11" spans="1:30" x14ac:dyDescent="0.35">
      <c r="A11" t="s">
        <v>195</v>
      </c>
      <c r="H11" s="65">
        <v>101.95994529604876</v>
      </c>
      <c r="I11" s="65">
        <v>113.96116614304604</v>
      </c>
      <c r="J11" s="65">
        <v>121.37784135921459</v>
      </c>
      <c r="K11" s="65">
        <v>114.90117138240112</v>
      </c>
      <c r="L11" s="65">
        <v>109.03380324701595</v>
      </c>
      <c r="M11" s="65">
        <v>109.23544505883136</v>
      </c>
      <c r="N11" s="66">
        <f t="shared" si="0"/>
        <v>111.74489541442631</v>
      </c>
      <c r="O11" s="29">
        <f t="shared" si="1"/>
        <v>6.0147068666490471</v>
      </c>
      <c r="T11" s="64" t="s">
        <v>85</v>
      </c>
      <c r="U11" s="64" t="s">
        <v>85</v>
      </c>
      <c r="V11" s="64" t="s">
        <v>85</v>
      </c>
      <c r="W11" s="66" t="e">
        <f t="shared" si="2"/>
        <v>#DIV/0!</v>
      </c>
      <c r="X11" s="29" t="e">
        <f t="shared" si="3"/>
        <v>#DIV/0!</v>
      </c>
      <c r="Z11" s="32" t="s">
        <v>85</v>
      </c>
      <c r="AA11" s="32" t="s">
        <v>85</v>
      </c>
      <c r="AB11" s="32" t="s">
        <v>85</v>
      </c>
      <c r="AC11" s="66" t="e">
        <f t="shared" si="4"/>
        <v>#DIV/0!</v>
      </c>
      <c r="AD11" s="29" t="e">
        <f t="shared" si="5"/>
        <v>#DIV/0!</v>
      </c>
    </row>
    <row r="12" spans="1:30" x14ac:dyDescent="0.35">
      <c r="A12" t="s">
        <v>199</v>
      </c>
      <c r="H12" s="65">
        <v>2.4005979466515841</v>
      </c>
      <c r="I12" s="65" t="s">
        <v>85</v>
      </c>
      <c r="J12" s="65">
        <v>2.1770615387840899</v>
      </c>
      <c r="K12" s="65">
        <v>2.4738609616770786</v>
      </c>
      <c r="L12" s="65">
        <v>2.4594322682937189</v>
      </c>
      <c r="M12" s="65">
        <v>2.7550988209154834</v>
      </c>
      <c r="N12" s="66">
        <f t="shared" si="0"/>
        <v>2.4532103072643912</v>
      </c>
      <c r="O12" s="29">
        <f t="shared" si="1"/>
        <v>0.18473117756547081</v>
      </c>
      <c r="T12" s="64" t="s">
        <v>85</v>
      </c>
      <c r="U12" s="64" t="s">
        <v>85</v>
      </c>
      <c r="V12" s="64" t="s">
        <v>85</v>
      </c>
      <c r="W12" s="66" t="e">
        <f t="shared" si="2"/>
        <v>#DIV/0!</v>
      </c>
      <c r="X12" s="29" t="e">
        <f t="shared" si="3"/>
        <v>#DIV/0!</v>
      </c>
      <c r="Z12" s="32" t="s">
        <v>85</v>
      </c>
      <c r="AA12" s="32" t="s">
        <v>85</v>
      </c>
      <c r="AB12" s="32" t="s">
        <v>85</v>
      </c>
      <c r="AC12" s="66" t="e">
        <f t="shared" si="4"/>
        <v>#DIV/0!</v>
      </c>
      <c r="AD12" s="29" t="e">
        <f t="shared" si="5"/>
        <v>#DIV/0!</v>
      </c>
    </row>
    <row r="13" spans="1:30" x14ac:dyDescent="0.35">
      <c r="A13" t="s">
        <v>194</v>
      </c>
      <c r="H13" s="65">
        <v>77.830119760744708</v>
      </c>
      <c r="I13" s="65">
        <v>84.40186167949247</v>
      </c>
      <c r="J13" s="65">
        <v>84.306733647239881</v>
      </c>
      <c r="K13" s="65">
        <v>90.138906383081917</v>
      </c>
      <c r="L13" s="65">
        <v>80.348639527587636</v>
      </c>
      <c r="M13" s="65">
        <v>86.358039209539001</v>
      </c>
      <c r="N13" s="66">
        <f t="shared" si="0"/>
        <v>83.897383367947597</v>
      </c>
      <c r="O13" s="29">
        <f t="shared" si="1"/>
        <v>3.9757341724719333</v>
      </c>
      <c r="T13" s="64" t="s">
        <v>85</v>
      </c>
      <c r="U13" s="64" t="s">
        <v>85</v>
      </c>
      <c r="V13" s="64" t="s">
        <v>85</v>
      </c>
      <c r="W13" s="66" t="e">
        <f t="shared" si="2"/>
        <v>#DIV/0!</v>
      </c>
      <c r="X13" s="29" t="e">
        <f t="shared" si="3"/>
        <v>#DIV/0!</v>
      </c>
      <c r="Z13" s="32" t="s">
        <v>85</v>
      </c>
      <c r="AA13" s="32" t="s">
        <v>85</v>
      </c>
      <c r="AB13" s="32" t="s">
        <v>85</v>
      </c>
      <c r="AC13" s="66" t="e">
        <f t="shared" si="4"/>
        <v>#DIV/0!</v>
      </c>
      <c r="AD13" s="29" t="e">
        <f t="shared" si="5"/>
        <v>#DIV/0!</v>
      </c>
    </row>
    <row r="14" spans="1:30" x14ac:dyDescent="0.35">
      <c r="A14" t="s">
        <v>200</v>
      </c>
      <c r="H14" s="65">
        <v>4.6885464680606184</v>
      </c>
      <c r="I14" s="65">
        <v>3.8140166995971128</v>
      </c>
      <c r="J14" s="65">
        <v>5.9382339686886283</v>
      </c>
      <c r="K14" s="65">
        <v>3.8572533487971912</v>
      </c>
      <c r="L14" s="65">
        <v>5.2203610937618761</v>
      </c>
      <c r="M14" s="65">
        <v>5.8028421723844055</v>
      </c>
      <c r="N14" s="66">
        <f t="shared" si="0"/>
        <v>4.8868756252149721</v>
      </c>
      <c r="O14" s="29">
        <f t="shared" si="1"/>
        <v>0.8471564594383082</v>
      </c>
      <c r="T14" s="64" t="s">
        <v>85</v>
      </c>
      <c r="U14" s="64" t="s">
        <v>85</v>
      </c>
      <c r="V14" s="64" t="s">
        <v>85</v>
      </c>
      <c r="W14" s="66" t="e">
        <f t="shared" si="2"/>
        <v>#DIV/0!</v>
      </c>
      <c r="X14" s="29" t="e">
        <f t="shared" si="3"/>
        <v>#DIV/0!</v>
      </c>
      <c r="Z14" s="32" t="s">
        <v>85</v>
      </c>
      <c r="AA14" s="32" t="s">
        <v>85</v>
      </c>
      <c r="AB14" s="32" t="s">
        <v>85</v>
      </c>
      <c r="AC14" s="66" t="e">
        <f t="shared" si="4"/>
        <v>#DIV/0!</v>
      </c>
      <c r="AD14" s="29" t="e">
        <f t="shared" si="5"/>
        <v>#DIV/0!</v>
      </c>
    </row>
    <row r="15" spans="1:30" x14ac:dyDescent="0.35">
      <c r="A15" t="s">
        <v>196</v>
      </c>
      <c r="H15" s="65">
        <v>3.0981286374142245</v>
      </c>
      <c r="I15" s="65">
        <v>3.3000326085298655</v>
      </c>
      <c r="J15" s="65">
        <v>3.1828501467477306</v>
      </c>
      <c r="K15" s="65">
        <v>3.5606690895361797</v>
      </c>
      <c r="L15" s="65">
        <v>3.650988200497876</v>
      </c>
      <c r="M15" s="65">
        <v>3.3735489978991016</v>
      </c>
      <c r="N15" s="66">
        <f t="shared" si="0"/>
        <v>3.3610362801041624</v>
      </c>
      <c r="O15" s="29">
        <f t="shared" si="1"/>
        <v>0.19522385334925099</v>
      </c>
      <c r="T15" s="64" t="s">
        <v>85</v>
      </c>
      <c r="U15" s="64" t="s">
        <v>85</v>
      </c>
      <c r="V15" s="64" t="s">
        <v>85</v>
      </c>
      <c r="W15" s="66" t="e">
        <f t="shared" si="2"/>
        <v>#DIV/0!</v>
      </c>
      <c r="X15" s="29" t="e">
        <f t="shared" si="3"/>
        <v>#DIV/0!</v>
      </c>
      <c r="Z15" s="32" t="s">
        <v>85</v>
      </c>
      <c r="AA15" s="32" t="s">
        <v>85</v>
      </c>
      <c r="AB15" s="32" t="s">
        <v>85</v>
      </c>
      <c r="AC15" s="66" t="e">
        <f t="shared" si="4"/>
        <v>#DIV/0!</v>
      </c>
      <c r="AD15" s="29" t="e">
        <f t="shared" si="5"/>
        <v>#DIV/0!</v>
      </c>
    </row>
    <row r="16" spans="1:30" x14ac:dyDescent="0.35">
      <c r="A16" t="s">
        <v>197</v>
      </c>
      <c r="H16" s="65" t="s">
        <v>85</v>
      </c>
      <c r="I16" s="65">
        <v>0.46498407675841236</v>
      </c>
      <c r="J16" s="65">
        <v>0.35762009729835503</v>
      </c>
      <c r="K16" s="65" t="s">
        <v>85</v>
      </c>
      <c r="L16" s="65">
        <v>0.30460772981308087</v>
      </c>
      <c r="M16" s="65" t="s">
        <v>85</v>
      </c>
      <c r="N16" s="66">
        <f t="shared" si="0"/>
        <v>0.37573730128994942</v>
      </c>
      <c r="O16" s="29">
        <f t="shared" si="1"/>
        <v>6.6714905756945012E-2</v>
      </c>
      <c r="T16" s="64" t="s">
        <v>85</v>
      </c>
      <c r="U16" s="64" t="s">
        <v>85</v>
      </c>
      <c r="V16" s="64" t="s">
        <v>85</v>
      </c>
      <c r="W16" s="66" t="e">
        <f t="shared" si="2"/>
        <v>#DIV/0!</v>
      </c>
      <c r="X16" s="29" t="e">
        <f t="shared" si="3"/>
        <v>#DIV/0!</v>
      </c>
      <c r="Z16" s="32" t="s">
        <v>85</v>
      </c>
      <c r="AA16" s="32" t="s">
        <v>85</v>
      </c>
      <c r="AB16" s="32" t="s">
        <v>85</v>
      </c>
      <c r="AC16" s="66" t="e">
        <f t="shared" si="4"/>
        <v>#DIV/0!</v>
      </c>
      <c r="AD16" s="29" t="e">
        <f t="shared" si="5"/>
        <v>#DIV/0!</v>
      </c>
    </row>
    <row r="17" spans="1:30" x14ac:dyDescent="0.35">
      <c r="A17" t="s">
        <v>198</v>
      </c>
      <c r="H17" s="65">
        <v>2.3189198489535054</v>
      </c>
      <c r="I17" s="65">
        <v>2.7726647355790335</v>
      </c>
      <c r="J17" s="65">
        <v>2.6067724071271008</v>
      </c>
      <c r="K17" s="65">
        <v>2.7862754340286182</v>
      </c>
      <c r="L17" s="65">
        <v>2.8518223480057978</v>
      </c>
      <c r="M17" s="65">
        <v>2.8608727082402923</v>
      </c>
      <c r="N17" s="66">
        <f t="shared" si="0"/>
        <v>2.6995545803223915</v>
      </c>
      <c r="O17" s="29">
        <f t="shared" si="1"/>
        <v>0.18954592369067891</v>
      </c>
      <c r="T17" s="64" t="s">
        <v>85</v>
      </c>
      <c r="U17" s="64" t="s">
        <v>85</v>
      </c>
      <c r="V17" s="64" t="s">
        <v>85</v>
      </c>
      <c r="W17" s="66" t="e">
        <f t="shared" si="2"/>
        <v>#DIV/0!</v>
      </c>
      <c r="X17" s="29" t="e">
        <f t="shared" si="3"/>
        <v>#DIV/0!</v>
      </c>
      <c r="Z17" s="32" t="s">
        <v>85</v>
      </c>
      <c r="AA17" s="32" t="s">
        <v>85</v>
      </c>
      <c r="AB17" s="32" t="s">
        <v>85</v>
      </c>
      <c r="AC17" s="66" t="e">
        <f t="shared" si="4"/>
        <v>#DIV/0!</v>
      </c>
      <c r="AD17" s="29" t="e">
        <f t="shared" si="5"/>
        <v>#DIV/0!</v>
      </c>
    </row>
    <row r="18" spans="1:30" x14ac:dyDescent="0.35">
      <c r="A18" t="s">
        <v>195</v>
      </c>
      <c r="H18" s="65">
        <v>290.68165143178766</v>
      </c>
      <c r="I18" s="65">
        <v>313.42205540925511</v>
      </c>
      <c r="J18" s="65">
        <v>342.73089983501239</v>
      </c>
      <c r="K18" s="65">
        <v>337.41281262426736</v>
      </c>
      <c r="L18" s="65">
        <v>327.84466893536177</v>
      </c>
      <c r="M18" s="65">
        <v>342.95388389594945</v>
      </c>
      <c r="N18" s="66">
        <f t="shared" si="0"/>
        <v>325.84099535527236</v>
      </c>
      <c r="O18" s="29">
        <f t="shared" si="1"/>
        <v>18.737000047924795</v>
      </c>
      <c r="T18" s="64" t="s">
        <v>85</v>
      </c>
      <c r="U18" s="64" t="s">
        <v>85</v>
      </c>
      <c r="V18" s="64" t="s">
        <v>85</v>
      </c>
      <c r="W18" s="66" t="e">
        <f t="shared" si="2"/>
        <v>#DIV/0!</v>
      </c>
      <c r="X18" s="29" t="e">
        <f t="shared" si="3"/>
        <v>#DIV/0!</v>
      </c>
      <c r="Z18" s="32" t="s">
        <v>85</v>
      </c>
      <c r="AA18" s="32" t="s">
        <v>85</v>
      </c>
      <c r="AB18" s="32" t="s">
        <v>85</v>
      </c>
      <c r="AC18" s="66" t="e">
        <f t="shared" si="4"/>
        <v>#DIV/0!</v>
      </c>
      <c r="AD18" s="29" t="e">
        <f t="shared" si="5"/>
        <v>#DIV/0!</v>
      </c>
    </row>
    <row r="19" spans="1:30" x14ac:dyDescent="0.35">
      <c r="A19" t="s">
        <v>199</v>
      </c>
      <c r="H19" s="65">
        <v>7.0027142506820903</v>
      </c>
      <c r="I19" s="65">
        <v>7.0839043521871909</v>
      </c>
      <c r="J19" s="65">
        <v>7.3224639935246509</v>
      </c>
      <c r="K19" s="65">
        <v>8.0601840902873363</v>
      </c>
      <c r="L19" s="65">
        <v>6.9817247015295401</v>
      </c>
      <c r="M19" s="65">
        <v>7.8929068896015506</v>
      </c>
      <c r="N19" s="66">
        <f t="shared" si="0"/>
        <v>7.3906497129687265</v>
      </c>
      <c r="O19" s="29">
        <f t="shared" si="1"/>
        <v>0.43146922456257519</v>
      </c>
      <c r="T19" s="64" t="s">
        <v>85</v>
      </c>
      <c r="U19" s="64" t="s">
        <v>85</v>
      </c>
      <c r="V19" s="64" t="s">
        <v>85</v>
      </c>
      <c r="W19" s="66" t="e">
        <f t="shared" si="2"/>
        <v>#DIV/0!</v>
      </c>
      <c r="X19" s="29" t="e">
        <f t="shared" si="3"/>
        <v>#DIV/0!</v>
      </c>
      <c r="Z19" s="32" t="s">
        <v>85</v>
      </c>
      <c r="AA19" s="32" t="s">
        <v>85</v>
      </c>
      <c r="AB19" s="32" t="s">
        <v>85</v>
      </c>
      <c r="AC19" s="66" t="e">
        <f t="shared" si="4"/>
        <v>#DIV/0!</v>
      </c>
      <c r="AD19" s="29" t="e">
        <f t="shared" si="5"/>
        <v>#DIV/0!</v>
      </c>
    </row>
    <row r="20" spans="1:30" x14ac:dyDescent="0.35">
      <c r="A20" t="s">
        <v>201</v>
      </c>
      <c r="H20" s="65">
        <v>13.169676538844158</v>
      </c>
      <c r="I20" s="65">
        <v>11.648852005924043</v>
      </c>
      <c r="J20" s="65">
        <v>14.594180276138763</v>
      </c>
      <c r="K20" s="65">
        <v>12.542249135627754</v>
      </c>
      <c r="L20" s="65">
        <v>16.052177568516182</v>
      </c>
      <c r="M20" s="65">
        <v>14.486037478013708</v>
      </c>
      <c r="N20" s="66">
        <f t="shared" si="0"/>
        <v>13.748862167177435</v>
      </c>
      <c r="O20" s="29">
        <f t="shared" si="1"/>
        <v>1.4585761127225829</v>
      </c>
      <c r="T20" s="64" t="s">
        <v>85</v>
      </c>
      <c r="U20" s="64" t="s">
        <v>85</v>
      </c>
      <c r="V20" s="64" t="s">
        <v>85</v>
      </c>
      <c r="W20" s="66" t="e">
        <f t="shared" si="2"/>
        <v>#DIV/0!</v>
      </c>
      <c r="X20" s="29" t="e">
        <f t="shared" si="3"/>
        <v>#DIV/0!</v>
      </c>
      <c r="Z20" s="32" t="s">
        <v>85</v>
      </c>
      <c r="AA20" s="32" t="s">
        <v>85</v>
      </c>
      <c r="AB20" s="32" t="s">
        <v>85</v>
      </c>
      <c r="AC20" s="66" t="e">
        <f t="shared" si="4"/>
        <v>#DIV/0!</v>
      </c>
      <c r="AD20" s="29" t="e">
        <f t="shared" si="5"/>
        <v>#DIV/0!</v>
      </c>
    </row>
    <row r="21" spans="1:30" x14ac:dyDescent="0.35">
      <c r="A21" t="s">
        <v>194</v>
      </c>
      <c r="H21" s="65">
        <v>423.91323757611127</v>
      </c>
      <c r="I21" s="65">
        <v>471.11970241374155</v>
      </c>
      <c r="J21" s="65">
        <v>487.23562444247187</v>
      </c>
      <c r="K21" s="65">
        <v>507.0539664317393</v>
      </c>
      <c r="L21" s="65">
        <v>444.78408893353935</v>
      </c>
      <c r="M21" s="65">
        <v>501.97966336087973</v>
      </c>
      <c r="N21" s="66">
        <f t="shared" si="0"/>
        <v>472.68104719308053</v>
      </c>
      <c r="O21" s="29">
        <f t="shared" si="1"/>
        <v>30.029761731032188</v>
      </c>
      <c r="T21" s="64" t="s">
        <v>85</v>
      </c>
      <c r="U21" s="64" t="s">
        <v>85</v>
      </c>
      <c r="V21" s="64" t="s">
        <v>85</v>
      </c>
      <c r="W21" s="66" t="e">
        <f t="shared" si="2"/>
        <v>#DIV/0!</v>
      </c>
      <c r="X21" s="29" t="e">
        <f t="shared" si="3"/>
        <v>#DIV/0!</v>
      </c>
      <c r="Z21" s="32" t="s">
        <v>85</v>
      </c>
      <c r="AA21" s="32" t="s">
        <v>85</v>
      </c>
      <c r="AB21" s="32" t="s">
        <v>85</v>
      </c>
      <c r="AC21" s="66" t="e">
        <f t="shared" si="4"/>
        <v>#DIV/0!</v>
      </c>
      <c r="AD21" s="29" t="e">
        <f t="shared" si="5"/>
        <v>#DIV/0!</v>
      </c>
    </row>
    <row r="22" spans="1:30" x14ac:dyDescent="0.35">
      <c r="A22" t="s">
        <v>200</v>
      </c>
      <c r="H22" s="65">
        <v>3.2916567126432468</v>
      </c>
      <c r="I22" s="65">
        <v>3.7384872136685723</v>
      </c>
      <c r="J22" s="65" t="s">
        <v>85</v>
      </c>
      <c r="K22" s="65">
        <v>3.724780287681225</v>
      </c>
      <c r="L22" s="65">
        <v>2.9139783415256857</v>
      </c>
      <c r="M22" s="65">
        <v>3.0931498973681575</v>
      </c>
      <c r="N22" s="66">
        <f t="shared" si="0"/>
        <v>3.3524104905773777</v>
      </c>
      <c r="O22" s="29">
        <f t="shared" si="1"/>
        <v>0.33191695586533299</v>
      </c>
      <c r="T22" s="64" t="s">
        <v>85</v>
      </c>
      <c r="U22" s="64" t="s">
        <v>85</v>
      </c>
      <c r="V22" s="64" t="s">
        <v>85</v>
      </c>
      <c r="W22" s="66" t="e">
        <f t="shared" si="2"/>
        <v>#DIV/0!</v>
      </c>
      <c r="X22" s="29" t="e">
        <f t="shared" si="3"/>
        <v>#DIV/0!</v>
      </c>
      <c r="Z22" s="32" t="s">
        <v>85</v>
      </c>
      <c r="AA22" s="32" t="s">
        <v>85</v>
      </c>
      <c r="AB22" s="32" t="s">
        <v>85</v>
      </c>
      <c r="AC22" s="66" t="e">
        <f t="shared" si="4"/>
        <v>#DIV/0!</v>
      </c>
      <c r="AD22" s="29" t="e">
        <f t="shared" si="5"/>
        <v>#DIV/0!</v>
      </c>
    </row>
    <row r="23" spans="1:30" x14ac:dyDescent="0.35">
      <c r="A23" t="s">
        <v>196</v>
      </c>
      <c r="H23" s="65">
        <v>12.756043894902472</v>
      </c>
      <c r="I23" s="65">
        <v>14.711917990975282</v>
      </c>
      <c r="J23" s="65">
        <v>14.717475377759664</v>
      </c>
      <c r="K23" s="65">
        <v>14.647336294532362</v>
      </c>
      <c r="L23" s="65">
        <v>13.39816258925236</v>
      </c>
      <c r="M23" s="65">
        <v>14.670622697161573</v>
      </c>
      <c r="N23" s="66">
        <f t="shared" si="0"/>
        <v>14.15025980743062</v>
      </c>
      <c r="O23" s="29">
        <f t="shared" si="1"/>
        <v>0.78150967425693896</v>
      </c>
      <c r="T23" s="64" t="s">
        <v>85</v>
      </c>
      <c r="U23" s="64" t="s">
        <v>85</v>
      </c>
      <c r="V23" s="64" t="s">
        <v>85</v>
      </c>
      <c r="W23" s="66" t="e">
        <f t="shared" si="2"/>
        <v>#DIV/0!</v>
      </c>
      <c r="X23" s="29" t="e">
        <f t="shared" si="3"/>
        <v>#DIV/0!</v>
      </c>
      <c r="Z23" s="32" t="s">
        <v>85</v>
      </c>
      <c r="AA23" s="32" t="s">
        <v>85</v>
      </c>
      <c r="AB23" s="32" t="s">
        <v>85</v>
      </c>
      <c r="AC23" s="66" t="e">
        <f t="shared" si="4"/>
        <v>#DIV/0!</v>
      </c>
      <c r="AD23" s="29" t="e">
        <f t="shared" si="5"/>
        <v>#DIV/0!</v>
      </c>
    </row>
    <row r="24" spans="1:30" x14ac:dyDescent="0.35">
      <c r="A24" t="s">
        <v>197</v>
      </c>
      <c r="H24" s="65">
        <v>4.8858367634435504</v>
      </c>
      <c r="I24" s="65">
        <v>6.0508585575223037</v>
      </c>
      <c r="J24" s="65">
        <v>7.3557190335628757</v>
      </c>
      <c r="K24" s="65">
        <v>5.9099505685495384</v>
      </c>
      <c r="L24" s="65">
        <v>5.6424522977932918</v>
      </c>
      <c r="M24" s="65">
        <v>6.3145467163058537</v>
      </c>
      <c r="N24" s="66">
        <f t="shared" si="0"/>
        <v>6.0265606561962359</v>
      </c>
      <c r="O24" s="29">
        <f t="shared" si="1"/>
        <v>0.74303168326155378</v>
      </c>
      <c r="T24" s="64" t="s">
        <v>85</v>
      </c>
      <c r="U24" s="64" t="s">
        <v>85</v>
      </c>
      <c r="V24" s="64" t="s">
        <v>85</v>
      </c>
      <c r="W24" s="66" t="e">
        <f t="shared" si="2"/>
        <v>#DIV/0!</v>
      </c>
      <c r="X24" s="29" t="e">
        <f t="shared" si="3"/>
        <v>#DIV/0!</v>
      </c>
      <c r="Z24" s="32" t="s">
        <v>85</v>
      </c>
      <c r="AA24" s="32" t="s">
        <v>85</v>
      </c>
      <c r="AB24" s="32" t="s">
        <v>85</v>
      </c>
      <c r="AC24" s="66" t="e">
        <f t="shared" si="4"/>
        <v>#DIV/0!</v>
      </c>
      <c r="AD24" s="29" t="e">
        <f t="shared" si="5"/>
        <v>#DIV/0!</v>
      </c>
    </row>
    <row r="25" spans="1:30" x14ac:dyDescent="0.35">
      <c r="A25" t="s">
        <v>198</v>
      </c>
      <c r="H25" s="65">
        <v>25.49389589734697</v>
      </c>
      <c r="I25" s="65">
        <v>27.510538125219892</v>
      </c>
      <c r="J25" s="65">
        <v>26.128719584409886</v>
      </c>
      <c r="K25" s="65">
        <v>27.255301071798428</v>
      </c>
      <c r="L25" s="65">
        <v>26.351554523108206</v>
      </c>
      <c r="M25" s="65">
        <v>27.189939934061353</v>
      </c>
      <c r="N25" s="66">
        <f t="shared" si="0"/>
        <v>26.654991522657454</v>
      </c>
      <c r="O25" s="29">
        <f t="shared" si="1"/>
        <v>0.71829434120084912</v>
      </c>
      <c r="T25" s="64" t="s">
        <v>85</v>
      </c>
      <c r="U25" s="64" t="s">
        <v>85</v>
      </c>
      <c r="V25" s="64" t="s">
        <v>85</v>
      </c>
      <c r="W25" s="66" t="e">
        <f t="shared" si="2"/>
        <v>#DIV/0!</v>
      </c>
      <c r="X25" s="29" t="e">
        <f t="shared" si="3"/>
        <v>#DIV/0!</v>
      </c>
      <c r="Z25" s="32" t="s">
        <v>85</v>
      </c>
      <c r="AA25" s="32" t="s">
        <v>85</v>
      </c>
      <c r="AB25" s="32" t="s">
        <v>85</v>
      </c>
      <c r="AC25" s="66" t="e">
        <f t="shared" si="4"/>
        <v>#DIV/0!</v>
      </c>
      <c r="AD25" s="29" t="e">
        <f t="shared" si="5"/>
        <v>#DIV/0!</v>
      </c>
    </row>
    <row r="26" spans="1:30" x14ac:dyDescent="0.35">
      <c r="A26" t="s">
        <v>195</v>
      </c>
      <c r="H26" s="65">
        <v>285.54975176035731</v>
      </c>
      <c r="I26" s="65">
        <v>294.3141095424034</v>
      </c>
      <c r="J26" s="65">
        <v>319.6349366301427</v>
      </c>
      <c r="K26" s="65">
        <v>331.09982603579658</v>
      </c>
      <c r="L26" s="65">
        <v>291.11262825194046</v>
      </c>
      <c r="M26" s="65">
        <v>338.38838656029441</v>
      </c>
      <c r="N26" s="66">
        <f t="shared" si="0"/>
        <v>310.0166064634891</v>
      </c>
      <c r="O26" s="29">
        <f t="shared" si="1"/>
        <v>20.593397442845362</v>
      </c>
      <c r="T26" s="64" t="s">
        <v>85</v>
      </c>
      <c r="U26" s="64" t="s">
        <v>85</v>
      </c>
      <c r="V26" s="64" t="s">
        <v>85</v>
      </c>
      <c r="W26" s="66" t="e">
        <f t="shared" si="2"/>
        <v>#DIV/0!</v>
      </c>
      <c r="X26" s="29" t="e">
        <f t="shared" si="3"/>
        <v>#DIV/0!</v>
      </c>
      <c r="Z26" s="32" t="s">
        <v>85</v>
      </c>
      <c r="AA26" s="32" t="s">
        <v>85</v>
      </c>
      <c r="AB26" s="32" t="s">
        <v>85</v>
      </c>
      <c r="AC26" s="66" t="e">
        <f t="shared" si="4"/>
        <v>#DIV/0!</v>
      </c>
      <c r="AD26" s="29" t="e">
        <f t="shared" si="5"/>
        <v>#DIV/0!</v>
      </c>
    </row>
    <row r="27" spans="1:30" x14ac:dyDescent="0.35">
      <c r="A27" t="s">
        <v>199</v>
      </c>
      <c r="H27" s="65">
        <v>6.2727933084741352</v>
      </c>
      <c r="I27" s="65">
        <v>5.6066751661480563</v>
      </c>
      <c r="J27" s="65">
        <v>6.4712725837221905</v>
      </c>
      <c r="K27" s="65">
        <v>7.320606224661371</v>
      </c>
      <c r="L27" s="65">
        <v>5.4429997781776622</v>
      </c>
      <c r="M27" s="65">
        <v>6.8322277977977643</v>
      </c>
      <c r="N27" s="66">
        <f t="shared" si="0"/>
        <v>6.3244291431635302</v>
      </c>
      <c r="O27" s="29">
        <f t="shared" si="1"/>
        <v>0.65403185495687632</v>
      </c>
      <c r="T27" s="64" t="s">
        <v>85</v>
      </c>
      <c r="U27" s="64" t="s">
        <v>85</v>
      </c>
      <c r="V27" s="64" t="s">
        <v>85</v>
      </c>
      <c r="W27" s="66" t="e">
        <f t="shared" si="2"/>
        <v>#DIV/0!</v>
      </c>
      <c r="X27" s="29" t="e">
        <f t="shared" si="3"/>
        <v>#DIV/0!</v>
      </c>
      <c r="Z27" s="32" t="s">
        <v>85</v>
      </c>
      <c r="AA27" s="32" t="s">
        <v>85</v>
      </c>
      <c r="AB27" s="32" t="s">
        <v>85</v>
      </c>
      <c r="AC27" s="66" t="e">
        <f t="shared" si="4"/>
        <v>#DIV/0!</v>
      </c>
      <c r="AD27" s="29" t="e">
        <f t="shared" si="5"/>
        <v>#DIV/0!</v>
      </c>
    </row>
    <row r="28" spans="1:30" x14ac:dyDescent="0.35">
      <c r="A28" t="s">
        <v>201</v>
      </c>
      <c r="H28" s="65">
        <v>47.022555404523366</v>
      </c>
      <c r="I28" s="65">
        <v>45.446462202184158</v>
      </c>
      <c r="J28" s="65">
        <v>47.009500485820446</v>
      </c>
      <c r="K28" s="65">
        <v>52.51569557530248</v>
      </c>
      <c r="L28" s="65">
        <v>52.261366215863262</v>
      </c>
      <c r="M28" s="65">
        <v>48.11591671912764</v>
      </c>
      <c r="N28" s="66">
        <f t="shared" si="0"/>
        <v>48.728582767136892</v>
      </c>
      <c r="O28" s="29">
        <f t="shared" si="1"/>
        <v>2.7029684502585294</v>
      </c>
      <c r="T28" s="64" t="s">
        <v>85</v>
      </c>
      <c r="U28" s="64" t="s">
        <v>85</v>
      </c>
      <c r="V28" s="64" t="s">
        <v>85</v>
      </c>
      <c r="W28" s="66" t="e">
        <f t="shared" si="2"/>
        <v>#DIV/0!</v>
      </c>
      <c r="X28" s="29" t="e">
        <f t="shared" si="3"/>
        <v>#DIV/0!</v>
      </c>
      <c r="Z28" s="32" t="s">
        <v>85</v>
      </c>
      <c r="AA28" s="32" t="s">
        <v>85</v>
      </c>
      <c r="AB28" s="32" t="s">
        <v>85</v>
      </c>
      <c r="AC28" s="66" t="e">
        <f t="shared" si="4"/>
        <v>#DIV/0!</v>
      </c>
      <c r="AD28" s="29" t="e">
        <f t="shared" si="5"/>
        <v>#DIV/0!</v>
      </c>
    </row>
    <row r="29" spans="1:30" x14ac:dyDescent="0.35">
      <c r="A29" t="s">
        <v>194</v>
      </c>
      <c r="H29" s="65">
        <v>4.0869011007755498</v>
      </c>
      <c r="I29" s="65">
        <v>4.4906447459727197</v>
      </c>
      <c r="J29" s="65">
        <v>5.1036154019933706</v>
      </c>
      <c r="K29" s="65">
        <v>4.9618792816961239</v>
      </c>
      <c r="L29" s="65">
        <v>4.2251784854633714</v>
      </c>
      <c r="M29" s="65">
        <v>4.8266791080326747</v>
      </c>
      <c r="N29" s="66">
        <f t="shared" si="0"/>
        <v>4.6158163539889676</v>
      </c>
      <c r="O29" s="29">
        <f t="shared" si="1"/>
        <v>0.37642789992940112</v>
      </c>
      <c r="T29" s="64" t="s">
        <v>85</v>
      </c>
      <c r="U29" s="64" t="s">
        <v>85</v>
      </c>
      <c r="V29" s="64" t="s">
        <v>85</v>
      </c>
      <c r="W29" s="66" t="e">
        <f t="shared" si="2"/>
        <v>#DIV/0!</v>
      </c>
      <c r="X29" s="29" t="e">
        <f t="shared" si="3"/>
        <v>#DIV/0!</v>
      </c>
      <c r="Z29" s="32" t="s">
        <v>85</v>
      </c>
      <c r="AA29" s="32" t="s">
        <v>85</v>
      </c>
      <c r="AB29" s="32" t="s">
        <v>85</v>
      </c>
      <c r="AC29" s="66" t="e">
        <f t="shared" si="4"/>
        <v>#DIV/0!</v>
      </c>
      <c r="AD29" s="29" t="e">
        <f t="shared" si="5"/>
        <v>#DIV/0!</v>
      </c>
    </row>
    <row r="30" spans="1:30" x14ac:dyDescent="0.35">
      <c r="A30" t="s">
        <v>200</v>
      </c>
      <c r="H30" s="65">
        <v>24.254303333091798</v>
      </c>
      <c r="I30" s="65">
        <v>24.855465296445956</v>
      </c>
      <c r="J30" s="65">
        <v>28.568134561573263</v>
      </c>
      <c r="K30" s="65">
        <v>25.631983964999662</v>
      </c>
      <c r="L30" s="65">
        <v>21.961934574098429</v>
      </c>
      <c r="M30" s="65">
        <v>25.591846868332695</v>
      </c>
      <c r="N30" s="66">
        <f t="shared" si="0"/>
        <v>25.14394476642363</v>
      </c>
      <c r="O30" s="29">
        <f t="shared" si="1"/>
        <v>1.9648471295077454</v>
      </c>
      <c r="T30" s="64" t="s">
        <v>85</v>
      </c>
      <c r="U30" s="64" t="s">
        <v>85</v>
      </c>
      <c r="V30" s="64" t="s">
        <v>85</v>
      </c>
      <c r="W30" s="66" t="e">
        <f t="shared" si="2"/>
        <v>#DIV/0!</v>
      </c>
      <c r="X30" s="29" t="e">
        <f t="shared" si="3"/>
        <v>#DIV/0!</v>
      </c>
      <c r="Z30" s="32" t="s">
        <v>85</v>
      </c>
      <c r="AA30" s="32" t="s">
        <v>85</v>
      </c>
      <c r="AB30" s="32" t="s">
        <v>85</v>
      </c>
      <c r="AC30" s="66" t="e">
        <f t="shared" si="4"/>
        <v>#DIV/0!</v>
      </c>
      <c r="AD30" s="29" t="e">
        <f t="shared" si="5"/>
        <v>#DIV/0!</v>
      </c>
    </row>
    <row r="31" spans="1:30" x14ac:dyDescent="0.35">
      <c r="A31" t="s">
        <v>198</v>
      </c>
      <c r="H31" s="65">
        <v>0.62546946858238883</v>
      </c>
      <c r="I31" s="65">
        <v>0.44431979115605053</v>
      </c>
      <c r="J31" s="65">
        <v>0.56242528270527525</v>
      </c>
      <c r="K31" s="65">
        <v>0.61885202956372798</v>
      </c>
      <c r="L31" s="65">
        <v>0.39606678001075168</v>
      </c>
      <c r="M31" s="65">
        <v>0.48925320221403257</v>
      </c>
      <c r="N31" s="66">
        <f t="shared" si="0"/>
        <v>0.52273109237203785</v>
      </c>
      <c r="O31" s="29">
        <f t="shared" si="1"/>
        <v>8.6296954922071817E-2</v>
      </c>
      <c r="T31" s="64" t="s">
        <v>85</v>
      </c>
      <c r="U31" s="64" t="s">
        <v>85</v>
      </c>
      <c r="V31" s="64" t="s">
        <v>85</v>
      </c>
      <c r="W31" s="66" t="e">
        <f t="shared" si="2"/>
        <v>#DIV/0!</v>
      </c>
      <c r="X31" s="29" t="e">
        <f t="shared" si="3"/>
        <v>#DIV/0!</v>
      </c>
      <c r="Z31" s="32" t="s">
        <v>85</v>
      </c>
      <c r="AA31" s="32" t="s">
        <v>85</v>
      </c>
      <c r="AB31" s="32" t="s">
        <v>85</v>
      </c>
      <c r="AC31" s="66" t="e">
        <f t="shared" si="4"/>
        <v>#DIV/0!</v>
      </c>
      <c r="AD31" s="29" t="e">
        <f t="shared" si="5"/>
        <v>#DIV/0!</v>
      </c>
    </row>
    <row r="32" spans="1:30" x14ac:dyDescent="0.35">
      <c r="A32" t="s">
        <v>195</v>
      </c>
      <c r="H32" s="65">
        <v>1199.6745726582697</v>
      </c>
      <c r="I32" s="65">
        <v>1288.9474388165843</v>
      </c>
      <c r="J32" s="65">
        <v>1390.8626100551126</v>
      </c>
      <c r="K32" s="65">
        <v>1406.0878253315843</v>
      </c>
      <c r="L32" s="65">
        <v>1227.3202083805843</v>
      </c>
      <c r="M32" s="65">
        <v>1364.7787578095169</v>
      </c>
      <c r="N32" s="66">
        <f t="shared" si="0"/>
        <v>1312.9452355086087</v>
      </c>
      <c r="O32" s="29">
        <f t="shared" si="1"/>
        <v>79.761264521666817</v>
      </c>
      <c r="T32" s="64" t="s">
        <v>85</v>
      </c>
      <c r="U32" s="64" t="s">
        <v>85</v>
      </c>
      <c r="V32" s="64" t="s">
        <v>85</v>
      </c>
      <c r="W32" s="66" t="e">
        <f t="shared" si="2"/>
        <v>#DIV/0!</v>
      </c>
      <c r="X32" s="29" t="e">
        <f t="shared" si="3"/>
        <v>#DIV/0!</v>
      </c>
      <c r="Z32" s="32" t="s">
        <v>85</v>
      </c>
      <c r="AA32" s="32" t="s">
        <v>85</v>
      </c>
      <c r="AB32" s="32" t="s">
        <v>85</v>
      </c>
      <c r="AC32" s="66" t="e">
        <f t="shared" si="4"/>
        <v>#DIV/0!</v>
      </c>
      <c r="AD32" s="29" t="e">
        <f t="shared" si="5"/>
        <v>#DIV/0!</v>
      </c>
    </row>
    <row r="33" spans="1:30" x14ac:dyDescent="0.35">
      <c r="A33" t="s">
        <v>202</v>
      </c>
      <c r="H33" s="65">
        <v>2.2543263716483484</v>
      </c>
      <c r="I33" s="65">
        <v>2.2290998353865614</v>
      </c>
      <c r="J33" s="65">
        <v>3.7589175858510342</v>
      </c>
      <c r="K33" s="65">
        <v>3.3539823670847304</v>
      </c>
      <c r="L33" s="65">
        <v>3.5027660935441123</v>
      </c>
      <c r="M33" s="65">
        <v>3.8854888471463029</v>
      </c>
      <c r="N33" s="66">
        <f t="shared" si="0"/>
        <v>3.1640968501101816</v>
      </c>
      <c r="O33" s="29">
        <f t="shared" si="1"/>
        <v>0.67415048123330867</v>
      </c>
      <c r="T33" s="64" t="s">
        <v>85</v>
      </c>
      <c r="U33" s="64" t="s">
        <v>85</v>
      </c>
      <c r="V33" s="64" t="s">
        <v>85</v>
      </c>
      <c r="W33" s="66" t="e">
        <f t="shared" si="2"/>
        <v>#DIV/0!</v>
      </c>
      <c r="X33" s="29" t="e">
        <f t="shared" si="3"/>
        <v>#DIV/0!</v>
      </c>
      <c r="Z33" s="32" t="s">
        <v>85</v>
      </c>
      <c r="AA33" s="32" t="s">
        <v>85</v>
      </c>
      <c r="AB33" s="32" t="s">
        <v>85</v>
      </c>
      <c r="AC33" s="66" t="e">
        <f t="shared" si="4"/>
        <v>#DIV/0!</v>
      </c>
      <c r="AD33" s="29" t="e">
        <f t="shared" si="5"/>
        <v>#DIV/0!</v>
      </c>
    </row>
    <row r="34" spans="1:30" x14ac:dyDescent="0.35">
      <c r="A34" t="s">
        <v>199</v>
      </c>
      <c r="H34" s="65">
        <v>22.01920786859236</v>
      </c>
      <c r="I34" s="65">
        <v>24.664122295590335</v>
      </c>
      <c r="J34" s="65">
        <v>24.867785136824942</v>
      </c>
      <c r="K34" s="65">
        <v>25.757979542845504</v>
      </c>
      <c r="L34" s="65">
        <v>24.004048098599888</v>
      </c>
      <c r="M34" s="65">
        <v>26.339141161099327</v>
      </c>
      <c r="N34" s="66">
        <f t="shared" si="0"/>
        <v>24.608714017258723</v>
      </c>
      <c r="O34" s="29">
        <f t="shared" si="1"/>
        <v>1.381818864028616</v>
      </c>
      <c r="T34" s="64" t="s">
        <v>85</v>
      </c>
      <c r="U34" s="64" t="s">
        <v>85</v>
      </c>
      <c r="V34" s="64" t="s">
        <v>85</v>
      </c>
      <c r="W34" s="66" t="e">
        <f t="shared" si="2"/>
        <v>#DIV/0!</v>
      </c>
      <c r="X34" s="29" t="e">
        <f t="shared" si="3"/>
        <v>#DIV/0!</v>
      </c>
      <c r="Z34" s="32" t="s">
        <v>85</v>
      </c>
      <c r="AA34" s="32" t="s">
        <v>85</v>
      </c>
      <c r="AB34" s="32" t="s">
        <v>85</v>
      </c>
      <c r="AC34" s="66" t="e">
        <f t="shared" si="4"/>
        <v>#DIV/0!</v>
      </c>
      <c r="AD34" s="29" t="e">
        <f t="shared" si="5"/>
        <v>#DIV/0!</v>
      </c>
    </row>
    <row r="35" spans="1:30" x14ac:dyDescent="0.35">
      <c r="A35" t="s">
        <v>203</v>
      </c>
      <c r="H35" s="65" t="s">
        <v>85</v>
      </c>
      <c r="I35" s="65" t="s">
        <v>85</v>
      </c>
      <c r="J35" s="65" t="s">
        <v>85</v>
      </c>
      <c r="K35" s="65" t="s">
        <v>85</v>
      </c>
      <c r="L35" s="65" t="s">
        <v>85</v>
      </c>
      <c r="M35" s="65" t="s">
        <v>85</v>
      </c>
      <c r="N35" s="66" t="e">
        <f t="shared" si="0"/>
        <v>#DIV/0!</v>
      </c>
      <c r="O35" s="29" t="e">
        <f t="shared" si="1"/>
        <v>#DIV/0!</v>
      </c>
      <c r="T35" s="64">
        <v>2.2844449170942585</v>
      </c>
      <c r="U35" s="64">
        <v>1.8612606672131125</v>
      </c>
      <c r="V35" s="64">
        <v>2.172561519768573</v>
      </c>
      <c r="W35" s="66">
        <f t="shared" si="2"/>
        <v>2.1060890346919812</v>
      </c>
      <c r="X35" s="29">
        <f t="shared" si="3"/>
        <v>0.17904407425931068</v>
      </c>
      <c r="Z35" s="32" t="s">
        <v>85</v>
      </c>
      <c r="AA35" s="32" t="s">
        <v>85</v>
      </c>
      <c r="AB35" s="32" t="s">
        <v>85</v>
      </c>
      <c r="AC35" s="66" t="e">
        <f t="shared" si="4"/>
        <v>#DIV/0!</v>
      </c>
      <c r="AD35" s="29" t="e">
        <f t="shared" si="5"/>
        <v>#DIV/0!</v>
      </c>
    </row>
    <row r="36" spans="1:30" x14ac:dyDescent="0.35">
      <c r="A36" t="s">
        <v>201</v>
      </c>
      <c r="H36" s="65">
        <v>34.434610447934269</v>
      </c>
      <c r="I36" s="65">
        <v>36.698176020737982</v>
      </c>
      <c r="J36" s="65">
        <v>38.163428966421122</v>
      </c>
      <c r="K36" s="65">
        <v>39.436032582920561</v>
      </c>
      <c r="L36" s="65">
        <v>36.344255571532813</v>
      </c>
      <c r="M36" s="65">
        <v>35.768957752856629</v>
      </c>
      <c r="N36" s="66">
        <f t="shared" si="0"/>
        <v>36.807576890400561</v>
      </c>
      <c r="O36" s="29">
        <f t="shared" si="1"/>
        <v>1.6167585278541119</v>
      </c>
      <c r="T36" s="64" t="s">
        <v>85</v>
      </c>
      <c r="U36" s="64" t="s">
        <v>85</v>
      </c>
      <c r="V36" s="64" t="s">
        <v>85</v>
      </c>
      <c r="W36" s="66" t="e">
        <f t="shared" si="2"/>
        <v>#DIV/0!</v>
      </c>
      <c r="X36" s="29" t="e">
        <f t="shared" si="3"/>
        <v>#DIV/0!</v>
      </c>
      <c r="Z36" s="32" t="s">
        <v>85</v>
      </c>
      <c r="AA36" s="32" t="s">
        <v>85</v>
      </c>
      <c r="AB36" s="32" t="s">
        <v>85</v>
      </c>
      <c r="AC36" s="66" t="e">
        <f t="shared" si="4"/>
        <v>#DIV/0!</v>
      </c>
      <c r="AD36" s="29" t="e">
        <f t="shared" si="5"/>
        <v>#DIV/0!</v>
      </c>
    </row>
    <row r="37" spans="1:30" x14ac:dyDescent="0.35">
      <c r="A37" t="s">
        <v>194</v>
      </c>
      <c r="H37" s="65">
        <v>1.4910245951965841</v>
      </c>
      <c r="I37" s="65">
        <v>1.7756335062757191</v>
      </c>
      <c r="J37" s="65">
        <v>2.1229657730357525</v>
      </c>
      <c r="K37" s="65">
        <v>2.3406224923968089</v>
      </c>
      <c r="L37" s="65">
        <v>1.5496973874679101</v>
      </c>
      <c r="M37" s="65">
        <v>2.0128166369928873</v>
      </c>
      <c r="N37" s="66">
        <f t="shared" si="0"/>
        <v>1.8821267318942771</v>
      </c>
      <c r="O37" s="29">
        <f t="shared" si="1"/>
        <v>0.30553576301837071</v>
      </c>
      <c r="T37" s="64" t="s">
        <v>85</v>
      </c>
      <c r="U37" s="64" t="s">
        <v>85</v>
      </c>
      <c r="V37" s="64" t="s">
        <v>85</v>
      </c>
      <c r="W37" s="66" t="e">
        <f t="shared" si="2"/>
        <v>#DIV/0!</v>
      </c>
      <c r="X37" s="29" t="e">
        <f t="shared" si="3"/>
        <v>#DIV/0!</v>
      </c>
      <c r="Z37" s="32" t="s">
        <v>85</v>
      </c>
      <c r="AA37" s="32" t="s">
        <v>85</v>
      </c>
      <c r="AB37" s="32" t="s">
        <v>85</v>
      </c>
      <c r="AC37" s="66" t="e">
        <f t="shared" si="4"/>
        <v>#DIV/0!</v>
      </c>
      <c r="AD37" s="29" t="e">
        <f t="shared" si="5"/>
        <v>#DIV/0!</v>
      </c>
    </row>
    <row r="38" spans="1:30" x14ac:dyDescent="0.35">
      <c r="A38" t="s">
        <v>204</v>
      </c>
      <c r="H38" s="65" t="s">
        <v>85</v>
      </c>
      <c r="I38" s="65" t="s">
        <v>85</v>
      </c>
      <c r="J38" s="65" t="s">
        <v>85</v>
      </c>
      <c r="K38" s="65" t="s">
        <v>85</v>
      </c>
      <c r="L38" s="65" t="s">
        <v>85</v>
      </c>
      <c r="M38" s="65" t="s">
        <v>85</v>
      </c>
      <c r="N38" s="66" t="e">
        <f t="shared" si="0"/>
        <v>#DIV/0!</v>
      </c>
      <c r="O38" s="29" t="e">
        <f t="shared" si="1"/>
        <v>#DIV/0!</v>
      </c>
      <c r="T38" s="64">
        <v>22.325459983608763</v>
      </c>
      <c r="U38" s="64">
        <v>20.914605551582248</v>
      </c>
      <c r="V38" s="64">
        <v>25.864729792505621</v>
      </c>
      <c r="W38" s="66">
        <f t="shared" si="2"/>
        <v>23.034931775898873</v>
      </c>
      <c r="X38" s="29">
        <f t="shared" si="3"/>
        <v>2.0822175948070059</v>
      </c>
      <c r="Z38" s="32" t="s">
        <v>85</v>
      </c>
      <c r="AA38" s="32" t="s">
        <v>85</v>
      </c>
      <c r="AB38" s="32" t="s">
        <v>85</v>
      </c>
      <c r="AC38" s="66" t="e">
        <f t="shared" si="4"/>
        <v>#DIV/0!</v>
      </c>
      <c r="AD38" s="29" t="e">
        <f t="shared" si="5"/>
        <v>#DIV/0!</v>
      </c>
    </row>
    <row r="39" spans="1:30" x14ac:dyDescent="0.35">
      <c r="A39" t="s">
        <v>195</v>
      </c>
      <c r="H39" s="65">
        <v>11.100932854511687</v>
      </c>
      <c r="I39" s="65">
        <v>12.584127097984608</v>
      </c>
      <c r="J39" s="65">
        <v>9.9781970802883357</v>
      </c>
      <c r="K39" s="65">
        <v>10.430629850335427</v>
      </c>
      <c r="L39" s="65">
        <v>11.605366535979215</v>
      </c>
      <c r="M39" s="65">
        <v>14.605932776529663</v>
      </c>
      <c r="N39" s="66">
        <f t="shared" si="0"/>
        <v>11.717531032604823</v>
      </c>
      <c r="O39" s="29">
        <f t="shared" si="1"/>
        <v>1.5366643969421763</v>
      </c>
      <c r="T39" s="64" t="s">
        <v>85</v>
      </c>
      <c r="U39" s="64" t="s">
        <v>85</v>
      </c>
      <c r="V39" s="64" t="s">
        <v>85</v>
      </c>
      <c r="W39" s="66" t="e">
        <f t="shared" si="2"/>
        <v>#DIV/0!</v>
      </c>
      <c r="X39" s="29" t="e">
        <f t="shared" si="3"/>
        <v>#DIV/0!</v>
      </c>
      <c r="Z39" s="32" t="s">
        <v>85</v>
      </c>
      <c r="AA39" s="32" t="s">
        <v>85</v>
      </c>
      <c r="AB39" s="32" t="s">
        <v>85</v>
      </c>
      <c r="AC39" s="66" t="e">
        <f t="shared" si="4"/>
        <v>#DIV/0!</v>
      </c>
      <c r="AD39" s="29" t="e">
        <f t="shared" si="5"/>
        <v>#DIV/0!</v>
      </c>
    </row>
    <row r="40" spans="1:30" x14ac:dyDescent="0.35">
      <c r="A40" t="s">
        <v>205</v>
      </c>
      <c r="H40" s="65" t="s">
        <v>85</v>
      </c>
      <c r="I40" s="65" t="s">
        <v>85</v>
      </c>
      <c r="J40" s="65" t="s">
        <v>85</v>
      </c>
      <c r="K40" s="65" t="s">
        <v>85</v>
      </c>
      <c r="L40" s="65" t="s">
        <v>85</v>
      </c>
      <c r="M40" s="65" t="s">
        <v>85</v>
      </c>
      <c r="N40" s="66" t="e">
        <f t="shared" si="0"/>
        <v>#DIV/0!</v>
      </c>
      <c r="O40" s="29" t="e">
        <f t="shared" si="1"/>
        <v>#DIV/0!</v>
      </c>
      <c r="T40" s="64">
        <v>1.3100472193294495</v>
      </c>
      <c r="U40" s="64">
        <v>1.8467143245992357</v>
      </c>
      <c r="V40" s="64">
        <v>1.316792329903427</v>
      </c>
      <c r="W40" s="66">
        <f t="shared" si="2"/>
        <v>1.4911846246107041</v>
      </c>
      <c r="X40" s="29">
        <f t="shared" si="3"/>
        <v>0.25141254252670658</v>
      </c>
      <c r="Z40" s="32" t="s">
        <v>85</v>
      </c>
      <c r="AA40" s="32" t="s">
        <v>85</v>
      </c>
      <c r="AB40" s="32" t="s">
        <v>85</v>
      </c>
      <c r="AC40" s="66" t="e">
        <f t="shared" si="4"/>
        <v>#DIV/0!</v>
      </c>
      <c r="AD40" s="29" t="e">
        <f t="shared" si="5"/>
        <v>#DIV/0!</v>
      </c>
    </row>
    <row r="41" spans="1:30" x14ac:dyDescent="0.35">
      <c r="A41" t="s">
        <v>202</v>
      </c>
      <c r="H41" s="65">
        <v>16.620112963433147</v>
      </c>
      <c r="I41" s="65">
        <v>18.147926452474945</v>
      </c>
      <c r="J41" s="65">
        <v>17.740779403392811</v>
      </c>
      <c r="K41" s="65">
        <v>18.441955610383147</v>
      </c>
      <c r="L41" s="65" t="s">
        <v>85</v>
      </c>
      <c r="M41" s="65">
        <v>19.116050424584607</v>
      </c>
      <c r="N41" s="66">
        <f t="shared" si="0"/>
        <v>18.013364970853729</v>
      </c>
      <c r="O41" s="29">
        <f t="shared" si="1"/>
        <v>0.82863333100563552</v>
      </c>
      <c r="T41" s="64">
        <v>1.8195377142003482</v>
      </c>
      <c r="U41" s="64">
        <v>1.6549056410835392</v>
      </c>
      <c r="V41" s="64">
        <v>2.7485815383087302</v>
      </c>
      <c r="W41" s="66">
        <f t="shared" si="2"/>
        <v>2.0743416311975391</v>
      </c>
      <c r="X41" s="29">
        <f t="shared" si="3"/>
        <v>0.4814737923851895</v>
      </c>
      <c r="Z41" s="32" t="s">
        <v>85</v>
      </c>
      <c r="AA41" s="32" t="s">
        <v>85</v>
      </c>
      <c r="AB41" s="32" t="s">
        <v>85</v>
      </c>
      <c r="AC41" s="66" t="e">
        <f t="shared" si="4"/>
        <v>#DIV/0!</v>
      </c>
      <c r="AD41" s="29" t="e">
        <f t="shared" si="5"/>
        <v>#DIV/0!</v>
      </c>
    </row>
    <row r="42" spans="1:30" x14ac:dyDescent="0.35">
      <c r="A42" t="s">
        <v>199</v>
      </c>
      <c r="H42" s="65">
        <v>0.45850948349754711</v>
      </c>
      <c r="I42" s="65">
        <v>0.53985262796301681</v>
      </c>
      <c r="J42" s="65">
        <v>0.47824455236096969</v>
      </c>
      <c r="K42" s="65" t="s">
        <v>85</v>
      </c>
      <c r="L42" s="65" t="s">
        <v>85</v>
      </c>
      <c r="M42" s="65">
        <v>0.50426163456440665</v>
      </c>
      <c r="N42" s="66">
        <f t="shared" si="0"/>
        <v>0.49521707459648506</v>
      </c>
      <c r="O42" s="29">
        <f t="shared" si="1"/>
        <v>3.0453449905846981E-2</v>
      </c>
      <c r="T42" s="64" t="s">
        <v>85</v>
      </c>
      <c r="U42" s="64" t="s">
        <v>85</v>
      </c>
      <c r="V42" s="64" t="s">
        <v>85</v>
      </c>
      <c r="W42" s="66" t="e">
        <f t="shared" si="2"/>
        <v>#DIV/0!</v>
      </c>
      <c r="X42" s="29" t="e">
        <f t="shared" si="3"/>
        <v>#DIV/0!</v>
      </c>
      <c r="Z42" s="32" t="s">
        <v>85</v>
      </c>
      <c r="AA42" s="32" t="s">
        <v>85</v>
      </c>
      <c r="AB42" s="32" t="s">
        <v>85</v>
      </c>
      <c r="AC42" s="66" t="e">
        <f t="shared" si="4"/>
        <v>#DIV/0!</v>
      </c>
      <c r="AD42" s="29" t="e">
        <f t="shared" si="5"/>
        <v>#DIV/0!</v>
      </c>
    </row>
    <row r="43" spans="1:30" x14ac:dyDescent="0.35">
      <c r="A43" t="s">
        <v>203</v>
      </c>
      <c r="H43" s="65" t="s">
        <v>85</v>
      </c>
      <c r="I43" s="65" t="s">
        <v>85</v>
      </c>
      <c r="J43" s="65" t="s">
        <v>85</v>
      </c>
      <c r="K43" s="65" t="s">
        <v>85</v>
      </c>
      <c r="L43" s="65" t="s">
        <v>85</v>
      </c>
      <c r="M43" s="65" t="s">
        <v>85</v>
      </c>
      <c r="N43" s="66" t="e">
        <f t="shared" si="0"/>
        <v>#DIV/0!</v>
      </c>
      <c r="O43" s="29" t="e">
        <f t="shared" si="1"/>
        <v>#DIV/0!</v>
      </c>
      <c r="T43" s="64">
        <v>5.7320438211219429</v>
      </c>
      <c r="U43" s="64">
        <v>5.6992298945707756</v>
      </c>
      <c r="V43" s="64">
        <v>5.6254223479885175</v>
      </c>
      <c r="W43" s="66">
        <f t="shared" si="2"/>
        <v>5.6855653545604126</v>
      </c>
      <c r="X43" s="29">
        <f t="shared" si="3"/>
        <v>4.4587549634074304E-2</v>
      </c>
      <c r="Z43" s="32" t="s">
        <v>85</v>
      </c>
      <c r="AA43" s="32" t="s">
        <v>85</v>
      </c>
      <c r="AB43" s="32" t="s">
        <v>85</v>
      </c>
      <c r="AC43" s="66" t="e">
        <f t="shared" si="4"/>
        <v>#DIV/0!</v>
      </c>
      <c r="AD43" s="29" t="e">
        <f t="shared" si="5"/>
        <v>#DIV/0!</v>
      </c>
    </row>
    <row r="44" spans="1:30" x14ac:dyDescent="0.35">
      <c r="A44" t="s">
        <v>201</v>
      </c>
      <c r="H44" s="65">
        <v>204.75154608431797</v>
      </c>
      <c r="I44" s="65">
        <v>214.87828590321462</v>
      </c>
      <c r="J44" s="65">
        <v>217.25455587961346</v>
      </c>
      <c r="K44" s="65">
        <v>233.45777175228315</v>
      </c>
      <c r="L44" s="65">
        <v>221.12773362941346</v>
      </c>
      <c r="M44" s="65">
        <v>226.9943360316112</v>
      </c>
      <c r="N44" s="66">
        <f t="shared" si="0"/>
        <v>219.744038213409</v>
      </c>
      <c r="O44" s="29">
        <f t="shared" si="1"/>
        <v>9.1030746372442728</v>
      </c>
      <c r="T44" s="64" t="s">
        <v>85</v>
      </c>
      <c r="U44" s="64" t="s">
        <v>85</v>
      </c>
      <c r="V44" s="64" t="s">
        <v>85</v>
      </c>
      <c r="W44" s="66" t="e">
        <f t="shared" si="2"/>
        <v>#DIV/0!</v>
      </c>
      <c r="X44" s="29" t="e">
        <f t="shared" si="3"/>
        <v>#DIV/0!</v>
      </c>
      <c r="Z44" s="32" t="s">
        <v>85</v>
      </c>
      <c r="AA44" s="32" t="s">
        <v>85</v>
      </c>
      <c r="AB44" s="32" t="s">
        <v>85</v>
      </c>
      <c r="AC44" s="66" t="e">
        <f t="shared" si="4"/>
        <v>#DIV/0!</v>
      </c>
      <c r="AD44" s="29" t="e">
        <f t="shared" si="5"/>
        <v>#DIV/0!</v>
      </c>
    </row>
    <row r="45" spans="1:30" x14ac:dyDescent="0.35">
      <c r="A45" t="s">
        <v>206</v>
      </c>
      <c r="H45" s="65" t="s">
        <v>85</v>
      </c>
      <c r="I45" s="65">
        <v>1.7018954616221127</v>
      </c>
      <c r="J45" s="65" t="s">
        <v>85</v>
      </c>
      <c r="K45" s="65">
        <v>1.9901941699049215</v>
      </c>
      <c r="L45" s="65">
        <v>1.8129028252754493</v>
      </c>
      <c r="M45" s="65">
        <v>2.7980993707220225</v>
      </c>
      <c r="N45" s="66">
        <f t="shared" si="0"/>
        <v>2.0757729568811265</v>
      </c>
      <c r="O45" s="29">
        <f t="shared" si="1"/>
        <v>0.42952423228035325</v>
      </c>
      <c r="T45" s="64" t="s">
        <v>85</v>
      </c>
      <c r="U45" s="64" t="s">
        <v>85</v>
      </c>
      <c r="V45" s="64" t="s">
        <v>85</v>
      </c>
      <c r="W45" s="66" t="e">
        <f t="shared" si="2"/>
        <v>#DIV/0!</v>
      </c>
      <c r="X45" s="29" t="e">
        <f t="shared" si="3"/>
        <v>#DIV/0!</v>
      </c>
      <c r="Z45" s="32" t="s">
        <v>85</v>
      </c>
      <c r="AA45" s="32" t="s">
        <v>85</v>
      </c>
      <c r="AB45" s="32" t="s">
        <v>85</v>
      </c>
      <c r="AC45" s="66" t="e">
        <f t="shared" si="4"/>
        <v>#DIV/0!</v>
      </c>
      <c r="AD45" s="29" t="e">
        <f t="shared" si="5"/>
        <v>#DIV/0!</v>
      </c>
    </row>
    <row r="46" spans="1:30" x14ac:dyDescent="0.35">
      <c r="A46" t="s">
        <v>195</v>
      </c>
      <c r="H46" s="65">
        <v>3.4101597781338429</v>
      </c>
      <c r="I46" s="65">
        <v>2.8278511740826406</v>
      </c>
      <c r="J46" s="65">
        <v>3.6808090783768539</v>
      </c>
      <c r="K46" s="65">
        <v>3.2971397448928093</v>
      </c>
      <c r="L46" s="65">
        <v>2.2555421105558988</v>
      </c>
      <c r="M46" s="65">
        <v>3.1824437008509321</v>
      </c>
      <c r="N46" s="66">
        <f t="shared" si="0"/>
        <v>3.10899093114883</v>
      </c>
      <c r="O46" s="29">
        <f t="shared" si="1"/>
        <v>0.45932711759674999</v>
      </c>
      <c r="T46" s="64" t="s">
        <v>85</v>
      </c>
      <c r="U46" s="64" t="s">
        <v>85</v>
      </c>
      <c r="V46" s="64" t="s">
        <v>85</v>
      </c>
      <c r="W46" s="66" t="e">
        <f t="shared" si="2"/>
        <v>#DIV/0!</v>
      </c>
      <c r="X46" s="29" t="e">
        <f t="shared" si="3"/>
        <v>#DIV/0!</v>
      </c>
      <c r="Z46" s="32" t="s">
        <v>85</v>
      </c>
      <c r="AA46" s="32" t="s">
        <v>85</v>
      </c>
      <c r="AB46" s="32" t="s">
        <v>85</v>
      </c>
      <c r="AC46" s="66" t="e">
        <f t="shared" si="4"/>
        <v>#DIV/0!</v>
      </c>
      <c r="AD46" s="29" t="e">
        <f t="shared" si="5"/>
        <v>#DIV/0!</v>
      </c>
    </row>
    <row r="47" spans="1:30" x14ac:dyDescent="0.35">
      <c r="A47" t="s">
        <v>205</v>
      </c>
      <c r="H47" s="65" t="s">
        <v>85</v>
      </c>
      <c r="I47" s="65" t="s">
        <v>85</v>
      </c>
      <c r="J47" s="65" t="s">
        <v>85</v>
      </c>
      <c r="K47" s="65" t="s">
        <v>85</v>
      </c>
      <c r="L47" s="65" t="s">
        <v>85</v>
      </c>
      <c r="M47" s="65" t="s">
        <v>85</v>
      </c>
      <c r="N47" s="66" t="e">
        <f t="shared" si="0"/>
        <v>#DIV/0!</v>
      </c>
      <c r="O47" s="29" t="e">
        <f t="shared" si="1"/>
        <v>#DIV/0!</v>
      </c>
      <c r="T47" s="64">
        <v>2.9384150994515732</v>
      </c>
      <c r="U47" s="64">
        <v>3.5796361145115618</v>
      </c>
      <c r="V47" s="64" t="s">
        <v>85</v>
      </c>
      <c r="W47" s="66">
        <f t="shared" si="2"/>
        <v>3.2590256069815675</v>
      </c>
      <c r="X47" s="29">
        <f t="shared" si="3"/>
        <v>0.32061050752999432</v>
      </c>
      <c r="Z47" s="32" t="s">
        <v>85</v>
      </c>
      <c r="AA47" s="32" t="s">
        <v>85</v>
      </c>
      <c r="AB47" s="32" t="s">
        <v>85</v>
      </c>
      <c r="AC47" s="66" t="e">
        <f t="shared" si="4"/>
        <v>#DIV/0!</v>
      </c>
      <c r="AD47" s="29" t="e">
        <f t="shared" si="5"/>
        <v>#DIV/0!</v>
      </c>
    </row>
    <row r="48" spans="1:30" x14ac:dyDescent="0.35">
      <c r="A48" t="s">
        <v>201</v>
      </c>
      <c r="H48" s="65">
        <v>2.0637772872884721</v>
      </c>
      <c r="I48" s="65">
        <v>2.3345505452873936</v>
      </c>
      <c r="J48" s="65">
        <v>2.595164563295854</v>
      </c>
      <c r="K48" s="65">
        <v>2.6956782742236407</v>
      </c>
      <c r="L48" s="65" t="s">
        <v>85</v>
      </c>
      <c r="M48" s="65" t="s">
        <v>85</v>
      </c>
      <c r="N48" s="66">
        <f t="shared" si="0"/>
        <v>2.4222926675238403</v>
      </c>
      <c r="O48" s="29">
        <f t="shared" si="1"/>
        <v>0.24538558442698399</v>
      </c>
      <c r="T48" s="64" t="s">
        <v>85</v>
      </c>
      <c r="U48" s="64" t="s">
        <v>85</v>
      </c>
      <c r="V48" s="64" t="s">
        <v>85</v>
      </c>
      <c r="W48" s="66" t="e">
        <f t="shared" si="2"/>
        <v>#DIV/0!</v>
      </c>
      <c r="X48" s="29" t="e">
        <f t="shared" si="3"/>
        <v>#DIV/0!</v>
      </c>
      <c r="Z48" s="32" t="s">
        <v>85</v>
      </c>
      <c r="AA48" s="32" t="s">
        <v>85</v>
      </c>
      <c r="AB48" s="32" t="s">
        <v>85</v>
      </c>
      <c r="AC48" s="66" t="e">
        <f t="shared" si="4"/>
        <v>#DIV/0!</v>
      </c>
      <c r="AD48" s="29" t="e">
        <f t="shared" si="5"/>
        <v>#DIV/0!</v>
      </c>
    </row>
    <row r="49" spans="1:30" x14ac:dyDescent="0.35">
      <c r="A49" t="s">
        <v>203</v>
      </c>
      <c r="H49" s="65" t="s">
        <v>85</v>
      </c>
      <c r="I49" s="65" t="s">
        <v>85</v>
      </c>
      <c r="J49" s="65" t="s">
        <v>85</v>
      </c>
      <c r="K49" s="65" t="s">
        <v>85</v>
      </c>
      <c r="L49" s="65" t="s">
        <v>85</v>
      </c>
      <c r="M49" s="65" t="s">
        <v>85</v>
      </c>
      <c r="N49" s="66" t="e">
        <f t="shared" si="0"/>
        <v>#DIV/0!</v>
      </c>
      <c r="O49" s="29" t="e">
        <f t="shared" si="1"/>
        <v>#DIV/0!</v>
      </c>
      <c r="T49" s="64" t="s">
        <v>85</v>
      </c>
      <c r="U49" s="64" t="s">
        <v>85</v>
      </c>
      <c r="V49" s="64">
        <v>4.9045831969656408</v>
      </c>
      <c r="W49" s="66">
        <f t="shared" si="2"/>
        <v>4.9045831969656408</v>
      </c>
      <c r="X49" s="29">
        <f t="shared" si="3"/>
        <v>0</v>
      </c>
      <c r="Z49" s="32" t="s">
        <v>85</v>
      </c>
      <c r="AA49" s="32" t="s">
        <v>85</v>
      </c>
      <c r="AB49" s="32" t="s">
        <v>85</v>
      </c>
      <c r="AC49" s="66" t="e">
        <f t="shared" si="4"/>
        <v>#DIV/0!</v>
      </c>
      <c r="AD49" s="29" t="e">
        <f t="shared" si="5"/>
        <v>#DIV/0!</v>
      </c>
    </row>
    <row r="50" spans="1:30" x14ac:dyDescent="0.35">
      <c r="A50" t="s">
        <v>201</v>
      </c>
      <c r="H50" s="65" t="s">
        <v>85</v>
      </c>
      <c r="I50" s="65" t="s">
        <v>85</v>
      </c>
      <c r="J50" s="65" t="s">
        <v>85</v>
      </c>
      <c r="K50" s="65">
        <v>1.904806694486483</v>
      </c>
      <c r="L50" s="65" t="s">
        <v>85</v>
      </c>
      <c r="M50" s="65">
        <v>1.8793387170633595</v>
      </c>
      <c r="N50" s="66">
        <f t="shared" si="0"/>
        <v>1.8920727057749214</v>
      </c>
      <c r="O50" s="29">
        <f t="shared" si="1"/>
        <v>1.2733988711561728E-2</v>
      </c>
      <c r="T50" s="64" t="s">
        <v>85</v>
      </c>
      <c r="U50" s="64" t="s">
        <v>85</v>
      </c>
      <c r="V50" s="64" t="s">
        <v>85</v>
      </c>
      <c r="W50" s="66" t="e">
        <f t="shared" si="2"/>
        <v>#DIV/0!</v>
      </c>
      <c r="X50" s="29" t="e">
        <f t="shared" si="3"/>
        <v>#DIV/0!</v>
      </c>
      <c r="Z50" s="32" t="s">
        <v>85</v>
      </c>
      <c r="AA50" s="32" t="s">
        <v>85</v>
      </c>
      <c r="AB50" s="32" t="s">
        <v>85</v>
      </c>
      <c r="AC50" s="66" t="e">
        <f t="shared" si="4"/>
        <v>#DIV/0!</v>
      </c>
      <c r="AD50" s="29" t="e">
        <f t="shared" si="5"/>
        <v>#DIV/0!</v>
      </c>
    </row>
    <row r="51" spans="1:30" x14ac:dyDescent="0.35">
      <c r="H51" s="65"/>
      <c r="I51" s="65"/>
      <c r="J51" s="65"/>
      <c r="K51" s="65"/>
      <c r="L51" s="65"/>
      <c r="M51" s="65"/>
      <c r="T51" s="64"/>
      <c r="U51" s="64"/>
      <c r="V51" s="64"/>
      <c r="W51" s="66"/>
      <c r="Z51" s="32"/>
      <c r="AA51" s="32"/>
      <c r="AB51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9B00-D483-4154-BBA8-724BE37D3869}">
  <dimension ref="A2:AQ91"/>
  <sheetViews>
    <sheetView tabSelected="1" topLeftCell="A14" workbookViewId="0">
      <selection activeCell="I29" sqref="I29"/>
    </sheetView>
  </sheetViews>
  <sheetFormatPr defaultRowHeight="14.5" x14ac:dyDescent="0.35"/>
  <cols>
    <col min="1" max="1" width="13" customWidth="1"/>
    <col min="2" max="2" width="12.453125" style="96" bestFit="1" customWidth="1"/>
    <col min="3" max="3" width="17" style="110" customWidth="1"/>
    <col min="4" max="4" width="8.7265625" style="129"/>
    <col min="5" max="5" width="16.26953125" style="138" customWidth="1"/>
    <col min="6" max="6" width="14.1796875" customWidth="1"/>
    <col min="7" max="7" width="8.7265625" style="96"/>
    <col min="8" max="8" width="8.7265625" style="110"/>
    <col min="9" max="9" width="8.7265625" style="129"/>
    <col min="10" max="10" width="16.90625" style="138" customWidth="1"/>
    <col min="14" max="14" width="12.453125" style="96" bestFit="1" customWidth="1"/>
    <col min="15" max="15" width="14.08984375" style="110" customWidth="1"/>
    <col min="16" max="16" width="8.7265625" style="129"/>
    <col min="17" max="17" width="12.6328125" style="138" customWidth="1"/>
  </cols>
  <sheetData>
    <row r="2" spans="1:42" x14ac:dyDescent="0.35">
      <c r="A2" s="3"/>
      <c r="B2" s="95"/>
      <c r="C2" s="109"/>
      <c r="D2" s="128"/>
      <c r="E2" s="137"/>
      <c r="F2" s="3"/>
      <c r="G2" s="95"/>
      <c r="H2" s="109"/>
      <c r="I2" s="128"/>
      <c r="J2" s="137"/>
      <c r="K2" s="3"/>
      <c r="L2" s="3"/>
      <c r="M2" s="3"/>
      <c r="N2" s="95"/>
      <c r="O2" s="109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5">
      <c r="A3" s="3" t="s">
        <v>214</v>
      </c>
      <c r="B3" s="95"/>
      <c r="C3" s="109"/>
      <c r="D3" s="128"/>
      <c r="E3" s="137"/>
      <c r="F3" s="3" t="s">
        <v>35</v>
      </c>
      <c r="G3" s="95"/>
      <c r="H3" s="109"/>
      <c r="I3" s="128"/>
      <c r="J3" s="137"/>
      <c r="K3" s="3"/>
      <c r="L3" s="3"/>
      <c r="M3" s="3" t="s">
        <v>43</v>
      </c>
      <c r="N3" s="95"/>
      <c r="O3" s="109"/>
    </row>
    <row r="4" spans="1:42" x14ac:dyDescent="0.35">
      <c r="A4" t="s">
        <v>217</v>
      </c>
      <c r="B4" s="96" t="s">
        <v>221</v>
      </c>
      <c r="C4" s="110" t="s">
        <v>215</v>
      </c>
      <c r="D4" s="129">
        <v>533</v>
      </c>
      <c r="E4" s="138" t="s">
        <v>254</v>
      </c>
      <c r="F4" t="s">
        <v>217</v>
      </c>
      <c r="G4" s="96" t="s">
        <v>221</v>
      </c>
      <c r="H4" s="110" t="s">
        <v>215</v>
      </c>
      <c r="I4" s="129">
        <v>533</v>
      </c>
      <c r="J4" s="138" t="s">
        <v>254</v>
      </c>
      <c r="K4" s="35"/>
      <c r="M4" t="s">
        <v>217</v>
      </c>
      <c r="N4" s="96" t="s">
        <v>221</v>
      </c>
      <c r="O4" s="110" t="s">
        <v>215</v>
      </c>
      <c r="P4" s="129">
        <v>533</v>
      </c>
      <c r="Q4" s="138" t="s">
        <v>254</v>
      </c>
      <c r="R4" s="35"/>
    </row>
    <row r="5" spans="1:42" x14ac:dyDescent="0.35">
      <c r="A5" s="38" t="s">
        <v>1</v>
      </c>
      <c r="B5" s="96">
        <v>0</v>
      </c>
      <c r="C5" s="111">
        <v>40.47</v>
      </c>
      <c r="D5" s="129">
        <v>16.8</v>
      </c>
      <c r="E5" s="138" t="s">
        <v>256</v>
      </c>
      <c r="F5" s="38" t="s">
        <v>1</v>
      </c>
      <c r="G5" s="96">
        <v>219.33333333333334</v>
      </c>
      <c r="H5" s="111">
        <v>300.7</v>
      </c>
      <c r="I5" s="129">
        <v>173.6</v>
      </c>
      <c r="J5" s="138">
        <v>215</v>
      </c>
      <c r="L5" s="1"/>
      <c r="M5" s="38" t="s">
        <v>1</v>
      </c>
      <c r="N5" s="96">
        <v>0</v>
      </c>
      <c r="O5" s="123">
        <v>28.9</v>
      </c>
      <c r="P5" s="136">
        <v>19.399999999999999</v>
      </c>
      <c r="Q5" s="138">
        <v>24.6</v>
      </c>
    </row>
    <row r="6" spans="1:42" x14ac:dyDescent="0.35">
      <c r="A6" s="43" t="s">
        <v>2</v>
      </c>
      <c r="B6" s="96">
        <v>23.3</v>
      </c>
      <c r="C6" s="111">
        <v>27.23</v>
      </c>
      <c r="D6" s="129">
        <v>27.4</v>
      </c>
      <c r="F6" s="43" t="s">
        <v>2</v>
      </c>
      <c r="G6" s="101">
        <v>330.73197045253431</v>
      </c>
      <c r="H6" s="111">
        <v>330.73197045253431</v>
      </c>
      <c r="I6" s="129">
        <v>337.9</v>
      </c>
      <c r="J6" s="138">
        <v>327</v>
      </c>
      <c r="L6" s="1"/>
      <c r="M6" s="43" t="s">
        <v>2</v>
      </c>
      <c r="N6" s="96">
        <v>0</v>
      </c>
      <c r="O6" s="120">
        <v>19.5</v>
      </c>
      <c r="P6" s="136">
        <v>15.2</v>
      </c>
      <c r="Q6" s="138">
        <v>14.8</v>
      </c>
    </row>
    <row r="7" spans="1:42" x14ac:dyDescent="0.35">
      <c r="A7" s="43" t="s">
        <v>3</v>
      </c>
      <c r="B7" s="96">
        <v>58.6</v>
      </c>
      <c r="C7" s="111">
        <v>54.04</v>
      </c>
      <c r="D7" s="129">
        <v>68</v>
      </c>
      <c r="F7" s="43" t="s">
        <v>3</v>
      </c>
      <c r="G7" s="96">
        <v>728.33333333333337</v>
      </c>
      <c r="H7" s="111">
        <v>748.35665266645503</v>
      </c>
      <c r="I7" s="129">
        <v>777.65</v>
      </c>
      <c r="J7" s="138">
        <v>626</v>
      </c>
      <c r="L7" s="1"/>
      <c r="M7" s="43" t="s">
        <v>3</v>
      </c>
      <c r="N7" s="96">
        <v>0</v>
      </c>
      <c r="O7" s="120">
        <v>25.8</v>
      </c>
      <c r="P7" s="136">
        <v>20.100000000000001</v>
      </c>
      <c r="Q7" s="138">
        <v>15.9</v>
      </c>
    </row>
    <row r="8" spans="1:42" x14ac:dyDescent="0.35">
      <c r="A8" s="43" t="s">
        <v>4</v>
      </c>
      <c r="B8" s="96">
        <v>19.100000000000001</v>
      </c>
      <c r="C8" s="111">
        <v>16.09</v>
      </c>
      <c r="D8" s="129">
        <v>18.100000000000001</v>
      </c>
      <c r="F8" s="43" t="s">
        <v>4</v>
      </c>
      <c r="G8" s="101">
        <v>86.2</v>
      </c>
      <c r="H8" s="111">
        <v>90.811050489530999</v>
      </c>
      <c r="I8" s="129">
        <v>73.8</v>
      </c>
      <c r="J8" s="138">
        <v>89.2</v>
      </c>
      <c r="L8" s="1"/>
      <c r="M8" s="43" t="s">
        <v>4</v>
      </c>
      <c r="N8" s="96">
        <v>0</v>
      </c>
      <c r="O8" s="120">
        <v>11.4</v>
      </c>
      <c r="P8" s="136">
        <v>12.1</v>
      </c>
      <c r="Q8" s="138">
        <v>10.4</v>
      </c>
    </row>
    <row r="9" spans="1:42" x14ac:dyDescent="0.35">
      <c r="A9" s="38" t="s">
        <v>5</v>
      </c>
      <c r="B9" s="96">
        <v>82.94</v>
      </c>
      <c r="C9" s="111">
        <v>72.73</v>
      </c>
      <c r="D9" s="129">
        <v>82.95</v>
      </c>
      <c r="F9" s="38" t="s">
        <v>5</v>
      </c>
      <c r="G9" s="96">
        <v>143</v>
      </c>
      <c r="H9" s="111">
        <v>148.8993402896995</v>
      </c>
      <c r="I9" s="129">
        <v>129.9</v>
      </c>
      <c r="J9" s="138">
        <v>138</v>
      </c>
      <c r="L9" s="1"/>
      <c r="M9" s="38" t="s">
        <v>5</v>
      </c>
      <c r="N9" s="96">
        <v>0</v>
      </c>
      <c r="O9" s="123">
        <v>22.5</v>
      </c>
      <c r="P9" s="136">
        <v>22.5</v>
      </c>
      <c r="Q9" s="138">
        <v>19.399999999999999</v>
      </c>
    </row>
    <row r="10" spans="1:42" x14ac:dyDescent="0.35">
      <c r="A10" s="38" t="s">
        <v>99</v>
      </c>
      <c r="B10" s="97">
        <v>0</v>
      </c>
      <c r="C10" s="111">
        <v>13.63</v>
      </c>
      <c r="D10" s="129">
        <v>0</v>
      </c>
      <c r="F10" s="38" t="s">
        <v>6</v>
      </c>
      <c r="G10" s="101">
        <v>0</v>
      </c>
      <c r="H10" s="111">
        <v>10.257215290156267</v>
      </c>
      <c r="I10" s="129">
        <v>6.4</v>
      </c>
      <c r="J10" s="138">
        <v>6.6</v>
      </c>
      <c r="L10" s="1"/>
      <c r="M10" s="38" t="s">
        <v>6</v>
      </c>
      <c r="N10" s="96">
        <v>0</v>
      </c>
      <c r="O10" s="123">
        <v>3.7</v>
      </c>
      <c r="P10" s="136">
        <v>3.3</v>
      </c>
      <c r="Q10" s="138">
        <v>2.9</v>
      </c>
    </row>
    <row r="11" spans="1:42" x14ac:dyDescent="0.35">
      <c r="A11" s="38" t="s">
        <v>11</v>
      </c>
      <c r="B11" s="96">
        <v>66.58</v>
      </c>
      <c r="C11" s="111">
        <v>64.42</v>
      </c>
      <c r="D11" s="129">
        <v>67.5</v>
      </c>
      <c r="F11" s="38" t="s">
        <v>7</v>
      </c>
      <c r="G11" s="96">
        <v>0</v>
      </c>
      <c r="H11" s="111">
        <v>3.0959366606959282</v>
      </c>
      <c r="I11" s="129">
        <v>1.9</v>
      </c>
      <c r="J11" s="138">
        <v>2</v>
      </c>
      <c r="L11" s="1"/>
      <c r="M11" s="38" t="s">
        <v>7</v>
      </c>
      <c r="N11" s="96">
        <v>0</v>
      </c>
      <c r="O11" s="123">
        <v>1.7</v>
      </c>
      <c r="P11" s="136">
        <v>1.3</v>
      </c>
      <c r="Q11" s="138">
        <v>0.09</v>
      </c>
    </row>
    <row r="12" spans="1:42" x14ac:dyDescent="0.35">
      <c r="A12" s="38" t="s">
        <v>12</v>
      </c>
      <c r="B12" s="96">
        <v>58.38</v>
      </c>
      <c r="C12" s="111">
        <v>73.569999999999993</v>
      </c>
      <c r="D12" s="129">
        <v>62.1</v>
      </c>
      <c r="F12" s="38" t="s">
        <v>99</v>
      </c>
      <c r="G12" s="98">
        <v>0</v>
      </c>
      <c r="H12" s="111">
        <v>142.68333333333331</v>
      </c>
      <c r="I12" s="130">
        <v>0</v>
      </c>
      <c r="J12" s="143">
        <v>0</v>
      </c>
      <c r="L12" s="1"/>
      <c r="M12" s="38" t="s">
        <v>99</v>
      </c>
      <c r="N12" s="96">
        <v>0</v>
      </c>
      <c r="O12" s="123">
        <v>1.1000000000000001</v>
      </c>
      <c r="P12" s="136"/>
      <c r="Q12" s="138" t="s">
        <v>216</v>
      </c>
    </row>
    <row r="13" spans="1:42" x14ac:dyDescent="0.35">
      <c r="A13" s="38" t="s">
        <v>13</v>
      </c>
      <c r="B13" s="96">
        <v>319.2</v>
      </c>
      <c r="C13" s="111">
        <v>344.24</v>
      </c>
      <c r="D13" s="129">
        <v>298.39999999999998</v>
      </c>
      <c r="F13" s="38" t="s">
        <v>11</v>
      </c>
      <c r="G13" s="96">
        <v>650.33333333333337</v>
      </c>
      <c r="H13" s="111">
        <v>627.68941820316661</v>
      </c>
      <c r="I13" s="129">
        <v>577.5</v>
      </c>
      <c r="J13" s="138">
        <v>547</v>
      </c>
      <c r="L13" s="1"/>
      <c r="M13" s="38" t="s">
        <v>11</v>
      </c>
      <c r="N13" s="96">
        <v>0</v>
      </c>
      <c r="O13" s="123">
        <v>16.2</v>
      </c>
      <c r="P13" s="136">
        <v>14.8</v>
      </c>
      <c r="Q13" s="138">
        <v>14.1</v>
      </c>
    </row>
    <row r="14" spans="1:42" x14ac:dyDescent="0.35">
      <c r="A14" s="38" t="s">
        <v>14</v>
      </c>
      <c r="B14" s="96">
        <v>39.799999999999997</v>
      </c>
      <c r="C14" s="111">
        <v>47.44</v>
      </c>
      <c r="D14" s="129">
        <v>43.3</v>
      </c>
      <c r="F14" s="38" t="s">
        <v>12</v>
      </c>
      <c r="G14" s="101">
        <v>627.68941820316661</v>
      </c>
      <c r="H14" s="111">
        <v>640.834242015315</v>
      </c>
      <c r="I14" s="129">
        <v>479.7</v>
      </c>
      <c r="J14" s="138">
        <v>440</v>
      </c>
      <c r="L14" s="38"/>
      <c r="M14" s="38" t="s">
        <v>12</v>
      </c>
      <c r="N14" s="97">
        <v>0</v>
      </c>
      <c r="O14" s="123">
        <v>9</v>
      </c>
      <c r="P14" s="136">
        <v>6.2</v>
      </c>
      <c r="Q14" s="138">
        <v>7.7</v>
      </c>
    </row>
    <row r="15" spans="1:42" x14ac:dyDescent="0.35">
      <c r="A15" s="38" t="s">
        <v>15</v>
      </c>
      <c r="B15" s="96">
        <v>2896</v>
      </c>
      <c r="C15" s="111">
        <v>2947.01</v>
      </c>
      <c r="D15" s="129">
        <v>2506.9</v>
      </c>
      <c r="F15" s="38" t="s">
        <v>13</v>
      </c>
      <c r="G15" s="96">
        <v>1480</v>
      </c>
      <c r="H15" s="111">
        <v>1828.3458870097265</v>
      </c>
      <c r="I15" s="129">
        <v>1450.1</v>
      </c>
      <c r="J15" s="138">
        <v>1560</v>
      </c>
      <c r="L15" s="38"/>
      <c r="M15" s="38" t="s">
        <v>13</v>
      </c>
      <c r="N15" s="97">
        <v>31.9</v>
      </c>
      <c r="O15" s="123">
        <v>49.6</v>
      </c>
      <c r="P15" s="136">
        <v>44</v>
      </c>
      <c r="Q15" s="138">
        <v>43.1</v>
      </c>
    </row>
    <row r="16" spans="1:42" x14ac:dyDescent="0.35">
      <c r="A16" s="38" t="s">
        <v>106</v>
      </c>
      <c r="B16" s="96">
        <v>0</v>
      </c>
      <c r="C16" s="111">
        <v>3.62</v>
      </c>
      <c r="D16" s="130" t="s">
        <v>216</v>
      </c>
      <c r="F16" s="38" t="s">
        <v>14</v>
      </c>
      <c r="G16" s="96">
        <v>56.466666666666661</v>
      </c>
      <c r="H16" s="111">
        <v>74.980870761102665</v>
      </c>
      <c r="I16" s="129">
        <v>55.9</v>
      </c>
      <c r="J16" s="138">
        <v>107</v>
      </c>
      <c r="L16" s="38"/>
      <c r="M16" s="38" t="s">
        <v>14</v>
      </c>
      <c r="N16" s="96">
        <v>0</v>
      </c>
      <c r="O16" s="123">
        <v>1.5</v>
      </c>
      <c r="P16" s="136">
        <v>1.1000000000000001</v>
      </c>
      <c r="Q16" s="138">
        <v>1.4</v>
      </c>
    </row>
    <row r="17" spans="1:26" x14ac:dyDescent="0.35">
      <c r="A17" s="38" t="s">
        <v>108</v>
      </c>
      <c r="B17" s="96">
        <v>0</v>
      </c>
      <c r="C17" s="111">
        <v>2.84</v>
      </c>
      <c r="D17" s="130" t="s">
        <v>216</v>
      </c>
      <c r="F17" s="38" t="s">
        <v>15</v>
      </c>
      <c r="G17" s="96">
        <v>1880</v>
      </c>
      <c r="H17" s="111">
        <v>2181.8475780621034</v>
      </c>
      <c r="I17" s="129">
        <v>1688.9</v>
      </c>
      <c r="J17" s="138">
        <v>2020</v>
      </c>
      <c r="L17" s="47"/>
      <c r="M17" s="38" t="s">
        <v>15</v>
      </c>
      <c r="N17" s="97">
        <v>35.299999999999997</v>
      </c>
      <c r="O17" s="124">
        <v>49.8</v>
      </c>
      <c r="P17" s="136">
        <v>48</v>
      </c>
      <c r="Q17" s="138">
        <v>48.3</v>
      </c>
    </row>
    <row r="18" spans="1:26" x14ac:dyDescent="0.35">
      <c r="A18" s="38" t="s">
        <v>126</v>
      </c>
      <c r="B18" s="98" t="s">
        <v>216</v>
      </c>
      <c r="C18" s="111">
        <v>2.31</v>
      </c>
      <c r="D18" s="130" t="s">
        <v>216</v>
      </c>
      <c r="F18" s="38" t="s">
        <v>106</v>
      </c>
      <c r="G18" s="96">
        <v>0</v>
      </c>
      <c r="H18" s="111">
        <v>1.9580549112082499</v>
      </c>
      <c r="I18" s="129">
        <v>0</v>
      </c>
      <c r="J18" s="138">
        <v>3.1</v>
      </c>
      <c r="L18" s="1"/>
      <c r="M18" s="38" t="s">
        <v>106</v>
      </c>
      <c r="N18" s="96">
        <v>0</v>
      </c>
      <c r="O18" s="123">
        <v>0</v>
      </c>
      <c r="P18" s="129">
        <v>0</v>
      </c>
      <c r="Q18" s="138">
        <v>0</v>
      </c>
    </row>
    <row r="19" spans="1:26" x14ac:dyDescent="0.35">
      <c r="A19" s="38" t="s">
        <v>128</v>
      </c>
      <c r="B19" s="98" t="s">
        <v>216</v>
      </c>
      <c r="C19" s="111">
        <v>2.9</v>
      </c>
      <c r="D19" s="130" t="s">
        <v>216</v>
      </c>
      <c r="F19" s="38" t="s">
        <v>114</v>
      </c>
      <c r="G19" s="96">
        <v>0</v>
      </c>
      <c r="H19" s="111">
        <v>3.512358042181543</v>
      </c>
      <c r="I19" s="129">
        <v>0</v>
      </c>
      <c r="J19" s="138">
        <v>22.2</v>
      </c>
      <c r="L19" s="1"/>
      <c r="M19" s="38" t="s">
        <v>114</v>
      </c>
      <c r="N19" s="96">
        <v>0</v>
      </c>
      <c r="O19" s="123">
        <v>1.2</v>
      </c>
      <c r="P19" s="129">
        <v>0</v>
      </c>
      <c r="Q19" s="138">
        <v>0</v>
      </c>
    </row>
    <row r="20" spans="1:26" x14ac:dyDescent="0.35">
      <c r="A20" s="38" t="s">
        <v>130</v>
      </c>
      <c r="B20" s="98" t="s">
        <v>216</v>
      </c>
      <c r="C20" s="111">
        <v>22.64</v>
      </c>
      <c r="D20" s="130" t="s">
        <v>216</v>
      </c>
      <c r="F20" s="38" t="s">
        <v>126</v>
      </c>
      <c r="G20" s="98">
        <v>0</v>
      </c>
      <c r="H20" s="111">
        <v>1180.8812549693316</v>
      </c>
      <c r="I20" s="130">
        <v>0</v>
      </c>
      <c r="J20" s="143">
        <v>0</v>
      </c>
      <c r="L20" s="1"/>
      <c r="M20" s="38" t="s">
        <v>126</v>
      </c>
      <c r="N20" s="96">
        <v>0</v>
      </c>
      <c r="O20" s="110">
        <v>0</v>
      </c>
      <c r="P20" s="129">
        <v>0</v>
      </c>
      <c r="Q20" s="138">
        <v>0</v>
      </c>
    </row>
    <row r="21" spans="1:26" x14ac:dyDescent="0.35">
      <c r="A21" s="38" t="s">
        <v>132</v>
      </c>
      <c r="B21" s="98" t="s">
        <v>216</v>
      </c>
      <c r="C21" s="111">
        <v>0.92</v>
      </c>
      <c r="D21" s="130" t="s">
        <v>216</v>
      </c>
      <c r="F21" s="38" t="s">
        <v>128</v>
      </c>
      <c r="G21" s="98">
        <v>0</v>
      </c>
      <c r="H21" s="111">
        <v>1169.0366462577299</v>
      </c>
      <c r="I21" s="130">
        <v>0</v>
      </c>
      <c r="J21" s="143">
        <v>0</v>
      </c>
      <c r="L21" s="1"/>
      <c r="M21" s="38" t="s">
        <v>128</v>
      </c>
      <c r="N21" s="96">
        <v>0</v>
      </c>
      <c r="O21" s="110">
        <v>0</v>
      </c>
      <c r="P21" s="129">
        <v>0</v>
      </c>
      <c r="Q21" s="138">
        <v>0</v>
      </c>
    </row>
    <row r="22" spans="1:26" x14ac:dyDescent="0.35">
      <c r="A22" s="38" t="s">
        <v>44</v>
      </c>
      <c r="B22" s="98">
        <v>0</v>
      </c>
      <c r="C22" s="111">
        <v>1.57</v>
      </c>
      <c r="D22" s="130" t="s">
        <v>216</v>
      </c>
      <c r="F22" s="38" t="s">
        <v>130</v>
      </c>
      <c r="G22" s="98">
        <v>0</v>
      </c>
      <c r="H22" s="111">
        <v>1866.9094350012199</v>
      </c>
      <c r="I22" s="129">
        <v>0</v>
      </c>
      <c r="J22" s="143">
        <v>0</v>
      </c>
      <c r="L22" s="1"/>
      <c r="M22" s="38" t="s">
        <v>130</v>
      </c>
      <c r="N22" s="96">
        <v>0</v>
      </c>
      <c r="O22" s="110">
        <v>0</v>
      </c>
      <c r="P22" s="129">
        <v>0</v>
      </c>
      <c r="Q22" s="138">
        <v>0</v>
      </c>
    </row>
    <row r="23" spans="1:26" x14ac:dyDescent="0.35">
      <c r="A23" s="38" t="s">
        <v>141</v>
      </c>
      <c r="B23" s="96">
        <v>0</v>
      </c>
      <c r="C23" s="111">
        <v>7.8</v>
      </c>
      <c r="D23" s="130" t="s">
        <v>216</v>
      </c>
      <c r="F23" s="38" t="s">
        <v>132</v>
      </c>
      <c r="G23" s="98">
        <v>0</v>
      </c>
      <c r="H23" s="111">
        <v>4.7861636285547968</v>
      </c>
      <c r="I23" s="130">
        <v>0</v>
      </c>
      <c r="J23" s="143">
        <v>0</v>
      </c>
      <c r="L23" s="1"/>
      <c r="M23" s="38" t="s">
        <v>132</v>
      </c>
      <c r="N23" s="96">
        <v>0</v>
      </c>
      <c r="O23" s="110">
        <v>0</v>
      </c>
      <c r="P23" s="129">
        <v>0</v>
      </c>
      <c r="Q23" s="138">
        <v>0</v>
      </c>
    </row>
    <row r="24" spans="1:26" x14ac:dyDescent="0.35">
      <c r="A24" s="47" t="s">
        <v>149</v>
      </c>
      <c r="B24" s="98" t="s">
        <v>216</v>
      </c>
      <c r="C24" s="111">
        <v>21.1</v>
      </c>
      <c r="D24" s="130" t="s">
        <v>216</v>
      </c>
      <c r="F24" s="38" t="s">
        <v>44</v>
      </c>
      <c r="G24" s="98">
        <v>9.3333333333333339</v>
      </c>
      <c r="H24" s="111">
        <v>27.897405194060383</v>
      </c>
      <c r="I24" s="130">
        <v>0</v>
      </c>
      <c r="J24" s="138">
        <v>28</v>
      </c>
      <c r="L24" s="38"/>
      <c r="M24" s="38" t="s">
        <v>44</v>
      </c>
      <c r="N24" s="96">
        <v>0</v>
      </c>
      <c r="O24" s="110">
        <v>0</v>
      </c>
      <c r="P24" s="129">
        <v>0</v>
      </c>
      <c r="Q24" s="138">
        <v>0</v>
      </c>
    </row>
    <row r="25" spans="1:26" x14ac:dyDescent="0.35">
      <c r="A25" s="38" t="s">
        <v>153</v>
      </c>
      <c r="B25" s="96">
        <v>0</v>
      </c>
      <c r="C25" s="111">
        <v>51.02</v>
      </c>
      <c r="D25" s="130" t="s">
        <v>216</v>
      </c>
      <c r="F25" s="47" t="s">
        <v>149</v>
      </c>
      <c r="G25" s="98">
        <v>0</v>
      </c>
      <c r="H25" s="111">
        <v>30.005919310494949</v>
      </c>
      <c r="I25" s="130">
        <v>0</v>
      </c>
      <c r="L25" s="38"/>
      <c r="M25" s="47" t="s">
        <v>149</v>
      </c>
      <c r="N25" s="96">
        <v>0</v>
      </c>
      <c r="O25" s="110">
        <v>0</v>
      </c>
      <c r="P25" s="129">
        <v>0</v>
      </c>
      <c r="Q25" s="138">
        <v>0</v>
      </c>
    </row>
    <row r="26" spans="1:26" x14ac:dyDescent="0.35">
      <c r="A26" s="69" t="s">
        <v>179</v>
      </c>
      <c r="B26" s="98" t="s">
        <v>216</v>
      </c>
      <c r="C26" s="111">
        <v>4.9400000000000004</v>
      </c>
      <c r="D26" s="130" t="s">
        <v>216</v>
      </c>
      <c r="F26" s="38" t="s">
        <v>153</v>
      </c>
      <c r="G26" s="96">
        <v>0</v>
      </c>
      <c r="H26" s="111">
        <v>14.411962838456597</v>
      </c>
      <c r="I26" s="130">
        <v>0</v>
      </c>
      <c r="L26" s="47"/>
      <c r="M26" s="38" t="s">
        <v>153</v>
      </c>
      <c r="N26" s="96">
        <v>0</v>
      </c>
      <c r="O26" s="110">
        <v>0</v>
      </c>
      <c r="P26" s="129">
        <v>0</v>
      </c>
      <c r="Q26" s="138">
        <v>0</v>
      </c>
    </row>
    <row r="27" spans="1:26" x14ac:dyDescent="0.35">
      <c r="F27" s="68" t="s">
        <v>177</v>
      </c>
      <c r="G27" s="98">
        <v>0</v>
      </c>
      <c r="H27" s="111">
        <v>3.8533333333333335</v>
      </c>
      <c r="I27" s="130">
        <v>0</v>
      </c>
      <c r="L27" s="38"/>
      <c r="M27" s="68" t="s">
        <v>177</v>
      </c>
      <c r="N27" s="96">
        <v>0</v>
      </c>
      <c r="O27" s="110">
        <v>0</v>
      </c>
      <c r="P27" s="129">
        <v>0</v>
      </c>
      <c r="Q27" s="138">
        <v>0</v>
      </c>
    </row>
    <row r="28" spans="1:26" x14ac:dyDescent="0.35">
      <c r="F28" s="69" t="s">
        <v>179</v>
      </c>
      <c r="G28" s="98">
        <v>0</v>
      </c>
      <c r="H28" s="111">
        <v>35.014786277050838</v>
      </c>
      <c r="I28" s="130">
        <v>0</v>
      </c>
      <c r="L28" s="38"/>
      <c r="M28" s="69" t="s">
        <v>179</v>
      </c>
      <c r="N28" s="96">
        <v>0</v>
      </c>
      <c r="O28" s="110">
        <v>0</v>
      </c>
      <c r="P28" s="129">
        <v>0</v>
      </c>
      <c r="Q28" s="138">
        <v>0</v>
      </c>
    </row>
    <row r="29" spans="1:26" x14ac:dyDescent="0.35">
      <c r="B29" s="98"/>
      <c r="C29" s="65"/>
      <c r="D29" s="64"/>
      <c r="E29" s="139"/>
      <c r="F29" s="42"/>
      <c r="G29" s="102"/>
      <c r="H29" s="116"/>
      <c r="I29" s="64"/>
      <c r="J29" s="139"/>
      <c r="L29" s="38"/>
      <c r="N29" s="108"/>
      <c r="O29" s="123"/>
      <c r="S29" s="1"/>
      <c r="T29" s="1"/>
      <c r="U29" s="1"/>
    </row>
    <row r="30" spans="1:26" x14ac:dyDescent="0.35">
      <c r="B30" s="99"/>
      <c r="C30" s="65"/>
      <c r="D30" s="64"/>
      <c r="E30" s="139"/>
      <c r="F30" s="42"/>
      <c r="G30" s="102"/>
      <c r="H30" s="116"/>
      <c r="I30" s="64"/>
      <c r="J30" s="139"/>
      <c r="L30" s="47"/>
      <c r="N30" s="97"/>
      <c r="O30" s="124"/>
    </row>
    <row r="31" spans="1:26" s="151" customFormat="1" x14ac:dyDescent="0.35">
      <c r="A31" s="151" t="s">
        <v>258</v>
      </c>
      <c r="B31" s="152">
        <f>SUM(B5:B30)</f>
        <v>3563.8999999999996</v>
      </c>
      <c r="C31" s="152">
        <f t="shared" ref="C31:E31" si="0">SUM(C5:C30)</f>
        <v>3822.5300000000007</v>
      </c>
      <c r="D31" s="152">
        <f t="shared" si="0"/>
        <v>3191.45</v>
      </c>
      <c r="E31" s="152">
        <f t="shared" si="0"/>
        <v>0</v>
      </c>
      <c r="F31" s="153" t="s">
        <v>258</v>
      </c>
      <c r="G31" s="152">
        <f>SUM(G5:G30)</f>
        <v>6211.4213886557</v>
      </c>
      <c r="H31" s="152">
        <f t="shared" ref="H31:J31" si="1">SUM(H5:H30)</f>
        <v>11467.500814997438</v>
      </c>
      <c r="I31" s="152">
        <f t="shared" si="1"/>
        <v>5753.25</v>
      </c>
      <c r="J31" s="152">
        <f t="shared" si="1"/>
        <v>6131.1</v>
      </c>
      <c r="L31" s="152"/>
      <c r="M31" s="151" t="s">
        <v>258</v>
      </c>
      <c r="N31" s="152">
        <f>SUM(N5:N30)</f>
        <v>67.199999999999989</v>
      </c>
      <c r="O31" s="152">
        <f t="shared" ref="O31" si="2">SUM(O5:O30)</f>
        <v>241.89999999999998</v>
      </c>
      <c r="P31" s="152">
        <f t="shared" ref="P31" si="3">SUM(P5:P30)</f>
        <v>207.99999999999997</v>
      </c>
      <c r="Q31" s="152">
        <f t="shared" ref="Q31" si="4">SUM(Q5:Q30)</f>
        <v>202.69</v>
      </c>
      <c r="X31" s="154"/>
      <c r="Y31" s="154"/>
      <c r="Z31" s="154"/>
    </row>
    <row r="32" spans="1:26" s="150" customFormat="1" x14ac:dyDescent="0.35">
      <c r="A32" s="150" t="s">
        <v>259</v>
      </c>
      <c r="B32" s="150">
        <v>0</v>
      </c>
      <c r="C32" s="150">
        <f>100*(C31-3563.9)/3563.9</f>
        <v>7.2569376245124886</v>
      </c>
      <c r="D32" s="150">
        <f>100*(D31-3563.9)/3563.9</f>
        <v>-10.450629927887995</v>
      </c>
      <c r="E32" s="150">
        <f>100*(E31-3563.9)/3563.9</f>
        <v>-100</v>
      </c>
      <c r="G32" s="150">
        <v>0</v>
      </c>
      <c r="H32" s="150">
        <f>100*(H31-6211.4)/6211.4</f>
        <v>84.620227565402956</v>
      </c>
      <c r="I32" s="150">
        <f>100*(I31-6211.4)/6211.4</f>
        <v>-7.3759538912322453</v>
      </c>
      <c r="J32" s="150">
        <f>100*(J31-6211.4)/6211.4</f>
        <v>-1.2927842354380539</v>
      </c>
      <c r="N32" s="150">
        <v>0</v>
      </c>
      <c r="O32" s="150">
        <f>100*(O31-67.2)/67.2</f>
        <v>259.97023809523807</v>
      </c>
      <c r="P32" s="150">
        <f>100*(P31-67.2)/67.2</f>
        <v>209.52380952380946</v>
      </c>
      <c r="Q32" s="150">
        <f>100*(Q31-67.2)/67.2</f>
        <v>201.6220238095238</v>
      </c>
    </row>
    <row r="42" spans="2:16" x14ac:dyDescent="0.35">
      <c r="B42" s="98"/>
      <c r="C42" s="65"/>
      <c r="D42" s="64"/>
      <c r="E42" s="139"/>
      <c r="F42" s="42"/>
      <c r="G42" s="102"/>
      <c r="H42" s="116"/>
      <c r="I42" s="64"/>
      <c r="J42" s="139"/>
      <c r="L42" s="38"/>
      <c r="N42" s="97"/>
      <c r="O42" s="123"/>
    </row>
    <row r="43" spans="2:16" x14ac:dyDescent="0.35">
      <c r="B43" s="99"/>
      <c r="C43" s="113"/>
      <c r="D43" s="132"/>
      <c r="E43" s="141"/>
      <c r="F43" s="48"/>
      <c r="G43" s="104"/>
      <c r="H43" s="118"/>
      <c r="I43" s="64"/>
      <c r="J43" s="139"/>
      <c r="L43" s="38"/>
      <c r="N43" s="97"/>
      <c r="O43" s="124"/>
    </row>
    <row r="44" spans="2:16" x14ac:dyDescent="0.35">
      <c r="B44" s="98"/>
      <c r="C44" s="114"/>
      <c r="D44" s="64"/>
      <c r="E44" s="139"/>
      <c r="F44" s="42"/>
      <c r="G44" s="102"/>
      <c r="H44" s="116"/>
      <c r="I44" s="64"/>
      <c r="J44" s="139"/>
      <c r="L44" s="38"/>
      <c r="N44" s="97"/>
      <c r="O44" s="123"/>
      <c r="P44" s="136"/>
    </row>
    <row r="45" spans="2:16" x14ac:dyDescent="0.35">
      <c r="B45" s="98"/>
      <c r="C45" s="114"/>
      <c r="D45" s="64"/>
      <c r="E45" s="139"/>
      <c r="F45" s="42"/>
      <c r="G45" s="102"/>
      <c r="H45" s="116"/>
      <c r="I45" s="64"/>
      <c r="J45" s="139"/>
      <c r="L45" s="38"/>
      <c r="N45" s="97"/>
      <c r="O45" s="123"/>
      <c r="P45" s="136"/>
    </row>
    <row r="46" spans="2:16" x14ac:dyDescent="0.35">
      <c r="B46" s="98"/>
      <c r="C46" s="114"/>
      <c r="D46" s="64"/>
      <c r="E46" s="139"/>
      <c r="F46" s="42"/>
      <c r="G46" s="102"/>
      <c r="H46" s="116"/>
      <c r="I46" s="64"/>
      <c r="J46" s="139"/>
      <c r="L46" s="38"/>
      <c r="N46" s="97"/>
      <c r="O46" s="123"/>
      <c r="P46" s="136"/>
    </row>
    <row r="47" spans="2:16" x14ac:dyDescent="0.35">
      <c r="B47" s="98"/>
      <c r="C47" s="114"/>
      <c r="D47" s="64"/>
      <c r="E47" s="139"/>
      <c r="F47" s="42"/>
      <c r="G47" s="102"/>
      <c r="H47" s="116"/>
      <c r="I47" s="64"/>
      <c r="J47" s="139"/>
      <c r="L47" s="38"/>
      <c r="N47" s="97"/>
      <c r="O47" s="123"/>
      <c r="P47" s="136"/>
    </row>
    <row r="48" spans="2:16" x14ac:dyDescent="0.35">
      <c r="B48" s="98"/>
      <c r="C48" s="114"/>
      <c r="D48" s="64"/>
      <c r="E48" s="139"/>
      <c r="F48" s="42"/>
      <c r="G48" s="102"/>
      <c r="H48" s="116"/>
      <c r="I48" s="64"/>
      <c r="J48" s="139"/>
      <c r="L48" s="38"/>
      <c r="N48" s="97"/>
      <c r="O48" s="123"/>
      <c r="P48" s="136"/>
    </row>
    <row r="49" spans="2:26" x14ac:dyDescent="0.35">
      <c r="B49" s="98"/>
      <c r="C49" s="65"/>
      <c r="D49" s="64"/>
      <c r="E49" s="139"/>
      <c r="F49" s="42"/>
      <c r="G49" s="102"/>
      <c r="H49" s="116"/>
      <c r="I49" s="64"/>
      <c r="J49" s="139"/>
      <c r="L49" s="38"/>
      <c r="N49" s="97"/>
      <c r="O49" s="123"/>
      <c r="P49" s="136"/>
    </row>
    <row r="50" spans="2:26" x14ac:dyDescent="0.35">
      <c r="B50" s="98"/>
      <c r="C50" s="65"/>
      <c r="D50" s="64"/>
      <c r="E50" s="139"/>
      <c r="F50" s="42"/>
      <c r="G50" s="102"/>
      <c r="H50" s="116"/>
      <c r="I50" s="64"/>
      <c r="J50" s="139"/>
      <c r="L50" s="38"/>
      <c r="N50" s="97"/>
      <c r="O50" s="123"/>
      <c r="P50" s="136"/>
    </row>
    <row r="51" spans="2:26" x14ac:dyDescent="0.35">
      <c r="B51" s="98"/>
      <c r="C51" s="65"/>
      <c r="D51" s="64"/>
      <c r="E51" s="139"/>
      <c r="F51" s="42"/>
      <c r="G51" s="102"/>
      <c r="H51" s="116"/>
      <c r="I51" s="64"/>
      <c r="J51" s="139"/>
      <c r="L51" s="38"/>
      <c r="N51" s="97"/>
      <c r="O51" s="123"/>
      <c r="P51" s="136"/>
    </row>
    <row r="52" spans="2:26" x14ac:dyDescent="0.35">
      <c r="B52" s="98"/>
      <c r="C52" s="114"/>
      <c r="D52" s="64"/>
      <c r="E52" s="139"/>
      <c r="F52" s="42"/>
      <c r="G52" s="102"/>
      <c r="H52" s="116"/>
      <c r="I52" s="64"/>
      <c r="J52" s="139"/>
      <c r="L52" s="38"/>
      <c r="N52" s="97"/>
      <c r="O52" s="123"/>
      <c r="P52" s="136"/>
      <c r="X52" s="47" t="s">
        <v>149</v>
      </c>
      <c r="Y52" s="38" t="s">
        <v>153</v>
      </c>
      <c r="Z52" s="69" t="s">
        <v>179</v>
      </c>
    </row>
    <row r="53" spans="2:26" x14ac:dyDescent="0.35">
      <c r="B53" s="98"/>
      <c r="C53" s="65"/>
      <c r="D53" s="64"/>
      <c r="E53" s="139"/>
      <c r="F53" s="42"/>
      <c r="G53" s="102"/>
      <c r="H53" s="116"/>
      <c r="I53" s="64"/>
      <c r="J53" s="139"/>
      <c r="L53" s="38"/>
      <c r="N53" s="97"/>
      <c r="O53" s="123"/>
      <c r="P53" s="136"/>
      <c r="X53" s="38" t="s">
        <v>216</v>
      </c>
      <c r="Y53" s="93">
        <v>0</v>
      </c>
      <c r="Z53" s="38" t="s">
        <v>216</v>
      </c>
    </row>
    <row r="54" spans="2:26" x14ac:dyDescent="0.35">
      <c r="B54" s="98"/>
      <c r="C54" s="65"/>
      <c r="D54" s="64"/>
      <c r="E54" s="139"/>
      <c r="F54" s="42"/>
      <c r="G54" s="102"/>
      <c r="H54" s="116"/>
      <c r="I54" s="64"/>
      <c r="J54" s="139"/>
      <c r="L54" s="38"/>
      <c r="N54" s="97"/>
      <c r="O54" s="123"/>
      <c r="P54" s="136"/>
      <c r="X54" s="94">
        <f>AT86</f>
        <v>0</v>
      </c>
      <c r="Y54" s="94">
        <f>AW86</f>
        <v>0</v>
      </c>
      <c r="Z54" s="94">
        <f>BM86</f>
        <v>0</v>
      </c>
    </row>
    <row r="55" spans="2:26" x14ac:dyDescent="0.35">
      <c r="B55" s="99"/>
      <c r="C55" s="113"/>
      <c r="D55" s="132"/>
      <c r="E55" s="141"/>
      <c r="F55" s="48"/>
      <c r="G55" s="104"/>
      <c r="H55" s="118"/>
      <c r="I55" s="64"/>
      <c r="J55" s="139"/>
      <c r="L55" s="47"/>
      <c r="O55" s="124"/>
      <c r="P55" s="136"/>
    </row>
    <row r="56" spans="2:26" x14ac:dyDescent="0.35">
      <c r="B56" s="99"/>
      <c r="C56" s="115"/>
      <c r="D56" s="132"/>
      <c r="E56" s="141"/>
      <c r="F56" s="48"/>
      <c r="G56" s="104"/>
      <c r="H56" s="118"/>
      <c r="I56" s="64"/>
      <c r="J56" s="139"/>
      <c r="L56" s="38"/>
      <c r="O56" s="124"/>
      <c r="P56" s="136"/>
    </row>
    <row r="57" spans="2:26" x14ac:dyDescent="0.35">
      <c r="B57" s="98"/>
      <c r="C57" s="65"/>
      <c r="D57" s="64"/>
      <c r="E57" s="139"/>
      <c r="F57" s="42"/>
      <c r="G57" s="102"/>
      <c r="H57" s="116"/>
      <c r="I57" s="64"/>
      <c r="J57" s="139"/>
      <c r="L57" s="38"/>
      <c r="O57" s="123"/>
      <c r="P57" s="136"/>
    </row>
    <row r="58" spans="2:26" x14ac:dyDescent="0.35">
      <c r="B58" s="98"/>
      <c r="C58" s="65"/>
      <c r="D58" s="64"/>
      <c r="E58" s="139"/>
      <c r="F58" s="42"/>
      <c r="G58" s="102"/>
      <c r="H58" s="116"/>
      <c r="I58" s="64"/>
      <c r="J58" s="139"/>
      <c r="L58" s="38"/>
      <c r="O58" s="123"/>
      <c r="P58" s="136"/>
    </row>
    <row r="59" spans="2:26" x14ac:dyDescent="0.35">
      <c r="B59" s="98"/>
      <c r="C59" s="114"/>
      <c r="D59" s="64"/>
      <c r="E59" s="139"/>
      <c r="F59" s="42"/>
      <c r="G59" s="102"/>
      <c r="H59" s="116"/>
      <c r="I59" s="64"/>
      <c r="J59" s="139"/>
      <c r="L59" s="38"/>
      <c r="O59" s="123"/>
      <c r="P59" s="136"/>
    </row>
    <row r="60" spans="2:26" x14ac:dyDescent="0.35">
      <c r="B60" s="98"/>
      <c r="C60" s="65"/>
      <c r="D60" s="64"/>
      <c r="E60" s="139"/>
      <c r="F60" s="42"/>
      <c r="G60" s="102"/>
      <c r="H60" s="116"/>
      <c r="I60" s="64"/>
      <c r="J60" s="139"/>
      <c r="L60" s="38"/>
      <c r="O60" s="123"/>
    </row>
    <row r="61" spans="2:26" x14ac:dyDescent="0.35">
      <c r="B61" s="98"/>
      <c r="C61" s="65"/>
      <c r="D61" s="64"/>
      <c r="E61" s="139"/>
      <c r="F61" s="42"/>
      <c r="G61" s="102"/>
      <c r="H61" s="116"/>
      <c r="I61" s="64"/>
      <c r="J61" s="139"/>
      <c r="L61" s="38"/>
      <c r="O61" s="123"/>
    </row>
    <row r="62" spans="2:26" x14ac:dyDescent="0.35">
      <c r="B62" s="98"/>
      <c r="C62" s="65"/>
      <c r="D62" s="64"/>
      <c r="E62" s="139"/>
      <c r="F62" s="42"/>
      <c r="G62" s="102"/>
      <c r="H62" s="116"/>
      <c r="I62" s="64"/>
      <c r="J62" s="139"/>
      <c r="L62" s="38"/>
      <c r="O62" s="123"/>
    </row>
    <row r="63" spans="2:26" x14ac:dyDescent="0.35">
      <c r="B63" s="98"/>
      <c r="C63" s="65"/>
      <c r="D63" s="64"/>
      <c r="E63" s="139"/>
      <c r="F63" s="42"/>
      <c r="G63" s="102"/>
      <c r="H63" s="116"/>
      <c r="I63" s="64"/>
      <c r="J63" s="139"/>
      <c r="L63" s="38"/>
      <c r="O63" s="123"/>
    </row>
    <row r="64" spans="2:26" x14ac:dyDescent="0.35">
      <c r="B64" s="98"/>
      <c r="C64" s="65"/>
      <c r="D64" s="64"/>
      <c r="E64" s="139"/>
      <c r="F64" s="42"/>
      <c r="G64" s="102"/>
      <c r="H64" s="116"/>
      <c r="I64" s="64"/>
      <c r="J64" s="139"/>
      <c r="L64" s="38"/>
      <c r="O64" s="123"/>
    </row>
    <row r="65" spans="2:43" x14ac:dyDescent="0.35">
      <c r="B65" s="99"/>
      <c r="C65" s="113"/>
      <c r="D65" s="132"/>
      <c r="E65" s="141"/>
      <c r="F65" s="48"/>
      <c r="G65" s="104"/>
      <c r="H65" s="118"/>
      <c r="I65" s="64"/>
      <c r="J65" s="139"/>
      <c r="L65" s="38"/>
      <c r="O65" s="124"/>
    </row>
    <row r="66" spans="2:43" x14ac:dyDescent="0.35">
      <c r="B66" s="98"/>
      <c r="C66" s="65"/>
      <c r="D66" s="64"/>
      <c r="E66" s="139"/>
      <c r="F66" s="42"/>
      <c r="G66" s="102"/>
      <c r="H66" s="116"/>
      <c r="I66" s="64"/>
      <c r="J66" s="139"/>
      <c r="L66" s="38"/>
      <c r="O66" s="123"/>
    </row>
    <row r="67" spans="2:43" x14ac:dyDescent="0.35">
      <c r="B67" s="98"/>
      <c r="C67" s="65"/>
      <c r="D67" s="64"/>
      <c r="E67" s="139"/>
      <c r="F67" s="42"/>
      <c r="G67" s="102"/>
      <c r="H67" s="116"/>
      <c r="I67" s="64"/>
      <c r="J67" s="139"/>
      <c r="L67" s="38"/>
      <c r="O67" s="123"/>
    </row>
    <row r="68" spans="2:43" x14ac:dyDescent="0.35">
      <c r="B68" s="98"/>
      <c r="C68" s="65"/>
      <c r="D68" s="64"/>
      <c r="E68" s="139"/>
      <c r="F68" s="42"/>
      <c r="G68" s="102"/>
      <c r="H68" s="116"/>
      <c r="I68" s="64"/>
      <c r="J68" s="139"/>
      <c r="L68" s="38"/>
      <c r="O68" s="123"/>
    </row>
    <row r="69" spans="2:43" x14ac:dyDescent="0.35">
      <c r="B69" s="98"/>
      <c r="C69" s="65"/>
      <c r="D69" s="64"/>
      <c r="E69" s="139"/>
      <c r="F69" s="42"/>
      <c r="G69" s="102"/>
      <c r="H69" s="116"/>
      <c r="I69" s="64"/>
      <c r="J69" s="139"/>
      <c r="L69" s="38"/>
      <c r="O69" s="123"/>
    </row>
    <row r="70" spans="2:43" x14ac:dyDescent="0.35">
      <c r="B70" s="98"/>
      <c r="C70" s="65"/>
      <c r="D70" s="64"/>
      <c r="E70" s="139"/>
      <c r="F70" s="42"/>
      <c r="G70" s="102"/>
      <c r="H70" s="116"/>
      <c r="I70" s="64"/>
      <c r="J70" s="139"/>
      <c r="L70" s="38"/>
      <c r="O70" s="123"/>
    </row>
    <row r="71" spans="2:43" x14ac:dyDescent="0.35">
      <c r="B71" s="98"/>
      <c r="C71" s="65"/>
      <c r="D71" s="64"/>
      <c r="E71" s="139"/>
      <c r="F71" s="42"/>
      <c r="G71" s="102"/>
      <c r="H71" s="116"/>
      <c r="I71" s="64"/>
      <c r="J71" s="139"/>
      <c r="L71" s="38"/>
      <c r="O71" s="123"/>
    </row>
    <row r="72" spans="2:43" x14ac:dyDescent="0.35">
      <c r="B72" s="100"/>
      <c r="C72" s="112"/>
      <c r="D72" s="131"/>
      <c r="E72" s="140"/>
      <c r="F72" s="40"/>
      <c r="G72" s="103"/>
      <c r="H72" s="117"/>
      <c r="I72" s="64"/>
      <c r="J72" s="139"/>
      <c r="L72" s="38"/>
      <c r="O72" s="125"/>
      <c r="P72" s="136"/>
    </row>
    <row r="73" spans="2:43" x14ac:dyDescent="0.35">
      <c r="B73" s="98"/>
      <c r="C73" s="65"/>
      <c r="D73" s="64"/>
      <c r="E73" s="139"/>
      <c r="F73" s="42"/>
      <c r="G73" s="102"/>
      <c r="H73" s="116"/>
      <c r="I73" s="64"/>
      <c r="J73" s="139"/>
      <c r="L73" s="38"/>
      <c r="O73" s="126"/>
      <c r="P73" s="136"/>
    </row>
    <row r="74" spans="2:43" x14ac:dyDescent="0.35">
      <c r="B74" s="98"/>
      <c r="C74" s="65"/>
      <c r="D74" s="64"/>
      <c r="E74" s="139"/>
      <c r="F74" s="42"/>
      <c r="G74" s="102"/>
      <c r="H74" s="116"/>
      <c r="I74" s="64"/>
      <c r="J74" s="139"/>
      <c r="L74" s="38"/>
      <c r="O74" s="126"/>
      <c r="P74" s="136"/>
    </row>
    <row r="75" spans="2:43" x14ac:dyDescent="0.35">
      <c r="B75" s="99"/>
      <c r="C75" s="115"/>
      <c r="D75" s="132"/>
      <c r="E75" s="141"/>
      <c r="F75" s="48"/>
      <c r="G75" s="104"/>
      <c r="H75" s="118"/>
      <c r="I75" s="64"/>
      <c r="J75" s="139"/>
      <c r="K75" s="42"/>
      <c r="L75" s="38"/>
      <c r="O75" s="127"/>
      <c r="P75" s="136"/>
    </row>
    <row r="78" spans="2:43" x14ac:dyDescent="0.35">
      <c r="D78" s="133"/>
      <c r="E78" s="142"/>
      <c r="F78" s="1"/>
      <c r="G78" s="97"/>
      <c r="H78" s="119"/>
      <c r="I78" s="133"/>
      <c r="J78" s="142"/>
      <c r="K78" s="1"/>
      <c r="L78" s="1"/>
      <c r="M78" s="1"/>
      <c r="N78" s="97"/>
      <c r="O78" s="119"/>
      <c r="P78" s="133"/>
      <c r="Q78" s="142"/>
      <c r="R78" s="1"/>
      <c r="V78" s="1"/>
      <c r="W78" s="1"/>
      <c r="AA78" s="2"/>
      <c r="AB78" s="2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89" spans="4:23" x14ac:dyDescent="0.35">
      <c r="D89" s="134"/>
      <c r="E89" s="143"/>
      <c r="F89" s="43"/>
      <c r="G89" s="105"/>
      <c r="H89" s="120"/>
      <c r="I89" s="130"/>
      <c r="J89" s="143"/>
      <c r="K89" s="38"/>
      <c r="L89" s="38"/>
      <c r="M89" s="38"/>
      <c r="N89" s="98"/>
      <c r="O89" s="123"/>
      <c r="P89" s="130"/>
      <c r="Q89" s="143"/>
      <c r="R89" s="38"/>
      <c r="S89" s="38"/>
      <c r="T89" s="38"/>
      <c r="U89" s="38"/>
      <c r="V89" s="38"/>
      <c r="W89" s="38"/>
    </row>
    <row r="90" spans="4:23" x14ac:dyDescent="0.35">
      <c r="D90" s="134"/>
      <c r="E90" s="144"/>
      <c r="F90" s="93"/>
      <c r="G90" s="106"/>
      <c r="H90" s="121"/>
      <c r="I90" s="134"/>
      <c r="J90" s="142"/>
      <c r="K90" s="93"/>
      <c r="L90" s="93"/>
      <c r="M90" s="93"/>
      <c r="N90" s="106"/>
      <c r="O90" s="121"/>
      <c r="P90" s="134"/>
      <c r="Q90" s="144"/>
      <c r="R90" s="38"/>
      <c r="S90" s="38"/>
      <c r="T90" s="38"/>
      <c r="U90" s="38"/>
      <c r="V90" s="38"/>
      <c r="W90" s="93"/>
    </row>
    <row r="91" spans="4:23" x14ac:dyDescent="0.35">
      <c r="D91" s="134"/>
      <c r="E91" s="145"/>
      <c r="F91" s="94"/>
      <c r="G91" s="107"/>
      <c r="H91" s="122"/>
      <c r="I91" s="135"/>
      <c r="J91" s="145"/>
      <c r="K91" s="94"/>
      <c r="L91" s="94"/>
      <c r="M91" s="94"/>
      <c r="N91" s="107"/>
      <c r="O91" s="122"/>
      <c r="P91" s="135"/>
      <c r="Q91" s="145"/>
      <c r="R91" s="94"/>
      <c r="S91" s="94"/>
      <c r="T91" s="94"/>
      <c r="U91" s="94"/>
      <c r="V91" s="94"/>
      <c r="W91" s="9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3EF6-5922-43E9-94F7-AFE637801EBB}">
  <dimension ref="A1:B9"/>
  <sheetViews>
    <sheetView workbookViewId="0">
      <selection activeCell="A4" sqref="A4:B9"/>
    </sheetView>
  </sheetViews>
  <sheetFormatPr defaultRowHeight="14.5" x14ac:dyDescent="0.35"/>
  <cols>
    <col min="1" max="1" width="13.81640625" customWidth="1"/>
    <col min="2" max="2" width="15.81640625" customWidth="1"/>
  </cols>
  <sheetData>
    <row r="1" spans="1:2" x14ac:dyDescent="0.35">
      <c r="A1" t="s">
        <v>214</v>
      </c>
    </row>
    <row r="2" spans="1:2" x14ac:dyDescent="0.35">
      <c r="A2" t="s">
        <v>222</v>
      </c>
    </row>
    <row r="4" spans="1:2" x14ac:dyDescent="0.35">
      <c r="A4" t="s">
        <v>223</v>
      </c>
      <c r="B4" t="s">
        <v>224</v>
      </c>
    </row>
    <row r="5" spans="1:2" x14ac:dyDescent="0.35">
      <c r="A5" t="s">
        <v>218</v>
      </c>
      <c r="B5">
        <v>6.9</v>
      </c>
    </row>
    <row r="6" spans="1:2" x14ac:dyDescent="0.35">
      <c r="A6" t="s">
        <v>219</v>
      </c>
      <c r="B6">
        <v>3.3</v>
      </c>
    </row>
    <row r="7" spans="1:2" x14ac:dyDescent="0.35">
      <c r="A7" t="s">
        <v>220</v>
      </c>
      <c r="B7">
        <v>4.5</v>
      </c>
    </row>
    <row r="8" spans="1:2" x14ac:dyDescent="0.35">
      <c r="A8" t="s">
        <v>225</v>
      </c>
      <c r="B8">
        <v>2.9</v>
      </c>
    </row>
    <row r="9" spans="1:2" x14ac:dyDescent="0.35">
      <c r="A9" t="s">
        <v>226</v>
      </c>
      <c r="B9">
        <v>4.5999999999999996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BCBB-B102-42B6-B1EF-42CDA6C8AA21}">
  <dimension ref="A1:B9"/>
  <sheetViews>
    <sheetView workbookViewId="0">
      <selection activeCell="B10" sqref="B10"/>
    </sheetView>
  </sheetViews>
  <sheetFormatPr defaultRowHeight="14.5" x14ac:dyDescent="0.35"/>
  <sheetData>
    <row r="1" spans="1:2" x14ac:dyDescent="0.35">
      <c r="A1" t="s">
        <v>214</v>
      </c>
    </row>
    <row r="2" spans="1:2" x14ac:dyDescent="0.35">
      <c r="A2" t="s">
        <v>222</v>
      </c>
    </row>
    <row r="4" spans="1:2" x14ac:dyDescent="0.35">
      <c r="A4" t="s">
        <v>223</v>
      </c>
      <c r="B4" t="s">
        <v>224</v>
      </c>
    </row>
    <row r="5" spans="1:2" x14ac:dyDescent="0.35">
      <c r="A5" t="s">
        <v>218</v>
      </c>
      <c r="B5">
        <v>1.9</v>
      </c>
    </row>
    <row r="6" spans="1:2" x14ac:dyDescent="0.35">
      <c r="A6" t="s">
        <v>219</v>
      </c>
      <c r="B6">
        <v>1.8</v>
      </c>
    </row>
    <row r="7" spans="1:2" x14ac:dyDescent="0.35">
      <c r="A7" t="s">
        <v>220</v>
      </c>
      <c r="B7">
        <v>1.9</v>
      </c>
    </row>
    <row r="8" spans="1:2" x14ac:dyDescent="0.35">
      <c r="A8" t="s">
        <v>225</v>
      </c>
      <c r="B8">
        <v>2.2000000000000002</v>
      </c>
    </row>
    <row r="9" spans="1:2" x14ac:dyDescent="0.35">
      <c r="A9" t="s">
        <v>226</v>
      </c>
      <c r="B9">
        <v>2.1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DF94-6A2D-4169-B9FA-9545FB128C3C}">
  <dimension ref="A1:J19"/>
  <sheetViews>
    <sheetView workbookViewId="0">
      <selection activeCell="M5" sqref="M5"/>
    </sheetView>
  </sheetViews>
  <sheetFormatPr defaultRowHeight="14.5" x14ac:dyDescent="0.35"/>
  <sheetData>
    <row r="1" spans="1:10" ht="15" thickBot="1" x14ac:dyDescent="0.4">
      <c r="D1" s="147" t="s">
        <v>227</v>
      </c>
      <c r="E1" s="148"/>
      <c r="F1" s="148"/>
      <c r="G1" s="148"/>
      <c r="H1" s="149"/>
    </row>
    <row r="2" spans="1:10" ht="58" x14ac:dyDescent="0.35">
      <c r="A2" s="72" t="s">
        <v>228</v>
      </c>
      <c r="B2" s="73" t="s">
        <v>229</v>
      </c>
      <c r="C2" s="74" t="s">
        <v>230</v>
      </c>
      <c r="D2" s="75" t="s">
        <v>231</v>
      </c>
      <c r="E2" s="76" t="s">
        <v>232</v>
      </c>
      <c r="F2" s="76" t="s">
        <v>233</v>
      </c>
      <c r="G2" s="76" t="s">
        <v>234</v>
      </c>
      <c r="H2" s="77" t="s">
        <v>235</v>
      </c>
      <c r="I2" s="78" t="s">
        <v>236</v>
      </c>
      <c r="J2" s="78" t="s">
        <v>237</v>
      </c>
    </row>
    <row r="3" spans="1:10" x14ac:dyDescent="0.35">
      <c r="A3" s="79" t="s">
        <v>238</v>
      </c>
      <c r="B3" s="80">
        <v>23.1</v>
      </c>
      <c r="C3" s="81">
        <v>241</v>
      </c>
      <c r="D3" s="82">
        <v>0.41</v>
      </c>
      <c r="E3" s="82">
        <v>12.6</v>
      </c>
      <c r="F3" s="82">
        <v>69.3</v>
      </c>
      <c r="G3" s="83">
        <v>159</v>
      </c>
      <c r="H3" s="84"/>
      <c r="I3" s="85">
        <v>4.4000000000000004</v>
      </c>
      <c r="J3" s="85">
        <v>100.4</v>
      </c>
    </row>
    <row r="4" spans="1:10" x14ac:dyDescent="0.35">
      <c r="A4" s="79" t="s">
        <v>239</v>
      </c>
      <c r="B4" s="80">
        <v>3.74</v>
      </c>
      <c r="C4" s="81">
        <v>58.3</v>
      </c>
      <c r="D4" s="82"/>
      <c r="E4" s="82">
        <v>2.4700000000000002</v>
      </c>
      <c r="F4" s="82">
        <v>11.2</v>
      </c>
      <c r="G4" s="83">
        <v>44.1</v>
      </c>
      <c r="H4" s="84">
        <v>0.56200000000000006</v>
      </c>
      <c r="I4" s="85">
        <v>6.9</v>
      </c>
      <c r="J4" s="85">
        <v>98.4</v>
      </c>
    </row>
    <row r="5" spans="1:10" x14ac:dyDescent="0.35">
      <c r="A5" s="79" t="s">
        <v>240</v>
      </c>
      <c r="B5" s="80">
        <v>4.22</v>
      </c>
      <c r="C5" s="81">
        <v>51.2</v>
      </c>
      <c r="D5" s="82"/>
      <c r="E5" s="82">
        <v>2.1800000000000002</v>
      </c>
      <c r="F5" s="82">
        <v>12.7</v>
      </c>
      <c r="G5" s="83">
        <v>36.4</v>
      </c>
      <c r="H5" s="84"/>
      <c r="I5" s="85">
        <v>5.3</v>
      </c>
      <c r="J5" s="85">
        <v>93.2</v>
      </c>
    </row>
    <row r="6" spans="1:10" x14ac:dyDescent="0.35">
      <c r="A6" s="79" t="s">
        <v>241</v>
      </c>
      <c r="B6" s="80">
        <v>4.1399999999999997</v>
      </c>
      <c r="C6" s="81">
        <v>54.8</v>
      </c>
      <c r="D6" s="82"/>
      <c r="E6" s="82">
        <v>1.27</v>
      </c>
      <c r="F6" s="82">
        <v>12.4</v>
      </c>
      <c r="G6" s="83">
        <v>41.1</v>
      </c>
      <c r="H6" s="84"/>
      <c r="I6" s="85">
        <v>6</v>
      </c>
      <c r="J6" s="85">
        <v>96.9</v>
      </c>
    </row>
    <row r="7" spans="1:10" x14ac:dyDescent="0.35">
      <c r="A7" s="79" t="s">
        <v>242</v>
      </c>
      <c r="B7" s="80">
        <v>3.27</v>
      </c>
      <c r="C7" s="81">
        <v>55.6</v>
      </c>
      <c r="D7" s="82"/>
      <c r="E7" s="82">
        <v>1.68</v>
      </c>
      <c r="F7" s="82">
        <v>9.8000000000000007</v>
      </c>
      <c r="G7" s="83">
        <v>44.1</v>
      </c>
      <c r="H7" s="84"/>
      <c r="I7" s="85">
        <v>7.7</v>
      </c>
      <c r="J7" s="85">
        <v>106.8</v>
      </c>
    </row>
    <row r="8" spans="1:10" x14ac:dyDescent="0.35">
      <c r="A8" s="79" t="s">
        <v>243</v>
      </c>
      <c r="B8" s="80">
        <v>2.9</v>
      </c>
      <c r="C8" s="81">
        <v>46.7</v>
      </c>
      <c r="D8" s="82"/>
      <c r="E8" s="82">
        <v>1.42</v>
      </c>
      <c r="F8" s="82">
        <v>8.7100000000000009</v>
      </c>
      <c r="G8" s="83">
        <v>36.6</v>
      </c>
      <c r="H8" s="84"/>
      <c r="I8" s="85">
        <v>7.3</v>
      </c>
      <c r="J8" s="85">
        <v>96.2</v>
      </c>
    </row>
    <row r="9" spans="1:10" x14ac:dyDescent="0.35">
      <c r="A9" s="79" t="s">
        <v>244</v>
      </c>
      <c r="B9" s="80">
        <v>3.9</v>
      </c>
      <c r="C9" s="81">
        <v>66</v>
      </c>
      <c r="D9" s="82"/>
      <c r="E9" s="82">
        <v>3.48</v>
      </c>
      <c r="F9" s="82">
        <v>11.7</v>
      </c>
      <c r="G9" s="83">
        <v>50.8</v>
      </c>
      <c r="H9" s="84"/>
      <c r="I9" s="85">
        <v>7.5</v>
      </c>
      <c r="J9" s="85">
        <v>102.9</v>
      </c>
    </row>
    <row r="10" spans="1:10" x14ac:dyDescent="0.35">
      <c r="A10" s="79" t="s">
        <v>245</v>
      </c>
      <c r="B10" s="80">
        <v>3.95</v>
      </c>
      <c r="C10" s="81">
        <v>71.3</v>
      </c>
      <c r="D10" s="82"/>
      <c r="E10" s="82">
        <v>2.83</v>
      </c>
      <c r="F10" s="82">
        <v>11.8</v>
      </c>
      <c r="G10" s="83">
        <v>56.6</v>
      </c>
      <c r="H10" s="84"/>
      <c r="I10" s="85">
        <v>8.1999999999999993</v>
      </c>
      <c r="J10" s="85">
        <v>85.6</v>
      </c>
    </row>
    <row r="11" spans="1:10" x14ac:dyDescent="0.35">
      <c r="A11" s="79" t="s">
        <v>246</v>
      </c>
      <c r="B11" s="80"/>
      <c r="C11" s="81"/>
      <c r="D11" s="82">
        <v>2.02</v>
      </c>
      <c r="E11" s="82"/>
      <c r="F11" s="82"/>
      <c r="G11" s="83"/>
      <c r="H11" s="84"/>
      <c r="I11" s="85"/>
      <c r="J11" s="85">
        <v>109.5</v>
      </c>
    </row>
    <row r="12" spans="1:10" ht="15" thickBot="1" x14ac:dyDescent="0.4">
      <c r="A12" s="86" t="s">
        <v>247</v>
      </c>
      <c r="B12" s="87"/>
      <c r="C12" s="88"/>
      <c r="D12" s="89">
        <v>3.01</v>
      </c>
      <c r="E12" s="89"/>
      <c r="F12" s="89"/>
      <c r="G12" s="90">
        <v>6.33</v>
      </c>
      <c r="H12" s="91"/>
      <c r="I12" s="92"/>
      <c r="J12" s="92">
        <v>127.8</v>
      </c>
    </row>
    <row r="14" spans="1:10" x14ac:dyDescent="0.35">
      <c r="A14" t="s">
        <v>248</v>
      </c>
    </row>
    <row r="15" spans="1:10" x14ac:dyDescent="0.35">
      <c r="A15" t="s">
        <v>249</v>
      </c>
    </row>
    <row r="16" spans="1:10" x14ac:dyDescent="0.35">
      <c r="A16" t="s">
        <v>250</v>
      </c>
    </row>
    <row r="17" spans="1:1" x14ac:dyDescent="0.35">
      <c r="A17" t="s">
        <v>251</v>
      </c>
    </row>
    <row r="18" spans="1:1" x14ac:dyDescent="0.35">
      <c r="A18" t="s">
        <v>252</v>
      </c>
    </row>
    <row r="19" spans="1:1" x14ac:dyDescent="0.35">
      <c r="A19" t="s">
        <v>253</v>
      </c>
    </row>
  </sheetData>
  <mergeCells count="1"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EPA 533</vt:lpstr>
      <vt:lpstr>EPA 1633</vt:lpstr>
      <vt:lpstr>TOP</vt:lpstr>
      <vt:lpstr>Modified 1633</vt:lpstr>
      <vt:lpstr>Suspect Screening</vt:lpstr>
      <vt:lpstr>1633 vs Modified vs 1633 (II)</vt:lpstr>
      <vt:lpstr>AOF_CIC</vt:lpstr>
      <vt:lpstr>AOF-PIGE</vt:lpstr>
      <vt:lpstr>F19-NMR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Fuhar Dixit</dc:creator>
  <cp:lastModifiedBy>FUHAR DIXIT</cp:lastModifiedBy>
  <dcterms:created xsi:type="dcterms:W3CDTF">2015-06-05T18:17:20Z</dcterms:created>
  <dcterms:modified xsi:type="dcterms:W3CDTF">2024-03-20T18:53:26Z</dcterms:modified>
</cp:coreProperties>
</file>