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RIWARDENA\Box\TD P5-24 Proteins Stabilization\Report\Data Package\Sorption isotherms and kinetics\"/>
    </mc:Choice>
  </mc:AlternateContent>
  <xr:revisionPtr revIDLastSave="0" documentId="8_{1D7D6290-E2AE-4B72-B5B6-355092C22BAB}" xr6:coauthVersionLast="46" xr6:coauthVersionMax="46" xr10:uidLastSave="{00000000-0000-0000-0000-000000000000}"/>
  <bookViews>
    <workbookView xWindow="-28920" yWindow="-75" windowWidth="29040" windowHeight="15840" xr2:uid="{2A8CB5F0-55B0-46DC-868D-8887B48823EE}"/>
  </bookViews>
  <sheets>
    <sheet name="Task 2b Sample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" i="1" l="1"/>
  <c r="C7" i="1"/>
  <c r="C6" i="1"/>
  <c r="C5" i="1"/>
  <c r="C4" i="1"/>
  <c r="C3" i="1"/>
  <c r="C2" i="1"/>
  <c r="K225" i="1"/>
  <c r="K226" i="1"/>
  <c r="K224" i="1"/>
  <c r="K243" i="1"/>
  <c r="K244" i="1"/>
  <c r="K242" i="1"/>
  <c r="K152" i="1"/>
  <c r="K218" i="1"/>
  <c r="K219" i="1"/>
  <c r="K220" i="1"/>
  <c r="K221" i="1"/>
  <c r="K222" i="1"/>
  <c r="K223" i="1"/>
  <c r="K216" i="1"/>
  <c r="K217" i="1"/>
  <c r="L250" i="1"/>
  <c r="K250" i="1"/>
  <c r="I250" i="1"/>
  <c r="L247" i="1"/>
  <c r="K247" i="1"/>
  <c r="I247" i="1"/>
  <c r="L241" i="1"/>
  <c r="K241" i="1"/>
  <c r="I241" i="1"/>
  <c r="L238" i="1"/>
  <c r="K238" i="1"/>
  <c r="I238" i="1"/>
  <c r="L235" i="1"/>
  <c r="K235" i="1"/>
  <c r="I235" i="1"/>
  <c r="K237" i="1" l="1"/>
  <c r="K236" i="1"/>
  <c r="K240" i="1"/>
  <c r="K239" i="1"/>
  <c r="K246" i="1"/>
  <c r="K245" i="1"/>
  <c r="K249" i="1"/>
  <c r="K248" i="1"/>
  <c r="K234" i="1"/>
  <c r="K233" i="1"/>
  <c r="L249" i="1"/>
  <c r="I249" i="1"/>
  <c r="L248" i="1"/>
  <c r="I248" i="1"/>
  <c r="L246" i="1"/>
  <c r="I246" i="1"/>
  <c r="L245" i="1"/>
  <c r="I245" i="1"/>
  <c r="L240" i="1"/>
  <c r="I240" i="1"/>
  <c r="L239" i="1"/>
  <c r="I239" i="1"/>
  <c r="L237" i="1"/>
  <c r="I237" i="1"/>
  <c r="L236" i="1"/>
  <c r="I236" i="1"/>
  <c r="L234" i="1"/>
  <c r="I234" i="1"/>
  <c r="L233" i="1"/>
  <c r="I233" i="1"/>
  <c r="K232" i="1"/>
  <c r="K231" i="1"/>
  <c r="K230" i="1"/>
  <c r="K229" i="1"/>
  <c r="K228" i="1"/>
  <c r="K227" i="1"/>
  <c r="K215" i="1"/>
  <c r="K185" i="1"/>
  <c r="K125" i="1"/>
  <c r="K44" i="1"/>
  <c r="K62" i="1"/>
  <c r="K32" i="1"/>
  <c r="K29" i="1"/>
  <c r="K14" i="1"/>
  <c r="K11" i="1"/>
  <c r="K2" i="1"/>
  <c r="L188" i="1" l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0" i="1"/>
  <c r="K189" i="1"/>
  <c r="K188" i="1"/>
  <c r="I197" i="1"/>
  <c r="I198" i="1"/>
  <c r="I199" i="1"/>
  <c r="I200" i="1"/>
  <c r="I201" i="1"/>
  <c r="I202" i="1"/>
  <c r="I208" i="1"/>
  <c r="I207" i="1"/>
  <c r="I206" i="1"/>
  <c r="I205" i="1"/>
  <c r="I204" i="1"/>
  <c r="I203" i="1"/>
  <c r="I190" i="1"/>
  <c r="I189" i="1"/>
  <c r="I188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0" i="1"/>
  <c r="K159" i="1"/>
  <c r="K158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0" i="1"/>
  <c r="I159" i="1"/>
  <c r="I158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0" i="1"/>
  <c r="K129" i="1"/>
  <c r="K128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0" i="1"/>
  <c r="I129" i="1"/>
  <c r="I128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98" i="1"/>
  <c r="K97" i="1"/>
  <c r="K96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96" i="1"/>
  <c r="I97" i="1"/>
  <c r="I98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K85" i="1"/>
  <c r="K84" i="1"/>
  <c r="K83" i="1"/>
  <c r="K82" i="1"/>
  <c r="K81" i="1"/>
  <c r="K80" i="1"/>
  <c r="K79" i="1"/>
  <c r="K78" i="1"/>
  <c r="K77" i="1"/>
  <c r="K76" i="1"/>
  <c r="K75" i="1"/>
  <c r="K74" i="1"/>
  <c r="K65" i="1"/>
  <c r="K66" i="1"/>
  <c r="K67" i="1"/>
  <c r="K68" i="1"/>
  <c r="K69" i="1"/>
  <c r="K70" i="1"/>
  <c r="K71" i="1"/>
  <c r="K72" i="1"/>
  <c r="K73" i="1"/>
  <c r="I85" i="1"/>
  <c r="I84" i="1"/>
  <c r="I83" i="1"/>
  <c r="I82" i="1"/>
  <c r="I81" i="1"/>
  <c r="I80" i="1"/>
  <c r="I79" i="1"/>
  <c r="I78" i="1"/>
  <c r="I77" i="1"/>
  <c r="I76" i="1"/>
  <c r="I75" i="1"/>
  <c r="I74" i="1"/>
  <c r="I67" i="1"/>
  <c r="I66" i="1"/>
  <c r="I65" i="1"/>
  <c r="L47" i="1"/>
  <c r="L48" i="1"/>
  <c r="L49" i="1"/>
  <c r="L50" i="1"/>
  <c r="L51" i="1"/>
  <c r="L52" i="1"/>
  <c r="L53" i="1"/>
  <c r="L54" i="1"/>
  <c r="L55" i="1"/>
  <c r="K47" i="1"/>
  <c r="K48" i="1"/>
  <c r="K49" i="1"/>
  <c r="K50" i="1"/>
  <c r="K51" i="1"/>
  <c r="K52" i="1"/>
  <c r="K53" i="1"/>
  <c r="K54" i="1"/>
  <c r="K55" i="1"/>
  <c r="I55" i="1"/>
  <c r="I54" i="1"/>
  <c r="I53" i="1"/>
  <c r="I47" i="1"/>
  <c r="I48" i="1"/>
  <c r="I49" i="1"/>
  <c r="I50" i="1"/>
  <c r="I51" i="1"/>
  <c r="I52" i="1"/>
  <c r="K19" i="1"/>
  <c r="K18" i="1"/>
  <c r="K17" i="1"/>
  <c r="K5" i="1"/>
  <c r="K6" i="1"/>
  <c r="K7" i="1"/>
  <c r="K8" i="1"/>
  <c r="K9" i="1"/>
  <c r="K10" i="1"/>
  <c r="K12" i="1"/>
  <c r="K13" i="1"/>
  <c r="K15" i="1"/>
  <c r="K16" i="1"/>
  <c r="K20" i="1"/>
  <c r="K21" i="1"/>
  <c r="K22" i="1"/>
  <c r="K23" i="1"/>
  <c r="K24" i="1"/>
  <c r="K25" i="1"/>
  <c r="K26" i="1"/>
  <c r="K27" i="1"/>
  <c r="K28" i="1"/>
  <c r="K30" i="1"/>
  <c r="K31" i="1"/>
  <c r="K33" i="1"/>
  <c r="K34" i="1"/>
  <c r="K35" i="1"/>
  <c r="K36" i="1"/>
  <c r="K37" i="1"/>
  <c r="K38" i="1"/>
  <c r="K39" i="1"/>
  <c r="K40" i="1"/>
  <c r="K41" i="1"/>
  <c r="K42" i="1"/>
  <c r="K43" i="1"/>
  <c r="K45" i="1"/>
  <c r="K46" i="1"/>
  <c r="K56" i="1"/>
  <c r="K57" i="1"/>
  <c r="K58" i="1"/>
  <c r="K59" i="1"/>
  <c r="K60" i="1"/>
  <c r="K61" i="1"/>
  <c r="K63" i="1"/>
  <c r="K64" i="1"/>
  <c r="K86" i="1"/>
  <c r="K87" i="1"/>
  <c r="K88" i="1"/>
  <c r="K89" i="1"/>
  <c r="K90" i="1"/>
  <c r="K91" i="1"/>
  <c r="K93" i="1"/>
  <c r="K94" i="1"/>
  <c r="K95" i="1"/>
  <c r="K99" i="1"/>
  <c r="K100" i="1"/>
  <c r="K101" i="1"/>
  <c r="K102" i="1"/>
  <c r="K103" i="1"/>
  <c r="K104" i="1"/>
  <c r="K117" i="1"/>
  <c r="K118" i="1"/>
  <c r="K119" i="1"/>
  <c r="K120" i="1"/>
  <c r="K121" i="1"/>
  <c r="K122" i="1"/>
  <c r="K126" i="1"/>
  <c r="K127" i="1"/>
  <c r="K131" i="1"/>
  <c r="K132" i="1"/>
  <c r="K133" i="1"/>
  <c r="K134" i="1"/>
  <c r="K135" i="1"/>
  <c r="K136" i="1"/>
  <c r="K149" i="1"/>
  <c r="K150" i="1"/>
  <c r="K151" i="1"/>
  <c r="K153" i="1"/>
  <c r="K154" i="1"/>
  <c r="K155" i="1"/>
  <c r="K156" i="1"/>
  <c r="K157" i="1"/>
  <c r="K161" i="1"/>
  <c r="K162" i="1"/>
  <c r="K163" i="1"/>
  <c r="K164" i="1"/>
  <c r="K165" i="1"/>
  <c r="K166" i="1"/>
  <c r="K179" i="1"/>
  <c r="K180" i="1"/>
  <c r="K181" i="1"/>
  <c r="K182" i="1"/>
  <c r="K183" i="1"/>
  <c r="K184" i="1"/>
  <c r="K186" i="1"/>
  <c r="K187" i="1"/>
  <c r="K191" i="1"/>
  <c r="K192" i="1"/>
  <c r="K193" i="1"/>
  <c r="K194" i="1"/>
  <c r="K195" i="1"/>
  <c r="K196" i="1"/>
  <c r="K209" i="1"/>
  <c r="K210" i="1"/>
  <c r="K211" i="1"/>
  <c r="K212" i="1"/>
  <c r="K213" i="1"/>
  <c r="K214" i="1"/>
  <c r="K3" i="1"/>
  <c r="K4" i="1"/>
  <c r="L58" i="1"/>
  <c r="I58" i="1"/>
  <c r="L57" i="1"/>
  <c r="I57" i="1"/>
  <c r="L56" i="1"/>
  <c r="I56" i="1"/>
  <c r="L35" i="1" l="1"/>
  <c r="L36" i="1"/>
  <c r="L37" i="1"/>
  <c r="I35" i="1"/>
  <c r="I36" i="1"/>
  <c r="I37" i="1"/>
  <c r="I136" i="1" l="1"/>
  <c r="I135" i="1"/>
  <c r="I134" i="1"/>
  <c r="L232" i="1" l="1"/>
  <c r="I232" i="1"/>
  <c r="L229" i="1"/>
  <c r="I229" i="1"/>
  <c r="L223" i="1"/>
  <c r="I223" i="1"/>
  <c r="L220" i="1"/>
  <c r="I220" i="1"/>
  <c r="L217" i="1"/>
  <c r="I217" i="1"/>
  <c r="L231" i="1"/>
  <c r="I231" i="1"/>
  <c r="L228" i="1"/>
  <c r="I228" i="1"/>
  <c r="L222" i="1"/>
  <c r="I222" i="1"/>
  <c r="L219" i="1"/>
  <c r="I219" i="1"/>
  <c r="L216" i="1"/>
  <c r="I216" i="1"/>
  <c r="L230" i="1" l="1"/>
  <c r="I230" i="1"/>
  <c r="L227" i="1"/>
  <c r="I227" i="1"/>
  <c r="L221" i="1"/>
  <c r="I221" i="1"/>
  <c r="L218" i="1"/>
  <c r="I218" i="1"/>
  <c r="L215" i="1"/>
  <c r="I215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I155" i="1"/>
  <c r="I214" i="1"/>
  <c r="I213" i="1"/>
  <c r="I212" i="1"/>
  <c r="I211" i="1"/>
  <c r="I210" i="1"/>
  <c r="I209" i="1"/>
  <c r="I196" i="1"/>
  <c r="I195" i="1"/>
  <c r="I194" i="1"/>
  <c r="I193" i="1"/>
  <c r="I192" i="1"/>
  <c r="I191" i="1"/>
  <c r="L187" i="1"/>
  <c r="I187" i="1"/>
  <c r="L186" i="1"/>
  <c r="I186" i="1"/>
  <c r="L185" i="1"/>
  <c r="I185" i="1"/>
  <c r="I184" i="1"/>
  <c r="I183" i="1"/>
  <c r="I182" i="1"/>
  <c r="I181" i="1"/>
  <c r="I180" i="1"/>
  <c r="I179" i="1"/>
  <c r="I166" i="1"/>
  <c r="I165" i="1"/>
  <c r="I164" i="1"/>
  <c r="I163" i="1"/>
  <c r="I162" i="1"/>
  <c r="I161" i="1"/>
  <c r="L157" i="1"/>
  <c r="I157" i="1"/>
  <c r="L156" i="1"/>
  <c r="I156" i="1"/>
  <c r="L155" i="1"/>
  <c r="D7" i="1" l="1"/>
  <c r="D6" i="1"/>
  <c r="I154" i="1" l="1"/>
  <c r="I153" i="1"/>
  <c r="I152" i="1"/>
  <c r="I151" i="1"/>
  <c r="I150" i="1"/>
  <c r="I149" i="1"/>
  <c r="I133" i="1"/>
  <c r="I132" i="1"/>
  <c r="I131" i="1"/>
  <c r="L127" i="1"/>
  <c r="I127" i="1"/>
  <c r="L126" i="1"/>
  <c r="I126" i="1"/>
  <c r="L125" i="1"/>
  <c r="I125" i="1"/>
  <c r="L16" i="1"/>
  <c r="L15" i="1"/>
  <c r="L14" i="1"/>
  <c r="I14" i="1"/>
  <c r="I15" i="1"/>
  <c r="I16" i="1"/>
  <c r="I91" i="1"/>
  <c r="I90" i="1"/>
  <c r="I89" i="1"/>
  <c r="I88" i="1"/>
  <c r="I87" i="1"/>
  <c r="I86" i="1"/>
  <c r="I73" i="1"/>
  <c r="I72" i="1"/>
  <c r="I71" i="1"/>
  <c r="I70" i="1"/>
  <c r="I69" i="1"/>
  <c r="I68" i="1"/>
  <c r="L64" i="1"/>
  <c r="I64" i="1"/>
  <c r="L63" i="1"/>
  <c r="I63" i="1"/>
  <c r="L62" i="1"/>
  <c r="I62" i="1"/>
  <c r="L61" i="1"/>
  <c r="I61" i="1"/>
  <c r="L60" i="1"/>
  <c r="I60" i="1"/>
  <c r="L59" i="1"/>
  <c r="I59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4" i="1"/>
  <c r="I34" i="1"/>
  <c r="L33" i="1"/>
  <c r="I33" i="1"/>
  <c r="L32" i="1"/>
  <c r="I32" i="1"/>
  <c r="D3" i="1" l="1"/>
  <c r="D2" i="1"/>
  <c r="D5" i="1"/>
  <c r="L93" i="1" l="1"/>
  <c r="L94" i="1"/>
  <c r="L95" i="1"/>
  <c r="L117" i="1"/>
  <c r="L118" i="1"/>
  <c r="L119" i="1"/>
  <c r="L120" i="1"/>
  <c r="L121" i="1"/>
  <c r="L122" i="1"/>
  <c r="L3" i="1"/>
  <c r="L4" i="1"/>
  <c r="L5" i="1"/>
  <c r="L6" i="1"/>
  <c r="L7" i="1"/>
  <c r="L8" i="1"/>
  <c r="L9" i="1"/>
  <c r="L10" i="1"/>
  <c r="L11" i="1"/>
  <c r="L12" i="1"/>
  <c r="L13" i="1"/>
  <c r="L2" i="1"/>
  <c r="I122" i="1"/>
  <c r="I121" i="1"/>
  <c r="I120" i="1"/>
  <c r="I119" i="1"/>
  <c r="I118" i="1"/>
  <c r="I117" i="1"/>
  <c r="I104" i="1"/>
  <c r="I103" i="1"/>
  <c r="I102" i="1"/>
  <c r="I101" i="1"/>
  <c r="I100" i="1"/>
  <c r="I99" i="1"/>
  <c r="I95" i="1"/>
  <c r="I94" i="1"/>
  <c r="I93" i="1"/>
  <c r="I13" i="1"/>
  <c r="I12" i="1"/>
  <c r="I11" i="1"/>
  <c r="I10" i="1"/>
  <c r="I9" i="1"/>
  <c r="I8" i="1"/>
  <c r="I7" i="1"/>
  <c r="I6" i="1"/>
  <c r="I5" i="1"/>
  <c r="I4" i="1"/>
  <c r="I3" i="1"/>
  <c r="I2" i="1"/>
  <c r="C21" i="1" l="1"/>
  <c r="D21" i="1" s="1"/>
  <c r="C23" i="1"/>
  <c r="D23" i="1" s="1"/>
  <c r="C22" i="1"/>
  <c r="D22" i="1" s="1"/>
  <c r="C20" i="1"/>
  <c r="D20" i="1" s="1"/>
  <c r="C19" i="1"/>
  <c r="D19" i="1" s="1"/>
  <c r="D4" i="1"/>
  <c r="O4" i="1" l="1"/>
  <c r="O5" i="1" s="1"/>
</calcChain>
</file>

<file path=xl/sharedStrings.xml><?xml version="1.0" encoding="utf-8"?>
<sst xmlns="http://schemas.openxmlformats.org/spreadsheetml/2006/main" count="321" uniqueCount="72">
  <si>
    <t>Abbreviation</t>
  </si>
  <si>
    <t>LRB #</t>
  </si>
  <si>
    <t>Sample #</t>
  </si>
  <si>
    <t>Sample Label</t>
  </si>
  <si>
    <t>Replicate</t>
  </si>
  <si>
    <t>Sorbent Mass Needed (mg)</t>
  </si>
  <si>
    <t>Slaughterhouse Waste</t>
  </si>
  <si>
    <t>SHW</t>
  </si>
  <si>
    <t>uL</t>
  </si>
  <si>
    <t>Gerbs Hemp Seed Meal</t>
  </si>
  <si>
    <t>HSM</t>
  </si>
  <si>
    <t>samples</t>
  </si>
  <si>
    <t>Espoma Blood Meal</t>
  </si>
  <si>
    <t>mL</t>
  </si>
  <si>
    <t>Sorbent Target Masses</t>
  </si>
  <si>
    <t>S</t>
  </si>
  <si>
    <t>mg</t>
  </si>
  <si>
    <t>PFAS Concentrations</t>
  </si>
  <si>
    <t>P</t>
  </si>
  <si>
    <t>µg/L</t>
  </si>
  <si>
    <t>LRB Page #</t>
  </si>
  <si>
    <t>pHs to Test</t>
  </si>
  <si>
    <t>H</t>
  </si>
  <si>
    <t>per sample tube</t>
  </si>
  <si>
    <t>total volume needed</t>
  </si>
  <si>
    <t>Negative Controls</t>
  </si>
  <si>
    <t>Positive Controls</t>
  </si>
  <si>
    <t>Color Code:</t>
  </si>
  <si>
    <t>BM1</t>
  </si>
  <si>
    <t>pH</t>
  </si>
  <si>
    <t>Gerbs Hemp Seed Meal + Espoma Blood Meal (1:1)</t>
  </si>
  <si>
    <t>Hemp Seed Meal + Blood Meal Sorbent Mix</t>
  </si>
  <si>
    <t>of PFAS stocks needed</t>
  </si>
  <si>
    <t>Granular Activated Carbon</t>
  </si>
  <si>
    <t>GAC</t>
  </si>
  <si>
    <t>Ottawa Sand</t>
  </si>
  <si>
    <t>OTS</t>
  </si>
  <si>
    <t>Sorbent Materials</t>
  </si>
  <si>
    <t>Number of Samples</t>
  </si>
  <si>
    <t>Final Sieved Amount Needed (mg)</t>
  </si>
  <si>
    <t>Starting Pre-Sieve Amount Needed (mg)</t>
  </si>
  <si>
    <t>*Will make 10 mL stock for each conc. as done previously.</t>
  </si>
  <si>
    <t>* Will make 6 stocks at 10 mL each to cover all concentrations</t>
  </si>
  <si>
    <r>
      <t>Stock Volume Needed (m</t>
    </r>
    <r>
      <rPr>
        <b/>
        <sz val="9.9"/>
        <color theme="1"/>
        <rFont val="Calibri"/>
        <family val="2"/>
      </rPr>
      <t>L)</t>
    </r>
    <r>
      <rPr>
        <b/>
        <sz val="11"/>
        <color theme="1"/>
        <rFont val="Calibri"/>
        <family val="2"/>
        <scheme val="minor"/>
      </rPr>
      <t>*</t>
    </r>
  </si>
  <si>
    <t>55469-36-157</t>
  </si>
  <si>
    <t>55469-36-158</t>
  </si>
  <si>
    <t>55469-36-159</t>
  </si>
  <si>
    <t>N/A</t>
  </si>
  <si>
    <t>Day0-A</t>
  </si>
  <si>
    <t>Day0-B</t>
  </si>
  <si>
    <t>Day0-C</t>
  </si>
  <si>
    <t>Day20-A</t>
  </si>
  <si>
    <t>Day20-B</t>
  </si>
  <si>
    <t>Day20-C</t>
  </si>
  <si>
    <t>Day1-A</t>
  </si>
  <si>
    <t>Day1-B</t>
  </si>
  <si>
    <t>Day1-C</t>
  </si>
  <si>
    <t>Day5-A</t>
  </si>
  <si>
    <t>Day5-B</t>
  </si>
  <si>
    <t>Day5-C</t>
  </si>
  <si>
    <t>Day10-A</t>
  </si>
  <si>
    <t>Day10-B</t>
  </si>
  <si>
    <t>Day10-C</t>
  </si>
  <si>
    <t>pH-A</t>
  </si>
  <si>
    <t>pH-B</t>
  </si>
  <si>
    <t>pH-C</t>
  </si>
  <si>
    <t>Note: Day0 samples may be shipped for analysis immediately after study or stored in cold storage.</t>
  </si>
  <si>
    <r>
      <rPr>
        <b/>
        <u/>
        <sz val="11"/>
        <color theme="1"/>
        <rFont val="Calibri"/>
        <family val="2"/>
        <scheme val="minor"/>
      </rPr>
      <t>Sample Description</t>
    </r>
    <r>
      <rPr>
        <b/>
        <sz val="11"/>
        <color theme="1"/>
        <rFont val="Calibri"/>
        <family val="2"/>
        <scheme val="minor"/>
      </rPr>
      <t xml:space="preserve">
(Left Justified = Isotherm Study,                      -  
-                      Right Justified = Kinetics Study,
Center Justified = Both Studies,
</t>
    </r>
    <r>
      <rPr>
        <b/>
        <i/>
        <sz val="11"/>
        <color theme="1"/>
        <rFont val="Calibri"/>
        <family val="2"/>
        <scheme val="minor"/>
      </rPr>
      <t>Italics</t>
    </r>
    <r>
      <rPr>
        <b/>
        <sz val="11"/>
        <color theme="1"/>
        <rFont val="Calibri"/>
        <family val="2"/>
        <scheme val="minor"/>
      </rPr>
      <t xml:space="preserve"> = pH Samples)                                          -</t>
    </r>
  </si>
  <si>
    <t>Samples for pH testing over course of study period</t>
  </si>
  <si>
    <t>Day 0,1,5,10,20</t>
  </si>
  <si>
    <t>Check the pH of the 0.01M NaCl solution when prepared</t>
  </si>
  <si>
    <t>HSM+BM1(1:1)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</si>
</sst>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.9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2" fillId="0" borderId="0" xfId="0" applyFont="1"/>
    <xf numFmtId="0" fontId="2" fillId="0" borderId="1" xfId="0" applyFont="1" applyBorder="1"/>
    <xf numFmtId="0" fontId="0" fillId="0" borderId="1" xfId="0" applyFill="1" applyBorder="1"/>
    <xf numFmtId="0" fontId="1" fillId="4" borderId="1" xfId="0" applyFont="1" applyFill="1" applyBorder="1" applyAlignment="1">
      <alignment horizontal="center" wrapText="1"/>
    </xf>
    <xf numFmtId="0" fontId="1" fillId="4" borderId="2" xfId="0" applyFont="1" applyFill="1" applyBorder="1"/>
    <xf numFmtId="0" fontId="1" fillId="4" borderId="1" xfId="0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" fillId="6" borderId="1" xfId="0" applyFont="1" applyFill="1" applyBorder="1"/>
    <xf numFmtId="0" fontId="1" fillId="2" borderId="1" xfId="0" applyFont="1" applyFill="1" applyBorder="1"/>
    <xf numFmtId="0" fontId="0" fillId="8" borderId="1" xfId="0" applyFill="1" applyBorder="1" applyAlignment="1">
      <alignment horizontal="center"/>
    </xf>
    <xf numFmtId="0" fontId="1" fillId="8" borderId="1" xfId="0" applyFont="1" applyFill="1" applyBorder="1"/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7" borderId="1" xfId="0" applyFont="1" applyFill="1" applyBorder="1" applyAlignment="1">
      <alignment horizontal="left"/>
    </xf>
    <xf numFmtId="0" fontId="1" fillId="9" borderId="1" xfId="0" applyFont="1" applyFill="1" applyBorder="1"/>
    <xf numFmtId="0" fontId="0" fillId="9" borderId="1" xfId="0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1" fillId="10" borderId="1" xfId="0" applyFont="1" applyFill="1" applyBorder="1"/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right"/>
    </xf>
    <xf numFmtId="0" fontId="0" fillId="6" borderId="1" xfId="0" applyFill="1" applyBorder="1" applyAlignment="1">
      <alignment horizontal="left"/>
    </xf>
    <xf numFmtId="0" fontId="0" fillId="7" borderId="1" xfId="0" applyFill="1" applyBorder="1" applyAlignment="1">
      <alignment horizontal="right"/>
    </xf>
    <xf numFmtId="0" fontId="0" fillId="7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10" borderId="1" xfId="0" applyFill="1" applyBorder="1" applyAlignment="1">
      <alignment horizontal="right"/>
    </xf>
    <xf numFmtId="0" fontId="0" fillId="10" borderId="1" xfId="0" applyFill="1" applyBorder="1" applyAlignment="1">
      <alignment horizontal="left"/>
    </xf>
    <xf numFmtId="0" fontId="0" fillId="8" borderId="1" xfId="0" applyFill="1" applyBorder="1" applyAlignment="1">
      <alignment horizontal="right"/>
    </xf>
    <xf numFmtId="0" fontId="0" fillId="8" borderId="1" xfId="0" applyFill="1" applyBorder="1" applyAlignment="1">
      <alignment horizontal="left"/>
    </xf>
    <xf numFmtId="0" fontId="0" fillId="9" borderId="1" xfId="0" applyFill="1" applyBorder="1" applyAlignment="1">
      <alignment horizontal="right"/>
    </xf>
    <xf numFmtId="0" fontId="0" fillId="9" borderId="1" xfId="0" applyFill="1" applyBorder="1" applyAlignment="1">
      <alignment horizontal="left"/>
    </xf>
    <xf numFmtId="0" fontId="0" fillId="9" borderId="3" xfId="0" applyFill="1" applyBorder="1" applyAlignment="1">
      <alignment horizontal="center"/>
    </xf>
    <xf numFmtId="0" fontId="0" fillId="9" borderId="3" xfId="0" applyFill="1" applyBorder="1" applyAlignment="1">
      <alignment horizontal="left"/>
    </xf>
    <xf numFmtId="0" fontId="4" fillId="7" borderId="4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left"/>
    </xf>
    <xf numFmtId="0" fontId="4" fillId="7" borderId="6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left"/>
    </xf>
    <xf numFmtId="0" fontId="4" fillId="7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left"/>
    </xf>
    <xf numFmtId="0" fontId="4" fillId="6" borderId="8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left"/>
    </xf>
    <xf numFmtId="0" fontId="4" fillId="8" borderId="8" xfId="0" applyFont="1" applyFill="1" applyBorder="1" applyAlignment="1">
      <alignment horizontal="center"/>
    </xf>
    <xf numFmtId="0" fontId="4" fillId="10" borderId="7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left"/>
    </xf>
    <xf numFmtId="0" fontId="4" fillId="10" borderId="8" xfId="0" applyFont="1" applyFill="1" applyBorder="1" applyAlignment="1">
      <alignment horizontal="center"/>
    </xf>
    <xf numFmtId="0" fontId="4" fillId="9" borderId="7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left"/>
    </xf>
    <xf numFmtId="0" fontId="4" fillId="9" borderId="8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left"/>
    </xf>
    <xf numFmtId="0" fontId="4" fillId="9" borderId="1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11" borderId="12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0099CC"/>
      <color rgb="FF666699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B5102-0E42-4582-9CB7-C029C2E31BFF}">
  <sheetPr>
    <pageSetUpPr fitToPage="1"/>
  </sheetPr>
  <dimension ref="A1:R250"/>
  <sheetViews>
    <sheetView tabSelected="1" zoomScale="90" zoomScaleNormal="90" workbookViewId="0">
      <selection activeCell="O182" sqref="O182"/>
    </sheetView>
  </sheetViews>
  <sheetFormatPr defaultRowHeight="15" x14ac:dyDescent="0.25"/>
  <cols>
    <col min="1" max="1" width="46.5703125" bestFit="1" customWidth="1"/>
    <col min="2" max="2" width="17.42578125" customWidth="1"/>
    <col min="3" max="3" width="24.85546875" bestFit="1" customWidth="1"/>
    <col min="4" max="4" width="26.140625" customWidth="1"/>
    <col min="5" max="5" width="3.140625" customWidth="1"/>
    <col min="6" max="6" width="7.42578125" style="13" bestFit="1" customWidth="1"/>
    <col min="7" max="7" width="10.5703125" style="13" bestFit="1" customWidth="1"/>
    <col min="8" max="8" width="9" style="13" bestFit="1" customWidth="1"/>
    <col min="9" max="9" width="13.42578125" style="13" bestFit="1" customWidth="1"/>
    <col min="10" max="10" width="11.42578125" style="13" bestFit="1" customWidth="1"/>
    <col min="11" max="11" width="38.42578125" style="26" customWidth="1"/>
    <col min="12" max="12" width="25.42578125" style="13" bestFit="1" customWidth="1"/>
    <col min="13" max="13" width="20.42578125" customWidth="1"/>
  </cols>
  <sheetData>
    <row r="1" spans="1:18" s="2" customFormat="1" ht="76.7" customHeight="1" x14ac:dyDescent="0.25">
      <c r="A1" s="9" t="s">
        <v>37</v>
      </c>
      <c r="B1" s="9" t="s">
        <v>0</v>
      </c>
      <c r="C1" s="9" t="s">
        <v>39</v>
      </c>
      <c r="D1" s="9" t="s">
        <v>40</v>
      </c>
      <c r="E1" s="1"/>
      <c r="F1" s="9" t="s">
        <v>1</v>
      </c>
      <c r="G1" s="9" t="s">
        <v>20</v>
      </c>
      <c r="H1" s="9" t="s">
        <v>2</v>
      </c>
      <c r="I1" s="9" t="s">
        <v>3</v>
      </c>
      <c r="J1" s="9" t="s">
        <v>4</v>
      </c>
      <c r="K1" s="9" t="s">
        <v>67</v>
      </c>
      <c r="L1" s="9" t="s">
        <v>5</v>
      </c>
    </row>
    <row r="2" spans="1:18" ht="18.95" customHeight="1" x14ac:dyDescent="0.25">
      <c r="A2" s="20" t="s">
        <v>9</v>
      </c>
      <c r="B2" s="18" t="s">
        <v>10</v>
      </c>
      <c r="C2" s="18">
        <f>SUM(L32:L61,L221:L223,L239:L241)+0.2*SUM(L32:L61,L221:L223,L239:L241)</f>
        <v>2160</v>
      </c>
      <c r="D2" s="18">
        <f>C2/0.25</f>
        <v>8640</v>
      </c>
      <c r="F2" s="24">
        <v>55469</v>
      </c>
      <c r="G2" s="24">
        <v>36</v>
      </c>
      <c r="H2" s="24">
        <v>1</v>
      </c>
      <c r="I2" s="24" t="str">
        <f t="shared" ref="I2:I6" si="0">CONCATENATE(F2,"-",G2,"-",H2)</f>
        <v>55469-36-1</v>
      </c>
      <c r="J2" s="24" t="s">
        <v>48</v>
      </c>
      <c r="K2" s="25" t="str">
        <f>CONCATENATE("BLANK-S",$A$15,"-P",$A$19,"-",J2)</f>
        <v>BLANK-S0-P0-Day0-A</v>
      </c>
      <c r="L2" s="24">
        <f t="shared" ref="L2:L31" si="1">$A$15</f>
        <v>0</v>
      </c>
      <c r="M2" s="88" t="s">
        <v>70</v>
      </c>
      <c r="O2">
        <v>100</v>
      </c>
      <c r="P2" t="s">
        <v>8</v>
      </c>
      <c r="Q2" t="s">
        <v>23</v>
      </c>
    </row>
    <row r="3" spans="1:18" x14ac:dyDescent="0.25">
      <c r="A3" s="27" t="s">
        <v>12</v>
      </c>
      <c r="B3" s="19" t="s">
        <v>28</v>
      </c>
      <c r="C3" s="19">
        <f>SUM(L62:L91,L215:L217,L233:L235)+0.2*SUM(L62:L91,L215:L217,L233:L235)</f>
        <v>2160</v>
      </c>
      <c r="D3" s="19">
        <f>C3/0.25</f>
        <v>8640</v>
      </c>
      <c r="F3" s="24">
        <v>55469</v>
      </c>
      <c r="G3" s="24">
        <v>36</v>
      </c>
      <c r="H3" s="24">
        <v>2</v>
      </c>
      <c r="I3" s="24" t="str">
        <f t="shared" si="0"/>
        <v>55469-36-2</v>
      </c>
      <c r="J3" s="24" t="s">
        <v>49</v>
      </c>
      <c r="K3" s="25" t="str">
        <f t="shared" ref="K3:K19" si="2">CONCATENATE("BLANK-S",$A$15,"-P",$A$19,"-",J3)</f>
        <v>BLANK-S0-P0-Day0-B</v>
      </c>
      <c r="L3" s="24">
        <f t="shared" si="1"/>
        <v>0</v>
      </c>
      <c r="M3" s="88"/>
      <c r="O3">
        <f>COUNT(L2:L91,L93:L232)</f>
        <v>228</v>
      </c>
      <c r="P3" t="s">
        <v>11</v>
      </c>
    </row>
    <row r="4" spans="1:18" x14ac:dyDescent="0.25">
      <c r="A4" s="21" t="s">
        <v>6</v>
      </c>
      <c r="B4" s="3" t="s">
        <v>7</v>
      </c>
      <c r="C4" s="3">
        <f>SUM(L93:L122,L218:L220,L236:L238)+0.2*SUM(L93:L122,L218:L220,L236:L238)</f>
        <v>2160</v>
      </c>
      <c r="D4" s="3">
        <f>C4/0.25</f>
        <v>8640</v>
      </c>
      <c r="F4" s="24">
        <v>55469</v>
      </c>
      <c r="G4" s="24">
        <v>36</v>
      </c>
      <c r="H4" s="24">
        <v>3</v>
      </c>
      <c r="I4" s="24" t="str">
        <f t="shared" si="0"/>
        <v>55469-36-3</v>
      </c>
      <c r="J4" s="24" t="s">
        <v>50</v>
      </c>
      <c r="K4" s="25" t="str">
        <f t="shared" si="2"/>
        <v>BLANK-S0-P0-Day0-C</v>
      </c>
      <c r="L4" s="24">
        <f t="shared" si="1"/>
        <v>0</v>
      </c>
      <c r="M4" s="88"/>
      <c r="O4">
        <f>O3*O2</f>
        <v>22800</v>
      </c>
      <c r="P4" t="s">
        <v>8</v>
      </c>
      <c r="Q4" t="s">
        <v>24</v>
      </c>
    </row>
    <row r="5" spans="1:18" x14ac:dyDescent="0.25">
      <c r="A5" s="23" t="s">
        <v>30</v>
      </c>
      <c r="B5" s="22" t="s">
        <v>71</v>
      </c>
      <c r="C5" s="22">
        <f>SUM(L125:L154,L224:L226,L242:L244)+0.2*SUM(L125:L154,L224:L226,L242:L244)</f>
        <v>2160</v>
      </c>
      <c r="D5" s="22">
        <f>C5/0.25</f>
        <v>8640</v>
      </c>
      <c r="F5" s="17">
        <v>55469</v>
      </c>
      <c r="G5" s="17">
        <v>36</v>
      </c>
      <c r="H5" s="17">
        <v>4</v>
      </c>
      <c r="I5" s="17" t="str">
        <f t="shared" si="0"/>
        <v>55469-36-4</v>
      </c>
      <c r="J5" s="17" t="s">
        <v>48</v>
      </c>
      <c r="K5" s="83" t="str">
        <f>CONCATENATE("PFAS-S",$A$15,"-P",$A$20,"-",J5)</f>
        <v>PFAS-S0-P10-Day0-A</v>
      </c>
      <c r="L5" s="17">
        <f t="shared" si="1"/>
        <v>0</v>
      </c>
      <c r="O5">
        <f>O4/1000</f>
        <v>22.8</v>
      </c>
      <c r="P5" t="s">
        <v>13</v>
      </c>
      <c r="Q5" t="s">
        <v>32</v>
      </c>
    </row>
    <row r="6" spans="1:18" x14ac:dyDescent="0.25">
      <c r="A6" s="31" t="s">
        <v>33</v>
      </c>
      <c r="B6" s="32" t="s">
        <v>34</v>
      </c>
      <c r="C6" s="32">
        <f>SUM(L155:L184,L227:L229,L245:L247)+0.2*SUM(L155:L184,L227:L229,L245:L247)</f>
        <v>2160</v>
      </c>
      <c r="D6" s="33">
        <f t="shared" ref="D6:D7" si="3">C6/0.25</f>
        <v>8640</v>
      </c>
      <c r="F6" s="17">
        <v>55469</v>
      </c>
      <c r="G6" s="17">
        <v>36</v>
      </c>
      <c r="H6" s="17">
        <v>5</v>
      </c>
      <c r="I6" s="17" t="str">
        <f t="shared" si="0"/>
        <v>55469-36-5</v>
      </c>
      <c r="J6" s="17" t="s">
        <v>49</v>
      </c>
      <c r="K6" s="83" t="str">
        <f>CONCATENATE("PFAS-S",$A$15,"-P",$A$20,"-",J6)</f>
        <v>PFAS-S0-P10-Day0-B</v>
      </c>
      <c r="L6" s="17">
        <f t="shared" si="1"/>
        <v>0</v>
      </c>
      <c r="O6" t="s">
        <v>42</v>
      </c>
    </row>
    <row r="7" spans="1:18" x14ac:dyDescent="0.25">
      <c r="A7" s="28" t="s">
        <v>35</v>
      </c>
      <c r="B7" s="29" t="s">
        <v>36</v>
      </c>
      <c r="C7" s="29">
        <f>SUM(L185:L214,L230:L232,L248:L250)+0.2*SUM(L185:L214,L230:L232,L248:L250)</f>
        <v>2160</v>
      </c>
      <c r="D7" s="29">
        <f t="shared" si="3"/>
        <v>8640</v>
      </c>
      <c r="F7" s="17">
        <v>55469</v>
      </c>
      <c r="G7" s="17">
        <v>36</v>
      </c>
      <c r="H7" s="17">
        <v>6</v>
      </c>
      <c r="I7" s="17" t="str">
        <f>CONCATENATE(F7,"-",G7,"-",H7)</f>
        <v>55469-36-6</v>
      </c>
      <c r="J7" s="17" t="s">
        <v>50</v>
      </c>
      <c r="K7" s="83" t="str">
        <f>CONCATENATE("PFAS-S",$A$15,"-P",$A$20,"-",J7)</f>
        <v>PFAS-S0-P10-Day0-C</v>
      </c>
      <c r="L7" s="17">
        <f t="shared" si="1"/>
        <v>0</v>
      </c>
    </row>
    <row r="8" spans="1:18" x14ac:dyDescent="0.25">
      <c r="F8" s="17">
        <v>55469</v>
      </c>
      <c r="G8" s="17">
        <v>36</v>
      </c>
      <c r="H8" s="17">
        <v>7</v>
      </c>
      <c r="I8" s="17" t="str">
        <f t="shared" ref="I8:I16" si="4">CONCATENATE(F8,"-",G8,"-",H8)</f>
        <v>55469-36-7</v>
      </c>
      <c r="J8" s="17" t="s">
        <v>48</v>
      </c>
      <c r="K8" s="83" t="str">
        <f>CONCATENATE("PFAS-S",$A$15,"-P",$A$21,"-",J8)</f>
        <v>PFAS-S0-P50-Day0-A</v>
      </c>
      <c r="L8" s="17">
        <f t="shared" si="1"/>
        <v>0</v>
      </c>
      <c r="O8" s="87" t="s">
        <v>66</v>
      </c>
      <c r="P8" s="87"/>
      <c r="Q8" s="87"/>
      <c r="R8" s="87"/>
    </row>
    <row r="9" spans="1:18" x14ac:dyDescent="0.25">
      <c r="F9" s="17">
        <v>55469</v>
      </c>
      <c r="G9" s="17">
        <v>36</v>
      </c>
      <c r="H9" s="17">
        <v>8</v>
      </c>
      <c r="I9" s="17" t="str">
        <f t="shared" si="4"/>
        <v>55469-36-8</v>
      </c>
      <c r="J9" s="17" t="s">
        <v>49</v>
      </c>
      <c r="K9" s="83" t="str">
        <f>CONCATENATE("PFAS-S",$A$15,"-P",$A$21,"-",J9)</f>
        <v>PFAS-S0-P50-Day0-B</v>
      </c>
      <c r="L9" s="17">
        <f t="shared" si="1"/>
        <v>0</v>
      </c>
      <c r="O9" s="87"/>
      <c r="P9" s="87"/>
      <c r="Q9" s="87"/>
      <c r="R9" s="87"/>
    </row>
    <row r="10" spans="1:18" x14ac:dyDescent="0.25">
      <c r="F10" s="17">
        <v>55469</v>
      </c>
      <c r="G10" s="17">
        <v>36</v>
      </c>
      <c r="H10" s="17">
        <v>9</v>
      </c>
      <c r="I10" s="17" t="str">
        <f t="shared" si="4"/>
        <v>55469-36-9</v>
      </c>
      <c r="J10" s="17" t="s">
        <v>50</v>
      </c>
      <c r="K10" s="83" t="str">
        <f>CONCATENATE("PFAS-S",$A$15,"-P",$A$21,"-",J10)</f>
        <v>PFAS-S0-P50-Day0-C</v>
      </c>
      <c r="L10" s="17">
        <f t="shared" si="1"/>
        <v>0</v>
      </c>
      <c r="O10" s="87"/>
      <c r="P10" s="87"/>
      <c r="Q10" s="87"/>
      <c r="R10" s="87"/>
    </row>
    <row r="11" spans="1:18" x14ac:dyDescent="0.25">
      <c r="F11" s="17">
        <v>55469</v>
      </c>
      <c r="G11" s="17">
        <v>36</v>
      </c>
      <c r="H11" s="17">
        <v>10</v>
      </c>
      <c r="I11" s="17" t="str">
        <f t="shared" si="4"/>
        <v>55469-36-10</v>
      </c>
      <c r="J11" s="17" t="s">
        <v>48</v>
      </c>
      <c r="K11" s="17" t="str">
        <f>CONCATENATE("PFAS-S",$A$15,"-P",$A$22,"-",J11)</f>
        <v>PFAS-S0-P100-Day0-A</v>
      </c>
      <c r="L11" s="17">
        <f t="shared" si="1"/>
        <v>0</v>
      </c>
    </row>
    <row r="12" spans="1:18" x14ac:dyDescent="0.25">
      <c r="E12" s="6"/>
      <c r="F12" s="17">
        <v>55469</v>
      </c>
      <c r="G12" s="17">
        <v>36</v>
      </c>
      <c r="H12" s="17">
        <v>11</v>
      </c>
      <c r="I12" s="17" t="str">
        <f t="shared" si="4"/>
        <v>55469-36-11</v>
      </c>
      <c r="J12" s="17" t="s">
        <v>49</v>
      </c>
      <c r="K12" s="17" t="str">
        <f>CONCATENATE("PFAS-S",$A$15,"-P",$A$22,"-",J12)</f>
        <v>PFAS-S0-P100-Day0-B</v>
      </c>
      <c r="L12" s="17">
        <f t="shared" si="1"/>
        <v>0</v>
      </c>
    </row>
    <row r="13" spans="1:18" x14ac:dyDescent="0.25">
      <c r="C13" s="6"/>
      <c r="D13" s="6"/>
      <c r="E13" s="6"/>
      <c r="F13" s="17">
        <v>55469</v>
      </c>
      <c r="G13" s="17">
        <v>36</v>
      </c>
      <c r="H13" s="17">
        <v>12</v>
      </c>
      <c r="I13" s="17" t="str">
        <f t="shared" si="4"/>
        <v>55469-36-12</v>
      </c>
      <c r="J13" s="17" t="s">
        <v>50</v>
      </c>
      <c r="K13" s="17" t="str">
        <f>CONCATENATE("PFAS-S",$A$15,"-P",$A$22,"-",J13)</f>
        <v>PFAS-S0-P100-Day0-C</v>
      </c>
      <c r="L13" s="17">
        <f t="shared" si="1"/>
        <v>0</v>
      </c>
    </row>
    <row r="14" spans="1:18" x14ac:dyDescent="0.25">
      <c r="A14" s="10" t="s">
        <v>14</v>
      </c>
      <c r="B14" s="11" t="s">
        <v>15</v>
      </c>
      <c r="C14" s="6"/>
      <c r="D14" s="6"/>
      <c r="E14" s="6"/>
      <c r="F14" s="17">
        <v>55469</v>
      </c>
      <c r="G14" s="17">
        <v>36</v>
      </c>
      <c r="H14" s="17">
        <v>13</v>
      </c>
      <c r="I14" s="17" t="str">
        <f t="shared" si="4"/>
        <v>55469-36-13</v>
      </c>
      <c r="J14" s="17" t="s">
        <v>48</v>
      </c>
      <c r="K14" s="82" t="str">
        <f>CONCATENATE("PFAS-S",$A$15,"-P",$A$23,"-",J14)</f>
        <v>PFAS-S0-P500-Day0-A</v>
      </c>
      <c r="L14" s="17">
        <f t="shared" si="1"/>
        <v>0</v>
      </c>
    </row>
    <row r="15" spans="1:18" x14ac:dyDescent="0.25">
      <c r="A15" s="4">
        <v>0</v>
      </c>
      <c r="B15" s="4" t="s">
        <v>16</v>
      </c>
      <c r="C15" s="6"/>
      <c r="D15" s="6"/>
      <c r="F15" s="17">
        <v>55469</v>
      </c>
      <c r="G15" s="17">
        <v>36</v>
      </c>
      <c r="H15" s="17">
        <v>14</v>
      </c>
      <c r="I15" s="17" t="str">
        <f t="shared" si="4"/>
        <v>55469-36-14</v>
      </c>
      <c r="J15" s="17" t="s">
        <v>49</v>
      </c>
      <c r="K15" s="82" t="str">
        <f>CONCATENATE("PFAS-S",$A$15,"-P",$A$23,"-",J15)</f>
        <v>PFAS-S0-P500-Day0-B</v>
      </c>
      <c r="L15" s="17">
        <f t="shared" si="1"/>
        <v>0</v>
      </c>
    </row>
    <row r="16" spans="1:18" x14ac:dyDescent="0.25">
      <c r="A16" s="5">
        <v>50</v>
      </c>
      <c r="B16" s="4" t="s">
        <v>16</v>
      </c>
      <c r="C16" s="6"/>
      <c r="D16" s="6"/>
      <c r="F16" s="17">
        <v>55469</v>
      </c>
      <c r="G16" s="17">
        <v>36</v>
      </c>
      <c r="H16" s="17">
        <v>15</v>
      </c>
      <c r="I16" s="17" t="str">
        <f t="shared" si="4"/>
        <v>55469-36-15</v>
      </c>
      <c r="J16" s="17" t="s">
        <v>50</v>
      </c>
      <c r="K16" s="82" t="str">
        <f>CONCATENATE("PFAS-S",$A$15,"-P",$A$23,"-",J16)</f>
        <v>PFAS-S0-P500-Day0-C</v>
      </c>
      <c r="L16" s="17">
        <f t="shared" si="1"/>
        <v>0</v>
      </c>
    </row>
    <row r="17" spans="1:12" x14ac:dyDescent="0.25">
      <c r="B17" s="4"/>
      <c r="F17" s="24">
        <v>55469</v>
      </c>
      <c r="G17" s="24">
        <v>36</v>
      </c>
      <c r="H17" s="24">
        <v>16</v>
      </c>
      <c r="I17" s="24" t="str">
        <f>CONCATENATE(F17,"-",G17,"-",H17)</f>
        <v>55469-36-16</v>
      </c>
      <c r="J17" s="24" t="s">
        <v>51</v>
      </c>
      <c r="K17" s="25" t="str">
        <f>CONCATENATE("BLANK-S",$A$15,"-P",$A$19,"-",J17)</f>
        <v>BLANK-S0-P0-Day20-A</v>
      </c>
      <c r="L17" s="24">
        <f t="shared" si="1"/>
        <v>0</v>
      </c>
    </row>
    <row r="18" spans="1:12" x14ac:dyDescent="0.25">
      <c r="A18" s="10" t="s">
        <v>17</v>
      </c>
      <c r="B18" s="11" t="s">
        <v>18</v>
      </c>
      <c r="C18" s="11" t="s">
        <v>38</v>
      </c>
      <c r="D18" s="11" t="s">
        <v>43</v>
      </c>
      <c r="F18" s="24">
        <v>55469</v>
      </c>
      <c r="G18" s="24">
        <v>36</v>
      </c>
      <c r="H18" s="24">
        <v>17</v>
      </c>
      <c r="I18" s="24" t="str">
        <f>CONCATENATE(F18,"-",G18,"-",H18)</f>
        <v>55469-36-17</v>
      </c>
      <c r="J18" s="24" t="s">
        <v>52</v>
      </c>
      <c r="K18" s="25" t="str">
        <f t="shared" si="2"/>
        <v>BLANK-S0-P0-Day20-B</v>
      </c>
      <c r="L18" s="24">
        <f t="shared" si="1"/>
        <v>0</v>
      </c>
    </row>
    <row r="19" spans="1:12" x14ac:dyDescent="0.25">
      <c r="A19">
        <v>0</v>
      </c>
      <c r="B19" s="7" t="s">
        <v>19</v>
      </c>
      <c r="C19" s="4">
        <f>COUNT(L2:L4,L17:L19,L32:L37,L62:L67,#REF!,#REF!,L93:L98,L125:L130,L155:L160,L185:L190)</f>
        <v>42</v>
      </c>
      <c r="D19" s="4">
        <f>C19*100/1000</f>
        <v>4.2</v>
      </c>
      <c r="F19" s="24">
        <v>55469</v>
      </c>
      <c r="G19" s="24">
        <v>36</v>
      </c>
      <c r="H19" s="24">
        <v>18</v>
      </c>
      <c r="I19" s="24" t="str">
        <f>CONCATENATE(F19,"-",G19,"-",H19)</f>
        <v>55469-36-18</v>
      </c>
      <c r="J19" s="24" t="s">
        <v>53</v>
      </c>
      <c r="K19" s="25" t="str">
        <f t="shared" si="2"/>
        <v>BLANK-S0-P0-Day20-C</v>
      </c>
      <c r="L19" s="24">
        <f t="shared" si="1"/>
        <v>0</v>
      </c>
    </row>
    <row r="20" spans="1:12" x14ac:dyDescent="0.25">
      <c r="A20" s="8">
        <v>10</v>
      </c>
      <c r="B20" s="7" t="s">
        <v>19</v>
      </c>
      <c r="C20" s="4">
        <f>COUNT(L5:L7,L20:L22,L38:L40,L68:L70,#REF!,#REF!,L99:L101,L131:L133,L161:L163,L191:L193)</f>
        <v>24</v>
      </c>
      <c r="D20" s="4">
        <f t="shared" ref="D20:D23" si="5">C20*100/1000</f>
        <v>2.4</v>
      </c>
      <c r="F20" s="17">
        <v>55469</v>
      </c>
      <c r="G20" s="17">
        <v>36</v>
      </c>
      <c r="H20" s="17">
        <v>19</v>
      </c>
      <c r="I20" s="17" t="str">
        <f t="shared" ref="I20:I21" si="6">CONCATENATE(F20,"-",G20,"-",H20)</f>
        <v>55469-36-19</v>
      </c>
      <c r="J20" s="17" t="s">
        <v>51</v>
      </c>
      <c r="K20" s="82" t="str">
        <f>CONCATENATE("PFAS-S",$A$15,"-P",$A$20,"-",J20)</f>
        <v>PFAS-S0-P10-Day20-A</v>
      </c>
      <c r="L20" s="17">
        <f t="shared" si="1"/>
        <v>0</v>
      </c>
    </row>
    <row r="21" spans="1:12" x14ac:dyDescent="0.25">
      <c r="A21" s="8">
        <v>50</v>
      </c>
      <c r="B21" s="7" t="s">
        <v>19</v>
      </c>
      <c r="C21" s="4">
        <f>COUNT(L8:L10,L23:L25,L41:L43,L71:L73,L102:L104,L134:L136,L164:L166,L194:L196,L215:L232)</f>
        <v>42</v>
      </c>
      <c r="D21" s="4">
        <f t="shared" si="5"/>
        <v>4.2</v>
      </c>
      <c r="F21" s="17">
        <v>55469</v>
      </c>
      <c r="G21" s="17">
        <v>36</v>
      </c>
      <c r="H21" s="17">
        <v>20</v>
      </c>
      <c r="I21" s="17" t="str">
        <f t="shared" si="6"/>
        <v>55469-36-20</v>
      </c>
      <c r="J21" s="17" t="s">
        <v>52</v>
      </c>
      <c r="K21" s="82" t="str">
        <f>CONCATENATE("PFAS-S",$A$15,"-P",$A$20,"-",J21)</f>
        <v>PFAS-S0-P10-Day20-B</v>
      </c>
      <c r="L21" s="17">
        <f t="shared" si="1"/>
        <v>0</v>
      </c>
    </row>
    <row r="22" spans="1:12" x14ac:dyDescent="0.25">
      <c r="A22" s="8">
        <v>100</v>
      </c>
      <c r="B22" s="7" t="s">
        <v>19</v>
      </c>
      <c r="C22" s="4">
        <f>COUNT(L11:L13,L26:L28,L44:L58,L74:L88,#REF!,#REF!,L105:L119,L137:L151,L167:L181,L197:L211)</f>
        <v>96</v>
      </c>
      <c r="D22" s="4">
        <f t="shared" si="5"/>
        <v>9.6</v>
      </c>
      <c r="F22" s="17">
        <v>55469</v>
      </c>
      <c r="G22" s="17">
        <v>36</v>
      </c>
      <c r="H22" s="17">
        <v>21</v>
      </c>
      <c r="I22" s="17" t="str">
        <f>CONCATENATE(F22,"-",G22,"-",H22)</f>
        <v>55469-36-21</v>
      </c>
      <c r="J22" s="17" t="s">
        <v>53</v>
      </c>
      <c r="K22" s="82" t="str">
        <f>CONCATENATE("PFAS-S",$A$15,"-P",$A$20,"-",J22)</f>
        <v>PFAS-S0-P10-Day20-C</v>
      </c>
      <c r="L22" s="17">
        <f t="shared" si="1"/>
        <v>0</v>
      </c>
    </row>
    <row r="23" spans="1:12" x14ac:dyDescent="0.25">
      <c r="A23" s="4">
        <v>500</v>
      </c>
      <c r="B23" s="7" t="s">
        <v>19</v>
      </c>
      <c r="C23" s="4">
        <f>COUNT(L14:L16,L29:L31,L59:L61,L89:L91,#REF!,#REF!,L120:L122,L152:L154,L182:L184,L212:L214)</f>
        <v>24</v>
      </c>
      <c r="D23" s="4">
        <f t="shared" si="5"/>
        <v>2.4</v>
      </c>
      <c r="F23" s="17">
        <v>55469</v>
      </c>
      <c r="G23" s="17">
        <v>36</v>
      </c>
      <c r="H23" s="17">
        <v>22</v>
      </c>
      <c r="I23" s="17" t="str">
        <f t="shared" ref="I23:I31" si="7">CONCATENATE(F23,"-",G23,"-",H23)</f>
        <v>55469-36-22</v>
      </c>
      <c r="J23" s="17" t="s">
        <v>51</v>
      </c>
      <c r="K23" s="82" t="str">
        <f>CONCATENATE("PFAS-S",$A$15,"-P",$A$21,"-",J23)</f>
        <v>PFAS-S0-P50-Day20-A</v>
      </c>
      <c r="L23" s="17">
        <f t="shared" si="1"/>
        <v>0</v>
      </c>
    </row>
    <row r="24" spans="1:12" x14ac:dyDescent="0.25">
      <c r="D24" s="12" t="s">
        <v>41</v>
      </c>
      <c r="F24" s="17">
        <v>55469</v>
      </c>
      <c r="G24" s="17">
        <v>36</v>
      </c>
      <c r="H24" s="17">
        <v>23</v>
      </c>
      <c r="I24" s="17" t="str">
        <f t="shared" si="7"/>
        <v>55469-36-23</v>
      </c>
      <c r="J24" s="17" t="s">
        <v>52</v>
      </c>
      <c r="K24" s="82" t="str">
        <f>CONCATENATE("PFAS-S",$A$15,"-P",$A$21,"-",J24)</f>
        <v>PFAS-S0-P50-Day20-B</v>
      </c>
      <c r="L24" s="17">
        <f t="shared" si="1"/>
        <v>0</v>
      </c>
    </row>
    <row r="25" spans="1:12" x14ac:dyDescent="0.25">
      <c r="A25" s="11" t="s">
        <v>21</v>
      </c>
      <c r="B25" s="11" t="s">
        <v>22</v>
      </c>
      <c r="F25" s="17">
        <v>55469</v>
      </c>
      <c r="G25" s="17">
        <v>36</v>
      </c>
      <c r="H25" s="17">
        <v>24</v>
      </c>
      <c r="I25" s="17" t="str">
        <f t="shared" si="7"/>
        <v>55469-36-24</v>
      </c>
      <c r="J25" s="17" t="s">
        <v>53</v>
      </c>
      <c r="K25" s="82" t="str">
        <f>CONCATENATE("PFAS-S",$A$15,"-P",$A$21,"-",J25)</f>
        <v>PFAS-S0-P50-Day20-C</v>
      </c>
      <c r="L25" s="17">
        <f t="shared" si="1"/>
        <v>0</v>
      </c>
    </row>
    <row r="26" spans="1:12" x14ac:dyDescent="0.25">
      <c r="A26" s="4" t="s">
        <v>47</v>
      </c>
      <c r="B26" s="4" t="s">
        <v>29</v>
      </c>
      <c r="F26" s="17">
        <v>55469</v>
      </c>
      <c r="G26" s="17">
        <v>36</v>
      </c>
      <c r="H26" s="17">
        <v>25</v>
      </c>
      <c r="I26" s="17" t="str">
        <f t="shared" si="7"/>
        <v>55469-36-25</v>
      </c>
      <c r="J26" s="17" t="s">
        <v>51</v>
      </c>
      <c r="K26" s="17" t="str">
        <f>CONCATENATE("PFAS-S",$A$15,"-P",$A$22,"-",J26)</f>
        <v>PFAS-S0-P100-Day20-A</v>
      </c>
      <c r="L26" s="17">
        <f t="shared" si="1"/>
        <v>0</v>
      </c>
    </row>
    <row r="27" spans="1:12" x14ac:dyDescent="0.25">
      <c r="F27" s="17">
        <v>55469</v>
      </c>
      <c r="G27" s="17">
        <v>36</v>
      </c>
      <c r="H27" s="17">
        <v>26</v>
      </c>
      <c r="I27" s="17" t="str">
        <f t="shared" si="7"/>
        <v>55469-36-26</v>
      </c>
      <c r="J27" s="17" t="s">
        <v>52</v>
      </c>
      <c r="K27" s="17" t="str">
        <f>CONCATENATE("PFAS-S",$A$15,"-P",$A$22,"-",J27)</f>
        <v>PFAS-S0-P100-Day20-B</v>
      </c>
      <c r="L27" s="17">
        <f t="shared" si="1"/>
        <v>0</v>
      </c>
    </row>
    <row r="28" spans="1:12" x14ac:dyDescent="0.25">
      <c r="F28" s="17">
        <v>55469</v>
      </c>
      <c r="G28" s="17">
        <v>36</v>
      </c>
      <c r="H28" s="17">
        <v>27</v>
      </c>
      <c r="I28" s="17" t="str">
        <f t="shared" si="7"/>
        <v>55469-36-27</v>
      </c>
      <c r="J28" s="17" t="s">
        <v>53</v>
      </c>
      <c r="K28" s="17" t="str">
        <f>CONCATENATE("PFAS-S",$A$15,"-P",$A$22,"-",J28)</f>
        <v>PFAS-S0-P100-Day20-C</v>
      </c>
      <c r="L28" s="17">
        <f t="shared" si="1"/>
        <v>0</v>
      </c>
    </row>
    <row r="29" spans="1:12" x14ac:dyDescent="0.25">
      <c r="F29" s="17">
        <v>55469</v>
      </c>
      <c r="G29" s="17">
        <v>36</v>
      </c>
      <c r="H29" s="17">
        <v>28</v>
      </c>
      <c r="I29" s="17" t="str">
        <f t="shared" si="7"/>
        <v>55469-36-28</v>
      </c>
      <c r="J29" s="17" t="s">
        <v>51</v>
      </c>
      <c r="K29" s="82" t="str">
        <f>CONCATENATE("PFAS-S",$A$15,"-P",$A$23,"-",J29)</f>
        <v>PFAS-S0-P500-Day20-A</v>
      </c>
      <c r="L29" s="17">
        <f t="shared" si="1"/>
        <v>0</v>
      </c>
    </row>
    <row r="30" spans="1:12" x14ac:dyDescent="0.25">
      <c r="A30" s="15" t="s">
        <v>27</v>
      </c>
      <c r="F30" s="17">
        <v>55469</v>
      </c>
      <c r="G30" s="17">
        <v>36</v>
      </c>
      <c r="H30" s="17">
        <v>29</v>
      </c>
      <c r="I30" s="17" t="str">
        <f t="shared" si="7"/>
        <v>55469-36-29</v>
      </c>
      <c r="J30" s="17" t="s">
        <v>52</v>
      </c>
      <c r="K30" s="82" t="str">
        <f>CONCATENATE("PFAS-S",$A$15,"-P",$A$23,"-",J30)</f>
        <v>PFAS-S0-P500-Day20-B</v>
      </c>
      <c r="L30" s="17">
        <f t="shared" si="1"/>
        <v>0</v>
      </c>
    </row>
    <row r="31" spans="1:12" x14ac:dyDescent="0.25">
      <c r="A31" s="16" t="s">
        <v>25</v>
      </c>
      <c r="F31" s="17">
        <v>55469</v>
      </c>
      <c r="G31" s="17">
        <v>36</v>
      </c>
      <c r="H31" s="17">
        <v>30</v>
      </c>
      <c r="I31" s="17" t="str">
        <f t="shared" si="7"/>
        <v>55469-36-30</v>
      </c>
      <c r="J31" s="17" t="s">
        <v>53</v>
      </c>
      <c r="K31" s="82" t="str">
        <f>CONCATENATE("PFAS-S",$A$15,"-P",$A$23,"-",J31)</f>
        <v>PFAS-S0-P500-Day20-C</v>
      </c>
      <c r="L31" s="17">
        <f t="shared" si="1"/>
        <v>0</v>
      </c>
    </row>
    <row r="32" spans="1:12" x14ac:dyDescent="0.25">
      <c r="A32" s="17" t="s">
        <v>26</v>
      </c>
      <c r="F32" s="18">
        <v>55469</v>
      </c>
      <c r="G32" s="18">
        <v>36</v>
      </c>
      <c r="H32" s="18">
        <v>31</v>
      </c>
      <c r="I32" s="18" t="str">
        <f t="shared" ref="I32:I61" si="8">CONCATENATE(F32,"-",G32,"-",H32)</f>
        <v>55469-36-31</v>
      </c>
      <c r="J32" s="18" t="s">
        <v>48</v>
      </c>
      <c r="K32" s="18" t="str">
        <f>CONCATENATE($B$2,"-S",$A$16,"-P",$A$19,"-",J32)</f>
        <v>HSM-S50-P0-Day0-A</v>
      </c>
      <c r="L32" s="18">
        <f t="shared" ref="L32:L91" si="9">$A$16</f>
        <v>50</v>
      </c>
    </row>
    <row r="33" spans="1:12" x14ac:dyDescent="0.25">
      <c r="A33" s="18" t="s">
        <v>9</v>
      </c>
      <c r="F33" s="18">
        <v>55469</v>
      </c>
      <c r="G33" s="18">
        <v>36</v>
      </c>
      <c r="H33" s="18">
        <v>32</v>
      </c>
      <c r="I33" s="18" t="str">
        <f t="shared" si="8"/>
        <v>55469-36-32</v>
      </c>
      <c r="J33" s="18" t="s">
        <v>49</v>
      </c>
      <c r="K33" s="18" t="str">
        <f t="shared" ref="K33:K37" si="10">CONCATENATE($B$2,"-S",$A$16,"-P",$A$19,"-",J33)</f>
        <v>HSM-S50-P0-Day0-B</v>
      </c>
      <c r="L33" s="18">
        <f t="shared" si="9"/>
        <v>50</v>
      </c>
    </row>
    <row r="34" spans="1:12" x14ac:dyDescent="0.25">
      <c r="A34" s="19" t="s">
        <v>12</v>
      </c>
      <c r="F34" s="18">
        <v>55469</v>
      </c>
      <c r="G34" s="18">
        <v>36</v>
      </c>
      <c r="H34" s="18">
        <v>33</v>
      </c>
      <c r="I34" s="18" t="str">
        <f t="shared" si="8"/>
        <v>55469-36-33</v>
      </c>
      <c r="J34" s="18" t="s">
        <v>50</v>
      </c>
      <c r="K34" s="18" t="str">
        <f t="shared" si="10"/>
        <v>HSM-S50-P0-Day0-C</v>
      </c>
      <c r="L34" s="18">
        <f t="shared" si="9"/>
        <v>50</v>
      </c>
    </row>
    <row r="35" spans="1:12" x14ac:dyDescent="0.25">
      <c r="A35" s="3" t="s">
        <v>6</v>
      </c>
      <c r="F35" s="18">
        <v>55469</v>
      </c>
      <c r="G35" s="18">
        <v>36</v>
      </c>
      <c r="H35" s="18">
        <v>34</v>
      </c>
      <c r="I35" s="18" t="str">
        <f t="shared" ref="I35:I37" si="11">CONCATENATE(F35,"-",G35,"-",H35)</f>
        <v>55469-36-34</v>
      </c>
      <c r="J35" s="18" t="s">
        <v>51</v>
      </c>
      <c r="K35" s="18" t="str">
        <f t="shared" si="10"/>
        <v>HSM-S50-P0-Day20-A</v>
      </c>
      <c r="L35" s="18">
        <f t="shared" si="9"/>
        <v>50</v>
      </c>
    </row>
    <row r="36" spans="1:12" x14ac:dyDescent="0.25">
      <c r="A36" s="22" t="s">
        <v>31</v>
      </c>
      <c r="F36" s="18">
        <v>55469</v>
      </c>
      <c r="G36" s="18">
        <v>36</v>
      </c>
      <c r="H36" s="18">
        <v>35</v>
      </c>
      <c r="I36" s="18" t="str">
        <f t="shared" si="11"/>
        <v>55469-36-35</v>
      </c>
      <c r="J36" s="18" t="s">
        <v>52</v>
      </c>
      <c r="K36" s="18" t="str">
        <f t="shared" si="10"/>
        <v>HSM-S50-P0-Day20-B</v>
      </c>
      <c r="L36" s="18">
        <f t="shared" si="9"/>
        <v>50</v>
      </c>
    </row>
    <row r="37" spans="1:12" x14ac:dyDescent="0.25">
      <c r="A37" s="34" t="s">
        <v>33</v>
      </c>
      <c r="F37" s="18">
        <v>55469</v>
      </c>
      <c r="G37" s="18">
        <v>36</v>
      </c>
      <c r="H37" s="18">
        <v>36</v>
      </c>
      <c r="I37" s="18" t="str">
        <f t="shared" si="11"/>
        <v>55469-36-36</v>
      </c>
      <c r="J37" s="18" t="s">
        <v>53</v>
      </c>
      <c r="K37" s="18" t="str">
        <f t="shared" si="10"/>
        <v>HSM-S50-P0-Day20-C</v>
      </c>
      <c r="L37" s="18">
        <f t="shared" si="9"/>
        <v>50</v>
      </c>
    </row>
    <row r="38" spans="1:12" x14ac:dyDescent="0.25">
      <c r="A38" s="30" t="s">
        <v>35</v>
      </c>
      <c r="F38" s="18">
        <v>55469</v>
      </c>
      <c r="G38" s="18">
        <v>36</v>
      </c>
      <c r="H38" s="18">
        <v>37</v>
      </c>
      <c r="I38" s="18" t="str">
        <f t="shared" si="8"/>
        <v>55469-36-37</v>
      </c>
      <c r="J38" s="18" t="s">
        <v>51</v>
      </c>
      <c r="K38" s="36" t="str">
        <f>CONCATENATE($B$2,"-S",$A$16,"-P",$A$20,"-",J38)</f>
        <v>HSM-S50-P10-Day20-A</v>
      </c>
      <c r="L38" s="18">
        <f t="shared" si="9"/>
        <v>50</v>
      </c>
    </row>
    <row r="39" spans="1:12" x14ac:dyDescent="0.25">
      <c r="A39" s="14"/>
      <c r="F39" s="18">
        <v>55469</v>
      </c>
      <c r="G39" s="18">
        <v>36</v>
      </c>
      <c r="H39" s="18">
        <v>38</v>
      </c>
      <c r="I39" s="18" t="str">
        <f t="shared" si="8"/>
        <v>55469-36-38</v>
      </c>
      <c r="J39" s="18" t="s">
        <v>52</v>
      </c>
      <c r="K39" s="36" t="str">
        <f>CONCATENATE($B$2,"-S",$A$16,"-P",$A$20,"-",J39)</f>
        <v>HSM-S50-P10-Day20-B</v>
      </c>
      <c r="L39" s="18">
        <f t="shared" si="9"/>
        <v>50</v>
      </c>
    </row>
    <row r="40" spans="1:12" x14ac:dyDescent="0.25">
      <c r="F40" s="18">
        <v>55469</v>
      </c>
      <c r="G40" s="18">
        <v>36</v>
      </c>
      <c r="H40" s="18">
        <v>39</v>
      </c>
      <c r="I40" s="18" t="str">
        <f t="shared" si="8"/>
        <v>55469-36-39</v>
      </c>
      <c r="J40" s="18" t="s">
        <v>53</v>
      </c>
      <c r="K40" s="36" t="str">
        <f>CONCATENATE($B$2,"-S",$A$16,"-P",$A$20,"-",J40)</f>
        <v>HSM-S50-P10-Day20-C</v>
      </c>
      <c r="L40" s="18">
        <f t="shared" si="9"/>
        <v>50</v>
      </c>
    </row>
    <row r="41" spans="1:12" x14ac:dyDescent="0.25">
      <c r="F41" s="18">
        <v>55469</v>
      </c>
      <c r="G41" s="18">
        <v>36</v>
      </c>
      <c r="H41" s="18">
        <v>40</v>
      </c>
      <c r="I41" s="18" t="str">
        <f t="shared" si="8"/>
        <v>55469-36-40</v>
      </c>
      <c r="J41" s="18" t="s">
        <v>51</v>
      </c>
      <c r="K41" s="36" t="str">
        <f>CONCATENATE($B$2,"-S",$A$16,"-P",$A$21,"-",J41)</f>
        <v>HSM-S50-P50-Day20-A</v>
      </c>
      <c r="L41" s="18">
        <f t="shared" si="9"/>
        <v>50</v>
      </c>
    </row>
    <row r="42" spans="1:12" x14ac:dyDescent="0.25">
      <c r="F42" s="18">
        <v>55469</v>
      </c>
      <c r="G42" s="18">
        <v>36</v>
      </c>
      <c r="H42" s="18">
        <v>41</v>
      </c>
      <c r="I42" s="18" t="str">
        <f t="shared" si="8"/>
        <v>55469-36-41</v>
      </c>
      <c r="J42" s="18" t="s">
        <v>52</v>
      </c>
      <c r="K42" s="36" t="str">
        <f>CONCATENATE($B$2,"-S",$A$16,"-P",$A$21,"-",J42)</f>
        <v>HSM-S50-P50-Day20-B</v>
      </c>
      <c r="L42" s="18">
        <f t="shared" si="9"/>
        <v>50</v>
      </c>
    </row>
    <row r="43" spans="1:12" x14ac:dyDescent="0.25">
      <c r="F43" s="18">
        <v>55469</v>
      </c>
      <c r="G43" s="18">
        <v>36</v>
      </c>
      <c r="H43" s="18">
        <v>42</v>
      </c>
      <c r="I43" s="18" t="str">
        <f t="shared" si="8"/>
        <v>55469-36-42</v>
      </c>
      <c r="J43" s="18" t="s">
        <v>53</v>
      </c>
      <c r="K43" s="36" t="str">
        <f>CONCATENATE($B$2,"-S",$A$16,"-P",$A$21,"-",J43)</f>
        <v>HSM-S50-P50-Day20-C</v>
      </c>
      <c r="L43" s="18">
        <f t="shared" si="9"/>
        <v>50</v>
      </c>
    </row>
    <row r="44" spans="1:12" x14ac:dyDescent="0.25">
      <c r="F44" s="18">
        <v>55469</v>
      </c>
      <c r="G44" s="18">
        <v>36</v>
      </c>
      <c r="H44" s="18">
        <v>43</v>
      </c>
      <c r="I44" s="18" t="str">
        <f t="shared" si="8"/>
        <v>55469-36-43</v>
      </c>
      <c r="J44" s="18" t="s">
        <v>48</v>
      </c>
      <c r="K44" s="35" t="str">
        <f>CONCATENATE($B$2,"-S",$A$16,"-P",$A$22,"-",J44)</f>
        <v>HSM-S50-P100-Day0-A</v>
      </c>
      <c r="L44" s="18">
        <f t="shared" si="9"/>
        <v>50</v>
      </c>
    </row>
    <row r="45" spans="1:12" x14ac:dyDescent="0.25">
      <c r="F45" s="18">
        <v>55469</v>
      </c>
      <c r="G45" s="18">
        <v>36</v>
      </c>
      <c r="H45" s="18">
        <v>44</v>
      </c>
      <c r="I45" s="18" t="str">
        <f t="shared" si="8"/>
        <v>55469-36-44</v>
      </c>
      <c r="J45" s="18" t="s">
        <v>49</v>
      </c>
      <c r="K45" s="35" t="str">
        <f>CONCATENATE($B$2,"-S",$A$16,"-P",$A$22,"-",J45)</f>
        <v>HSM-S50-P100-Day0-B</v>
      </c>
      <c r="L45" s="18">
        <f t="shared" si="9"/>
        <v>50</v>
      </c>
    </row>
    <row r="46" spans="1:12" x14ac:dyDescent="0.25">
      <c r="F46" s="18">
        <v>55469</v>
      </c>
      <c r="G46" s="18">
        <v>36</v>
      </c>
      <c r="H46" s="18">
        <v>45</v>
      </c>
      <c r="I46" s="18" t="str">
        <f t="shared" si="8"/>
        <v>55469-36-45</v>
      </c>
      <c r="J46" s="18" t="s">
        <v>50</v>
      </c>
      <c r="K46" s="35" t="str">
        <f>CONCATENATE($B$2,"-S",$A$16,"-P",$A$22,"-",J46)</f>
        <v>HSM-S50-P100-Day0-C</v>
      </c>
      <c r="L46" s="18">
        <f t="shared" si="9"/>
        <v>50</v>
      </c>
    </row>
    <row r="47" spans="1:12" x14ac:dyDescent="0.25">
      <c r="F47" s="18">
        <v>55469</v>
      </c>
      <c r="G47" s="18">
        <v>36</v>
      </c>
      <c r="H47" s="18">
        <v>46</v>
      </c>
      <c r="I47" s="18" t="str">
        <f t="shared" ref="I47:I55" si="12">CONCATENATE(F47,"-",G47,"-",H47)</f>
        <v>55469-36-46</v>
      </c>
      <c r="J47" s="18" t="s">
        <v>54</v>
      </c>
      <c r="K47" s="35" t="str">
        <f t="shared" ref="K47:K55" si="13">CONCATENATE($B$2,"-S",$A$16,"-P",$A$22,"-",J47)</f>
        <v>HSM-S50-P100-Day1-A</v>
      </c>
      <c r="L47" s="18">
        <f t="shared" si="9"/>
        <v>50</v>
      </c>
    </row>
    <row r="48" spans="1:12" x14ac:dyDescent="0.25">
      <c r="F48" s="18">
        <v>55469</v>
      </c>
      <c r="G48" s="18">
        <v>36</v>
      </c>
      <c r="H48" s="18">
        <v>47</v>
      </c>
      <c r="I48" s="18" t="str">
        <f t="shared" si="12"/>
        <v>55469-36-47</v>
      </c>
      <c r="J48" s="18" t="s">
        <v>55</v>
      </c>
      <c r="K48" s="35" t="str">
        <f t="shared" si="13"/>
        <v>HSM-S50-P100-Day1-B</v>
      </c>
      <c r="L48" s="18">
        <f t="shared" si="9"/>
        <v>50</v>
      </c>
    </row>
    <row r="49" spans="6:12" x14ac:dyDescent="0.25">
      <c r="F49" s="18">
        <v>55469</v>
      </c>
      <c r="G49" s="18">
        <v>36</v>
      </c>
      <c r="H49" s="18">
        <v>48</v>
      </c>
      <c r="I49" s="18" t="str">
        <f t="shared" si="12"/>
        <v>55469-36-48</v>
      </c>
      <c r="J49" s="18" t="s">
        <v>56</v>
      </c>
      <c r="K49" s="35" t="str">
        <f t="shared" si="13"/>
        <v>HSM-S50-P100-Day1-C</v>
      </c>
      <c r="L49" s="18">
        <f t="shared" si="9"/>
        <v>50</v>
      </c>
    </row>
    <row r="50" spans="6:12" x14ac:dyDescent="0.25">
      <c r="F50" s="18">
        <v>55469</v>
      </c>
      <c r="G50" s="18">
        <v>36</v>
      </c>
      <c r="H50" s="18">
        <v>49</v>
      </c>
      <c r="I50" s="18" t="str">
        <f t="shared" si="12"/>
        <v>55469-36-49</v>
      </c>
      <c r="J50" s="18" t="s">
        <v>57</v>
      </c>
      <c r="K50" s="35" t="str">
        <f t="shared" si="13"/>
        <v>HSM-S50-P100-Day5-A</v>
      </c>
      <c r="L50" s="18">
        <f t="shared" si="9"/>
        <v>50</v>
      </c>
    </row>
    <row r="51" spans="6:12" x14ac:dyDescent="0.25">
      <c r="F51" s="18">
        <v>55469</v>
      </c>
      <c r="G51" s="18">
        <v>36</v>
      </c>
      <c r="H51" s="18">
        <v>50</v>
      </c>
      <c r="I51" s="18" t="str">
        <f t="shared" si="12"/>
        <v>55469-36-50</v>
      </c>
      <c r="J51" s="18" t="s">
        <v>58</v>
      </c>
      <c r="K51" s="35" t="str">
        <f t="shared" si="13"/>
        <v>HSM-S50-P100-Day5-B</v>
      </c>
      <c r="L51" s="18">
        <f t="shared" si="9"/>
        <v>50</v>
      </c>
    </row>
    <row r="52" spans="6:12" x14ac:dyDescent="0.25">
      <c r="F52" s="18">
        <v>55469</v>
      </c>
      <c r="G52" s="18">
        <v>36</v>
      </c>
      <c r="H52" s="18">
        <v>51</v>
      </c>
      <c r="I52" s="18" t="str">
        <f t="shared" si="12"/>
        <v>55469-36-51</v>
      </c>
      <c r="J52" s="18" t="s">
        <v>59</v>
      </c>
      <c r="K52" s="35" t="str">
        <f t="shared" si="13"/>
        <v>HSM-S50-P100-Day5-C</v>
      </c>
      <c r="L52" s="18">
        <f t="shared" si="9"/>
        <v>50</v>
      </c>
    </row>
    <row r="53" spans="6:12" x14ac:dyDescent="0.25">
      <c r="F53" s="18">
        <v>55469</v>
      </c>
      <c r="G53" s="18">
        <v>36</v>
      </c>
      <c r="H53" s="18">
        <v>52</v>
      </c>
      <c r="I53" s="18" t="str">
        <f t="shared" si="12"/>
        <v>55469-36-52</v>
      </c>
      <c r="J53" s="18" t="s">
        <v>60</v>
      </c>
      <c r="K53" s="35" t="str">
        <f t="shared" si="13"/>
        <v>HSM-S50-P100-Day10-A</v>
      </c>
      <c r="L53" s="18">
        <f t="shared" si="9"/>
        <v>50</v>
      </c>
    </row>
    <row r="54" spans="6:12" x14ac:dyDescent="0.25">
      <c r="F54" s="18">
        <v>55469</v>
      </c>
      <c r="G54" s="18">
        <v>36</v>
      </c>
      <c r="H54" s="18">
        <v>53</v>
      </c>
      <c r="I54" s="18" t="str">
        <f t="shared" si="12"/>
        <v>55469-36-53</v>
      </c>
      <c r="J54" s="18" t="s">
        <v>61</v>
      </c>
      <c r="K54" s="35" t="str">
        <f t="shared" si="13"/>
        <v>HSM-S50-P100-Day10-B</v>
      </c>
      <c r="L54" s="18">
        <f t="shared" si="9"/>
        <v>50</v>
      </c>
    </row>
    <row r="55" spans="6:12" x14ac:dyDescent="0.25">
      <c r="F55" s="18">
        <v>55469</v>
      </c>
      <c r="G55" s="18">
        <v>36</v>
      </c>
      <c r="H55" s="18">
        <v>54</v>
      </c>
      <c r="I55" s="18" t="str">
        <f t="shared" si="12"/>
        <v>55469-36-54</v>
      </c>
      <c r="J55" s="18" t="s">
        <v>62</v>
      </c>
      <c r="K55" s="35" t="str">
        <f t="shared" si="13"/>
        <v>HSM-S50-P100-Day10-C</v>
      </c>
      <c r="L55" s="18">
        <f t="shared" si="9"/>
        <v>50</v>
      </c>
    </row>
    <row r="56" spans="6:12" x14ac:dyDescent="0.25">
      <c r="F56" s="18">
        <v>55469</v>
      </c>
      <c r="G56" s="18">
        <v>36</v>
      </c>
      <c r="H56" s="18">
        <v>55</v>
      </c>
      <c r="I56" s="18" t="str">
        <f t="shared" ref="I56:I58" si="14">CONCATENATE(F56,"-",G56,"-",H56)</f>
        <v>55469-36-55</v>
      </c>
      <c r="J56" s="18" t="s">
        <v>51</v>
      </c>
      <c r="K56" s="18" t="str">
        <f>CONCATENATE($B$2,"-S",$A$16,"-P",$A$22,"-",J56)</f>
        <v>HSM-S50-P100-Day20-A</v>
      </c>
      <c r="L56" s="18">
        <f t="shared" si="9"/>
        <v>50</v>
      </c>
    </row>
    <row r="57" spans="6:12" x14ac:dyDescent="0.25">
      <c r="F57" s="18">
        <v>55469</v>
      </c>
      <c r="G57" s="18">
        <v>36</v>
      </c>
      <c r="H57" s="18">
        <v>56</v>
      </c>
      <c r="I57" s="18" t="str">
        <f t="shared" si="14"/>
        <v>55469-36-56</v>
      </c>
      <c r="J57" s="18" t="s">
        <v>52</v>
      </c>
      <c r="K57" s="18" t="str">
        <f>CONCATENATE($B$2,"-S",$A$16,"-P",$A$22,"-",J57)</f>
        <v>HSM-S50-P100-Day20-B</v>
      </c>
      <c r="L57" s="18">
        <f t="shared" si="9"/>
        <v>50</v>
      </c>
    </row>
    <row r="58" spans="6:12" x14ac:dyDescent="0.25">
      <c r="F58" s="18">
        <v>55469</v>
      </c>
      <c r="G58" s="18">
        <v>36</v>
      </c>
      <c r="H58" s="18">
        <v>57</v>
      </c>
      <c r="I58" s="18" t="str">
        <f t="shared" si="14"/>
        <v>55469-36-57</v>
      </c>
      <c r="J58" s="18" t="s">
        <v>53</v>
      </c>
      <c r="K58" s="18" t="str">
        <f>CONCATENATE($B$2,"-S",$A$16,"-P",$A$22,"-",J58)</f>
        <v>HSM-S50-P100-Day20-C</v>
      </c>
      <c r="L58" s="18">
        <f t="shared" si="9"/>
        <v>50</v>
      </c>
    </row>
    <row r="59" spans="6:12" x14ac:dyDescent="0.25">
      <c r="F59" s="18">
        <v>55469</v>
      </c>
      <c r="G59" s="18">
        <v>36</v>
      </c>
      <c r="H59" s="18">
        <v>58</v>
      </c>
      <c r="I59" s="18" t="str">
        <f t="shared" si="8"/>
        <v>55469-36-58</v>
      </c>
      <c r="J59" s="18" t="s">
        <v>51</v>
      </c>
      <c r="K59" s="36" t="str">
        <f>CONCATENATE($B$2,"-S",$A$16,"-P",$A$23,"-",J59)</f>
        <v>HSM-S50-P500-Day20-A</v>
      </c>
      <c r="L59" s="18">
        <f t="shared" si="9"/>
        <v>50</v>
      </c>
    </row>
    <row r="60" spans="6:12" x14ac:dyDescent="0.25">
      <c r="F60" s="18">
        <v>55469</v>
      </c>
      <c r="G60" s="18">
        <v>36</v>
      </c>
      <c r="H60" s="18">
        <v>59</v>
      </c>
      <c r="I60" s="18" t="str">
        <f t="shared" si="8"/>
        <v>55469-36-59</v>
      </c>
      <c r="J60" s="18" t="s">
        <v>52</v>
      </c>
      <c r="K60" s="36" t="str">
        <f>CONCATENATE($B$2,"-S",$A$16,"-P",$A$23,"-",J60)</f>
        <v>HSM-S50-P500-Day20-B</v>
      </c>
      <c r="L60" s="18">
        <f t="shared" si="9"/>
        <v>50</v>
      </c>
    </row>
    <row r="61" spans="6:12" x14ac:dyDescent="0.25">
      <c r="F61" s="18">
        <v>55469</v>
      </c>
      <c r="G61" s="18">
        <v>36</v>
      </c>
      <c r="H61" s="18">
        <v>60</v>
      </c>
      <c r="I61" s="18" t="str">
        <f t="shared" si="8"/>
        <v>55469-36-60</v>
      </c>
      <c r="J61" s="18" t="s">
        <v>53</v>
      </c>
      <c r="K61" s="36" t="str">
        <f>CONCATENATE($B$2,"-S",$A$16,"-P",$A$23,"-",J61)</f>
        <v>HSM-S50-P500-Day20-C</v>
      </c>
      <c r="L61" s="18">
        <f t="shared" si="9"/>
        <v>50</v>
      </c>
    </row>
    <row r="62" spans="6:12" x14ac:dyDescent="0.25">
      <c r="F62" s="19">
        <v>55469</v>
      </c>
      <c r="G62" s="19">
        <v>36</v>
      </c>
      <c r="H62" s="19">
        <v>61</v>
      </c>
      <c r="I62" s="19" t="str">
        <f>CONCATENATE(F62,"-",G62,"-",H62)</f>
        <v>55469-36-61</v>
      </c>
      <c r="J62" s="19" t="s">
        <v>48</v>
      </c>
      <c r="K62" s="19" t="str">
        <f>CONCATENATE($B$3,"-S",$A$16,"-P",$A$19,"-",J62)</f>
        <v>BM1-S50-P0-Day0-A</v>
      </c>
      <c r="L62" s="19">
        <f t="shared" si="9"/>
        <v>50</v>
      </c>
    </row>
    <row r="63" spans="6:12" x14ac:dyDescent="0.25">
      <c r="F63" s="19">
        <v>55469</v>
      </c>
      <c r="G63" s="19">
        <v>36</v>
      </c>
      <c r="H63" s="19">
        <v>62</v>
      </c>
      <c r="I63" s="19" t="str">
        <f t="shared" ref="I63:I91" si="15">CONCATENATE(F63,"-",G63,"-",H63)</f>
        <v>55469-36-62</v>
      </c>
      <c r="J63" s="19" t="s">
        <v>49</v>
      </c>
      <c r="K63" s="19" t="str">
        <f t="shared" ref="K63:K67" si="16">CONCATENATE($B$3,"-S",$A$16,"-P",$A$19,"-",J63)</f>
        <v>BM1-S50-P0-Day0-B</v>
      </c>
      <c r="L63" s="19">
        <f t="shared" si="9"/>
        <v>50</v>
      </c>
    </row>
    <row r="64" spans="6:12" x14ac:dyDescent="0.25">
      <c r="F64" s="19">
        <v>55469</v>
      </c>
      <c r="G64" s="19">
        <v>36</v>
      </c>
      <c r="H64" s="19">
        <v>63</v>
      </c>
      <c r="I64" s="19" t="str">
        <f t="shared" si="15"/>
        <v>55469-36-63</v>
      </c>
      <c r="J64" s="19" t="s">
        <v>50</v>
      </c>
      <c r="K64" s="19" t="str">
        <f t="shared" si="16"/>
        <v>BM1-S50-P0-Day0-C</v>
      </c>
      <c r="L64" s="19">
        <f t="shared" si="9"/>
        <v>50</v>
      </c>
    </row>
    <row r="65" spans="6:12" x14ac:dyDescent="0.25">
      <c r="F65" s="19">
        <v>55469</v>
      </c>
      <c r="G65" s="19">
        <v>36</v>
      </c>
      <c r="H65" s="19">
        <v>64</v>
      </c>
      <c r="I65" s="19" t="str">
        <f>CONCATENATE(F65,"-",G65,"-",H65)</f>
        <v>55469-36-64</v>
      </c>
      <c r="J65" s="19" t="s">
        <v>51</v>
      </c>
      <c r="K65" s="19" t="str">
        <f t="shared" si="16"/>
        <v>BM1-S50-P0-Day20-A</v>
      </c>
      <c r="L65" s="19">
        <f t="shared" si="9"/>
        <v>50</v>
      </c>
    </row>
    <row r="66" spans="6:12" x14ac:dyDescent="0.25">
      <c r="F66" s="19">
        <v>55469</v>
      </c>
      <c r="G66" s="19">
        <v>36</v>
      </c>
      <c r="H66" s="19">
        <v>65</v>
      </c>
      <c r="I66" s="19" t="str">
        <f t="shared" ref="I66:I67" si="17">CONCATENATE(F66,"-",G66,"-",H66)</f>
        <v>55469-36-65</v>
      </c>
      <c r="J66" s="19" t="s">
        <v>52</v>
      </c>
      <c r="K66" s="19" t="str">
        <f t="shared" si="16"/>
        <v>BM1-S50-P0-Day20-B</v>
      </c>
      <c r="L66" s="19">
        <f t="shared" si="9"/>
        <v>50</v>
      </c>
    </row>
    <row r="67" spans="6:12" x14ac:dyDescent="0.25">
      <c r="F67" s="19">
        <v>55469</v>
      </c>
      <c r="G67" s="19">
        <v>36</v>
      </c>
      <c r="H67" s="19">
        <v>66</v>
      </c>
      <c r="I67" s="19" t="str">
        <f t="shared" si="17"/>
        <v>55469-36-66</v>
      </c>
      <c r="J67" s="19" t="s">
        <v>53</v>
      </c>
      <c r="K67" s="19" t="str">
        <f t="shared" si="16"/>
        <v>BM1-S50-P0-Day20-C</v>
      </c>
      <c r="L67" s="19">
        <f t="shared" si="9"/>
        <v>50</v>
      </c>
    </row>
    <row r="68" spans="6:12" x14ac:dyDescent="0.25">
      <c r="F68" s="19">
        <v>55469</v>
      </c>
      <c r="G68" s="19">
        <v>36</v>
      </c>
      <c r="H68" s="19">
        <v>67</v>
      </c>
      <c r="I68" s="19" t="str">
        <f t="shared" si="15"/>
        <v>55469-36-67</v>
      </c>
      <c r="J68" s="19" t="s">
        <v>51</v>
      </c>
      <c r="K68" s="38" t="str">
        <f>CONCATENATE($B$3,"-S",$A$16,"-P",$A$20,"-",J68)</f>
        <v>BM1-S50-P10-Day20-A</v>
      </c>
      <c r="L68" s="19">
        <f t="shared" si="9"/>
        <v>50</v>
      </c>
    </row>
    <row r="69" spans="6:12" x14ac:dyDescent="0.25">
      <c r="F69" s="19">
        <v>55469</v>
      </c>
      <c r="G69" s="19">
        <v>36</v>
      </c>
      <c r="H69" s="19">
        <v>68</v>
      </c>
      <c r="I69" s="19" t="str">
        <f t="shared" si="15"/>
        <v>55469-36-68</v>
      </c>
      <c r="J69" s="19" t="s">
        <v>52</v>
      </c>
      <c r="K69" s="38" t="str">
        <f>CONCATENATE($B$3,"-S",$A$16,"-P",$A$20,"-",J69)</f>
        <v>BM1-S50-P10-Day20-B</v>
      </c>
      <c r="L69" s="19">
        <f t="shared" si="9"/>
        <v>50</v>
      </c>
    </row>
    <row r="70" spans="6:12" x14ac:dyDescent="0.25">
      <c r="F70" s="19">
        <v>55469</v>
      </c>
      <c r="G70" s="19">
        <v>36</v>
      </c>
      <c r="H70" s="19">
        <v>69</v>
      </c>
      <c r="I70" s="19" t="str">
        <f t="shared" si="15"/>
        <v>55469-36-69</v>
      </c>
      <c r="J70" s="19" t="s">
        <v>53</v>
      </c>
      <c r="K70" s="38" t="str">
        <f>CONCATENATE($B$3,"-S",$A$16,"-P",$A$20,"-",J70)</f>
        <v>BM1-S50-P10-Day20-C</v>
      </c>
      <c r="L70" s="19">
        <f t="shared" si="9"/>
        <v>50</v>
      </c>
    </row>
    <row r="71" spans="6:12" x14ac:dyDescent="0.25">
      <c r="F71" s="19">
        <v>55469</v>
      </c>
      <c r="G71" s="19">
        <v>36</v>
      </c>
      <c r="H71" s="19">
        <v>70</v>
      </c>
      <c r="I71" s="19" t="str">
        <f t="shared" si="15"/>
        <v>55469-36-70</v>
      </c>
      <c r="J71" s="19" t="s">
        <v>51</v>
      </c>
      <c r="K71" s="38" t="str">
        <f>CONCATENATE($B$3,"-S",$A$16,"-P",$A$21,"-",J71)</f>
        <v>BM1-S50-P50-Day20-A</v>
      </c>
      <c r="L71" s="19">
        <f t="shared" si="9"/>
        <v>50</v>
      </c>
    </row>
    <row r="72" spans="6:12" x14ac:dyDescent="0.25">
      <c r="F72" s="19">
        <v>55469</v>
      </c>
      <c r="G72" s="19">
        <v>36</v>
      </c>
      <c r="H72" s="19">
        <v>71</v>
      </c>
      <c r="I72" s="19" t="str">
        <f t="shared" si="15"/>
        <v>55469-36-71</v>
      </c>
      <c r="J72" s="19" t="s">
        <v>52</v>
      </c>
      <c r="K72" s="38" t="str">
        <f>CONCATENATE($B$3,"-S",$A$16,"-P",$A$21,"-",J72)</f>
        <v>BM1-S50-P50-Day20-B</v>
      </c>
      <c r="L72" s="19">
        <f t="shared" si="9"/>
        <v>50</v>
      </c>
    </row>
    <row r="73" spans="6:12" x14ac:dyDescent="0.25">
      <c r="F73" s="19">
        <v>55469</v>
      </c>
      <c r="G73" s="19">
        <v>36</v>
      </c>
      <c r="H73" s="19">
        <v>72</v>
      </c>
      <c r="I73" s="19" t="str">
        <f t="shared" si="15"/>
        <v>55469-36-72</v>
      </c>
      <c r="J73" s="19" t="s">
        <v>53</v>
      </c>
      <c r="K73" s="38" t="str">
        <f>CONCATENATE($B$3,"-S",$A$16,"-P",$A$21,"-",J73)</f>
        <v>BM1-S50-P50-Day20-C</v>
      </c>
      <c r="L73" s="19">
        <f t="shared" si="9"/>
        <v>50</v>
      </c>
    </row>
    <row r="74" spans="6:12" x14ac:dyDescent="0.25">
      <c r="F74" s="19">
        <v>55469</v>
      </c>
      <c r="G74" s="19">
        <v>36</v>
      </c>
      <c r="H74" s="19">
        <v>73</v>
      </c>
      <c r="I74" s="19" t="str">
        <f>CONCATENATE(F74,"-",G74,"-",H74)</f>
        <v>55469-36-73</v>
      </c>
      <c r="J74" s="19" t="s">
        <v>48</v>
      </c>
      <c r="K74" s="37" t="str">
        <f t="shared" ref="K74:K88" si="18">CONCATENATE($B$3,"-S",$A$16,"-P",$A$22,"-",J74)</f>
        <v>BM1-S50-P100-Day0-A</v>
      </c>
      <c r="L74" s="19">
        <f t="shared" si="9"/>
        <v>50</v>
      </c>
    </row>
    <row r="75" spans="6:12" x14ac:dyDescent="0.25">
      <c r="F75" s="19">
        <v>55469</v>
      </c>
      <c r="G75" s="19">
        <v>36</v>
      </c>
      <c r="H75" s="19">
        <v>74</v>
      </c>
      <c r="I75" s="19" t="str">
        <f t="shared" ref="I75:I76" si="19">CONCATENATE(F75,"-",G75,"-",H75)</f>
        <v>55469-36-74</v>
      </c>
      <c r="J75" s="19" t="s">
        <v>49</v>
      </c>
      <c r="K75" s="37" t="str">
        <f t="shared" si="18"/>
        <v>BM1-S50-P100-Day0-B</v>
      </c>
      <c r="L75" s="19">
        <f t="shared" si="9"/>
        <v>50</v>
      </c>
    </row>
    <row r="76" spans="6:12" x14ac:dyDescent="0.25">
      <c r="F76" s="19">
        <v>55469</v>
      </c>
      <c r="G76" s="19">
        <v>36</v>
      </c>
      <c r="H76" s="19">
        <v>75</v>
      </c>
      <c r="I76" s="19" t="str">
        <f t="shared" si="19"/>
        <v>55469-36-75</v>
      </c>
      <c r="J76" s="19" t="s">
        <v>50</v>
      </c>
      <c r="K76" s="37" t="str">
        <f t="shared" si="18"/>
        <v>BM1-S50-P100-Day0-C</v>
      </c>
      <c r="L76" s="19">
        <f t="shared" si="9"/>
        <v>50</v>
      </c>
    </row>
    <row r="77" spans="6:12" x14ac:dyDescent="0.25">
      <c r="F77" s="19">
        <v>55469</v>
      </c>
      <c r="G77" s="19">
        <v>36</v>
      </c>
      <c r="H77" s="19">
        <v>76</v>
      </c>
      <c r="I77" s="19" t="str">
        <f>CONCATENATE(F77,"-",G77,"-",H77)</f>
        <v>55469-36-76</v>
      </c>
      <c r="J77" s="19" t="s">
        <v>54</v>
      </c>
      <c r="K77" s="37" t="str">
        <f t="shared" si="18"/>
        <v>BM1-S50-P100-Day1-A</v>
      </c>
      <c r="L77" s="19">
        <f t="shared" si="9"/>
        <v>50</v>
      </c>
    </row>
    <row r="78" spans="6:12" x14ac:dyDescent="0.25">
      <c r="F78" s="19">
        <v>55469</v>
      </c>
      <c r="G78" s="19">
        <v>36</v>
      </c>
      <c r="H78" s="19">
        <v>77</v>
      </c>
      <c r="I78" s="19" t="str">
        <f t="shared" ref="I78:I79" si="20">CONCATENATE(F78,"-",G78,"-",H78)</f>
        <v>55469-36-77</v>
      </c>
      <c r="J78" s="19" t="s">
        <v>55</v>
      </c>
      <c r="K78" s="37" t="str">
        <f t="shared" si="18"/>
        <v>BM1-S50-P100-Day1-B</v>
      </c>
      <c r="L78" s="19">
        <f t="shared" si="9"/>
        <v>50</v>
      </c>
    </row>
    <row r="79" spans="6:12" x14ac:dyDescent="0.25">
      <c r="F79" s="19">
        <v>55469</v>
      </c>
      <c r="G79" s="19">
        <v>36</v>
      </c>
      <c r="H79" s="19">
        <v>78</v>
      </c>
      <c r="I79" s="19" t="str">
        <f t="shared" si="20"/>
        <v>55469-36-78</v>
      </c>
      <c r="J79" s="19" t="s">
        <v>56</v>
      </c>
      <c r="K79" s="37" t="str">
        <f t="shared" si="18"/>
        <v>BM1-S50-P100-Day1-C</v>
      </c>
      <c r="L79" s="19">
        <f t="shared" si="9"/>
        <v>50</v>
      </c>
    </row>
    <row r="80" spans="6:12" x14ac:dyDescent="0.25">
      <c r="F80" s="19">
        <v>55469</v>
      </c>
      <c r="G80" s="19">
        <v>36</v>
      </c>
      <c r="H80" s="19">
        <v>79</v>
      </c>
      <c r="I80" s="19" t="str">
        <f>CONCATENATE(F80,"-",G80,"-",H80)</f>
        <v>55469-36-79</v>
      </c>
      <c r="J80" s="19" t="s">
        <v>57</v>
      </c>
      <c r="K80" s="37" t="str">
        <f t="shared" si="18"/>
        <v>BM1-S50-P100-Day5-A</v>
      </c>
      <c r="L80" s="19">
        <f t="shared" si="9"/>
        <v>50</v>
      </c>
    </row>
    <row r="81" spans="6:12" x14ac:dyDescent="0.25">
      <c r="F81" s="19">
        <v>55469</v>
      </c>
      <c r="G81" s="19">
        <v>36</v>
      </c>
      <c r="H81" s="19">
        <v>80</v>
      </c>
      <c r="I81" s="19" t="str">
        <f t="shared" ref="I81:I82" si="21">CONCATENATE(F81,"-",G81,"-",H81)</f>
        <v>55469-36-80</v>
      </c>
      <c r="J81" s="19" t="s">
        <v>58</v>
      </c>
      <c r="K81" s="37" t="str">
        <f t="shared" si="18"/>
        <v>BM1-S50-P100-Day5-B</v>
      </c>
      <c r="L81" s="19">
        <f t="shared" si="9"/>
        <v>50</v>
      </c>
    </row>
    <row r="82" spans="6:12" x14ac:dyDescent="0.25">
      <c r="F82" s="19">
        <v>55469</v>
      </c>
      <c r="G82" s="19">
        <v>36</v>
      </c>
      <c r="H82" s="19">
        <v>81</v>
      </c>
      <c r="I82" s="19" t="str">
        <f t="shared" si="21"/>
        <v>55469-36-81</v>
      </c>
      <c r="J82" s="19" t="s">
        <v>59</v>
      </c>
      <c r="K82" s="37" t="str">
        <f t="shared" si="18"/>
        <v>BM1-S50-P100-Day5-C</v>
      </c>
      <c r="L82" s="19">
        <f t="shared" si="9"/>
        <v>50</v>
      </c>
    </row>
    <row r="83" spans="6:12" x14ac:dyDescent="0.25">
      <c r="F83" s="19">
        <v>55469</v>
      </c>
      <c r="G83" s="19">
        <v>36</v>
      </c>
      <c r="H83" s="19">
        <v>82</v>
      </c>
      <c r="I83" s="19" t="str">
        <f>CONCATENATE(F83,"-",G83,"-",H83)</f>
        <v>55469-36-82</v>
      </c>
      <c r="J83" s="19" t="s">
        <v>60</v>
      </c>
      <c r="K83" s="37" t="str">
        <f t="shared" si="18"/>
        <v>BM1-S50-P100-Day10-A</v>
      </c>
      <c r="L83" s="19">
        <f t="shared" si="9"/>
        <v>50</v>
      </c>
    </row>
    <row r="84" spans="6:12" x14ac:dyDescent="0.25">
      <c r="F84" s="19">
        <v>55469</v>
      </c>
      <c r="G84" s="19">
        <v>36</v>
      </c>
      <c r="H84" s="19">
        <v>83</v>
      </c>
      <c r="I84" s="19" t="str">
        <f t="shared" ref="I84:I85" si="22">CONCATENATE(F84,"-",G84,"-",H84)</f>
        <v>55469-36-83</v>
      </c>
      <c r="J84" s="19" t="s">
        <v>61</v>
      </c>
      <c r="K84" s="37" t="str">
        <f t="shared" si="18"/>
        <v>BM1-S50-P100-Day10-B</v>
      </c>
      <c r="L84" s="19">
        <f t="shared" si="9"/>
        <v>50</v>
      </c>
    </row>
    <row r="85" spans="6:12" x14ac:dyDescent="0.25">
      <c r="F85" s="19">
        <v>55469</v>
      </c>
      <c r="G85" s="19">
        <v>36</v>
      </c>
      <c r="H85" s="19">
        <v>84</v>
      </c>
      <c r="I85" s="19" t="str">
        <f t="shared" si="22"/>
        <v>55469-36-84</v>
      </c>
      <c r="J85" s="19" t="s">
        <v>62</v>
      </c>
      <c r="K85" s="37" t="str">
        <f t="shared" si="18"/>
        <v>BM1-S50-P100-Day10-C</v>
      </c>
      <c r="L85" s="19">
        <f t="shared" si="9"/>
        <v>50</v>
      </c>
    </row>
    <row r="86" spans="6:12" x14ac:dyDescent="0.25">
      <c r="F86" s="19">
        <v>55469</v>
      </c>
      <c r="G86" s="19">
        <v>36</v>
      </c>
      <c r="H86" s="19">
        <v>85</v>
      </c>
      <c r="I86" s="19" t="str">
        <f t="shared" si="15"/>
        <v>55469-36-85</v>
      </c>
      <c r="J86" s="19" t="s">
        <v>51</v>
      </c>
      <c r="K86" s="19" t="str">
        <f t="shared" si="18"/>
        <v>BM1-S50-P100-Day20-A</v>
      </c>
      <c r="L86" s="19">
        <f t="shared" si="9"/>
        <v>50</v>
      </c>
    </row>
    <row r="87" spans="6:12" x14ac:dyDescent="0.25">
      <c r="F87" s="19">
        <v>55469</v>
      </c>
      <c r="G87" s="19">
        <v>36</v>
      </c>
      <c r="H87" s="19">
        <v>86</v>
      </c>
      <c r="I87" s="19" t="str">
        <f t="shared" si="15"/>
        <v>55469-36-86</v>
      </c>
      <c r="J87" s="19" t="s">
        <v>52</v>
      </c>
      <c r="K87" s="19" t="str">
        <f t="shared" si="18"/>
        <v>BM1-S50-P100-Day20-B</v>
      </c>
      <c r="L87" s="19">
        <f t="shared" si="9"/>
        <v>50</v>
      </c>
    </row>
    <row r="88" spans="6:12" x14ac:dyDescent="0.25">
      <c r="F88" s="19">
        <v>55469</v>
      </c>
      <c r="G88" s="19">
        <v>36</v>
      </c>
      <c r="H88" s="19">
        <v>87</v>
      </c>
      <c r="I88" s="19" t="str">
        <f t="shared" si="15"/>
        <v>55469-36-87</v>
      </c>
      <c r="J88" s="19" t="s">
        <v>53</v>
      </c>
      <c r="K88" s="19" t="str">
        <f t="shared" si="18"/>
        <v>BM1-S50-P100-Day20-C</v>
      </c>
      <c r="L88" s="19">
        <f t="shared" si="9"/>
        <v>50</v>
      </c>
    </row>
    <row r="89" spans="6:12" x14ac:dyDescent="0.25">
      <c r="F89" s="19">
        <v>55469</v>
      </c>
      <c r="G89" s="19">
        <v>36</v>
      </c>
      <c r="H89" s="19">
        <v>88</v>
      </c>
      <c r="I89" s="19" t="str">
        <f t="shared" si="15"/>
        <v>55469-36-88</v>
      </c>
      <c r="J89" s="19" t="s">
        <v>51</v>
      </c>
      <c r="K89" s="38" t="str">
        <f>CONCATENATE($B$3,"-S",$A$16,"-P",$A$23,"-",J89)</f>
        <v>BM1-S50-P500-Day20-A</v>
      </c>
      <c r="L89" s="19">
        <f t="shared" si="9"/>
        <v>50</v>
      </c>
    </row>
    <row r="90" spans="6:12" x14ac:dyDescent="0.25">
      <c r="F90" s="19">
        <v>55469</v>
      </c>
      <c r="G90" s="19">
        <v>36</v>
      </c>
      <c r="H90" s="19">
        <v>89</v>
      </c>
      <c r="I90" s="19" t="str">
        <f t="shared" si="15"/>
        <v>55469-36-89</v>
      </c>
      <c r="J90" s="19" t="s">
        <v>52</v>
      </c>
      <c r="K90" s="38" t="str">
        <f>CONCATENATE($B$3,"-S",$A$16,"-P",$A$23,"-",J90)</f>
        <v>BM1-S50-P500-Day20-B</v>
      </c>
      <c r="L90" s="19">
        <f t="shared" si="9"/>
        <v>50</v>
      </c>
    </row>
    <row r="91" spans="6:12" x14ac:dyDescent="0.25">
      <c r="F91" s="19">
        <v>55469</v>
      </c>
      <c r="G91" s="19">
        <v>36</v>
      </c>
      <c r="H91" s="19">
        <v>90</v>
      </c>
      <c r="I91" s="19" t="str">
        <f t="shared" si="15"/>
        <v>55469-36-90</v>
      </c>
      <c r="J91" s="19" t="s">
        <v>53</v>
      </c>
      <c r="K91" s="38" t="str">
        <f>CONCATENATE($B$3,"-S",$A$16,"-P",$A$23,"-",J91)</f>
        <v>BM1-S50-P500-Day20-C</v>
      </c>
      <c r="L91" s="19">
        <f t="shared" si="9"/>
        <v>50</v>
      </c>
    </row>
    <row r="92" spans="6:12" ht="74.45" hidden="1" customHeight="1" x14ac:dyDescent="0.25"/>
    <row r="93" spans="6:12" x14ac:dyDescent="0.25">
      <c r="F93" s="3">
        <v>55469</v>
      </c>
      <c r="G93" s="3">
        <v>36</v>
      </c>
      <c r="H93" s="3">
        <v>91</v>
      </c>
      <c r="I93" s="3" t="str">
        <f t="shared" ref="I93:I122" si="23">CONCATENATE(F93,"-",G93,"-",H93)</f>
        <v>55469-36-91</v>
      </c>
      <c r="J93" s="3" t="s">
        <v>48</v>
      </c>
      <c r="K93" s="3" t="str">
        <f t="shared" ref="K93:K98" si="24">CONCATENATE($B$4,"-S",$A$16,"-P",$A$19,"-",J93)</f>
        <v>SHW-S50-P0-Day0-A</v>
      </c>
      <c r="L93" s="3">
        <f t="shared" ref="L93:L158" si="25">$A$16</f>
        <v>50</v>
      </c>
    </row>
    <row r="94" spans="6:12" x14ac:dyDescent="0.25">
      <c r="F94" s="3">
        <v>55469</v>
      </c>
      <c r="G94" s="3">
        <v>36</v>
      </c>
      <c r="H94" s="3">
        <v>92</v>
      </c>
      <c r="I94" s="3" t="str">
        <f t="shared" si="23"/>
        <v>55469-36-92</v>
      </c>
      <c r="J94" s="3" t="s">
        <v>49</v>
      </c>
      <c r="K94" s="3" t="str">
        <f t="shared" si="24"/>
        <v>SHW-S50-P0-Day0-B</v>
      </c>
      <c r="L94" s="3">
        <f t="shared" si="25"/>
        <v>50</v>
      </c>
    </row>
    <row r="95" spans="6:12" x14ac:dyDescent="0.25">
      <c r="F95" s="3">
        <v>55469</v>
      </c>
      <c r="G95" s="3">
        <v>36</v>
      </c>
      <c r="H95" s="3">
        <v>93</v>
      </c>
      <c r="I95" s="3" t="str">
        <f t="shared" si="23"/>
        <v>55469-36-93</v>
      </c>
      <c r="J95" s="3" t="s">
        <v>50</v>
      </c>
      <c r="K95" s="3" t="str">
        <f t="shared" si="24"/>
        <v>SHW-S50-P0-Day0-C</v>
      </c>
      <c r="L95" s="3">
        <f t="shared" si="25"/>
        <v>50</v>
      </c>
    </row>
    <row r="96" spans="6:12" x14ac:dyDescent="0.25">
      <c r="F96" s="3">
        <v>55469</v>
      </c>
      <c r="G96" s="3">
        <v>36</v>
      </c>
      <c r="H96" s="3">
        <v>94</v>
      </c>
      <c r="I96" s="3" t="str">
        <f t="shared" ref="I96:I98" si="26">CONCATENATE(F96,"-",G96,"-",H96)</f>
        <v>55469-36-94</v>
      </c>
      <c r="J96" s="3" t="s">
        <v>51</v>
      </c>
      <c r="K96" s="3" t="str">
        <f t="shared" si="24"/>
        <v>SHW-S50-P0-Day20-A</v>
      </c>
      <c r="L96" s="3">
        <f t="shared" si="25"/>
        <v>50</v>
      </c>
    </row>
    <row r="97" spans="6:12" x14ac:dyDescent="0.25">
      <c r="F97" s="3">
        <v>55469</v>
      </c>
      <c r="G97" s="3">
        <v>36</v>
      </c>
      <c r="H97" s="3">
        <v>95</v>
      </c>
      <c r="I97" s="3" t="str">
        <f t="shared" si="26"/>
        <v>55469-36-95</v>
      </c>
      <c r="J97" s="3" t="s">
        <v>52</v>
      </c>
      <c r="K97" s="3" t="str">
        <f t="shared" si="24"/>
        <v>SHW-S50-P0-Day20-B</v>
      </c>
      <c r="L97" s="3">
        <f t="shared" si="25"/>
        <v>50</v>
      </c>
    </row>
    <row r="98" spans="6:12" x14ac:dyDescent="0.25">
      <c r="F98" s="3">
        <v>55469</v>
      </c>
      <c r="G98" s="3">
        <v>36</v>
      </c>
      <c r="H98" s="3">
        <v>96</v>
      </c>
      <c r="I98" s="3" t="str">
        <f t="shared" si="26"/>
        <v>55469-36-96</v>
      </c>
      <c r="J98" s="3" t="s">
        <v>53</v>
      </c>
      <c r="K98" s="3" t="str">
        <f t="shared" si="24"/>
        <v>SHW-S50-P0-Day20-C</v>
      </c>
      <c r="L98" s="3">
        <f t="shared" si="25"/>
        <v>50</v>
      </c>
    </row>
    <row r="99" spans="6:12" x14ac:dyDescent="0.25">
      <c r="F99" s="3">
        <v>55469</v>
      </c>
      <c r="G99" s="3">
        <v>36</v>
      </c>
      <c r="H99" s="3">
        <v>97</v>
      </c>
      <c r="I99" s="3" t="str">
        <f t="shared" si="23"/>
        <v>55469-36-97</v>
      </c>
      <c r="J99" s="3" t="s">
        <v>51</v>
      </c>
      <c r="K99" s="40" t="str">
        <f>CONCATENATE($B$4,"-S",$A$16,"-P",$A$20,"-",J99)</f>
        <v>SHW-S50-P10-Day20-A</v>
      </c>
      <c r="L99" s="3">
        <f t="shared" si="25"/>
        <v>50</v>
      </c>
    </row>
    <row r="100" spans="6:12" x14ac:dyDescent="0.25">
      <c r="F100" s="3">
        <v>55469</v>
      </c>
      <c r="G100" s="3">
        <v>36</v>
      </c>
      <c r="H100" s="3">
        <v>98</v>
      </c>
      <c r="I100" s="3" t="str">
        <f t="shared" si="23"/>
        <v>55469-36-98</v>
      </c>
      <c r="J100" s="3" t="s">
        <v>52</v>
      </c>
      <c r="K100" s="40" t="str">
        <f>CONCATENATE($B$4,"-S",$A$16,"-P",$A$20,"-",J100)</f>
        <v>SHW-S50-P10-Day20-B</v>
      </c>
      <c r="L100" s="3">
        <f t="shared" si="25"/>
        <v>50</v>
      </c>
    </row>
    <row r="101" spans="6:12" x14ac:dyDescent="0.25">
      <c r="F101" s="3">
        <v>55469</v>
      </c>
      <c r="G101" s="3">
        <v>36</v>
      </c>
      <c r="H101" s="3">
        <v>99</v>
      </c>
      <c r="I101" s="3" t="str">
        <f t="shared" si="23"/>
        <v>55469-36-99</v>
      </c>
      <c r="J101" s="3" t="s">
        <v>53</v>
      </c>
      <c r="K101" s="40" t="str">
        <f>CONCATENATE($B$4,"-S",$A$16,"-P",$A$20,"-",J101)</f>
        <v>SHW-S50-P10-Day20-C</v>
      </c>
      <c r="L101" s="3">
        <f t="shared" si="25"/>
        <v>50</v>
      </c>
    </row>
    <row r="102" spans="6:12" x14ac:dyDescent="0.25">
      <c r="F102" s="3">
        <v>55469</v>
      </c>
      <c r="G102" s="3">
        <v>36</v>
      </c>
      <c r="H102" s="3">
        <v>100</v>
      </c>
      <c r="I102" s="3" t="str">
        <f t="shared" si="23"/>
        <v>55469-36-100</v>
      </c>
      <c r="J102" s="3" t="s">
        <v>51</v>
      </c>
      <c r="K102" s="40" t="str">
        <f>CONCATENATE($B$4,"-S",$A$16,"-P",$A$21,"-",J102)</f>
        <v>SHW-S50-P50-Day20-A</v>
      </c>
      <c r="L102" s="3">
        <f t="shared" si="25"/>
        <v>50</v>
      </c>
    </row>
    <row r="103" spans="6:12" x14ac:dyDescent="0.25">
      <c r="F103" s="3">
        <v>55469</v>
      </c>
      <c r="G103" s="3">
        <v>36</v>
      </c>
      <c r="H103" s="3">
        <v>101</v>
      </c>
      <c r="I103" s="3" t="str">
        <f t="shared" si="23"/>
        <v>55469-36-101</v>
      </c>
      <c r="J103" s="3" t="s">
        <v>52</v>
      </c>
      <c r="K103" s="40" t="str">
        <f>CONCATENATE($B$4,"-S",$A$16,"-P",$A$21,"-",J103)</f>
        <v>SHW-S50-P50-Day20-B</v>
      </c>
      <c r="L103" s="3">
        <f t="shared" si="25"/>
        <v>50</v>
      </c>
    </row>
    <row r="104" spans="6:12" x14ac:dyDescent="0.25">
      <c r="F104" s="3">
        <v>55469</v>
      </c>
      <c r="G104" s="3">
        <v>36</v>
      </c>
      <c r="H104" s="3">
        <v>102</v>
      </c>
      <c r="I104" s="3" t="str">
        <f t="shared" si="23"/>
        <v>55469-36-102</v>
      </c>
      <c r="J104" s="3" t="s">
        <v>53</v>
      </c>
      <c r="K104" s="40" t="str">
        <f>CONCATENATE($B$4,"-S",$A$16,"-P",$A$21,"-",J104)</f>
        <v>SHW-S50-P50-Day20-C</v>
      </c>
      <c r="L104" s="3">
        <f t="shared" si="25"/>
        <v>50</v>
      </c>
    </row>
    <row r="105" spans="6:12" x14ac:dyDescent="0.25">
      <c r="F105" s="3">
        <v>55469</v>
      </c>
      <c r="G105" s="3">
        <v>36</v>
      </c>
      <c r="H105" s="3">
        <v>103</v>
      </c>
      <c r="I105" s="3" t="str">
        <f t="shared" ref="I105:I116" si="27">CONCATENATE(F105,"-",G105,"-",H105)</f>
        <v>55469-36-103</v>
      </c>
      <c r="J105" s="3" t="s">
        <v>48</v>
      </c>
      <c r="K105" s="39" t="str">
        <f t="shared" ref="K105:K119" si="28">CONCATENATE($B$4,"-S",$A$16,"-P",$A$22,"-",J105)</f>
        <v>SHW-S50-P100-Day0-A</v>
      </c>
      <c r="L105" s="3">
        <f t="shared" si="25"/>
        <v>50</v>
      </c>
    </row>
    <row r="106" spans="6:12" x14ac:dyDescent="0.25">
      <c r="F106" s="3">
        <v>55469</v>
      </c>
      <c r="G106" s="3">
        <v>36</v>
      </c>
      <c r="H106" s="3">
        <v>104</v>
      </c>
      <c r="I106" s="3" t="str">
        <f t="shared" si="27"/>
        <v>55469-36-104</v>
      </c>
      <c r="J106" s="3" t="s">
        <v>49</v>
      </c>
      <c r="K106" s="39" t="str">
        <f t="shared" si="28"/>
        <v>SHW-S50-P100-Day0-B</v>
      </c>
      <c r="L106" s="3">
        <f t="shared" si="25"/>
        <v>50</v>
      </c>
    </row>
    <row r="107" spans="6:12" x14ac:dyDescent="0.25">
      <c r="F107" s="3">
        <v>55469</v>
      </c>
      <c r="G107" s="3">
        <v>36</v>
      </c>
      <c r="H107" s="3">
        <v>105</v>
      </c>
      <c r="I107" s="3" t="str">
        <f t="shared" si="27"/>
        <v>55469-36-105</v>
      </c>
      <c r="J107" s="3" t="s">
        <v>50</v>
      </c>
      <c r="K107" s="39" t="str">
        <f t="shared" si="28"/>
        <v>SHW-S50-P100-Day0-C</v>
      </c>
      <c r="L107" s="3">
        <f t="shared" si="25"/>
        <v>50</v>
      </c>
    </row>
    <row r="108" spans="6:12" x14ac:dyDescent="0.25">
      <c r="F108" s="3">
        <v>55469</v>
      </c>
      <c r="G108" s="3">
        <v>36</v>
      </c>
      <c r="H108" s="3">
        <v>106</v>
      </c>
      <c r="I108" s="3" t="str">
        <f t="shared" si="27"/>
        <v>55469-36-106</v>
      </c>
      <c r="J108" s="3" t="s">
        <v>54</v>
      </c>
      <c r="K108" s="39" t="str">
        <f t="shared" si="28"/>
        <v>SHW-S50-P100-Day1-A</v>
      </c>
      <c r="L108" s="3">
        <f t="shared" si="25"/>
        <v>50</v>
      </c>
    </row>
    <row r="109" spans="6:12" x14ac:dyDescent="0.25">
      <c r="F109" s="3">
        <v>55469</v>
      </c>
      <c r="G109" s="3">
        <v>36</v>
      </c>
      <c r="H109" s="3">
        <v>107</v>
      </c>
      <c r="I109" s="3" t="str">
        <f t="shared" si="27"/>
        <v>55469-36-107</v>
      </c>
      <c r="J109" s="3" t="s">
        <v>55</v>
      </c>
      <c r="K109" s="39" t="str">
        <f t="shared" si="28"/>
        <v>SHW-S50-P100-Day1-B</v>
      </c>
      <c r="L109" s="3">
        <f t="shared" si="25"/>
        <v>50</v>
      </c>
    </row>
    <row r="110" spans="6:12" x14ac:dyDescent="0.25">
      <c r="F110" s="3">
        <v>55469</v>
      </c>
      <c r="G110" s="3">
        <v>36</v>
      </c>
      <c r="H110" s="3">
        <v>108</v>
      </c>
      <c r="I110" s="3" t="str">
        <f t="shared" si="27"/>
        <v>55469-36-108</v>
      </c>
      <c r="J110" s="3" t="s">
        <v>56</v>
      </c>
      <c r="K110" s="39" t="str">
        <f t="shared" si="28"/>
        <v>SHW-S50-P100-Day1-C</v>
      </c>
      <c r="L110" s="3">
        <f t="shared" si="25"/>
        <v>50</v>
      </c>
    </row>
    <row r="111" spans="6:12" x14ac:dyDescent="0.25">
      <c r="F111" s="3">
        <v>55469</v>
      </c>
      <c r="G111" s="3">
        <v>36</v>
      </c>
      <c r="H111" s="3">
        <v>109</v>
      </c>
      <c r="I111" s="3" t="str">
        <f t="shared" si="27"/>
        <v>55469-36-109</v>
      </c>
      <c r="J111" s="3" t="s">
        <v>57</v>
      </c>
      <c r="K111" s="39" t="str">
        <f t="shared" si="28"/>
        <v>SHW-S50-P100-Day5-A</v>
      </c>
      <c r="L111" s="3">
        <f t="shared" si="25"/>
        <v>50</v>
      </c>
    </row>
    <row r="112" spans="6:12" x14ac:dyDescent="0.25">
      <c r="F112" s="3">
        <v>55469</v>
      </c>
      <c r="G112" s="3">
        <v>36</v>
      </c>
      <c r="H112" s="3">
        <v>110</v>
      </c>
      <c r="I112" s="3" t="str">
        <f t="shared" si="27"/>
        <v>55469-36-110</v>
      </c>
      <c r="J112" s="3" t="s">
        <v>58</v>
      </c>
      <c r="K112" s="39" t="str">
        <f t="shared" si="28"/>
        <v>SHW-S50-P100-Day5-B</v>
      </c>
      <c r="L112" s="3">
        <f t="shared" si="25"/>
        <v>50</v>
      </c>
    </row>
    <row r="113" spans="6:12" x14ac:dyDescent="0.25">
      <c r="F113" s="3">
        <v>55469</v>
      </c>
      <c r="G113" s="3">
        <v>36</v>
      </c>
      <c r="H113" s="3">
        <v>111</v>
      </c>
      <c r="I113" s="3" t="str">
        <f t="shared" si="27"/>
        <v>55469-36-111</v>
      </c>
      <c r="J113" s="3" t="s">
        <v>59</v>
      </c>
      <c r="K113" s="39" t="str">
        <f t="shared" si="28"/>
        <v>SHW-S50-P100-Day5-C</v>
      </c>
      <c r="L113" s="3">
        <f t="shared" si="25"/>
        <v>50</v>
      </c>
    </row>
    <row r="114" spans="6:12" x14ac:dyDescent="0.25">
      <c r="F114" s="3">
        <v>55469</v>
      </c>
      <c r="G114" s="3">
        <v>36</v>
      </c>
      <c r="H114" s="3">
        <v>112</v>
      </c>
      <c r="I114" s="3" t="str">
        <f t="shared" si="27"/>
        <v>55469-36-112</v>
      </c>
      <c r="J114" s="3" t="s">
        <v>60</v>
      </c>
      <c r="K114" s="39" t="str">
        <f t="shared" si="28"/>
        <v>SHW-S50-P100-Day10-A</v>
      </c>
      <c r="L114" s="3">
        <f t="shared" si="25"/>
        <v>50</v>
      </c>
    </row>
    <row r="115" spans="6:12" x14ac:dyDescent="0.25">
      <c r="F115" s="3">
        <v>55469</v>
      </c>
      <c r="G115" s="3">
        <v>36</v>
      </c>
      <c r="H115" s="3">
        <v>113</v>
      </c>
      <c r="I115" s="3" t="str">
        <f t="shared" si="27"/>
        <v>55469-36-113</v>
      </c>
      <c r="J115" s="3" t="s">
        <v>61</v>
      </c>
      <c r="K115" s="39" t="str">
        <f t="shared" si="28"/>
        <v>SHW-S50-P100-Day10-B</v>
      </c>
      <c r="L115" s="3">
        <f t="shared" si="25"/>
        <v>50</v>
      </c>
    </row>
    <row r="116" spans="6:12" x14ac:dyDescent="0.25">
      <c r="F116" s="3">
        <v>55469</v>
      </c>
      <c r="G116" s="3">
        <v>36</v>
      </c>
      <c r="H116" s="3">
        <v>114</v>
      </c>
      <c r="I116" s="3" t="str">
        <f t="shared" si="27"/>
        <v>55469-36-114</v>
      </c>
      <c r="J116" s="3" t="s">
        <v>62</v>
      </c>
      <c r="K116" s="39" t="str">
        <f t="shared" si="28"/>
        <v>SHW-S50-P100-Day10-C</v>
      </c>
      <c r="L116" s="3">
        <f t="shared" si="25"/>
        <v>50</v>
      </c>
    </row>
    <row r="117" spans="6:12" x14ac:dyDescent="0.25">
      <c r="F117" s="3">
        <v>55469</v>
      </c>
      <c r="G117" s="3">
        <v>36</v>
      </c>
      <c r="H117" s="3">
        <v>115</v>
      </c>
      <c r="I117" s="3" t="str">
        <f t="shared" si="23"/>
        <v>55469-36-115</v>
      </c>
      <c r="J117" s="3" t="s">
        <v>51</v>
      </c>
      <c r="K117" s="3" t="str">
        <f t="shared" si="28"/>
        <v>SHW-S50-P100-Day20-A</v>
      </c>
      <c r="L117" s="3">
        <f t="shared" si="25"/>
        <v>50</v>
      </c>
    </row>
    <row r="118" spans="6:12" x14ac:dyDescent="0.25">
      <c r="F118" s="3">
        <v>55469</v>
      </c>
      <c r="G118" s="3">
        <v>36</v>
      </c>
      <c r="H118" s="3">
        <v>116</v>
      </c>
      <c r="I118" s="3" t="str">
        <f t="shared" si="23"/>
        <v>55469-36-116</v>
      </c>
      <c r="J118" s="3" t="s">
        <v>52</v>
      </c>
      <c r="K118" s="3" t="str">
        <f t="shared" si="28"/>
        <v>SHW-S50-P100-Day20-B</v>
      </c>
      <c r="L118" s="3">
        <f t="shared" si="25"/>
        <v>50</v>
      </c>
    </row>
    <row r="119" spans="6:12" x14ac:dyDescent="0.25">
      <c r="F119" s="3">
        <v>55469</v>
      </c>
      <c r="G119" s="3">
        <v>36</v>
      </c>
      <c r="H119" s="3">
        <v>117</v>
      </c>
      <c r="I119" s="3" t="str">
        <f t="shared" si="23"/>
        <v>55469-36-117</v>
      </c>
      <c r="J119" s="3" t="s">
        <v>53</v>
      </c>
      <c r="K119" s="3" t="str">
        <f t="shared" si="28"/>
        <v>SHW-S50-P100-Day20-C</v>
      </c>
      <c r="L119" s="3">
        <f t="shared" si="25"/>
        <v>50</v>
      </c>
    </row>
    <row r="120" spans="6:12" x14ac:dyDescent="0.25">
      <c r="F120" s="3">
        <v>55469</v>
      </c>
      <c r="G120" s="3">
        <v>36</v>
      </c>
      <c r="H120" s="3">
        <v>118</v>
      </c>
      <c r="I120" s="3" t="str">
        <f t="shared" si="23"/>
        <v>55469-36-118</v>
      </c>
      <c r="J120" s="3" t="s">
        <v>51</v>
      </c>
      <c r="K120" s="40" t="str">
        <f>CONCATENATE($B$4,"-S",$A$16,"-P",$A$23,"-",J120)</f>
        <v>SHW-S50-P500-Day20-A</v>
      </c>
      <c r="L120" s="3">
        <f t="shared" si="25"/>
        <v>50</v>
      </c>
    </row>
    <row r="121" spans="6:12" x14ac:dyDescent="0.25">
      <c r="F121" s="3">
        <v>55469</v>
      </c>
      <c r="G121" s="3">
        <v>36</v>
      </c>
      <c r="H121" s="3">
        <v>119</v>
      </c>
      <c r="I121" s="3" t="str">
        <f t="shared" si="23"/>
        <v>55469-36-119</v>
      </c>
      <c r="J121" s="3" t="s">
        <v>52</v>
      </c>
      <c r="K121" s="40" t="str">
        <f>CONCATENATE($B$4,"-S",$A$16,"-P",$A$23,"-",J121)</f>
        <v>SHW-S50-P500-Day20-B</v>
      </c>
      <c r="L121" s="3">
        <f t="shared" si="25"/>
        <v>50</v>
      </c>
    </row>
    <row r="122" spans="6:12" x14ac:dyDescent="0.25">
      <c r="F122" s="3">
        <v>55469</v>
      </c>
      <c r="G122" s="3">
        <v>36</v>
      </c>
      <c r="H122" s="3">
        <v>120</v>
      </c>
      <c r="I122" s="3" t="str">
        <f t="shared" si="23"/>
        <v>55469-36-120</v>
      </c>
      <c r="J122" s="3" t="s">
        <v>53</v>
      </c>
      <c r="K122" s="40" t="str">
        <f>CONCATENATE($B$4,"-S",$A$16,"-P",$A$23,"-",J122)</f>
        <v>SHW-S50-P500-Day20-C</v>
      </c>
      <c r="L122" s="3">
        <f t="shared" si="25"/>
        <v>50</v>
      </c>
    </row>
    <row r="123" spans="6:12" s="84" customFormat="1" ht="52.7" customHeight="1" x14ac:dyDescent="0.25">
      <c r="F123" s="85"/>
      <c r="G123" s="85"/>
      <c r="H123" s="85"/>
      <c r="I123" s="85"/>
      <c r="J123" s="85"/>
      <c r="K123" s="86"/>
      <c r="L123" s="85"/>
    </row>
    <row r="124" spans="6:12" ht="105" x14ac:dyDescent="0.25">
      <c r="F124" s="9" t="s">
        <v>1</v>
      </c>
      <c r="G124" s="9" t="s">
        <v>20</v>
      </c>
      <c r="H124" s="9" t="s">
        <v>2</v>
      </c>
      <c r="I124" s="9" t="s">
        <v>3</v>
      </c>
      <c r="J124" s="9" t="s">
        <v>4</v>
      </c>
      <c r="K124" s="9" t="s">
        <v>67</v>
      </c>
      <c r="L124" s="9" t="s">
        <v>5</v>
      </c>
    </row>
    <row r="125" spans="6:12" x14ac:dyDescent="0.25">
      <c r="F125" s="22">
        <v>55469</v>
      </c>
      <c r="G125" s="22">
        <v>37</v>
      </c>
      <c r="H125" s="22">
        <v>121</v>
      </c>
      <c r="I125" s="22" t="str">
        <f t="shared" ref="I125:I215" si="29">CONCATENATE(F125,"-",G125,"-",H125)</f>
        <v>55469-37-121</v>
      </c>
      <c r="J125" s="22" t="s">
        <v>48</v>
      </c>
      <c r="K125" s="22" t="str">
        <f>CONCATENATE($B$2,"+",$B$3,"(1:1)","-S",$A$16,"-P",$A$19,"-",J125)</f>
        <v>HSM+BM1(1:1)-S50-P0-Day0-A</v>
      </c>
      <c r="L125" s="22">
        <f t="shared" si="25"/>
        <v>50</v>
      </c>
    </row>
    <row r="126" spans="6:12" x14ac:dyDescent="0.25">
      <c r="F126" s="22">
        <v>55469</v>
      </c>
      <c r="G126" s="22">
        <v>37</v>
      </c>
      <c r="H126" s="22">
        <v>122</v>
      </c>
      <c r="I126" s="22" t="str">
        <f t="shared" si="29"/>
        <v>55469-37-122</v>
      </c>
      <c r="J126" s="22" t="s">
        <v>49</v>
      </c>
      <c r="K126" s="22" t="str">
        <f t="shared" ref="K126:K130" si="30">CONCATENATE($B$2,"+",$B$3,"(1:1)","-S",$A$16,"-P",$A$19,"-",J126)</f>
        <v>HSM+BM1(1:1)-S50-P0-Day0-B</v>
      </c>
      <c r="L126" s="22">
        <f t="shared" si="25"/>
        <v>50</v>
      </c>
    </row>
    <row r="127" spans="6:12" x14ac:dyDescent="0.25">
      <c r="F127" s="22">
        <v>55469</v>
      </c>
      <c r="G127" s="22">
        <v>37</v>
      </c>
      <c r="H127" s="22">
        <v>123</v>
      </c>
      <c r="I127" s="22" t="str">
        <f t="shared" si="29"/>
        <v>55469-37-123</v>
      </c>
      <c r="J127" s="22" t="s">
        <v>50</v>
      </c>
      <c r="K127" s="22" t="str">
        <f t="shared" si="30"/>
        <v>HSM+BM1(1:1)-S50-P0-Day0-C</v>
      </c>
      <c r="L127" s="22">
        <f t="shared" si="25"/>
        <v>50</v>
      </c>
    </row>
    <row r="128" spans="6:12" x14ac:dyDescent="0.25">
      <c r="F128" s="22">
        <v>55469</v>
      </c>
      <c r="G128" s="22">
        <v>37</v>
      </c>
      <c r="H128" s="22">
        <v>124</v>
      </c>
      <c r="I128" s="22" t="str">
        <f t="shared" ref="I128:I130" si="31">CONCATENATE(F128,"-",G128,"-",H128)</f>
        <v>55469-37-124</v>
      </c>
      <c r="J128" s="22" t="s">
        <v>51</v>
      </c>
      <c r="K128" s="22" t="str">
        <f t="shared" si="30"/>
        <v>HSM+BM1(1:1)-S50-P0-Day20-A</v>
      </c>
      <c r="L128" s="22">
        <f t="shared" si="25"/>
        <v>50</v>
      </c>
    </row>
    <row r="129" spans="6:12" x14ac:dyDescent="0.25">
      <c r="F129" s="22">
        <v>55469</v>
      </c>
      <c r="G129" s="22">
        <v>37</v>
      </c>
      <c r="H129" s="22">
        <v>125</v>
      </c>
      <c r="I129" s="22" t="str">
        <f t="shared" si="31"/>
        <v>55469-37-125</v>
      </c>
      <c r="J129" s="22" t="s">
        <v>52</v>
      </c>
      <c r="K129" s="22" t="str">
        <f t="shared" si="30"/>
        <v>HSM+BM1(1:1)-S50-P0-Day20-B</v>
      </c>
      <c r="L129" s="22">
        <f t="shared" si="25"/>
        <v>50</v>
      </c>
    </row>
    <row r="130" spans="6:12" x14ac:dyDescent="0.25">
      <c r="F130" s="22">
        <v>55469</v>
      </c>
      <c r="G130" s="22">
        <v>37</v>
      </c>
      <c r="H130" s="22">
        <v>126</v>
      </c>
      <c r="I130" s="22" t="str">
        <f t="shared" si="31"/>
        <v>55469-37-126</v>
      </c>
      <c r="J130" s="22" t="s">
        <v>53</v>
      </c>
      <c r="K130" s="22" t="str">
        <f t="shared" si="30"/>
        <v>HSM+BM1(1:1)-S50-P0-Day20-C</v>
      </c>
      <c r="L130" s="22">
        <f t="shared" si="25"/>
        <v>50</v>
      </c>
    </row>
    <row r="131" spans="6:12" x14ac:dyDescent="0.25">
      <c r="F131" s="22">
        <v>55469</v>
      </c>
      <c r="G131" s="22">
        <v>37</v>
      </c>
      <c r="H131" s="22">
        <v>127</v>
      </c>
      <c r="I131" s="22" t="str">
        <f t="shared" si="29"/>
        <v>55469-37-127</v>
      </c>
      <c r="J131" s="22" t="s">
        <v>51</v>
      </c>
      <c r="K131" s="44" t="str">
        <f>CONCATENATE($B$2,"+",$B$3,"(1:1)","-S",$A$16,"-P",$A$20,"-",J131)</f>
        <v>HSM+BM1(1:1)-S50-P10-Day20-A</v>
      </c>
      <c r="L131" s="22">
        <f t="shared" si="25"/>
        <v>50</v>
      </c>
    </row>
    <row r="132" spans="6:12" x14ac:dyDescent="0.25">
      <c r="F132" s="22">
        <v>55469</v>
      </c>
      <c r="G132" s="22">
        <v>37</v>
      </c>
      <c r="H132" s="22">
        <v>128</v>
      </c>
      <c r="I132" s="22" t="str">
        <f t="shared" si="29"/>
        <v>55469-37-128</v>
      </c>
      <c r="J132" s="22" t="s">
        <v>52</v>
      </c>
      <c r="K132" s="44" t="str">
        <f>CONCATENATE($B$2,"+",$B$3,"(1:1)","-S",$A$16,"-P",$A$20,"-",J132)</f>
        <v>HSM+BM1(1:1)-S50-P10-Day20-B</v>
      </c>
      <c r="L132" s="22">
        <f t="shared" si="25"/>
        <v>50</v>
      </c>
    </row>
    <row r="133" spans="6:12" x14ac:dyDescent="0.25">
      <c r="F133" s="22">
        <v>55469</v>
      </c>
      <c r="G133" s="22">
        <v>37</v>
      </c>
      <c r="H133" s="22">
        <v>129</v>
      </c>
      <c r="I133" s="22" t="str">
        <f t="shared" si="29"/>
        <v>55469-37-129</v>
      </c>
      <c r="J133" s="22" t="s">
        <v>53</v>
      </c>
      <c r="K133" s="44" t="str">
        <f>CONCATENATE($B$2,"+",$B$3,"(1:1)","-S",$A$16,"-P",$A$20,"-",J133)</f>
        <v>HSM+BM1(1:1)-S50-P10-Day20-C</v>
      </c>
      <c r="L133" s="22">
        <f t="shared" si="25"/>
        <v>50</v>
      </c>
    </row>
    <row r="134" spans="6:12" x14ac:dyDescent="0.25">
      <c r="F134" s="22">
        <v>55469</v>
      </c>
      <c r="G134" s="22">
        <v>37</v>
      </c>
      <c r="H134" s="22">
        <v>130</v>
      </c>
      <c r="I134" s="22" t="str">
        <f t="shared" ref="I134:I148" si="32">CONCATENATE(F134,"-",G134,"-",H134)</f>
        <v>55469-37-130</v>
      </c>
      <c r="J134" s="22" t="s">
        <v>51</v>
      </c>
      <c r="K134" s="44" t="str">
        <f>CONCATENATE($B$2,"+",$B$3,"(1:1)","-S",$A$16,"-P",$A$21,"-",J134)</f>
        <v>HSM+BM1(1:1)-S50-P50-Day20-A</v>
      </c>
      <c r="L134" s="22">
        <f t="shared" si="25"/>
        <v>50</v>
      </c>
    </row>
    <row r="135" spans="6:12" x14ac:dyDescent="0.25">
      <c r="F135" s="22">
        <v>55469</v>
      </c>
      <c r="G135" s="22">
        <v>37</v>
      </c>
      <c r="H135" s="22">
        <v>131</v>
      </c>
      <c r="I135" s="22" t="str">
        <f t="shared" si="32"/>
        <v>55469-37-131</v>
      </c>
      <c r="J135" s="22" t="s">
        <v>52</v>
      </c>
      <c r="K135" s="44" t="str">
        <f>CONCATENATE($B$2,"+",$B$3,"(1:1)","-S",$A$16,"-P",$A$21,"-",J135)</f>
        <v>HSM+BM1(1:1)-S50-P50-Day20-B</v>
      </c>
      <c r="L135" s="22">
        <f t="shared" si="25"/>
        <v>50</v>
      </c>
    </row>
    <row r="136" spans="6:12" x14ac:dyDescent="0.25">
      <c r="F136" s="22">
        <v>55469</v>
      </c>
      <c r="G136" s="22">
        <v>37</v>
      </c>
      <c r="H136" s="22">
        <v>132</v>
      </c>
      <c r="I136" s="22" t="str">
        <f t="shared" si="32"/>
        <v>55469-37-132</v>
      </c>
      <c r="J136" s="22" t="s">
        <v>53</v>
      </c>
      <c r="K136" s="44" t="str">
        <f>CONCATENATE($B$2,"+",$B$3,"(1:1)","-S",$A$16,"-P",$A$21,"-",J136)</f>
        <v>HSM+BM1(1:1)-S50-P50-Day20-C</v>
      </c>
      <c r="L136" s="22">
        <f t="shared" si="25"/>
        <v>50</v>
      </c>
    </row>
    <row r="137" spans="6:12" x14ac:dyDescent="0.25">
      <c r="F137" s="22">
        <v>55469</v>
      </c>
      <c r="G137" s="22">
        <v>37</v>
      </c>
      <c r="H137" s="22">
        <v>133</v>
      </c>
      <c r="I137" s="22" t="str">
        <f t="shared" si="32"/>
        <v>55469-37-133</v>
      </c>
      <c r="J137" s="22" t="s">
        <v>48</v>
      </c>
      <c r="K137" s="43" t="str">
        <f t="shared" ref="K137:K151" si="33">CONCATENATE($B$2,"+",$B$3,"(1:1)","-S",$A$16,"-P",$A$22,"-",J137)</f>
        <v>HSM+BM1(1:1)-S50-P100-Day0-A</v>
      </c>
      <c r="L137" s="22">
        <f t="shared" si="25"/>
        <v>50</v>
      </c>
    </row>
    <row r="138" spans="6:12" x14ac:dyDescent="0.25">
      <c r="F138" s="22">
        <v>55469</v>
      </c>
      <c r="G138" s="22">
        <v>37</v>
      </c>
      <c r="H138" s="22">
        <v>134</v>
      </c>
      <c r="I138" s="22" t="str">
        <f t="shared" si="32"/>
        <v>55469-37-134</v>
      </c>
      <c r="J138" s="22" t="s">
        <v>49</v>
      </c>
      <c r="K138" s="43" t="str">
        <f t="shared" si="33"/>
        <v>HSM+BM1(1:1)-S50-P100-Day0-B</v>
      </c>
      <c r="L138" s="22">
        <f t="shared" si="25"/>
        <v>50</v>
      </c>
    </row>
    <row r="139" spans="6:12" x14ac:dyDescent="0.25">
      <c r="F139" s="22">
        <v>55469</v>
      </c>
      <c r="G139" s="22">
        <v>37</v>
      </c>
      <c r="H139" s="22">
        <v>135</v>
      </c>
      <c r="I139" s="22" t="str">
        <f t="shared" si="32"/>
        <v>55469-37-135</v>
      </c>
      <c r="J139" s="22" t="s">
        <v>50</v>
      </c>
      <c r="K139" s="43" t="str">
        <f t="shared" si="33"/>
        <v>HSM+BM1(1:1)-S50-P100-Day0-C</v>
      </c>
      <c r="L139" s="22">
        <f t="shared" si="25"/>
        <v>50</v>
      </c>
    </row>
    <row r="140" spans="6:12" x14ac:dyDescent="0.25">
      <c r="F140" s="22">
        <v>55469</v>
      </c>
      <c r="G140" s="22">
        <v>37</v>
      </c>
      <c r="H140" s="22">
        <v>136</v>
      </c>
      <c r="I140" s="22" t="str">
        <f t="shared" si="32"/>
        <v>55469-37-136</v>
      </c>
      <c r="J140" s="22" t="s">
        <v>54</v>
      </c>
      <c r="K140" s="43" t="str">
        <f t="shared" si="33"/>
        <v>HSM+BM1(1:1)-S50-P100-Day1-A</v>
      </c>
      <c r="L140" s="22">
        <f t="shared" si="25"/>
        <v>50</v>
      </c>
    </row>
    <row r="141" spans="6:12" x14ac:dyDescent="0.25">
      <c r="F141" s="22">
        <v>55469</v>
      </c>
      <c r="G141" s="22">
        <v>37</v>
      </c>
      <c r="H141" s="22">
        <v>137</v>
      </c>
      <c r="I141" s="22" t="str">
        <f t="shared" si="32"/>
        <v>55469-37-137</v>
      </c>
      <c r="J141" s="22" t="s">
        <v>55</v>
      </c>
      <c r="K141" s="43" t="str">
        <f t="shared" si="33"/>
        <v>HSM+BM1(1:1)-S50-P100-Day1-B</v>
      </c>
      <c r="L141" s="22">
        <f t="shared" si="25"/>
        <v>50</v>
      </c>
    </row>
    <row r="142" spans="6:12" x14ac:dyDescent="0.25">
      <c r="F142" s="22">
        <v>55469</v>
      </c>
      <c r="G142" s="22">
        <v>37</v>
      </c>
      <c r="H142" s="22">
        <v>138</v>
      </c>
      <c r="I142" s="22" t="str">
        <f t="shared" si="32"/>
        <v>55469-37-138</v>
      </c>
      <c r="J142" s="22" t="s">
        <v>56</v>
      </c>
      <c r="K142" s="43" t="str">
        <f t="shared" si="33"/>
        <v>HSM+BM1(1:1)-S50-P100-Day1-C</v>
      </c>
      <c r="L142" s="22">
        <f t="shared" si="25"/>
        <v>50</v>
      </c>
    </row>
    <row r="143" spans="6:12" x14ac:dyDescent="0.25">
      <c r="F143" s="22">
        <v>55469</v>
      </c>
      <c r="G143" s="22">
        <v>37</v>
      </c>
      <c r="H143" s="22">
        <v>139</v>
      </c>
      <c r="I143" s="22" t="str">
        <f t="shared" si="32"/>
        <v>55469-37-139</v>
      </c>
      <c r="J143" s="22" t="s">
        <v>57</v>
      </c>
      <c r="K143" s="43" t="str">
        <f t="shared" si="33"/>
        <v>HSM+BM1(1:1)-S50-P100-Day5-A</v>
      </c>
      <c r="L143" s="22">
        <f t="shared" si="25"/>
        <v>50</v>
      </c>
    </row>
    <row r="144" spans="6:12" x14ac:dyDescent="0.25">
      <c r="F144" s="22">
        <v>55469</v>
      </c>
      <c r="G144" s="22">
        <v>37</v>
      </c>
      <c r="H144" s="22">
        <v>140</v>
      </c>
      <c r="I144" s="22" t="str">
        <f t="shared" si="32"/>
        <v>55469-37-140</v>
      </c>
      <c r="J144" s="22" t="s">
        <v>58</v>
      </c>
      <c r="K144" s="43" t="str">
        <f t="shared" si="33"/>
        <v>HSM+BM1(1:1)-S50-P100-Day5-B</v>
      </c>
      <c r="L144" s="22">
        <f t="shared" si="25"/>
        <v>50</v>
      </c>
    </row>
    <row r="145" spans="6:12" x14ac:dyDescent="0.25">
      <c r="F145" s="22">
        <v>55469</v>
      </c>
      <c r="G145" s="22">
        <v>37</v>
      </c>
      <c r="H145" s="22">
        <v>141</v>
      </c>
      <c r="I145" s="22" t="str">
        <f t="shared" si="32"/>
        <v>55469-37-141</v>
      </c>
      <c r="J145" s="22" t="s">
        <v>59</v>
      </c>
      <c r="K145" s="43" t="str">
        <f t="shared" si="33"/>
        <v>HSM+BM1(1:1)-S50-P100-Day5-C</v>
      </c>
      <c r="L145" s="22">
        <f t="shared" si="25"/>
        <v>50</v>
      </c>
    </row>
    <row r="146" spans="6:12" x14ac:dyDescent="0.25">
      <c r="F146" s="22">
        <v>55469</v>
      </c>
      <c r="G146" s="22">
        <v>37</v>
      </c>
      <c r="H146" s="22">
        <v>142</v>
      </c>
      <c r="I146" s="22" t="str">
        <f t="shared" si="32"/>
        <v>55469-37-142</v>
      </c>
      <c r="J146" s="22" t="s">
        <v>60</v>
      </c>
      <c r="K146" s="43" t="str">
        <f t="shared" si="33"/>
        <v>HSM+BM1(1:1)-S50-P100-Day10-A</v>
      </c>
      <c r="L146" s="22">
        <f t="shared" si="25"/>
        <v>50</v>
      </c>
    </row>
    <row r="147" spans="6:12" x14ac:dyDescent="0.25">
      <c r="F147" s="22">
        <v>55469</v>
      </c>
      <c r="G147" s="22">
        <v>37</v>
      </c>
      <c r="H147" s="22">
        <v>143</v>
      </c>
      <c r="I147" s="22" t="str">
        <f t="shared" si="32"/>
        <v>55469-37-143</v>
      </c>
      <c r="J147" s="22" t="s">
        <v>61</v>
      </c>
      <c r="K147" s="43" t="str">
        <f t="shared" si="33"/>
        <v>HSM+BM1(1:1)-S50-P100-Day10-B</v>
      </c>
      <c r="L147" s="22">
        <f t="shared" si="25"/>
        <v>50</v>
      </c>
    </row>
    <row r="148" spans="6:12" x14ac:dyDescent="0.25">
      <c r="F148" s="22">
        <v>55469</v>
      </c>
      <c r="G148" s="22">
        <v>37</v>
      </c>
      <c r="H148" s="22">
        <v>144</v>
      </c>
      <c r="I148" s="22" t="str">
        <f t="shared" si="32"/>
        <v>55469-37-144</v>
      </c>
      <c r="J148" s="22" t="s">
        <v>62</v>
      </c>
      <c r="K148" s="43" t="str">
        <f t="shared" si="33"/>
        <v>HSM+BM1(1:1)-S50-P100-Day10-C</v>
      </c>
      <c r="L148" s="22">
        <f t="shared" si="25"/>
        <v>50</v>
      </c>
    </row>
    <row r="149" spans="6:12" x14ac:dyDescent="0.25">
      <c r="F149" s="22">
        <v>55469</v>
      </c>
      <c r="G149" s="22">
        <v>37</v>
      </c>
      <c r="H149" s="22">
        <v>145</v>
      </c>
      <c r="I149" s="22" t="str">
        <f t="shared" si="29"/>
        <v>55469-37-145</v>
      </c>
      <c r="J149" s="22" t="s">
        <v>51</v>
      </c>
      <c r="K149" s="22" t="str">
        <f t="shared" si="33"/>
        <v>HSM+BM1(1:1)-S50-P100-Day20-A</v>
      </c>
      <c r="L149" s="22">
        <f t="shared" si="25"/>
        <v>50</v>
      </c>
    </row>
    <row r="150" spans="6:12" x14ac:dyDescent="0.25">
      <c r="F150" s="22">
        <v>55469</v>
      </c>
      <c r="G150" s="22">
        <v>37</v>
      </c>
      <c r="H150" s="22">
        <v>146</v>
      </c>
      <c r="I150" s="22" t="str">
        <f t="shared" si="29"/>
        <v>55469-37-146</v>
      </c>
      <c r="J150" s="22" t="s">
        <v>52</v>
      </c>
      <c r="K150" s="22" t="str">
        <f t="shared" si="33"/>
        <v>HSM+BM1(1:1)-S50-P100-Day20-B</v>
      </c>
      <c r="L150" s="22">
        <f t="shared" si="25"/>
        <v>50</v>
      </c>
    </row>
    <row r="151" spans="6:12" x14ac:dyDescent="0.25">
      <c r="F151" s="22">
        <v>55469</v>
      </c>
      <c r="G151" s="22">
        <v>37</v>
      </c>
      <c r="H151" s="22">
        <v>147</v>
      </c>
      <c r="I151" s="22" t="str">
        <f t="shared" si="29"/>
        <v>55469-37-147</v>
      </c>
      <c r="J151" s="22" t="s">
        <v>53</v>
      </c>
      <c r="K151" s="22" t="str">
        <f t="shared" si="33"/>
        <v>HSM+BM1(1:1)-S50-P100-Day20-C</v>
      </c>
      <c r="L151" s="22">
        <f t="shared" si="25"/>
        <v>50</v>
      </c>
    </row>
    <row r="152" spans="6:12" x14ac:dyDescent="0.25">
      <c r="F152" s="22">
        <v>55469</v>
      </c>
      <c r="G152" s="22">
        <v>37</v>
      </c>
      <c r="H152" s="22">
        <v>148</v>
      </c>
      <c r="I152" s="22" t="str">
        <f t="shared" si="29"/>
        <v>55469-37-148</v>
      </c>
      <c r="J152" s="22" t="s">
        <v>51</v>
      </c>
      <c r="K152" s="44" t="str">
        <f>CONCATENATE($B$2,"+",$B$3,"(1:1)","-S",$A$16,"-P",$A$23,"-",J152)</f>
        <v>HSM+BM1(1:1)-S50-P500-Day20-A</v>
      </c>
      <c r="L152" s="22">
        <f t="shared" si="25"/>
        <v>50</v>
      </c>
    </row>
    <row r="153" spans="6:12" x14ac:dyDescent="0.25">
      <c r="F153" s="22">
        <v>55469</v>
      </c>
      <c r="G153" s="22">
        <v>37</v>
      </c>
      <c r="H153" s="22">
        <v>149</v>
      </c>
      <c r="I153" s="22" t="str">
        <f t="shared" si="29"/>
        <v>55469-37-149</v>
      </c>
      <c r="J153" s="22" t="s">
        <v>52</v>
      </c>
      <c r="K153" s="44" t="str">
        <f>CONCATENATE($B$2,"+",$B$3,"(1:1)","-S",$A$16,"-P",$A$23,"-",J153)</f>
        <v>HSM+BM1(1:1)-S50-P500-Day20-B</v>
      </c>
      <c r="L153" s="22">
        <f t="shared" si="25"/>
        <v>50</v>
      </c>
    </row>
    <row r="154" spans="6:12" x14ac:dyDescent="0.25">
      <c r="F154" s="22">
        <v>55469</v>
      </c>
      <c r="G154" s="22">
        <v>37</v>
      </c>
      <c r="H154" s="22">
        <v>150</v>
      </c>
      <c r="I154" s="22" t="str">
        <f t="shared" si="29"/>
        <v>55469-37-150</v>
      </c>
      <c r="J154" s="22" t="s">
        <v>53</v>
      </c>
      <c r="K154" s="44" t="str">
        <f>CONCATENATE($B$2,"+",$B$3,"(1:1)","-S",$A$16,"-P",$A$23,"-",J154)</f>
        <v>HSM+BM1(1:1)-S50-P500-Day20-C</v>
      </c>
      <c r="L154" s="22">
        <f t="shared" si="25"/>
        <v>50</v>
      </c>
    </row>
    <row r="155" spans="6:12" x14ac:dyDescent="0.25">
      <c r="F155" s="32">
        <v>55469</v>
      </c>
      <c r="G155" s="32">
        <v>37</v>
      </c>
      <c r="H155" s="32">
        <v>151</v>
      </c>
      <c r="I155" s="32" t="str">
        <f>CONCATENATE(F155,"-",G155,"-",H155)</f>
        <v>55469-37-151</v>
      </c>
      <c r="J155" s="32" t="s">
        <v>48</v>
      </c>
      <c r="K155" s="32" t="str">
        <f t="shared" ref="K155:K160" si="34">CONCATENATE($B$6,"-S",$A$16,"-P",$A$19,"-",J155)</f>
        <v>GAC-S50-P0-Day0-A</v>
      </c>
      <c r="L155" s="32">
        <f t="shared" si="25"/>
        <v>50</v>
      </c>
    </row>
    <row r="156" spans="6:12" x14ac:dyDescent="0.25">
      <c r="F156" s="32">
        <v>55469</v>
      </c>
      <c r="G156" s="32">
        <v>37</v>
      </c>
      <c r="H156" s="32">
        <v>152</v>
      </c>
      <c r="I156" s="32" t="str">
        <f t="shared" si="29"/>
        <v>55469-37-152</v>
      </c>
      <c r="J156" s="32" t="s">
        <v>49</v>
      </c>
      <c r="K156" s="32" t="str">
        <f t="shared" si="34"/>
        <v>GAC-S50-P0-Day0-B</v>
      </c>
      <c r="L156" s="32">
        <f t="shared" si="25"/>
        <v>50</v>
      </c>
    </row>
    <row r="157" spans="6:12" x14ac:dyDescent="0.25">
      <c r="F157" s="32">
        <v>55469</v>
      </c>
      <c r="G157" s="32">
        <v>37</v>
      </c>
      <c r="H157" s="32">
        <v>153</v>
      </c>
      <c r="I157" s="32" t="str">
        <f t="shared" si="29"/>
        <v>55469-37-153</v>
      </c>
      <c r="J157" s="32" t="s">
        <v>50</v>
      </c>
      <c r="K157" s="32" t="str">
        <f t="shared" si="34"/>
        <v>GAC-S50-P0-Day0-C</v>
      </c>
      <c r="L157" s="32">
        <f t="shared" ref="L157:L223" si="35">$A$16</f>
        <v>50</v>
      </c>
    </row>
    <row r="158" spans="6:12" x14ac:dyDescent="0.25">
      <c r="F158" s="32">
        <v>55469</v>
      </c>
      <c r="G158" s="32">
        <v>37</v>
      </c>
      <c r="H158" s="32">
        <v>154</v>
      </c>
      <c r="I158" s="32" t="str">
        <f>CONCATENATE(F158,"-",G158,"-",H158)</f>
        <v>55469-37-154</v>
      </c>
      <c r="J158" s="32" t="s">
        <v>51</v>
      </c>
      <c r="K158" s="32" t="str">
        <f t="shared" si="34"/>
        <v>GAC-S50-P0-Day20-A</v>
      </c>
      <c r="L158" s="32">
        <f t="shared" si="25"/>
        <v>50</v>
      </c>
    </row>
    <row r="159" spans="6:12" x14ac:dyDescent="0.25">
      <c r="F159" s="32">
        <v>55469</v>
      </c>
      <c r="G159" s="32">
        <v>37</v>
      </c>
      <c r="H159" s="32">
        <v>155</v>
      </c>
      <c r="I159" s="32" t="str">
        <f t="shared" ref="I159:I160" si="36">CONCATENATE(F159,"-",G159,"-",H159)</f>
        <v>55469-37-155</v>
      </c>
      <c r="J159" s="32" t="s">
        <v>52</v>
      </c>
      <c r="K159" s="32" t="str">
        <f t="shared" si="34"/>
        <v>GAC-S50-P0-Day20-B</v>
      </c>
      <c r="L159" s="32">
        <f t="shared" ref="L159:L183" si="37">$A$16</f>
        <v>50</v>
      </c>
    </row>
    <row r="160" spans="6:12" x14ac:dyDescent="0.25">
      <c r="F160" s="32">
        <v>55469</v>
      </c>
      <c r="G160" s="32">
        <v>37</v>
      </c>
      <c r="H160" s="32">
        <v>156</v>
      </c>
      <c r="I160" s="32" t="str">
        <f t="shared" si="36"/>
        <v>55469-37-156</v>
      </c>
      <c r="J160" s="32" t="s">
        <v>53</v>
      </c>
      <c r="K160" s="32" t="str">
        <f t="shared" si="34"/>
        <v>GAC-S50-P0-Day20-C</v>
      </c>
      <c r="L160" s="32">
        <f t="shared" si="35"/>
        <v>50</v>
      </c>
    </row>
    <row r="161" spans="6:12" x14ac:dyDescent="0.25">
      <c r="F161" s="32">
        <v>55469</v>
      </c>
      <c r="G161" s="32">
        <v>37</v>
      </c>
      <c r="H161" s="32">
        <v>157</v>
      </c>
      <c r="I161" s="32" t="str">
        <f t="shared" si="29"/>
        <v>55469-37-157</v>
      </c>
      <c r="J161" s="32" t="s">
        <v>51</v>
      </c>
      <c r="K161" s="42" t="str">
        <f>CONCATENATE($B$6,"-S",$A$16,"-P",$A$20,"-",J161)</f>
        <v>GAC-S50-P10-Day20-A</v>
      </c>
      <c r="L161" s="32">
        <f t="shared" si="37"/>
        <v>50</v>
      </c>
    </row>
    <row r="162" spans="6:12" x14ac:dyDescent="0.25">
      <c r="F162" s="32">
        <v>55469</v>
      </c>
      <c r="G162" s="32">
        <v>37</v>
      </c>
      <c r="H162" s="32">
        <v>158</v>
      </c>
      <c r="I162" s="32" t="str">
        <f t="shared" si="29"/>
        <v>55469-37-158</v>
      </c>
      <c r="J162" s="32" t="s">
        <v>52</v>
      </c>
      <c r="K162" s="42" t="str">
        <f>CONCATENATE($B$6,"-S",$A$16,"-P",$A$20,"-",J162)</f>
        <v>GAC-S50-P10-Day20-B</v>
      </c>
      <c r="L162" s="32">
        <f t="shared" si="37"/>
        <v>50</v>
      </c>
    </row>
    <row r="163" spans="6:12" x14ac:dyDescent="0.25">
      <c r="F163" s="32">
        <v>55469</v>
      </c>
      <c r="G163" s="32">
        <v>37</v>
      </c>
      <c r="H163" s="32">
        <v>159</v>
      </c>
      <c r="I163" s="32" t="str">
        <f t="shared" si="29"/>
        <v>55469-37-159</v>
      </c>
      <c r="J163" s="32" t="s">
        <v>53</v>
      </c>
      <c r="K163" s="42" t="str">
        <f>CONCATENATE($B$6,"-S",$A$16,"-P",$A$20,"-",J163)</f>
        <v>GAC-S50-P10-Day20-C</v>
      </c>
      <c r="L163" s="32">
        <f t="shared" si="35"/>
        <v>50</v>
      </c>
    </row>
    <row r="164" spans="6:12" x14ac:dyDescent="0.25">
      <c r="F164" s="32">
        <v>55469</v>
      </c>
      <c r="G164" s="32">
        <v>37</v>
      </c>
      <c r="H164" s="32">
        <v>160</v>
      </c>
      <c r="I164" s="32" t="str">
        <f t="shared" si="29"/>
        <v>55469-37-160</v>
      </c>
      <c r="J164" s="32" t="s">
        <v>51</v>
      </c>
      <c r="K164" s="42" t="str">
        <f>CONCATENATE($B$6,"-S",$A$16,"-P",$A$21,"-",J164)</f>
        <v>GAC-S50-P50-Day20-A</v>
      </c>
      <c r="L164" s="32">
        <f t="shared" si="37"/>
        <v>50</v>
      </c>
    </row>
    <row r="165" spans="6:12" x14ac:dyDescent="0.25">
      <c r="F165" s="32">
        <v>55469</v>
      </c>
      <c r="G165" s="32">
        <v>37</v>
      </c>
      <c r="H165" s="32">
        <v>161</v>
      </c>
      <c r="I165" s="32" t="str">
        <f t="shared" si="29"/>
        <v>55469-37-161</v>
      </c>
      <c r="J165" s="32" t="s">
        <v>52</v>
      </c>
      <c r="K165" s="42" t="str">
        <f>CONCATENATE($B$6,"-S",$A$16,"-P",$A$21,"-",J165)</f>
        <v>GAC-S50-P50-Day20-B</v>
      </c>
      <c r="L165" s="32">
        <f t="shared" si="37"/>
        <v>50</v>
      </c>
    </row>
    <row r="166" spans="6:12" x14ac:dyDescent="0.25">
      <c r="F166" s="32">
        <v>55469</v>
      </c>
      <c r="G166" s="32">
        <v>37</v>
      </c>
      <c r="H166" s="32">
        <v>162</v>
      </c>
      <c r="I166" s="32" t="str">
        <f t="shared" si="29"/>
        <v>55469-37-162</v>
      </c>
      <c r="J166" s="32" t="s">
        <v>53</v>
      </c>
      <c r="K166" s="42" t="str">
        <f>CONCATENATE($B$6,"-S",$A$16,"-P",$A$21,"-",J166)</f>
        <v>GAC-S50-P50-Day20-C</v>
      </c>
      <c r="L166" s="32">
        <f t="shared" si="35"/>
        <v>50</v>
      </c>
    </row>
    <row r="167" spans="6:12" x14ac:dyDescent="0.25">
      <c r="F167" s="32">
        <v>55469</v>
      </c>
      <c r="G167" s="32">
        <v>37</v>
      </c>
      <c r="H167" s="32">
        <v>163</v>
      </c>
      <c r="I167" s="32" t="str">
        <f>CONCATENATE(F167,"-",G167,"-",H167)</f>
        <v>55469-37-163</v>
      </c>
      <c r="J167" s="32" t="s">
        <v>48</v>
      </c>
      <c r="K167" s="41" t="str">
        <f t="shared" ref="K167:K181" si="38">CONCATENATE($B$6,"-S",$A$16,"-P",$A$22,"-",J167)</f>
        <v>GAC-S50-P100-Day0-A</v>
      </c>
      <c r="L167" s="32">
        <f t="shared" si="37"/>
        <v>50</v>
      </c>
    </row>
    <row r="168" spans="6:12" x14ac:dyDescent="0.25">
      <c r="F168" s="32">
        <v>55469</v>
      </c>
      <c r="G168" s="32">
        <v>37</v>
      </c>
      <c r="H168" s="32">
        <v>164</v>
      </c>
      <c r="I168" s="32" t="str">
        <f t="shared" ref="I168:I169" si="39">CONCATENATE(F168,"-",G168,"-",H168)</f>
        <v>55469-37-164</v>
      </c>
      <c r="J168" s="32" t="s">
        <v>49</v>
      </c>
      <c r="K168" s="41" t="str">
        <f t="shared" si="38"/>
        <v>GAC-S50-P100-Day0-B</v>
      </c>
      <c r="L168" s="32">
        <f t="shared" si="37"/>
        <v>50</v>
      </c>
    </row>
    <row r="169" spans="6:12" x14ac:dyDescent="0.25">
      <c r="F169" s="32">
        <v>55469</v>
      </c>
      <c r="G169" s="32">
        <v>37</v>
      </c>
      <c r="H169" s="32">
        <v>165</v>
      </c>
      <c r="I169" s="32" t="str">
        <f t="shared" si="39"/>
        <v>55469-37-165</v>
      </c>
      <c r="J169" s="32" t="s">
        <v>50</v>
      </c>
      <c r="K169" s="41" t="str">
        <f t="shared" si="38"/>
        <v>GAC-S50-P100-Day0-C</v>
      </c>
      <c r="L169" s="32">
        <f t="shared" si="35"/>
        <v>50</v>
      </c>
    </row>
    <row r="170" spans="6:12" x14ac:dyDescent="0.25">
      <c r="F170" s="32">
        <v>55469</v>
      </c>
      <c r="G170" s="32">
        <v>37</v>
      </c>
      <c r="H170" s="32">
        <v>166</v>
      </c>
      <c r="I170" s="32" t="str">
        <f>CONCATENATE(F170,"-",G170,"-",H170)</f>
        <v>55469-37-166</v>
      </c>
      <c r="J170" s="32" t="s">
        <v>54</v>
      </c>
      <c r="K170" s="41" t="str">
        <f t="shared" si="38"/>
        <v>GAC-S50-P100-Day1-A</v>
      </c>
      <c r="L170" s="32">
        <f t="shared" si="37"/>
        <v>50</v>
      </c>
    </row>
    <row r="171" spans="6:12" x14ac:dyDescent="0.25">
      <c r="F171" s="32">
        <v>55469</v>
      </c>
      <c r="G171" s="32">
        <v>37</v>
      </c>
      <c r="H171" s="32">
        <v>167</v>
      </c>
      <c r="I171" s="32" t="str">
        <f t="shared" ref="I171:I172" si="40">CONCATENATE(F171,"-",G171,"-",H171)</f>
        <v>55469-37-167</v>
      </c>
      <c r="J171" s="32" t="s">
        <v>55</v>
      </c>
      <c r="K171" s="41" t="str">
        <f t="shared" si="38"/>
        <v>GAC-S50-P100-Day1-B</v>
      </c>
      <c r="L171" s="32">
        <f t="shared" si="37"/>
        <v>50</v>
      </c>
    </row>
    <row r="172" spans="6:12" x14ac:dyDescent="0.25">
      <c r="F172" s="32">
        <v>55469</v>
      </c>
      <c r="G172" s="32">
        <v>37</v>
      </c>
      <c r="H172" s="32">
        <v>168</v>
      </c>
      <c r="I172" s="32" t="str">
        <f t="shared" si="40"/>
        <v>55469-37-168</v>
      </c>
      <c r="J172" s="32" t="s">
        <v>56</v>
      </c>
      <c r="K172" s="41" t="str">
        <f t="shared" si="38"/>
        <v>GAC-S50-P100-Day1-C</v>
      </c>
      <c r="L172" s="32">
        <f t="shared" si="35"/>
        <v>50</v>
      </c>
    </row>
    <row r="173" spans="6:12" x14ac:dyDescent="0.25">
      <c r="F173" s="32">
        <v>55469</v>
      </c>
      <c r="G173" s="32">
        <v>37</v>
      </c>
      <c r="H173" s="32">
        <v>169</v>
      </c>
      <c r="I173" s="32" t="str">
        <f>CONCATENATE(F173,"-",G173,"-",H173)</f>
        <v>55469-37-169</v>
      </c>
      <c r="J173" s="32" t="s">
        <v>57</v>
      </c>
      <c r="K173" s="41" t="str">
        <f t="shared" si="38"/>
        <v>GAC-S50-P100-Day5-A</v>
      </c>
      <c r="L173" s="32">
        <f t="shared" si="37"/>
        <v>50</v>
      </c>
    </row>
    <row r="174" spans="6:12" x14ac:dyDescent="0.25">
      <c r="F174" s="32">
        <v>55469</v>
      </c>
      <c r="G174" s="32">
        <v>37</v>
      </c>
      <c r="H174" s="32">
        <v>170</v>
      </c>
      <c r="I174" s="32" t="str">
        <f t="shared" ref="I174:I175" si="41">CONCATENATE(F174,"-",G174,"-",H174)</f>
        <v>55469-37-170</v>
      </c>
      <c r="J174" s="32" t="s">
        <v>58</v>
      </c>
      <c r="K174" s="41" t="str">
        <f t="shared" si="38"/>
        <v>GAC-S50-P100-Day5-B</v>
      </c>
      <c r="L174" s="32">
        <f t="shared" si="37"/>
        <v>50</v>
      </c>
    </row>
    <row r="175" spans="6:12" x14ac:dyDescent="0.25">
      <c r="F175" s="32">
        <v>55469</v>
      </c>
      <c r="G175" s="32">
        <v>37</v>
      </c>
      <c r="H175" s="32">
        <v>171</v>
      </c>
      <c r="I175" s="32" t="str">
        <f t="shared" si="41"/>
        <v>55469-37-171</v>
      </c>
      <c r="J175" s="32" t="s">
        <v>59</v>
      </c>
      <c r="K175" s="41" t="str">
        <f t="shared" si="38"/>
        <v>GAC-S50-P100-Day5-C</v>
      </c>
      <c r="L175" s="32">
        <f t="shared" si="35"/>
        <v>50</v>
      </c>
    </row>
    <row r="176" spans="6:12" x14ac:dyDescent="0.25">
      <c r="F176" s="32">
        <v>55469</v>
      </c>
      <c r="G176" s="32">
        <v>37</v>
      </c>
      <c r="H176" s="32">
        <v>172</v>
      </c>
      <c r="I176" s="32" t="str">
        <f>CONCATENATE(F176,"-",G176,"-",H176)</f>
        <v>55469-37-172</v>
      </c>
      <c r="J176" s="32" t="s">
        <v>60</v>
      </c>
      <c r="K176" s="41" t="str">
        <f t="shared" si="38"/>
        <v>GAC-S50-P100-Day10-A</v>
      </c>
      <c r="L176" s="32">
        <f t="shared" si="37"/>
        <v>50</v>
      </c>
    </row>
    <row r="177" spans="6:12" x14ac:dyDescent="0.25">
      <c r="F177" s="32">
        <v>55469</v>
      </c>
      <c r="G177" s="32">
        <v>37</v>
      </c>
      <c r="H177" s="32">
        <v>173</v>
      </c>
      <c r="I177" s="32" t="str">
        <f t="shared" ref="I177:I178" si="42">CONCATENATE(F177,"-",G177,"-",H177)</f>
        <v>55469-37-173</v>
      </c>
      <c r="J177" s="32" t="s">
        <v>61</v>
      </c>
      <c r="K177" s="41" t="str">
        <f t="shared" si="38"/>
        <v>GAC-S50-P100-Day10-B</v>
      </c>
      <c r="L177" s="32">
        <f t="shared" si="37"/>
        <v>50</v>
      </c>
    </row>
    <row r="178" spans="6:12" x14ac:dyDescent="0.25">
      <c r="F178" s="32">
        <v>55469</v>
      </c>
      <c r="G178" s="32">
        <v>37</v>
      </c>
      <c r="H178" s="32">
        <v>174</v>
      </c>
      <c r="I178" s="32" t="str">
        <f t="shared" si="42"/>
        <v>55469-37-174</v>
      </c>
      <c r="J178" s="32" t="s">
        <v>62</v>
      </c>
      <c r="K178" s="41" t="str">
        <f t="shared" si="38"/>
        <v>GAC-S50-P100-Day10-C</v>
      </c>
      <c r="L178" s="32">
        <f t="shared" si="35"/>
        <v>50</v>
      </c>
    </row>
    <row r="179" spans="6:12" x14ac:dyDescent="0.25">
      <c r="F179" s="32">
        <v>55469</v>
      </c>
      <c r="G179" s="32">
        <v>37</v>
      </c>
      <c r="H179" s="32">
        <v>175</v>
      </c>
      <c r="I179" s="32" t="str">
        <f t="shared" si="29"/>
        <v>55469-37-175</v>
      </c>
      <c r="J179" s="32" t="s">
        <v>51</v>
      </c>
      <c r="K179" s="32" t="str">
        <f t="shared" si="38"/>
        <v>GAC-S50-P100-Day20-A</v>
      </c>
      <c r="L179" s="32">
        <f t="shared" si="37"/>
        <v>50</v>
      </c>
    </row>
    <row r="180" spans="6:12" x14ac:dyDescent="0.25">
      <c r="F180" s="32">
        <v>55469</v>
      </c>
      <c r="G180" s="32">
        <v>37</v>
      </c>
      <c r="H180" s="32">
        <v>176</v>
      </c>
      <c r="I180" s="32" t="str">
        <f t="shared" si="29"/>
        <v>55469-37-176</v>
      </c>
      <c r="J180" s="32" t="s">
        <v>52</v>
      </c>
      <c r="K180" s="32" t="str">
        <f t="shared" si="38"/>
        <v>GAC-S50-P100-Day20-B</v>
      </c>
      <c r="L180" s="32">
        <f t="shared" si="37"/>
        <v>50</v>
      </c>
    </row>
    <row r="181" spans="6:12" x14ac:dyDescent="0.25">
      <c r="F181" s="32">
        <v>55469</v>
      </c>
      <c r="G181" s="32">
        <v>37</v>
      </c>
      <c r="H181" s="32">
        <v>177</v>
      </c>
      <c r="I181" s="32" t="str">
        <f t="shared" si="29"/>
        <v>55469-37-177</v>
      </c>
      <c r="J181" s="32" t="s">
        <v>53</v>
      </c>
      <c r="K181" s="32" t="str">
        <f t="shared" si="38"/>
        <v>GAC-S50-P100-Day20-C</v>
      </c>
      <c r="L181" s="32">
        <f t="shared" si="35"/>
        <v>50</v>
      </c>
    </row>
    <row r="182" spans="6:12" x14ac:dyDescent="0.25">
      <c r="F182" s="32">
        <v>55469</v>
      </c>
      <c r="G182" s="32">
        <v>37</v>
      </c>
      <c r="H182" s="32">
        <v>178</v>
      </c>
      <c r="I182" s="32" t="str">
        <f t="shared" si="29"/>
        <v>55469-37-178</v>
      </c>
      <c r="J182" s="32" t="s">
        <v>51</v>
      </c>
      <c r="K182" s="42" t="str">
        <f>CONCATENATE($B$6,"-S",$A$16,"-P",$A$23,"-",J182)</f>
        <v>GAC-S50-P500-Day20-A</v>
      </c>
      <c r="L182" s="32">
        <f t="shared" si="37"/>
        <v>50</v>
      </c>
    </row>
    <row r="183" spans="6:12" x14ac:dyDescent="0.25">
      <c r="F183" s="32">
        <v>55469</v>
      </c>
      <c r="G183" s="32">
        <v>37</v>
      </c>
      <c r="H183" s="32">
        <v>179</v>
      </c>
      <c r="I183" s="32" t="str">
        <f t="shared" si="29"/>
        <v>55469-37-179</v>
      </c>
      <c r="J183" s="32" t="s">
        <v>52</v>
      </c>
      <c r="K183" s="42" t="str">
        <f>CONCATENATE($B$6,"-S",$A$16,"-P",$A$23,"-",J183)</f>
        <v>GAC-S50-P500-Day20-B</v>
      </c>
      <c r="L183" s="32">
        <f t="shared" si="37"/>
        <v>50</v>
      </c>
    </row>
    <row r="184" spans="6:12" x14ac:dyDescent="0.25">
      <c r="F184" s="32">
        <v>55469</v>
      </c>
      <c r="G184" s="32">
        <v>37</v>
      </c>
      <c r="H184" s="32">
        <v>180</v>
      </c>
      <c r="I184" s="32" t="str">
        <f t="shared" si="29"/>
        <v>55469-37-180</v>
      </c>
      <c r="J184" s="32" t="s">
        <v>53</v>
      </c>
      <c r="K184" s="42" t="str">
        <f>CONCATENATE($B$6,"-S",$A$16,"-P",$A$23,"-",J184)</f>
        <v>GAC-S50-P500-Day20-C</v>
      </c>
      <c r="L184" s="32">
        <f t="shared" si="35"/>
        <v>50</v>
      </c>
    </row>
    <row r="185" spans="6:12" x14ac:dyDescent="0.25">
      <c r="F185" s="29">
        <v>55469</v>
      </c>
      <c r="G185" s="29">
        <v>37</v>
      </c>
      <c r="H185" s="29">
        <v>181</v>
      </c>
      <c r="I185" s="29" t="str">
        <f t="shared" si="29"/>
        <v>55469-37-181</v>
      </c>
      <c r="J185" s="29" t="s">
        <v>48</v>
      </c>
      <c r="K185" s="29" t="str">
        <f>CONCATENATE($B$7,"-S",$A$16,"-P",$A$19,"-",J185)</f>
        <v>OTS-S50-P0-Day0-A</v>
      </c>
      <c r="L185" s="29">
        <f t="shared" si="35"/>
        <v>50</v>
      </c>
    </row>
    <row r="186" spans="6:12" x14ac:dyDescent="0.25">
      <c r="F186" s="29">
        <v>55469</v>
      </c>
      <c r="G186" s="29">
        <v>37</v>
      </c>
      <c r="H186" s="29">
        <v>182</v>
      </c>
      <c r="I186" s="29" t="str">
        <f t="shared" si="29"/>
        <v>55469-37-182</v>
      </c>
      <c r="J186" s="29" t="s">
        <v>49</v>
      </c>
      <c r="K186" s="29" t="str">
        <f t="shared" ref="K186:K190" si="43">CONCATENATE($B$7,"-S",$A$16,"-P",$A$19,"-",J186)</f>
        <v>OTS-S50-P0-Day0-B</v>
      </c>
      <c r="L186" s="29">
        <f t="shared" si="35"/>
        <v>50</v>
      </c>
    </row>
    <row r="187" spans="6:12" x14ac:dyDescent="0.25">
      <c r="F187" s="29">
        <v>55469</v>
      </c>
      <c r="G187" s="29">
        <v>37</v>
      </c>
      <c r="H187" s="29">
        <v>183</v>
      </c>
      <c r="I187" s="29" t="str">
        <f t="shared" si="29"/>
        <v>55469-37-183</v>
      </c>
      <c r="J187" s="29" t="s">
        <v>50</v>
      </c>
      <c r="K187" s="29" t="str">
        <f t="shared" si="43"/>
        <v>OTS-S50-P0-Day0-C</v>
      </c>
      <c r="L187" s="29">
        <f t="shared" si="35"/>
        <v>50</v>
      </c>
    </row>
    <row r="188" spans="6:12" x14ac:dyDescent="0.25">
      <c r="F188" s="29">
        <v>55469</v>
      </c>
      <c r="G188" s="29">
        <v>37</v>
      </c>
      <c r="H188" s="29">
        <v>184</v>
      </c>
      <c r="I188" s="29" t="str">
        <f t="shared" ref="I188:I190" si="44">CONCATENATE(F188,"-",G188,"-",H188)</f>
        <v>55469-37-184</v>
      </c>
      <c r="J188" s="29" t="s">
        <v>51</v>
      </c>
      <c r="K188" s="29" t="str">
        <f t="shared" si="43"/>
        <v>OTS-S50-P0-Day20-A</v>
      </c>
      <c r="L188" s="29">
        <f t="shared" si="35"/>
        <v>50</v>
      </c>
    </row>
    <row r="189" spans="6:12" x14ac:dyDescent="0.25">
      <c r="F189" s="29">
        <v>55469</v>
      </c>
      <c r="G189" s="29">
        <v>37</v>
      </c>
      <c r="H189" s="29">
        <v>185</v>
      </c>
      <c r="I189" s="29" t="str">
        <f t="shared" si="44"/>
        <v>55469-37-185</v>
      </c>
      <c r="J189" s="29" t="s">
        <v>52</v>
      </c>
      <c r="K189" s="29" t="str">
        <f t="shared" si="43"/>
        <v>OTS-S50-P0-Day20-B</v>
      </c>
      <c r="L189" s="29">
        <f t="shared" si="35"/>
        <v>50</v>
      </c>
    </row>
    <row r="190" spans="6:12" x14ac:dyDescent="0.25">
      <c r="F190" s="29">
        <v>55469</v>
      </c>
      <c r="G190" s="29">
        <v>37</v>
      </c>
      <c r="H190" s="29">
        <v>186</v>
      </c>
      <c r="I190" s="29" t="str">
        <f t="shared" si="44"/>
        <v>55469-37-186</v>
      </c>
      <c r="J190" s="29" t="s">
        <v>53</v>
      </c>
      <c r="K190" s="29" t="str">
        <f t="shared" si="43"/>
        <v>OTS-S50-P0-Day20-C</v>
      </c>
      <c r="L190" s="29">
        <f t="shared" si="35"/>
        <v>50</v>
      </c>
    </row>
    <row r="191" spans="6:12" x14ac:dyDescent="0.25">
      <c r="F191" s="29">
        <v>55469</v>
      </c>
      <c r="G191" s="29">
        <v>37</v>
      </c>
      <c r="H191" s="29">
        <v>187</v>
      </c>
      <c r="I191" s="29" t="str">
        <f t="shared" si="29"/>
        <v>55469-37-187</v>
      </c>
      <c r="J191" s="29" t="s">
        <v>51</v>
      </c>
      <c r="K191" s="46" t="str">
        <f>CONCATENATE($B$7,"-S",$A$16,"-P",$A$20,"-",J191)</f>
        <v>OTS-S50-P10-Day20-A</v>
      </c>
      <c r="L191" s="29">
        <f t="shared" si="35"/>
        <v>50</v>
      </c>
    </row>
    <row r="192" spans="6:12" x14ac:dyDescent="0.25">
      <c r="F192" s="29">
        <v>55469</v>
      </c>
      <c r="G192" s="29">
        <v>37</v>
      </c>
      <c r="H192" s="29">
        <v>188</v>
      </c>
      <c r="I192" s="29" t="str">
        <f t="shared" si="29"/>
        <v>55469-37-188</v>
      </c>
      <c r="J192" s="29" t="s">
        <v>52</v>
      </c>
      <c r="K192" s="46" t="str">
        <f>CONCATENATE($B$7,"-S",$A$16,"-P",$A$20,"-",J192)</f>
        <v>OTS-S50-P10-Day20-B</v>
      </c>
      <c r="L192" s="29">
        <f t="shared" si="35"/>
        <v>50</v>
      </c>
    </row>
    <row r="193" spans="6:12" x14ac:dyDescent="0.25">
      <c r="F193" s="29">
        <v>55469</v>
      </c>
      <c r="G193" s="29">
        <v>37</v>
      </c>
      <c r="H193" s="29">
        <v>189</v>
      </c>
      <c r="I193" s="29" t="str">
        <f t="shared" si="29"/>
        <v>55469-37-189</v>
      </c>
      <c r="J193" s="29" t="s">
        <v>53</v>
      </c>
      <c r="K193" s="46" t="str">
        <f>CONCATENATE($B$7,"-S",$A$16,"-P",$A$20,"-",J193)</f>
        <v>OTS-S50-P10-Day20-C</v>
      </c>
      <c r="L193" s="29">
        <f t="shared" si="35"/>
        <v>50</v>
      </c>
    </row>
    <row r="194" spans="6:12" x14ac:dyDescent="0.25">
      <c r="F194" s="29">
        <v>55469</v>
      </c>
      <c r="G194" s="29">
        <v>37</v>
      </c>
      <c r="H194" s="29">
        <v>190</v>
      </c>
      <c r="I194" s="29" t="str">
        <f t="shared" si="29"/>
        <v>55469-37-190</v>
      </c>
      <c r="J194" s="29" t="s">
        <v>51</v>
      </c>
      <c r="K194" s="46" t="str">
        <f>CONCATENATE($B$7,"-S",$A$16,"-P",$A$21,"-",J194)</f>
        <v>OTS-S50-P50-Day20-A</v>
      </c>
      <c r="L194" s="29">
        <f t="shared" si="35"/>
        <v>50</v>
      </c>
    </row>
    <row r="195" spans="6:12" x14ac:dyDescent="0.25">
      <c r="F195" s="29">
        <v>55469</v>
      </c>
      <c r="G195" s="29">
        <v>37</v>
      </c>
      <c r="H195" s="29">
        <v>191</v>
      </c>
      <c r="I195" s="29" t="str">
        <f t="shared" si="29"/>
        <v>55469-37-191</v>
      </c>
      <c r="J195" s="29" t="s">
        <v>52</v>
      </c>
      <c r="K195" s="46" t="str">
        <f>CONCATENATE($B$7,"-S",$A$16,"-P",$A$21,"-",J195)</f>
        <v>OTS-S50-P50-Day20-B</v>
      </c>
      <c r="L195" s="29">
        <f t="shared" si="35"/>
        <v>50</v>
      </c>
    </row>
    <row r="196" spans="6:12" x14ac:dyDescent="0.25">
      <c r="F196" s="29">
        <v>55469</v>
      </c>
      <c r="G196" s="29">
        <v>37</v>
      </c>
      <c r="H196" s="29">
        <v>192</v>
      </c>
      <c r="I196" s="29" t="str">
        <f t="shared" si="29"/>
        <v>55469-37-192</v>
      </c>
      <c r="J196" s="29" t="s">
        <v>53</v>
      </c>
      <c r="K196" s="46" t="str">
        <f>CONCATENATE($B$7,"-S",$A$16,"-P",$A$21,"-",J196)</f>
        <v>OTS-S50-P50-Day20-C</v>
      </c>
      <c r="L196" s="29">
        <f t="shared" si="35"/>
        <v>50</v>
      </c>
    </row>
    <row r="197" spans="6:12" x14ac:dyDescent="0.25">
      <c r="F197" s="29">
        <v>55469</v>
      </c>
      <c r="G197" s="29">
        <v>37</v>
      </c>
      <c r="H197" s="29">
        <v>193</v>
      </c>
      <c r="I197" s="29" t="str">
        <f t="shared" ref="I197:I202" si="45">CONCATENATE(F197,"-",G197,"-",H197)</f>
        <v>55469-37-193</v>
      </c>
      <c r="J197" s="29" t="s">
        <v>48</v>
      </c>
      <c r="K197" s="45" t="str">
        <f t="shared" ref="K197:K211" si="46">CONCATENATE($B$7,"-S",$A$16,"-P",$A$22,"-",J197)</f>
        <v>OTS-S50-P100-Day0-A</v>
      </c>
      <c r="L197" s="29">
        <f t="shared" si="35"/>
        <v>50</v>
      </c>
    </row>
    <row r="198" spans="6:12" x14ac:dyDescent="0.25">
      <c r="F198" s="29">
        <v>55469</v>
      </c>
      <c r="G198" s="29">
        <v>37</v>
      </c>
      <c r="H198" s="29">
        <v>194</v>
      </c>
      <c r="I198" s="29" t="str">
        <f t="shared" si="45"/>
        <v>55469-37-194</v>
      </c>
      <c r="J198" s="29" t="s">
        <v>49</v>
      </c>
      <c r="K198" s="45" t="str">
        <f t="shared" si="46"/>
        <v>OTS-S50-P100-Day0-B</v>
      </c>
      <c r="L198" s="29">
        <f t="shared" si="35"/>
        <v>50</v>
      </c>
    </row>
    <row r="199" spans="6:12" x14ac:dyDescent="0.25">
      <c r="F199" s="29">
        <v>55469</v>
      </c>
      <c r="G199" s="29">
        <v>37</v>
      </c>
      <c r="H199" s="29">
        <v>195</v>
      </c>
      <c r="I199" s="29" t="str">
        <f t="shared" si="45"/>
        <v>55469-37-195</v>
      </c>
      <c r="J199" s="29" t="s">
        <v>50</v>
      </c>
      <c r="K199" s="45" t="str">
        <f t="shared" si="46"/>
        <v>OTS-S50-P100-Day0-C</v>
      </c>
      <c r="L199" s="29">
        <f t="shared" si="35"/>
        <v>50</v>
      </c>
    </row>
    <row r="200" spans="6:12" x14ac:dyDescent="0.25">
      <c r="F200" s="29">
        <v>55469</v>
      </c>
      <c r="G200" s="29">
        <v>37</v>
      </c>
      <c r="H200" s="29">
        <v>196</v>
      </c>
      <c r="I200" s="29" t="str">
        <f t="shared" si="45"/>
        <v>55469-37-196</v>
      </c>
      <c r="J200" s="29" t="s">
        <v>54</v>
      </c>
      <c r="K200" s="45" t="str">
        <f t="shared" si="46"/>
        <v>OTS-S50-P100-Day1-A</v>
      </c>
      <c r="L200" s="29">
        <f t="shared" si="35"/>
        <v>50</v>
      </c>
    </row>
    <row r="201" spans="6:12" x14ac:dyDescent="0.25">
      <c r="F201" s="29">
        <v>55469</v>
      </c>
      <c r="G201" s="29">
        <v>37</v>
      </c>
      <c r="H201" s="29">
        <v>197</v>
      </c>
      <c r="I201" s="29" t="str">
        <f t="shared" si="45"/>
        <v>55469-37-197</v>
      </c>
      <c r="J201" s="29" t="s">
        <v>55</v>
      </c>
      <c r="K201" s="45" t="str">
        <f t="shared" si="46"/>
        <v>OTS-S50-P100-Day1-B</v>
      </c>
      <c r="L201" s="29">
        <f t="shared" si="35"/>
        <v>50</v>
      </c>
    </row>
    <row r="202" spans="6:12" x14ac:dyDescent="0.25">
      <c r="F202" s="29">
        <v>55469</v>
      </c>
      <c r="G202" s="29">
        <v>37</v>
      </c>
      <c r="H202" s="29">
        <v>198</v>
      </c>
      <c r="I202" s="29" t="str">
        <f t="shared" si="45"/>
        <v>55469-37-198</v>
      </c>
      <c r="J202" s="29" t="s">
        <v>56</v>
      </c>
      <c r="K202" s="45" t="str">
        <f t="shared" si="46"/>
        <v>OTS-S50-P100-Day1-C</v>
      </c>
      <c r="L202" s="29">
        <f t="shared" si="35"/>
        <v>50</v>
      </c>
    </row>
    <row r="203" spans="6:12" x14ac:dyDescent="0.25">
      <c r="F203" s="29">
        <v>55469</v>
      </c>
      <c r="G203" s="29">
        <v>37</v>
      </c>
      <c r="H203" s="29">
        <v>199</v>
      </c>
      <c r="I203" s="29" t="str">
        <f t="shared" ref="I203:I208" si="47">CONCATENATE(F203,"-",G203,"-",H203)</f>
        <v>55469-37-199</v>
      </c>
      <c r="J203" s="29" t="s">
        <v>57</v>
      </c>
      <c r="K203" s="45" t="str">
        <f t="shared" si="46"/>
        <v>OTS-S50-P100-Day5-A</v>
      </c>
      <c r="L203" s="29">
        <f t="shared" si="35"/>
        <v>50</v>
      </c>
    </row>
    <row r="204" spans="6:12" x14ac:dyDescent="0.25">
      <c r="F204" s="29">
        <v>55469</v>
      </c>
      <c r="G204" s="29">
        <v>37</v>
      </c>
      <c r="H204" s="29">
        <v>200</v>
      </c>
      <c r="I204" s="29" t="str">
        <f t="shared" si="47"/>
        <v>55469-37-200</v>
      </c>
      <c r="J204" s="29" t="s">
        <v>58</v>
      </c>
      <c r="K204" s="45" t="str">
        <f t="shared" si="46"/>
        <v>OTS-S50-P100-Day5-B</v>
      </c>
      <c r="L204" s="29">
        <f t="shared" si="35"/>
        <v>50</v>
      </c>
    </row>
    <row r="205" spans="6:12" x14ac:dyDescent="0.25">
      <c r="F205" s="29">
        <v>55469</v>
      </c>
      <c r="G205" s="29">
        <v>37</v>
      </c>
      <c r="H205" s="29">
        <v>201</v>
      </c>
      <c r="I205" s="29" t="str">
        <f t="shared" si="47"/>
        <v>55469-37-201</v>
      </c>
      <c r="J205" s="29" t="s">
        <v>59</v>
      </c>
      <c r="K205" s="45" t="str">
        <f t="shared" si="46"/>
        <v>OTS-S50-P100-Day5-C</v>
      </c>
      <c r="L205" s="29">
        <f t="shared" si="35"/>
        <v>50</v>
      </c>
    </row>
    <row r="206" spans="6:12" x14ac:dyDescent="0.25">
      <c r="F206" s="29">
        <v>55469</v>
      </c>
      <c r="G206" s="29">
        <v>37</v>
      </c>
      <c r="H206" s="29">
        <v>202</v>
      </c>
      <c r="I206" s="29" t="str">
        <f t="shared" si="47"/>
        <v>55469-37-202</v>
      </c>
      <c r="J206" s="29" t="s">
        <v>60</v>
      </c>
      <c r="K206" s="45" t="str">
        <f t="shared" si="46"/>
        <v>OTS-S50-P100-Day10-A</v>
      </c>
      <c r="L206" s="29">
        <f t="shared" si="35"/>
        <v>50</v>
      </c>
    </row>
    <row r="207" spans="6:12" x14ac:dyDescent="0.25">
      <c r="F207" s="29">
        <v>55469</v>
      </c>
      <c r="G207" s="29">
        <v>37</v>
      </c>
      <c r="H207" s="29">
        <v>203</v>
      </c>
      <c r="I207" s="29" t="str">
        <f t="shared" si="47"/>
        <v>55469-37-203</v>
      </c>
      <c r="J207" s="29" t="s">
        <v>61</v>
      </c>
      <c r="K207" s="45" t="str">
        <f t="shared" si="46"/>
        <v>OTS-S50-P100-Day10-B</v>
      </c>
      <c r="L207" s="29">
        <f t="shared" si="35"/>
        <v>50</v>
      </c>
    </row>
    <row r="208" spans="6:12" x14ac:dyDescent="0.25">
      <c r="F208" s="29">
        <v>55469</v>
      </c>
      <c r="G208" s="29">
        <v>37</v>
      </c>
      <c r="H208" s="29">
        <v>204</v>
      </c>
      <c r="I208" s="29" t="str">
        <f t="shared" si="47"/>
        <v>55469-37-204</v>
      </c>
      <c r="J208" s="29" t="s">
        <v>62</v>
      </c>
      <c r="K208" s="45" t="str">
        <f t="shared" si="46"/>
        <v>OTS-S50-P100-Day10-C</v>
      </c>
      <c r="L208" s="29">
        <f t="shared" si="35"/>
        <v>50</v>
      </c>
    </row>
    <row r="209" spans="4:12" x14ac:dyDescent="0.25">
      <c r="F209" s="29">
        <v>55469</v>
      </c>
      <c r="G209" s="29">
        <v>37</v>
      </c>
      <c r="H209" s="29">
        <v>205</v>
      </c>
      <c r="I209" s="29" t="str">
        <f t="shared" si="29"/>
        <v>55469-37-205</v>
      </c>
      <c r="J209" s="29" t="s">
        <v>51</v>
      </c>
      <c r="K209" s="29" t="str">
        <f t="shared" si="46"/>
        <v>OTS-S50-P100-Day20-A</v>
      </c>
      <c r="L209" s="29">
        <f t="shared" si="35"/>
        <v>50</v>
      </c>
    </row>
    <row r="210" spans="4:12" x14ac:dyDescent="0.25">
      <c r="F210" s="29">
        <v>55469</v>
      </c>
      <c r="G210" s="29">
        <v>37</v>
      </c>
      <c r="H210" s="29">
        <v>206</v>
      </c>
      <c r="I210" s="29" t="str">
        <f t="shared" si="29"/>
        <v>55469-37-206</v>
      </c>
      <c r="J210" s="29" t="s">
        <v>52</v>
      </c>
      <c r="K210" s="29" t="str">
        <f t="shared" si="46"/>
        <v>OTS-S50-P100-Day20-B</v>
      </c>
      <c r="L210" s="29">
        <f t="shared" si="35"/>
        <v>50</v>
      </c>
    </row>
    <row r="211" spans="4:12" x14ac:dyDescent="0.25">
      <c r="F211" s="29">
        <v>55469</v>
      </c>
      <c r="G211" s="29">
        <v>37</v>
      </c>
      <c r="H211" s="29">
        <v>207</v>
      </c>
      <c r="I211" s="29" t="str">
        <f t="shared" si="29"/>
        <v>55469-37-207</v>
      </c>
      <c r="J211" s="29" t="s">
        <v>53</v>
      </c>
      <c r="K211" s="29" t="str">
        <f t="shared" si="46"/>
        <v>OTS-S50-P100-Day20-C</v>
      </c>
      <c r="L211" s="29">
        <f t="shared" si="35"/>
        <v>50</v>
      </c>
    </row>
    <row r="212" spans="4:12" x14ac:dyDescent="0.25">
      <c r="F212" s="29">
        <v>55469</v>
      </c>
      <c r="G212" s="29">
        <v>37</v>
      </c>
      <c r="H212" s="29">
        <v>208</v>
      </c>
      <c r="I212" s="29" t="str">
        <f t="shared" si="29"/>
        <v>55469-37-208</v>
      </c>
      <c r="J212" s="29" t="s">
        <v>51</v>
      </c>
      <c r="K212" s="46" t="str">
        <f>CONCATENATE($B$7,"-S",$A$16,"-P",$A$23,"-",J212)</f>
        <v>OTS-S50-P500-Day20-A</v>
      </c>
      <c r="L212" s="29">
        <f t="shared" si="35"/>
        <v>50</v>
      </c>
    </row>
    <row r="213" spans="4:12" x14ac:dyDescent="0.25">
      <c r="F213" s="29">
        <v>55469</v>
      </c>
      <c r="G213" s="29">
        <v>37</v>
      </c>
      <c r="H213" s="29">
        <v>209</v>
      </c>
      <c r="I213" s="29" t="str">
        <f t="shared" si="29"/>
        <v>55469-37-209</v>
      </c>
      <c r="J213" s="29" t="s">
        <v>52</v>
      </c>
      <c r="K213" s="46" t="str">
        <f>CONCATENATE($B$7,"-S",$A$16,"-P",$A$23,"-",J213)</f>
        <v>OTS-S50-P500-Day20-B</v>
      </c>
      <c r="L213" s="29">
        <f t="shared" si="35"/>
        <v>50</v>
      </c>
    </row>
    <row r="214" spans="4:12" ht="15.75" thickBot="1" x14ac:dyDescent="0.3">
      <c r="F214" s="47">
        <v>55469</v>
      </c>
      <c r="G214" s="47">
        <v>37</v>
      </c>
      <c r="H214" s="47">
        <v>210</v>
      </c>
      <c r="I214" s="47" t="str">
        <f t="shared" si="29"/>
        <v>55469-37-210</v>
      </c>
      <c r="J214" s="47" t="s">
        <v>53</v>
      </c>
      <c r="K214" s="48" t="str">
        <f>CONCATENATE($B$7,"-S",$A$16,"-P",$A$23,"-",J214)</f>
        <v>OTS-S50-P500-Day20-C</v>
      </c>
      <c r="L214" s="47">
        <f t="shared" si="35"/>
        <v>50</v>
      </c>
    </row>
    <row r="215" spans="4:12" x14ac:dyDescent="0.25">
      <c r="D215" s="81" t="s">
        <v>68</v>
      </c>
      <c r="F215" s="49">
        <v>55469</v>
      </c>
      <c r="G215" s="50">
        <v>37</v>
      </c>
      <c r="H215" s="50">
        <v>211</v>
      </c>
      <c r="I215" s="50" t="str">
        <f t="shared" si="29"/>
        <v>55469-37-211</v>
      </c>
      <c r="J215" s="50" t="s">
        <v>63</v>
      </c>
      <c r="K215" s="51" t="str">
        <f>CONCATENATE($B$3,"-S",$A$16,"-P",$A$22,"-",J215)</f>
        <v>BM1-S50-P100-pH-A</v>
      </c>
      <c r="L215" s="52">
        <f t="shared" si="35"/>
        <v>50</v>
      </c>
    </row>
    <row r="216" spans="4:12" x14ac:dyDescent="0.25">
      <c r="D216" t="s">
        <v>69</v>
      </c>
      <c r="F216" s="53">
        <v>55469</v>
      </c>
      <c r="G216" s="54">
        <v>37</v>
      </c>
      <c r="H216" s="54">
        <v>212</v>
      </c>
      <c r="I216" s="54" t="str">
        <f>CONCATENATE(F216,"-",G216,"-",H216)</f>
        <v>55469-37-212</v>
      </c>
      <c r="J216" s="54" t="s">
        <v>64</v>
      </c>
      <c r="K216" s="55" t="str">
        <f>CONCATENATE($B$3,"-S",$A$16,"-P",$A$22,"-",J216)</f>
        <v>BM1-S50-P100-pH-B</v>
      </c>
      <c r="L216" s="56">
        <f t="shared" si="35"/>
        <v>50</v>
      </c>
    </row>
    <row r="217" spans="4:12" x14ac:dyDescent="0.25">
      <c r="F217" s="53">
        <v>55469</v>
      </c>
      <c r="G217" s="54">
        <v>37</v>
      </c>
      <c r="H217" s="54">
        <v>213</v>
      </c>
      <c r="I217" s="54" t="str">
        <f>CONCATENATE(F217,"-",G217,"-",H217)</f>
        <v>55469-37-213</v>
      </c>
      <c r="J217" s="54" t="s">
        <v>65</v>
      </c>
      <c r="K217" s="55" t="str">
        <f>CONCATENATE($B$3,"-S",$A$16,"-P",$A$22,"-",J217)</f>
        <v>BM1-S50-P100-pH-C</v>
      </c>
      <c r="L217" s="56">
        <f t="shared" si="35"/>
        <v>50</v>
      </c>
    </row>
    <row r="218" spans="4:12" x14ac:dyDescent="0.25">
      <c r="F218" s="57">
        <v>55469</v>
      </c>
      <c r="G218" s="58">
        <v>37</v>
      </c>
      <c r="H218" s="58">
        <v>214</v>
      </c>
      <c r="I218" s="58" t="str">
        <f t="shared" ref="I218:I221" si="48">CONCATENATE(F218,"-",G218,"-",H218)</f>
        <v>55469-37-214</v>
      </c>
      <c r="J218" s="58" t="s">
        <v>63</v>
      </c>
      <c r="K218" s="59" t="str">
        <f>CONCATENATE($B$4,"-S",$A$16,"-P",$A$22,"-",J218)</f>
        <v>SHW-S50-P100-pH-A</v>
      </c>
      <c r="L218" s="60">
        <f t="shared" si="35"/>
        <v>50</v>
      </c>
    </row>
    <row r="219" spans="4:12" x14ac:dyDescent="0.25">
      <c r="F219" s="57">
        <v>55469</v>
      </c>
      <c r="G219" s="58">
        <v>37</v>
      </c>
      <c r="H219" s="58">
        <v>215</v>
      </c>
      <c r="I219" s="58" t="str">
        <f>CONCATENATE(F219,"-",G219,"-",H219)</f>
        <v>55469-37-215</v>
      </c>
      <c r="J219" s="58" t="s">
        <v>64</v>
      </c>
      <c r="K219" s="59" t="str">
        <f>CONCATENATE($B$4,"-S",$A$16,"-P",$A$22,"-",J219)</f>
        <v>SHW-S50-P100-pH-B</v>
      </c>
      <c r="L219" s="60">
        <f t="shared" si="35"/>
        <v>50</v>
      </c>
    </row>
    <row r="220" spans="4:12" x14ac:dyDescent="0.25">
      <c r="F220" s="57">
        <v>55469</v>
      </c>
      <c r="G220" s="58">
        <v>37</v>
      </c>
      <c r="H220" s="58">
        <v>216</v>
      </c>
      <c r="I220" s="58" t="str">
        <f>CONCATENATE(F220,"-",G220,"-",H220)</f>
        <v>55469-37-216</v>
      </c>
      <c r="J220" s="58" t="s">
        <v>65</v>
      </c>
      <c r="K220" s="59" t="str">
        <f>CONCATENATE($B$4,"-S",$A$16,"-P",$A$22,"-",J220)</f>
        <v>SHW-S50-P100-pH-C</v>
      </c>
      <c r="L220" s="60">
        <f t="shared" si="35"/>
        <v>50</v>
      </c>
    </row>
    <row r="221" spans="4:12" x14ac:dyDescent="0.25">
      <c r="F221" s="61">
        <v>55469</v>
      </c>
      <c r="G221" s="62">
        <v>37</v>
      </c>
      <c r="H221" s="62">
        <v>217</v>
      </c>
      <c r="I221" s="62" t="str">
        <f t="shared" si="48"/>
        <v>55469-37-217</v>
      </c>
      <c r="J221" s="62" t="s">
        <v>63</v>
      </c>
      <c r="K221" s="63" t="str">
        <f>CONCATENATE($B$2,"-S",$A$16,"-P",$A$22,"-",J221)</f>
        <v>HSM-S50-P100-pH-A</v>
      </c>
      <c r="L221" s="64">
        <f t="shared" si="35"/>
        <v>50</v>
      </c>
    </row>
    <row r="222" spans="4:12" x14ac:dyDescent="0.25">
      <c r="F222" s="61">
        <v>55469</v>
      </c>
      <c r="G222" s="62">
        <v>37</v>
      </c>
      <c r="H222" s="62">
        <v>218</v>
      </c>
      <c r="I222" s="62" t="str">
        <f>CONCATENATE(F222,"-",G222,"-",H222)</f>
        <v>55469-37-218</v>
      </c>
      <c r="J222" s="62" t="s">
        <v>64</v>
      </c>
      <c r="K222" s="63" t="str">
        <f>CONCATENATE($B$2,"-S",$A$16,"-P",$A$22,"-",J222)</f>
        <v>HSM-S50-P100-pH-B</v>
      </c>
      <c r="L222" s="64">
        <f t="shared" si="35"/>
        <v>50</v>
      </c>
    </row>
    <row r="223" spans="4:12" x14ac:dyDescent="0.25">
      <c r="F223" s="61">
        <v>55469</v>
      </c>
      <c r="G223" s="62">
        <v>37</v>
      </c>
      <c r="H223" s="62">
        <v>219</v>
      </c>
      <c r="I223" s="62" t="str">
        <f>CONCATENATE(F223,"-",G223,"-",H223)</f>
        <v>55469-37-219</v>
      </c>
      <c r="J223" s="62" t="s">
        <v>65</v>
      </c>
      <c r="K223" s="63" t="str">
        <f>CONCATENATE($B$2,"-S",$A$16,"-P",$A$22,"-",J223)</f>
        <v>HSM-S50-P100-pH-C</v>
      </c>
      <c r="L223" s="64">
        <f t="shared" si="35"/>
        <v>50</v>
      </c>
    </row>
    <row r="224" spans="4:12" x14ac:dyDescent="0.25">
      <c r="F224" s="65">
        <v>55469</v>
      </c>
      <c r="G224" s="66">
        <v>37</v>
      </c>
      <c r="H224" s="66">
        <v>220</v>
      </c>
      <c r="I224" s="66" t="s">
        <v>44</v>
      </c>
      <c r="J224" s="66" t="s">
        <v>63</v>
      </c>
      <c r="K224" s="67" t="str">
        <f>CONCATENATE($B$2,"+",$B$3,"(1:1)","-S",$A$16,"-P",$A$22,"-",J224)</f>
        <v>HSM+BM1(1:1)-S50-P100-pH-A</v>
      </c>
      <c r="L224" s="68">
        <v>50</v>
      </c>
    </row>
    <row r="225" spans="6:12" x14ac:dyDescent="0.25">
      <c r="F225" s="65">
        <v>55469</v>
      </c>
      <c r="G225" s="66">
        <v>37</v>
      </c>
      <c r="H225" s="66">
        <v>221</v>
      </c>
      <c r="I225" s="66" t="s">
        <v>45</v>
      </c>
      <c r="J225" s="66" t="s">
        <v>64</v>
      </c>
      <c r="K225" s="67" t="str">
        <f t="shared" ref="K225:K226" si="49">CONCATENATE($B$2,"+",$B$3,"(1:1)","-S",$A$16,"-P",$A$22,"-",J225)</f>
        <v>HSM+BM1(1:1)-S50-P100-pH-B</v>
      </c>
      <c r="L225" s="68">
        <v>50</v>
      </c>
    </row>
    <row r="226" spans="6:12" x14ac:dyDescent="0.25">
      <c r="F226" s="65">
        <v>55469</v>
      </c>
      <c r="G226" s="66">
        <v>37</v>
      </c>
      <c r="H226" s="66">
        <v>222</v>
      </c>
      <c r="I226" s="66" t="s">
        <v>46</v>
      </c>
      <c r="J226" s="66" t="s">
        <v>65</v>
      </c>
      <c r="K226" s="67" t="str">
        <f t="shared" si="49"/>
        <v>HSM+BM1(1:1)-S50-P100-pH-C</v>
      </c>
      <c r="L226" s="68">
        <v>50</v>
      </c>
    </row>
    <row r="227" spans="6:12" x14ac:dyDescent="0.25">
      <c r="F227" s="69">
        <v>55469</v>
      </c>
      <c r="G227" s="70">
        <v>37</v>
      </c>
      <c r="H227" s="70">
        <v>223</v>
      </c>
      <c r="I227" s="70" t="str">
        <f>CONCATENATE(F227,"-",G227,"-",H227)</f>
        <v>55469-37-223</v>
      </c>
      <c r="J227" s="70" t="s">
        <v>63</v>
      </c>
      <c r="K227" s="71" t="str">
        <f>CONCATENATE($B$6,"-S",$A$16,"-P",$A$22,"-",J227)</f>
        <v>GAC-S50-P100-pH-A</v>
      </c>
      <c r="L227" s="72">
        <f t="shared" ref="L227:L241" si="50">$A$16</f>
        <v>50</v>
      </c>
    </row>
    <row r="228" spans="6:12" x14ac:dyDescent="0.25">
      <c r="F228" s="69">
        <v>55469</v>
      </c>
      <c r="G228" s="70">
        <v>37</v>
      </c>
      <c r="H228" s="70">
        <v>224</v>
      </c>
      <c r="I228" s="70" t="str">
        <f t="shared" ref="I228:I235" si="51">CONCATENATE(F228,"-",G228,"-",H228)</f>
        <v>55469-37-224</v>
      </c>
      <c r="J228" s="70" t="s">
        <v>64</v>
      </c>
      <c r="K228" s="71" t="str">
        <f>CONCATENATE($B$6,"-S",$A$16,"-P",$A$22,"-",J228)</f>
        <v>GAC-S50-P100-pH-B</v>
      </c>
      <c r="L228" s="72">
        <f t="shared" si="50"/>
        <v>50</v>
      </c>
    </row>
    <row r="229" spans="6:12" x14ac:dyDescent="0.25">
      <c r="F229" s="69">
        <v>55469</v>
      </c>
      <c r="G229" s="70">
        <v>37</v>
      </c>
      <c r="H229" s="70">
        <v>225</v>
      </c>
      <c r="I229" s="70" t="str">
        <f t="shared" si="51"/>
        <v>55469-37-225</v>
      </c>
      <c r="J229" s="70" t="s">
        <v>65</v>
      </c>
      <c r="K229" s="71" t="str">
        <f>CONCATENATE($B$6,"-S",$A$16,"-P",$A$22,"-",J229)</f>
        <v>GAC-S50-P100-pH-C</v>
      </c>
      <c r="L229" s="72">
        <f t="shared" si="50"/>
        <v>50</v>
      </c>
    </row>
    <row r="230" spans="6:12" x14ac:dyDescent="0.25">
      <c r="F230" s="73">
        <v>55469</v>
      </c>
      <c r="G230" s="74">
        <v>37</v>
      </c>
      <c r="H230" s="74">
        <v>226</v>
      </c>
      <c r="I230" s="74" t="str">
        <f t="shared" si="51"/>
        <v>55469-37-226</v>
      </c>
      <c r="J230" s="74" t="s">
        <v>63</v>
      </c>
      <c r="K230" s="75" t="str">
        <f>CONCATENATE($B$7,"-S",$A$16,"-P",$A$22,"-",J230)</f>
        <v>OTS-S50-P100-pH-A</v>
      </c>
      <c r="L230" s="76">
        <f t="shared" si="50"/>
        <v>50</v>
      </c>
    </row>
    <row r="231" spans="6:12" x14ac:dyDescent="0.25">
      <c r="F231" s="73">
        <v>55469</v>
      </c>
      <c r="G231" s="74">
        <v>37</v>
      </c>
      <c r="H231" s="74">
        <v>227</v>
      </c>
      <c r="I231" s="74" t="str">
        <f t="shared" si="51"/>
        <v>55469-37-227</v>
      </c>
      <c r="J231" s="74" t="s">
        <v>64</v>
      </c>
      <c r="K231" s="75" t="str">
        <f>CONCATENATE($B$7,"-S",$A$16,"-P",$A$22,"-",J231)</f>
        <v>OTS-S50-P100-pH-B</v>
      </c>
      <c r="L231" s="76">
        <f t="shared" si="50"/>
        <v>50</v>
      </c>
    </row>
    <row r="232" spans="6:12" x14ac:dyDescent="0.25">
      <c r="F232" s="73">
        <v>55469</v>
      </c>
      <c r="G232" s="74">
        <v>37</v>
      </c>
      <c r="H232" s="74">
        <v>228</v>
      </c>
      <c r="I232" s="74" t="str">
        <f t="shared" si="51"/>
        <v>55469-37-228</v>
      </c>
      <c r="J232" s="74" t="s">
        <v>65</v>
      </c>
      <c r="K232" s="75" t="str">
        <f>CONCATENATE($B$7,"-S",$A$16,"-P",$A$22,"-",J232)</f>
        <v>OTS-S50-P100-pH-C</v>
      </c>
      <c r="L232" s="76">
        <f t="shared" si="50"/>
        <v>50</v>
      </c>
    </row>
    <row r="233" spans="6:12" x14ac:dyDescent="0.25">
      <c r="F233" s="53">
        <v>55469</v>
      </c>
      <c r="G233" s="54">
        <v>37</v>
      </c>
      <c r="H233" s="54">
        <v>229</v>
      </c>
      <c r="I233" s="54" t="str">
        <f t="shared" si="51"/>
        <v>55469-37-229</v>
      </c>
      <c r="J233" s="54" t="s">
        <v>63</v>
      </c>
      <c r="K233" s="55" t="str">
        <f>CONCATENATE($B$3,"-S",$A$16,"-P",$A$19,"-",J233)</f>
        <v>BM1-S50-P0-pH-A</v>
      </c>
      <c r="L233" s="56">
        <f t="shared" si="50"/>
        <v>50</v>
      </c>
    </row>
    <row r="234" spans="6:12" x14ac:dyDescent="0.25">
      <c r="F234" s="53">
        <v>55469</v>
      </c>
      <c r="G234" s="54">
        <v>37</v>
      </c>
      <c r="H234" s="54">
        <v>230</v>
      </c>
      <c r="I234" s="54" t="str">
        <f>CONCATENATE(F234,"-",G234,"-",H234)</f>
        <v>55469-37-230</v>
      </c>
      <c r="J234" s="54" t="s">
        <v>64</v>
      </c>
      <c r="K234" s="55" t="str">
        <f>CONCATENATE($B$3,"-S",$A$16,"-P",$A$19,"-",J234)</f>
        <v>BM1-S50-P0-pH-B</v>
      </c>
      <c r="L234" s="56">
        <f t="shared" si="50"/>
        <v>50</v>
      </c>
    </row>
    <row r="235" spans="6:12" x14ac:dyDescent="0.25">
      <c r="F235" s="53">
        <v>55469</v>
      </c>
      <c r="G235" s="54">
        <v>37</v>
      </c>
      <c r="H235" s="54">
        <v>231</v>
      </c>
      <c r="I235" s="54" t="str">
        <f t="shared" si="51"/>
        <v>55469-37-231</v>
      </c>
      <c r="J235" s="54" t="s">
        <v>65</v>
      </c>
      <c r="K235" s="55" t="str">
        <f>CONCATENATE($B$3,"-S",$A$16,"-P",$A$19,"-",J235)</f>
        <v>BM1-S50-P0-pH-C</v>
      </c>
      <c r="L235" s="56">
        <f t="shared" si="50"/>
        <v>50</v>
      </c>
    </row>
    <row r="236" spans="6:12" x14ac:dyDescent="0.25">
      <c r="F236" s="57">
        <v>55469</v>
      </c>
      <c r="G236" s="58">
        <v>37</v>
      </c>
      <c r="H236" s="58">
        <v>232</v>
      </c>
      <c r="I236" s="58" t="str">
        <f t="shared" ref="I236:I238" si="52">CONCATENATE(F236,"-",G236,"-",H236)</f>
        <v>55469-37-232</v>
      </c>
      <c r="J236" s="58" t="s">
        <v>63</v>
      </c>
      <c r="K236" s="59" t="str">
        <f>CONCATENATE($B$4,"-S",$A$16,"-P",$A$19,"-",J236)</f>
        <v>SHW-S50-P0-pH-A</v>
      </c>
      <c r="L236" s="60">
        <f t="shared" si="50"/>
        <v>50</v>
      </c>
    </row>
    <row r="237" spans="6:12" x14ac:dyDescent="0.25">
      <c r="F237" s="57">
        <v>55469</v>
      </c>
      <c r="G237" s="58">
        <v>37</v>
      </c>
      <c r="H237" s="58">
        <v>233</v>
      </c>
      <c r="I237" s="58" t="str">
        <f>CONCATENATE(F237,"-",G237,"-",H237)</f>
        <v>55469-37-233</v>
      </c>
      <c r="J237" s="58" t="s">
        <v>64</v>
      </c>
      <c r="K237" s="59" t="str">
        <f>CONCATENATE($B$4,"-S",$A$16,"-P",$A$19,"-",J237)</f>
        <v>SHW-S50-P0-pH-B</v>
      </c>
      <c r="L237" s="60">
        <f t="shared" si="50"/>
        <v>50</v>
      </c>
    </row>
    <row r="238" spans="6:12" x14ac:dyDescent="0.25">
      <c r="F238" s="57">
        <v>55469</v>
      </c>
      <c r="G238" s="58">
        <v>37</v>
      </c>
      <c r="H238" s="58">
        <v>234</v>
      </c>
      <c r="I238" s="58" t="str">
        <f t="shared" si="52"/>
        <v>55469-37-234</v>
      </c>
      <c r="J238" s="58" t="s">
        <v>65</v>
      </c>
      <c r="K238" s="59" t="str">
        <f>CONCATENATE($B$4,"-S",$A$16,"-P",$A$19,"-",J238)</f>
        <v>SHW-S50-P0-pH-C</v>
      </c>
      <c r="L238" s="60">
        <f t="shared" si="50"/>
        <v>50</v>
      </c>
    </row>
    <row r="239" spans="6:12" x14ac:dyDescent="0.25">
      <c r="F239" s="61">
        <v>55469</v>
      </c>
      <c r="G239" s="62">
        <v>37</v>
      </c>
      <c r="H239" s="62">
        <v>235</v>
      </c>
      <c r="I239" s="62" t="str">
        <f t="shared" ref="I239:I241" si="53">CONCATENATE(F239,"-",G239,"-",H239)</f>
        <v>55469-37-235</v>
      </c>
      <c r="J239" s="62" t="s">
        <v>63</v>
      </c>
      <c r="K239" s="63" t="str">
        <f>CONCATENATE($B$2,"-S",$A$16,"-P",$A$19,"-",J239)</f>
        <v>HSM-S50-P0-pH-A</v>
      </c>
      <c r="L239" s="64">
        <f t="shared" si="50"/>
        <v>50</v>
      </c>
    </row>
    <row r="240" spans="6:12" x14ac:dyDescent="0.25">
      <c r="F240" s="61">
        <v>55469</v>
      </c>
      <c r="G240" s="62">
        <v>37</v>
      </c>
      <c r="H240" s="62">
        <v>236</v>
      </c>
      <c r="I240" s="62" t="str">
        <f>CONCATENATE(F240,"-",G240,"-",H240)</f>
        <v>55469-37-236</v>
      </c>
      <c r="J240" s="62" t="s">
        <v>64</v>
      </c>
      <c r="K240" s="63" t="str">
        <f>CONCATENATE($B$2,"-S",$A$16,"-P",$A$19,"-",J240)</f>
        <v>HSM-S50-P0-pH-B</v>
      </c>
      <c r="L240" s="64">
        <f t="shared" si="50"/>
        <v>50</v>
      </c>
    </row>
    <row r="241" spans="6:12" x14ac:dyDescent="0.25">
      <c r="F241" s="61">
        <v>55469</v>
      </c>
      <c r="G241" s="62">
        <v>37</v>
      </c>
      <c r="H241" s="62">
        <v>237</v>
      </c>
      <c r="I241" s="62" t="str">
        <f t="shared" si="53"/>
        <v>55469-37-237</v>
      </c>
      <c r="J241" s="62" t="s">
        <v>65</v>
      </c>
      <c r="K241" s="63" t="str">
        <f>CONCATENATE($B$2,"-S",$A$16,"-P",$A$19,"-",J241)</f>
        <v>HSM-S50-P0-pH-C</v>
      </c>
      <c r="L241" s="64">
        <f t="shared" si="50"/>
        <v>50</v>
      </c>
    </row>
    <row r="242" spans="6:12" x14ac:dyDescent="0.25">
      <c r="F242" s="65">
        <v>55469</v>
      </c>
      <c r="G242" s="66">
        <v>37</v>
      </c>
      <c r="H242" s="66">
        <v>238</v>
      </c>
      <c r="I242" s="66" t="s">
        <v>44</v>
      </c>
      <c r="J242" s="66" t="s">
        <v>63</v>
      </c>
      <c r="K242" s="67" t="str">
        <f>CONCATENATE($B$2,"+",$B$3,"(1:1)","-S",$A$16,"-P",$A$19,"-",J242)</f>
        <v>HSM+BM1(1:1)-S50-P0-pH-A</v>
      </c>
      <c r="L242" s="68">
        <v>50</v>
      </c>
    </row>
    <row r="243" spans="6:12" x14ac:dyDescent="0.25">
      <c r="F243" s="65">
        <v>55469</v>
      </c>
      <c r="G243" s="66">
        <v>37</v>
      </c>
      <c r="H243" s="66">
        <v>239</v>
      </c>
      <c r="I243" s="66" t="s">
        <v>45</v>
      </c>
      <c r="J243" s="66" t="s">
        <v>64</v>
      </c>
      <c r="K243" s="67" t="str">
        <f t="shared" ref="K243:K244" si="54">CONCATENATE($B$2,"+",$B$3,"(1:1)","-S",$A$16,"-P",$A$19,"-",J243)</f>
        <v>HSM+BM1(1:1)-S50-P0-pH-B</v>
      </c>
      <c r="L243" s="68">
        <v>50</v>
      </c>
    </row>
    <row r="244" spans="6:12" x14ac:dyDescent="0.25">
      <c r="F244" s="65">
        <v>55469</v>
      </c>
      <c r="G244" s="66">
        <v>37</v>
      </c>
      <c r="H244" s="66">
        <v>240</v>
      </c>
      <c r="I244" s="66" t="s">
        <v>46</v>
      </c>
      <c r="J244" s="66" t="s">
        <v>65</v>
      </c>
      <c r="K244" s="67" t="str">
        <f t="shared" si="54"/>
        <v>HSM+BM1(1:1)-S50-P0-pH-C</v>
      </c>
      <c r="L244" s="68">
        <v>50</v>
      </c>
    </row>
    <row r="245" spans="6:12" x14ac:dyDescent="0.25">
      <c r="F245" s="69">
        <v>55469</v>
      </c>
      <c r="G245" s="70">
        <v>37</v>
      </c>
      <c r="H245" s="70">
        <v>241</v>
      </c>
      <c r="I245" s="70" t="str">
        <f>CONCATENATE(F245,"-",G245,"-",H245)</f>
        <v>55469-37-241</v>
      </c>
      <c r="J245" s="70" t="s">
        <v>63</v>
      </c>
      <c r="K245" s="71" t="str">
        <f>CONCATENATE($B$6,"-S",$A$16,"-P",$A$19,"-",J245)</f>
        <v>GAC-S50-P0-pH-A</v>
      </c>
      <c r="L245" s="72">
        <f t="shared" ref="L245:L250" si="55">$A$16</f>
        <v>50</v>
      </c>
    </row>
    <row r="246" spans="6:12" x14ac:dyDescent="0.25">
      <c r="F246" s="69">
        <v>55469</v>
      </c>
      <c r="G246" s="70">
        <v>37</v>
      </c>
      <c r="H246" s="70">
        <v>242</v>
      </c>
      <c r="I246" s="70" t="str">
        <f t="shared" ref="I246:I249" si="56">CONCATENATE(F246,"-",G246,"-",H246)</f>
        <v>55469-37-242</v>
      </c>
      <c r="J246" s="70" t="s">
        <v>64</v>
      </c>
      <c r="K246" s="71" t="str">
        <f>CONCATENATE($B$6,"-S",$A$16,"-P",$A$19,"-",J246)</f>
        <v>GAC-S50-P0-pH-B</v>
      </c>
      <c r="L246" s="72">
        <f t="shared" si="55"/>
        <v>50</v>
      </c>
    </row>
    <row r="247" spans="6:12" x14ac:dyDescent="0.25">
      <c r="F247" s="69">
        <v>55469</v>
      </c>
      <c r="G247" s="70">
        <v>37</v>
      </c>
      <c r="H247" s="70">
        <v>243</v>
      </c>
      <c r="I247" s="70" t="str">
        <f>CONCATENATE(F247,"-",G247,"-",H247)</f>
        <v>55469-37-243</v>
      </c>
      <c r="J247" s="70" t="s">
        <v>65</v>
      </c>
      <c r="K247" s="71" t="str">
        <f>CONCATENATE($B$6,"-S",$A$16,"-P",$A$19,"-",J247)</f>
        <v>GAC-S50-P0-pH-C</v>
      </c>
      <c r="L247" s="72">
        <f t="shared" si="55"/>
        <v>50</v>
      </c>
    </row>
    <row r="248" spans="6:12" x14ac:dyDescent="0.25">
      <c r="F248" s="73">
        <v>55469</v>
      </c>
      <c r="G248" s="74">
        <v>37</v>
      </c>
      <c r="H248" s="74">
        <v>244</v>
      </c>
      <c r="I248" s="74" t="str">
        <f t="shared" si="56"/>
        <v>55469-37-244</v>
      </c>
      <c r="J248" s="74" t="s">
        <v>63</v>
      </c>
      <c r="K248" s="75" t="str">
        <f>CONCATENATE($B$7,"-S",$A$16,"-P",$A$19,"-",J248)</f>
        <v>OTS-S50-P0-pH-A</v>
      </c>
      <c r="L248" s="76">
        <f t="shared" si="55"/>
        <v>50</v>
      </c>
    </row>
    <row r="249" spans="6:12" x14ac:dyDescent="0.25">
      <c r="F249" s="73">
        <v>55469</v>
      </c>
      <c r="G249" s="74">
        <v>37</v>
      </c>
      <c r="H249" s="74">
        <v>245</v>
      </c>
      <c r="I249" s="74" t="str">
        <f t="shared" si="56"/>
        <v>55469-37-245</v>
      </c>
      <c r="J249" s="74" t="s">
        <v>64</v>
      </c>
      <c r="K249" s="75" t="str">
        <f>CONCATENATE($B$7,"-S",$A$16,"-P",$A$19,"-",J249)</f>
        <v>OTS-S50-P0-pH-B</v>
      </c>
      <c r="L249" s="76">
        <f t="shared" si="55"/>
        <v>50</v>
      </c>
    </row>
    <row r="250" spans="6:12" ht="15.75" thickBot="1" x14ac:dyDescent="0.3">
      <c r="F250" s="77">
        <v>55469</v>
      </c>
      <c r="G250" s="78">
        <v>37</v>
      </c>
      <c r="H250" s="78">
        <v>246</v>
      </c>
      <c r="I250" s="78" t="str">
        <f t="shared" ref="I250" si="57">CONCATENATE(F250,"-",G250,"-",H250)</f>
        <v>55469-37-246</v>
      </c>
      <c r="J250" s="78" t="s">
        <v>65</v>
      </c>
      <c r="K250" s="79" t="str">
        <f>CONCATENATE($B$7,"-S",$A$16,"-P",$A$19,"-",J250)</f>
        <v>OTS-S50-P0-pH-C</v>
      </c>
      <c r="L250" s="80">
        <f t="shared" si="55"/>
        <v>50</v>
      </c>
    </row>
  </sheetData>
  <mergeCells count="2">
    <mergeCell ref="O8:R10"/>
    <mergeCell ref="M2:M4"/>
  </mergeCells>
  <phoneticPr fontId="7" type="noConversion"/>
  <pageMargins left="0.25" right="0.25" top="0.49" bottom="0.48" header="0.3" footer="0.3"/>
  <pageSetup scale="3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Task 2b Sample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Sims, Ken R</dc:creator>
  <cp:lastModifiedBy>Siriwardena, Dinusha P</cp:lastModifiedBy>
  <cp:lastPrinted>2020-11-10T14:02:21Z</cp:lastPrinted>
  <dcterms:created xsi:type="dcterms:W3CDTF">2020-07-20T20:37:43Z</dcterms:created>
  <dcterms:modified xsi:type="dcterms:W3CDTF">2021-03-16T18:50:49Z</dcterms:modified>
</cp:coreProperties>
</file>